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ULTIMO" sheetId="1" r:id="rId1"/>
  </sheets>
  <definedNames>
    <definedName name="_xlnm.Print_Area" localSheetId="0">'ULTIMO'!$A$3:$Z$260</definedName>
    <definedName name="_xlnm.Print_Titles" localSheetId="0">'ULTIMO'!$A:$E,'ULTIMO'!$1:$6</definedName>
  </definedNames>
  <calcPr fullCalcOnLoad="1"/>
</workbook>
</file>

<file path=xl/sharedStrings.xml><?xml version="1.0" encoding="utf-8"?>
<sst xmlns="http://schemas.openxmlformats.org/spreadsheetml/2006/main" count="351" uniqueCount="276">
  <si>
    <t>Facilitar los mecanismos jurídicos y establecer incentivos tributarios que permitan la creación de 100 empleos a través de nuevas empresas y de las ya existentes durante el periodo de gobierno.</t>
  </si>
  <si>
    <t>Reforestación y protección de  30 rondas hídricas ubicadas en el área de influencia del municipio durante el periodo de gobierno</t>
  </si>
  <si>
    <t>Adquisición de  70 predios de importancia estratégica para la conservación de las fuentes de agua abastecedoras de acueductos (Art. 111, Ley 99/93)</t>
  </si>
  <si>
    <t xml:space="preserve">Restauración y adecuación de 200 senderos y corredores ecológicos que permitan la conservación de cañadas y zonas verdes para el mejoramiento de la calidad de vida de los habitantes del municipio  </t>
  </si>
  <si>
    <t xml:space="preserve">Implementación de una estrategia que promueva la conservación  y cultura ambiental en torno al manejo sostenible de los recursos naturales del Municipio </t>
  </si>
  <si>
    <t xml:space="preserve">Realizar el Plan de Ordenamiento (Decreto 1729/02) de las  Submicrocuencas que Vierten hacia la Cuenca del Río Sogamoso en influencia del Municipio de Sabana de Torres </t>
  </si>
  <si>
    <t>Gestionar y fomentar  3 proyectos que favorezcan la conservación de ecosistemas estratégicos como la Cienaga de Paredes, Complejo de Humedales del Caño Peruétano y demás Humedales, Reserva Natural Municipal y áreas donde se identifiquen especies amenazadas en el Municipio a través de la participación de la comunidad local y la investigación.</t>
  </si>
  <si>
    <t>Realizar un programa de estímulos o incentivos que permita la conservación forestal y ambiental del Municipio.</t>
  </si>
  <si>
    <t>Diseño e implementación de un plan para el manejo de la silvicultura urbana municipal.</t>
  </si>
  <si>
    <t>Diseño y puesta en marcha de un Sistema de Gestión Ambiental Municipal</t>
  </si>
  <si>
    <t>Revisión e implementación del Plan de Gestión Integral De Residuos Sólidos PGIRS</t>
  </si>
  <si>
    <t>Definir alternativas de manejo de áreas objeto de desarrollo productivo.</t>
  </si>
  <si>
    <t>Desarrollar un plan de ordenamiento y manejo adecuado de las canteras, material de arrastre y arenas silíceas, que permitan legalizar y explotar de manera técnica y ambientalmente, en cumplimiento de la normatividad existente y de manera sostenible.</t>
  </si>
  <si>
    <t>realización de 5 proyectos para favorecer el mantenimiento y uso sostenible de la reserva Natural Municipal durante el periodo de gobierno</t>
  </si>
  <si>
    <t>Consolidación de la primera fase del Sistema Regional de Áreas Protegidas SIRAP</t>
  </si>
  <si>
    <t xml:space="preserve">Consolidar un Centro Satélite Regional para el Manejo y Rehabilitación 30 animales  Posdecomisados  </t>
  </si>
  <si>
    <t>Consolidar un centro de paso para la rehabilitación de la fauna decomisada.</t>
  </si>
  <si>
    <t>Gestión de al menos 8 proyectos ambientales con entidades del orden local y regional, nacionales e internacionales.</t>
  </si>
  <si>
    <t>Definición, puesta en marcha y actualización del Sistema de Información Geográfica del municipio</t>
  </si>
  <si>
    <t>Lograr una atención oportuna en la prevención, atención y rehabilitación de las emergencias y desastres que se presenten en el Municipio en un 100 %.</t>
  </si>
  <si>
    <t>Construir un documento con soporte espacial Elaborando un programa de análisis de amenaza, vulnerabilidad y riesgo siguiendo los lineamientos del ministerio de ambiente vivienda y desarrollo territorial</t>
  </si>
  <si>
    <t>Apoyo al fortalecimiento del cuerpo de bomberos voluntarios</t>
  </si>
  <si>
    <t>Apoyo en la operatividad del CLOPAD</t>
  </si>
  <si>
    <t>Capacitación de 36 servidores públicos en las diferentes áreas de la gestión publica municipal durante el periodo de gobierno</t>
  </si>
  <si>
    <t>Fortalecimiento del ingreso a través del Cobro persuasivo y Coactivo aumentando el recaudo en un 5% anualmente</t>
  </si>
  <si>
    <t>Legalización de 10 predios de uso público durante el periodo de gobierno</t>
  </si>
  <si>
    <t>Realizar un estudio de viabilidad técnica y financiera para la creación y puesta en marcha de una entidad encargada de ordenar y manejar el transito municipal.</t>
  </si>
  <si>
    <t>Actualización del inventario físico (Bienes, Muebles e inmuebles) del Municipio en un 100%.</t>
  </si>
  <si>
    <t>Gestionar 8 proyectos ante los diferentes fondos de cofinanciación, entidades nacionales y de las entidades de cooperación internacional durante el periodo de gobierno.</t>
  </si>
  <si>
    <t>Adecuación de la estructura administrativa del municipio</t>
  </si>
  <si>
    <t>Capacitación de 1000 personas del municipio en formación de líderes y participación comunitaria durante el periodo de gobierno</t>
  </si>
  <si>
    <t xml:space="preserve">Fortalecimiento y operatividad del Comité Municipal de atención a la población desplazada, y el componente de Derechos Humanos y Derecho Internacional Humanitario. </t>
  </si>
  <si>
    <t>Realización de 20 Concejos comunitarios que permitan enlazar la comunidad con los diversos programas que desarrolla la Administración Municipal, durante el periodo de gobierno.</t>
  </si>
  <si>
    <t>Apoyar a 65  (organizaciones sociales comunitarias, gremios, asociaciones, juntas de acción comunal, veedurías ciudadanas, etc…) para lograr el fortalecimiento de la gobernabilidad durante el periodo de gobierno.</t>
  </si>
  <si>
    <t>Crear el proceso de quejas y reclamos en el servicio de atención a la comunidad en la administración municipal.</t>
  </si>
  <si>
    <t xml:space="preserve">Terminaron del 60% de la implementación  del modelo estándar de control interno y modelo de control interno contable en el primer año de gobierno. </t>
  </si>
  <si>
    <t>Actualizar el hardware y las licencias del software de la red y de automatización de 50 equipos de cómputo de las oficinas de la alcaldía municipal, así como adquirir las nuevas licencias requeridas por las dependencias en el desarrollo de sus funciones.</t>
  </si>
  <si>
    <t>Capacitación integral a 25 funcionarios directamente vinculados en la utilización y actualización de los aplicativos desarrollados, así como al personal que desempeña labores de secretariado en las herramientas de automatización de oficinas.</t>
  </si>
  <si>
    <t>Sistematización de 3 procesos administrativos y financieros.</t>
  </si>
  <si>
    <t>CODIGO</t>
  </si>
  <si>
    <t>EJE</t>
  </si>
  <si>
    <t>PROGRAMA</t>
  </si>
  <si>
    <t>RECURSOS POR FUENTE DE FINANCIAMIENTO PARA CADA VIGENCIA</t>
  </si>
  <si>
    <t>SGP</t>
  </si>
  <si>
    <t>REGALIAS</t>
  </si>
  <si>
    <t>OTROS</t>
  </si>
  <si>
    <t>TOTAL</t>
  </si>
  <si>
    <t>SubTotal</t>
  </si>
  <si>
    <t>DESARROLLO SOCIAL COMPROMISO CON NUESTRA GENTE</t>
  </si>
  <si>
    <t>SABANA CON EDUCACION DIGNA PARA TODOS Y TODAS</t>
  </si>
  <si>
    <t>SALUD PARA UNA VIDA DIGNA</t>
  </si>
  <si>
    <t>POBLACION VULNERABLE</t>
  </si>
  <si>
    <t>CULTURA RECREACION Y DEPORTE PARA LA VIDA</t>
  </si>
  <si>
    <t>SABANA CONVIVENCIA EN PAZ Y JUSTICIA SOCIAL</t>
  </si>
  <si>
    <t>DESARROLLO URBANISTICO, INFRAESTRUCTURA Y SERVICIOS PUBLICOS PÀRA TODOS</t>
  </si>
  <si>
    <t>INFRAESTRUCTURA VIAL Y DE TRANSPORTE</t>
  </si>
  <si>
    <t>SECTOR SANEAMIENTO BASICO Y AGUA POTABLE</t>
  </si>
  <si>
    <t>SERVICIOS PÚBLICOS DOMICILIARIOS PARA TODOS</t>
  </si>
  <si>
    <t xml:space="preserve">VIVIENDA DIGNA Y SEGURA PARA TODOS </t>
  </si>
  <si>
    <t>COMPETIVIDAD PARA EL CRECIMIENTO ECONOMICO CON  DESARROLLO SOCIAL</t>
  </si>
  <si>
    <t>SECTOR TURISMO</t>
  </si>
  <si>
    <t>SECTOR MINERO</t>
  </si>
  <si>
    <t>AMBIENTE SANO PARA LOS SABANEROS</t>
  </si>
  <si>
    <t>SECTOR SABANA CONSERVA Y PROTEGE SUS ECOSISTEMAS ESTRATÉGICOS</t>
  </si>
  <si>
    <t>SECTOR PREVENCION Y ATENCION DE DESASTRES</t>
  </si>
  <si>
    <t>ADMINISTRACION PÚBLICA AL ALCANCE DE TODOS</t>
  </si>
  <si>
    <t>PROPIOS</t>
  </si>
  <si>
    <t>GRAN TOTAL</t>
  </si>
  <si>
    <t>conpes 112 y 114</t>
  </si>
  <si>
    <t>SECTOR</t>
  </si>
  <si>
    <t>MANTENIMIENTO, ADECUACIÓN Y CONSTRUCCIÓN DE LA INFRAESTRUCTURA FÍSICA DE LOS  ESTABLECIMIENTOS EDUCATIVOS</t>
  </si>
  <si>
    <t>DOTACIÓN CENTROS EDUCATIVOS</t>
  </si>
  <si>
    <t>AMPLIACIÓN DE COBERTURAS, MEJORAMIENTO DE LA CALIDAD Y FORTALECIMIENTO DEL SECTOR EDUCATIVO</t>
  </si>
  <si>
    <t>MADRES GESTANTES Y LACTANTES</t>
  </si>
  <si>
    <t>NUTRICION INFANTIL</t>
  </si>
  <si>
    <t>CREACIÓN DE ESCENARIOS QUE PROPICIEN LA CULTURA, INVESTIGACIÓN Y RECREACIÓN</t>
  </si>
  <si>
    <t>DINAMIZACIÓN DE LA CULTURA MUNICIPAL</t>
  </si>
  <si>
    <t xml:space="preserve">GESTIÓN DE RECURSOS PARA EL RESCATE, PROTECCIÓN Y CONSERVACIÓN DEL PATRIMONIO INMATERIAL DEL MUNICIPIO </t>
  </si>
  <si>
    <t>CONSTRUCCIÓN, MANTENIMIENTO, ADECUACIÓN  DE ESCENARIOS DEPORTIVOS Y RECREATIVOS Y DOTACIÓN DE DISCIPLINAS</t>
  </si>
  <si>
    <t>FORTALECIMIENTO DE LA CULTURA DEPORTIVA</t>
  </si>
  <si>
    <t>MEJORAMIENTO DE LA JUSTICIA Y LA SEGURIDAD PARA LA MEJOR CONVIVENCIA   CIUDADANA</t>
  </si>
  <si>
    <t>FORTALECIMIENTO DE LA RED VIAL URBANA DEL MUNICIPIO</t>
  </si>
  <si>
    <t>RENOVACIÓN URBANÍSTICA Y ARQUITECTÓNICA DE LA ZONA CÉNTRICA Y COMERCIAL DEL MUNICIPIO DE SABANA DE TORRES</t>
  </si>
  <si>
    <t>DESARROLLO VIAL PARA LA CONEXIÓN VEREDAL DE SABANA DE TORRES</t>
  </si>
  <si>
    <t>CONSTRUCCIÓN, AMPLIACIÓN Y REHABILITACIÓN DEL SISTEMA DE ACUEDUCTO Y DE POTABILIZACION DE AGUA EN EL SECTOR RURAL</t>
  </si>
  <si>
    <t>CONSTRUCCIÓN, AMPLIACIÓN Y REHABILITACIÓN DE SISTEMAS DE AGUAS SERVIDAS</t>
  </si>
  <si>
    <t>EJECUCIÓN DEL PLAN MAESTRO DE ACUEDUCTO Y ALCANTARILLADO DEL CASCO URBANO</t>
  </si>
  <si>
    <t>TRATAMIENTO Y DISPOSICIÓN FINAL DE RESIDUOS SÓLIDOS</t>
  </si>
  <si>
    <t>ELECTRIFICACIÓN RURAL Y URBANA</t>
  </si>
  <si>
    <t>VIVIENDA URBANA Y RURAL</t>
  </si>
  <si>
    <t>MEJORAMIENTO, MANTENIMIENTO Y CONSTRUCCIÒN DEL EQUIPAMENTO MUNICIPAL</t>
  </si>
  <si>
    <t>EQUIPAMENTO MUNICIPAL</t>
  </si>
  <si>
    <t>HAGAMOS DE NUESTRA FINCA UNA EMPRESA</t>
  </si>
  <si>
    <t>PROGRAMA DE GESTIÓN PARA EL DESARROLLO DE LA INFRAESTRUCTURA DE APOYO AL SECTOR TURÍSTICO</t>
  </si>
  <si>
    <t>PROGRAMA PARA EL DESARROLLO DE LA PROMOCIÓN TURÍSTICA</t>
  </si>
  <si>
    <t>PROGRAMA DE GESTIÓN PARA EL DESARROLLO DE LA MINERÍA EN SABANA DE TORRES</t>
  </si>
  <si>
    <t>PETROLEO, DESARROLLO PARA TODOS</t>
  </si>
  <si>
    <t>IDENTIFICACIÓN Y ADQUISICIÓN DE ÁREAS PRIORITARIAS PARA LA CONSERVACIÓN</t>
  </si>
  <si>
    <t xml:space="preserve">ALTERNATIVAS PRODUCTIVAS AMBIENTALMENTE SOSTENIBLES  </t>
  </si>
  <si>
    <t>CONSTRUCCIÓN DE UN SISTEMA DE INFORMACIÓN AMBIENTAL MUNICIPAL</t>
  </si>
  <si>
    <t>MITIGACIÒN PARA EMERGENCIAS Y DESASTRES NATURALES EN EL MUNICIPIO DE SABANA DE TORRES</t>
  </si>
  <si>
    <t>FORTALECIMIENTO DE LA CAPACIDAD DE GESTIÓN DEL MUNICIPIO</t>
  </si>
  <si>
    <t xml:space="preserve">LA COMUNIDAD PARTICIPA EN EL DESARROLLO MUNICIPAL </t>
  </si>
  <si>
    <t>SISTEMATIZACIÒN DE LA INFORMACIÒN</t>
  </si>
  <si>
    <t>FORTALECIENDO LA CAPACIDAD DE GESTIÓN DEL MUNICIPIO</t>
  </si>
  <si>
    <t>DESARROLLO ECONOMICO TERRITORIAL</t>
  </si>
  <si>
    <t>ASISTENCIA TÉCNICA DIRECTA</t>
  </si>
  <si>
    <t>FOMENTO AL DESARROLLO MICROEMPRESARIAL</t>
  </si>
  <si>
    <t>ATENCIÓN INTEGRAL A LA NIÑEZ Y LA JUVENTUD</t>
  </si>
  <si>
    <t>ATENCIÓN INTEGRAL AL ADULTO MAYOR</t>
  </si>
  <si>
    <t>ATENCIÓN INTEGRAL A LA MUJER</t>
  </si>
  <si>
    <t>ATENCION INTEGRAL A DISCAPACITADOS</t>
  </si>
  <si>
    <t>ATENCION INTEGRAL A PERSONAS EN SITUACIÒN DE DESPLAZAMIENTO</t>
  </si>
  <si>
    <t>EJECUCION DEL PLAN LOCAL DE SALUD  -  MEJORAMIENTO DE LA PRESTACION DEL SERVICIO.</t>
  </si>
  <si>
    <t>PLAN PLURIANUAL DE INVERSIONES 2008-2011</t>
  </si>
  <si>
    <t>METAS</t>
  </si>
  <si>
    <t>Realizar el mantenimiento y adecuación  de 16 establecimientos educativos del Municipio.</t>
  </si>
  <si>
    <t>Realizar la legalización de 30 predios de los establecimientos educativos del municipio que aun no forman parte del saneamiento contable del municipio</t>
  </si>
  <si>
    <t>Realizar la adecuación de la infraestructura física de 4 aulas de informática de los establecimientos educativos.</t>
  </si>
  <si>
    <t>Realizar la construcción de la infraestructura física de 4 aulas de informática en los establecimientos educativos.</t>
  </si>
  <si>
    <t>Implementación de 4 aulas bilingüistiscas</t>
  </si>
  <si>
    <t>Construcción de 25 aulas de clases en los establecimientos educativos</t>
  </si>
  <si>
    <t>Elaboración de 5 estudios y diseños, para el mejoramiento de los establecimientos educativos proyectada a 2015.</t>
  </si>
  <si>
    <t>Subtotal</t>
  </si>
  <si>
    <t>Dotación de material pedagógico e implementos estudiantiles para los 52 establecimientos educativos.</t>
  </si>
  <si>
    <t>Realizar el mantenimiento y actualización de 318 computadores de los establecimientos educativos del municipio cada año</t>
  </si>
  <si>
    <t>Adquisición de 150 computadores para dotación a establecimientos educativos del municipio.</t>
  </si>
  <si>
    <t xml:space="preserve">Apoyar 52 establecimientos educativas en el pago de los servicios públicos </t>
  </si>
  <si>
    <t xml:space="preserve">Suministrar a 5038 alumnos del Municipio con alimento escolar  cada año. </t>
  </si>
  <si>
    <t>Adecuación y mantenimiento de 2 restaurantes escolares del municipio</t>
  </si>
  <si>
    <t>Construcción de 2 restaurantes escolares en el municipio</t>
  </si>
  <si>
    <t>Transportar 700 alumnos en el sector rural cada año</t>
  </si>
  <si>
    <t>Fortalecer las tecnologías de información y comunicación en 4 establecimientos educativos</t>
  </si>
  <si>
    <t xml:space="preserve">Apoyar anualmente el  Convenio de Educación CERES, SENA Y OTROS, (educación técnica, tecnológica y superior). Con la logística que requiera el desarrollo del programa.  </t>
  </si>
  <si>
    <t>Aumentar la cobertura en un 7% en el nivel preescolar y básico de acuerdo al índice de crecimiento poblacional.</t>
  </si>
  <si>
    <t>SubTotal Sector</t>
  </si>
  <si>
    <t>Beneficiar a 5038 alumnos del sector urbano y rural con suministro de costos educativos</t>
  </si>
  <si>
    <t>Implementar anualmente los seis (6) Ejes programáticos del Plan Local de Salud Publica (1.  Aseguramiento, 2.Prestación y desarrollo de servicios de salud, 3.Salud pública, 4. Promoción social, 5. Prevención, vigilancia y control de riesgos profesionales, 6.emergencias y desastres) según el Decreto 3039 de 2007 y Resolución 425 de 2008.</t>
  </si>
  <si>
    <t xml:space="preserve">Realización anualmente  la ¼ de Maratón Sabana de Torres/ Fundación cardio Vascular con la participación de 3000 atletas. </t>
  </si>
  <si>
    <r>
      <t xml:space="preserve">Atender a </t>
    </r>
    <r>
      <rPr>
        <b/>
        <sz val="11"/>
        <rFont val="Tahoma"/>
        <family val="2"/>
      </rPr>
      <t>XXXXX</t>
    </r>
    <r>
      <rPr>
        <sz val="11"/>
        <rFont val="Tahoma"/>
        <family val="2"/>
      </rPr>
      <t xml:space="preserve"> madres gestantes y  </t>
    </r>
    <r>
      <rPr>
        <b/>
        <sz val="11"/>
        <rFont val="Tahoma"/>
        <family val="2"/>
      </rPr>
      <t xml:space="preserve">XXXXX </t>
    </r>
    <r>
      <rPr>
        <sz val="11"/>
        <rFont val="Tahoma"/>
        <family val="2"/>
      </rPr>
      <t xml:space="preserve"> niños menores de un año en los programas contemplados en salud pública.</t>
    </r>
  </si>
  <si>
    <t>Atender y recuperar nutricionalmente a  2.212 niños de 1 – 5 años, anualmente</t>
  </si>
  <si>
    <t>MEJORAMIENTO DE LA PRESTACION DEL SERVICIO</t>
  </si>
  <si>
    <t>Mejorar al 70% la Infraestructura física de la ESE Hospital Integrado de Sabana de Torres en los proximos cuatro años.</t>
  </si>
  <si>
    <t>Dotar en los próximos cuatro años con 10 Equipos médicos a la ESE Hospital Integrado de Sabana de Torres.</t>
  </si>
  <si>
    <t>Fortalecer 100% a la ESE Hospital Integrado de Sabana de Torres, con la habilitación e implementación de las normas técnicas de Calidad y lineamiento legales.</t>
  </si>
  <si>
    <t>Lograr  la participación de  XXXXX   niños y niñas en la celebración del día del niño y la niña. a realizarse anualmente.</t>
  </si>
  <si>
    <t xml:space="preserve">Realizar 2 controles anuales al estado nutricional  de  xxxxx  niños que se benefician con los programas de alimentación escolar. </t>
  </si>
  <si>
    <t>Apoyo y puesta en funcionamiento del consejo municipal de juventudes para promover la participación social, comunitaria y política de niños, niñas y jóvenes en los procesos de: convivencia, desarrollo humano y paz.</t>
  </si>
  <si>
    <t>Fortalecer al 100%  la comisaría de familia para que brinde asistencia integral a los niños, niñas, adolescentes y jóvenes victimas de violencia y a su familia.</t>
  </si>
  <si>
    <t>Realización de un programa que tenga como objetivo la toma de acciones integrales de prevención del trabajo sexual  y consumo de drogas en adolescentes y jóvenes y erradicación del trabajo infantil.</t>
  </si>
  <si>
    <t>Diseñar un mecanismo que permita realizar el seguimiento a los subsidios otorgados a los niños, niñas y adolescentes y sus familias para que sean más efectivos y se haga control del aprovechamiento de los mismos.</t>
  </si>
  <si>
    <t>Capacitar 4 veces al año a padres de familia, profesores, cuidadores de niños, madres comunitarias y comunidad en general sobre los derechos de niños y niñas</t>
  </si>
  <si>
    <t>Realizar 4 talleres dirigidos a niños y niñas sobre peligros y cuidados de su entorno</t>
  </si>
  <si>
    <t xml:space="preserve">Realizar una visita según promedio de 45 casos denunciados por maltrato de menores de 12 años, en los próximos cuatro años.  </t>
  </si>
  <si>
    <t>Realizar una visita por caso denunciado de adolescentes maltratados menores de 17 años</t>
  </si>
  <si>
    <t>Vincular anualmente  a  xxxxx  establecimientos educativos en la realización de un programa integral de apoyo psicosocial.</t>
  </si>
  <si>
    <t>Registrar  xxxx  niños menores de 7 años</t>
  </si>
  <si>
    <t>Implementar un programa de atención para los casos reportados de niños, niñas y adolescentes que viven en la calle</t>
  </si>
  <si>
    <t>Beneficiar anualmente a 2.880 adultos mayores con el complemento nutricional.</t>
  </si>
  <si>
    <t>Apoyar anualmente  al hogar geriátrico en todas sus actividades beneficiando xxxxxx adultos mayores</t>
  </si>
  <si>
    <t>Apoyar a cuatro grupos de la tercera edad en la realización de actividades lúdicas, recreativas y culturales que permitan la Dinamización de este grupo de personas.</t>
  </si>
  <si>
    <t>Revisión cada dos años de la caracterización del censo de la población de adultos mayores existente en el municipio.</t>
  </si>
  <si>
    <t>Diseñar un mecanismo que permita realizar el seguimiento a los subsidios otorgados al adulto mayor para que sean más efectivos y se haga control del aprovechamiento de los mismos.</t>
  </si>
  <si>
    <t>Capacitar anualmente  xxxx  de los grupos asociativos y microempresas de mujeres con proyectos auto sostenible.</t>
  </si>
  <si>
    <t xml:space="preserve">Apoyar 2 microempresas productivas de mujeres cabeza de familia </t>
  </si>
  <si>
    <t>Implementación de un programa de fortalecimiento a los proyectos de vida de la mujer cabeza de familia</t>
  </si>
  <si>
    <t>Apoyar la creación y puesta en marcha del consejo municipal de mujeres.</t>
  </si>
  <si>
    <t>Ampliar y fortalecer en un 10% los servicios existentes para la población discapacitada durante los cuatro años.</t>
  </si>
  <si>
    <t>Realizar la caracterización y localización de la población discapacitada existente en el municipio.</t>
  </si>
  <si>
    <t>Construcción de un espacio físico para la rehabilitación y capacitación de la población discapacitada del Municipio.</t>
  </si>
  <si>
    <t>Brindar atención en programas sociales al 20% de las personas registradas como desplazadas.</t>
  </si>
  <si>
    <t>Formulación de un plan de contingencia para atención del desplazamiento y actualización del PIU.</t>
  </si>
  <si>
    <t>Gestionar la realización de un proyecto productivo para la población desplazada ante el Departamento, la nación, entidades cooperantes u otras.</t>
  </si>
  <si>
    <t>Elaboración de 2 estudios y diseños de  espacios culturales, recreativos y lúdicos.</t>
  </si>
  <si>
    <t>Construcción de un espacio cultural, recreativo o lúdico.(parque temático, ludoteca, biblioteca publica municipal, plazoletas, coliseos cubierto, etc).</t>
  </si>
  <si>
    <t>Mantenimiento y adecuación de 2 espacios culturales, recreativos y lúdicos cada año</t>
  </si>
  <si>
    <t>Definición e implementación de 10 programas lúdicos que enseñe a la ciudadanía las buenas costumbres, el respeto por las normas, los principios democráticos, la gobernabilidad y todos los aspectos cívicos que determinan el buen comportamiento ciudadano y la lectura entre otros.</t>
  </si>
  <si>
    <t xml:space="preserve">Definición e implementación de un programa que enseñe a los estudiantes las buenas costumbres, el respeto por las normas, los principios democráticos, la gobernabilidad y todos los aspectos cívicos que determinan el buen comportamiento ciudadano incluyendo la lectura, la identidad local y la identidad étnica.   </t>
  </si>
  <si>
    <t xml:space="preserve">Fortalecimiento de 4 grupos de expresión artística y cultural del Municipio en las diferentes expresiones. durante los próximos cuatro años. </t>
  </si>
  <si>
    <t>Dotación de implementos a 4 escuelas de formación artística y cultural. en los próximos cuatro años.</t>
  </si>
  <si>
    <t xml:space="preserve">Realización de 25 eventos culturales en el  municipio durante los próximos cuatro años. </t>
  </si>
  <si>
    <t>Apoyo al establecimiento al Consejo Municipal de Cultura. durante el primer año de gobierno.</t>
  </si>
  <si>
    <t>Realización de cuatro eventos que permitan el aprovechamiento del potencial artesanal del municipio, que capaciten, motiven e incentiven la cultura empresarial.</t>
  </si>
  <si>
    <t xml:space="preserve">Participación en cuatro eventos y festivales culturales de carácter regional, departamental y nacional. </t>
  </si>
  <si>
    <t>Realizar  durante los próximos cuatro años 10 archivos fílmicos, fotográficos, sonoros y escritos que permitan el rescate el patrimonio inmaterial sabanero para rescatar la identidad municipal.</t>
  </si>
  <si>
    <t>Implementar durante los próximos cuatros años  2 estrategias que permitan la realización y mantenimiento mediante restauración artística de las obras de arte municipales</t>
  </si>
  <si>
    <t>Realizar  2 acciones por años  que permitan el reconocimiento del aporte histórico y el fortalecimiento de la identidad cultural de la población afro colombiana del municipio</t>
  </si>
  <si>
    <t>Apoyo a un concurso para determinar los símbolos municipales</t>
  </si>
  <si>
    <t>Dotar  de implementos deportivos a 6 disciplinas deportivas del instituto municipal de Deportes.</t>
  </si>
  <si>
    <t>Adecuación y mantenimiento 16  escenarios deportivos</t>
  </si>
  <si>
    <t>Construcción de 3 de escenarios deportivos y recreativos</t>
  </si>
  <si>
    <t>Desarrollar al 100% el  proyecto de la ciclo ruta en su primera fase durante los próximos cuatro años.</t>
  </si>
  <si>
    <t>Promoción y organización de 80 eventos deportivos y recreativos en el municipio</t>
  </si>
  <si>
    <t xml:space="preserve">Participación del Municipio en 70 eventos y festivales deportivos de carácter regional, departamental y nacionales en cada anualidad. </t>
  </si>
  <si>
    <t>Apoyar al INDERSA en el 100% de las actividades de desarrollo institucional que realiza anualmente.</t>
  </si>
  <si>
    <r>
      <t>Vinculación de 100 niñas, niños y jóvenes</t>
    </r>
    <r>
      <rPr>
        <sz val="11"/>
        <color indexed="10"/>
        <rFont val="Tahoma"/>
        <family val="2"/>
      </rPr>
      <t xml:space="preserve">, </t>
    </r>
    <r>
      <rPr>
        <sz val="11"/>
        <rFont val="Tahoma"/>
        <family val="2"/>
      </rPr>
      <t xml:space="preserve">en diferentes disciplinas deportivas y Sostener la  cobertura de 500 niñas, niños y jóvenes, en las escuelas de fundamentación deportiva del municipio en cada anualidad. </t>
    </r>
  </si>
  <si>
    <t>Construcción y dotación del centro de convivencia y conciliación ciudadana</t>
  </si>
  <si>
    <t>Construcción de 3 puestos móviles de control policivos</t>
  </si>
  <si>
    <t xml:space="preserve">Apoyo para el fortalecimiento del ejército, policía nacional, CTI y otros en el municipio cada año. </t>
  </si>
  <si>
    <t>Implementación de 8 programas de seguridad ciudadana y promoción de la paz y la no violencia a través de programas, campañas y acciones enfocadas a los sectores de la sociedad Sabanera que se encuentra en alto riesgo: Barrios subnormales, jóvenes, madres cabeza de hogar, desplazados, asentamientos, vendedores informales, etc.</t>
  </si>
  <si>
    <t>Fomento a la creación de un grupo de policía juvenil municipal</t>
  </si>
  <si>
    <t>Mantenimiento de 56 Km. de vías urbanas durante los próximos cuatro años.</t>
  </si>
  <si>
    <t xml:space="preserve">Mantenimiento de 6.000 ml de vías señalizadas anualmente </t>
  </si>
  <si>
    <t>Señalización de 4.180 ml de vías en los próximos cuatro años.</t>
  </si>
  <si>
    <t>Construcción de 14.920 ml de andenes y sardineles en los próximos cuatro años.</t>
  </si>
  <si>
    <t>Pavimentación de 2 km de vías urbanas en los próximos cuatro años.</t>
  </si>
  <si>
    <t>Apertura de 1 km de vías urbanas en los próximos cuatro años.</t>
  </si>
  <si>
    <t xml:space="preserve">Realización de 2 estudios y diseños de vías urbanas del municipio  en los próximos cuatro años. </t>
  </si>
  <si>
    <t>Realización de Estudios y diseños para el reordenamiento de la zona céntrica y comercial del casco urbano</t>
  </si>
  <si>
    <t>Construcción de la primera fase del reordenamiento urbano</t>
  </si>
  <si>
    <t xml:space="preserve">Mantenimiento anual de 540 Km. de vías rurales </t>
  </si>
  <si>
    <t>Construcción de acceso al puente vehicular de provincia, sobre el río Lebrija</t>
  </si>
  <si>
    <t>Apertura de 47 Km. de nuevas vías en los próximos cuatro años</t>
  </si>
  <si>
    <t>Mantenimiento de 24 puentes vehiculares en los próximos cuatro años.</t>
  </si>
  <si>
    <t xml:space="preserve">Construcción de 4 puentes peatonales en los próximos cuatro años. </t>
  </si>
  <si>
    <t>Construcción de 5 puentes vehiculares durante el periodo de gobierno</t>
  </si>
  <si>
    <t>Construcción de 20 obras de  drenaje, alcantarillas o box coulvers durante el periodo de gobierno</t>
  </si>
  <si>
    <t>Construcción de obras de contención de vías representados en 620 ml de estructuras construidas</t>
  </si>
  <si>
    <t>Pavimentación de 1 km de vias rurales durante el periodo de gobierno</t>
  </si>
  <si>
    <t>Realización de 2 estudios y diseños de vìas rurales del municipio durante el periodo de gobierno.</t>
  </si>
  <si>
    <t>Fomentar la creación y puesta en marcha de 2 empresas de trabajo asociado para el mantenimiento de la red terciaria del municipio</t>
  </si>
  <si>
    <t xml:space="preserve"> Realizar el Estudio y diseño de 8 acueductos veredales comunales durante el periodo de gobierno.</t>
  </si>
  <si>
    <t>Construcción de 6 acueductos veredales comunales en el periodo de gobierno.</t>
  </si>
  <si>
    <t>Mantenimiento, adecuación, rehabilitación y ampliación de 10 acueductos veredales</t>
  </si>
  <si>
    <t>Construcción de 200 soluciones individuales de agua potable</t>
  </si>
  <si>
    <t>Construcción de 800 soluciones de saneamiento básico en el municipio durante el periodo de gobierno.</t>
  </si>
  <si>
    <t>Construcción del 50% del plan maestro de acueducto y alcantarillado contemplando las diversas estructuras de protección para garantizar el optimo funcionamiento de los tramos tales como ( filtros o drenes para garantizar la estabilidad de la tubería, estructura de pavimento para minimizar la energía transmitida por los vehículos al sistema de tuberías, entre otras) del área urbana del municipio</t>
  </si>
  <si>
    <t>Mejorar al 100%  los diferentes componentes del acueducto urbano de sabana de torres (captación, desarenador, conducción, tanques de almacenamiento, planta de potabilización y redes)</t>
  </si>
  <si>
    <t>Realizar al 100% un programa de control, ahorro y uso eficiente del agua con el objetivo de minimizar las perdidas y disminuir el consumo a los estándares de la norma Ras 2000.</t>
  </si>
  <si>
    <t>Realizar un programa que conduzca a la certificación de la Empresa de Servicios Públicos en cuanto a la prestación del servicio y demás parámetros normativos exigidos.</t>
  </si>
  <si>
    <t>Aunar esfuerzos con la empresa de servicios públicos, para la realización de un estudio de viabilidad técnica y financiera que permita el cambio del  100% del sistema de alimentación del sistema de bombeo.</t>
  </si>
  <si>
    <t>Cofinanciar junto con la empresa de servicios públicos la capacitación de 3000 hogares del casco urbano,  y centros poblados, en el manejo y separación en la fuente de residuos sólidos.</t>
  </si>
  <si>
    <t>Adquisición  de un carro recolector para el transporte de residuos sólidos</t>
  </si>
  <si>
    <t>Realización de estudios para definir sitio de ubicación del micro relleno</t>
  </si>
  <si>
    <t>Adquisición  y  adecuación del terreno para construcción del micro relleno</t>
  </si>
  <si>
    <t>Ubicación y manejo de los terrenos para escombrera</t>
  </si>
  <si>
    <t>Recolección del 100% de los  residuos sólidos en los centros poblados</t>
  </si>
  <si>
    <t>Mejorar al 100%  la tecnificación de la planta de reciclaje para aumentar su producción</t>
  </si>
  <si>
    <t xml:space="preserve">Realizar la  electrificación rural para 100 familias del Municipio durante los próximos cuatro años. </t>
  </si>
  <si>
    <t>Mantenimiento de 1500 lámparas en el municipio durante el periodo de gobierno.</t>
  </si>
  <si>
    <t>Construcción de 90 unidades de alumbrado público en el municipio durante los próximos cuatro años.</t>
  </si>
  <si>
    <t>Realizar al 100% el Estudio de factibilidad para la gasificación rural</t>
  </si>
  <si>
    <t>Realización de 4 estudios y diseños para la construcción de 200 VIS en el municipio</t>
  </si>
  <si>
    <t>Construcción de 300 viviendas de interés social en el municipio durante el periodo de gobierno</t>
  </si>
  <si>
    <t>Reparación y mejoramiento de 100  viviendas del municipio durante el periodo de gobierno.</t>
  </si>
  <si>
    <t>Legalizar durante los próximos cuatro años 100 predios en el municipio, para realizar la respectiva adjudicación</t>
  </si>
  <si>
    <t>Mantener y adecuar el 100%  de las instalaciones de la plaza de mercado municipal durante el periodo de gobierno</t>
  </si>
  <si>
    <t>Adecuar  y ampliar el 100%  el  cementerio municipal durante el periodo de gobierno.</t>
  </si>
  <si>
    <t>Adecuar al 100% las instalaciones  de la actual planta de sacrificio de ganado durante el periodo de gobierno.</t>
  </si>
  <si>
    <t>Estudio de alternativas, diseño y alianzas estratégicas para la construcción de una nueva planta de beneficio de ganado</t>
  </si>
  <si>
    <t>Mejorar y mantener al 100%  el  centro de mercadeo ganadero y de juzgamiento equino.</t>
  </si>
  <si>
    <t xml:space="preserve">Mantener al 100%  la infraestructura de la nueva  administración Municipal durante los próximos cuatro años. </t>
  </si>
  <si>
    <t>Realizar estrategias de capacitación y fortalecimiento a los pequeños productores mediante la realización de 16 eventos en el periodo de gobierno.</t>
  </si>
  <si>
    <t>Asistencia técnica agropecuaria gratuita a través de la unidad técnica a 500 pequeños y medianos productores cada año</t>
  </si>
  <si>
    <t>Vacunar a xxxxxx animales contra  la fiebre aftosa, la brucelosis durante los próximos cuatro años.</t>
  </si>
  <si>
    <t>Realización de 5 alianzas productivas rurales durante los próximos cuatro años.</t>
  </si>
  <si>
    <t>Apoyar e incentivar  a 10 organizaciones rurales para la participación en las convocatorias realizadas por entes privados y públicos.</t>
  </si>
  <si>
    <t>Apoyo al establecimiento de 1000 hectáreas de cacao, caucho, palma y sistemas agroforestales que beneficie a 100 familias rurales del municipio.</t>
  </si>
  <si>
    <t>Apoyo el mejoramiento genético de 300 bovinos en los próximos cuatro años.</t>
  </si>
  <si>
    <t xml:space="preserve">Apoyo al mejoramiento nutricional de 100 Has en el municipio en los próximos cuatro años. </t>
  </si>
  <si>
    <t>Gestionar la ejecución de dos proyectos en infraestructura del sector para beneficiar a 500 campesinos.</t>
  </si>
  <si>
    <t>Crear un programa de banca de oportunidades que permita el apalancamiento de microempresas, famiempresas y pequeñas empresas existentes y la creación de nuevas que beneficien a 200 empresarios.</t>
  </si>
  <si>
    <t>Implementación de un programa de apoyo en: la creación, fortalecimiento, desarrollo y operación de las microempresas, famiempresas y pequeñas empresas apoyadas con la banca de oportunidades</t>
  </si>
  <si>
    <t>Gestionar la realización de un programa para la identificación del patrimonio cultural, histórico, ecológico y ambiental del Municipio.</t>
  </si>
  <si>
    <t>Capacitación de 20 personas en temas correspondientes al sector turistico</t>
  </si>
  <si>
    <t>Promover la realización de dos estudio de preinversión para proyectos de mejoramiento, ampliación y adecuación de la infraestructura que permita el desarrollo turístico del Municipio.</t>
  </si>
  <si>
    <t>Apoyo en la gestión de recursos para 2 proyectos de recuperación y preservación de la infraestructura turística del  Municipio.</t>
  </si>
  <si>
    <t>Implementación de un programa para la promoción turística del Municipio.</t>
  </si>
  <si>
    <t xml:space="preserve">Gestionar la ejecución de 1 proyecto para mejorar los sistemas de explotación, beneficio y transformación para los recursos minerales del municipio </t>
  </si>
  <si>
    <t>Apoyo para la legalización de la extracción minera del municipio mediante la entrega de 2 títulos</t>
  </si>
  <si>
    <t>Gestionar un proyecto de exploración geológica que permita identificar las áreas de exploración de arenas sílices y material de las canteras.</t>
  </si>
  <si>
    <t>Promover la realización de 2 campañas de sensibilización con  empresarios mineros para reducir la vinculación de población infantil a actividades mineras.</t>
  </si>
  <si>
    <t>Gestionar la vinculación de 5 empresas para que participen en el cluster de petróleo y gas que se lidera en la región durante el periodo de gobierno</t>
  </si>
  <si>
    <t>Incentivar a 3 empresas del municipio para que participen en el cluster de petróleo y gas que se lidera en la región.</t>
  </si>
  <si>
    <t xml:space="preserve"> </t>
  </si>
  <si>
    <t>Promover la conformación de una cadena productiva referente al sector</t>
  </si>
</sst>
</file>

<file path=xl/styles.xml><?xml version="1.0" encoding="utf-8"?>
<styleSheet xmlns="http://schemas.openxmlformats.org/spreadsheetml/2006/main">
  <numFmts count="3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2"/>
      <name val="Tahoma"/>
      <family val="2"/>
    </font>
    <font>
      <b/>
      <sz val="12"/>
      <name val="Tahoma"/>
      <family val="2"/>
    </font>
    <font>
      <b/>
      <sz val="18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sz val="11"/>
      <color indexed="10"/>
      <name val="Tahoma"/>
      <family val="2"/>
    </font>
    <font>
      <sz val="11"/>
      <color indexed="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8" fillId="20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3" fontId="3" fillId="0" borderId="0" xfId="0" applyNumberFormat="1" applyFont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32" borderId="10" xfId="0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4" fontId="3" fillId="0" borderId="1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4" fontId="2" fillId="0" borderId="10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justify"/>
    </xf>
    <xf numFmtId="4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right"/>
    </xf>
    <xf numFmtId="0" fontId="5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justify" vertical="top" wrapText="1"/>
    </xf>
    <xf numFmtId="3" fontId="3" fillId="0" borderId="0" xfId="0" applyNumberFormat="1" applyFont="1" applyBorder="1" applyAlignment="1">
      <alignment horizontal="center"/>
    </xf>
    <xf numFmtId="0" fontId="5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justify" vertical="top" wrapText="1"/>
    </xf>
    <xf numFmtId="0" fontId="6" fillId="0" borderId="0" xfId="0" applyFont="1" applyBorder="1" applyAlignment="1">
      <alignment vertical="top" wrapText="1"/>
    </xf>
    <xf numFmtId="0" fontId="2" fillId="0" borderId="0" xfId="0" applyFont="1" applyBorder="1" applyAlignment="1">
      <alignment/>
    </xf>
    <xf numFmtId="0" fontId="10" fillId="0" borderId="0" xfId="0" applyFont="1" applyBorder="1" applyAlignment="1">
      <alignment horizontal="justify" vertical="top" wrapText="1"/>
    </xf>
    <xf numFmtId="0" fontId="6" fillId="0" borderId="0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justify"/>
    </xf>
    <xf numFmtId="4" fontId="2" fillId="0" borderId="10" xfId="0" applyNumberFormat="1" applyFont="1" applyBorder="1" applyAlignment="1">
      <alignment vertical="center"/>
    </xf>
    <xf numFmtId="4" fontId="2" fillId="0" borderId="10" xfId="47" applyNumberFormat="1" applyFont="1" applyBorder="1" applyAlignment="1">
      <alignment vertical="center"/>
    </xf>
    <xf numFmtId="4" fontId="3" fillId="33" borderId="10" xfId="0" applyNumberFormat="1" applyFont="1" applyFill="1" applyBorder="1" applyAlignment="1">
      <alignment horizontal="right" vertical="center"/>
    </xf>
    <xf numFmtId="0" fontId="3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3" fillId="33" borderId="10" xfId="0" applyFont="1" applyFill="1" applyBorder="1" applyAlignment="1">
      <alignment vertical="center"/>
    </xf>
    <xf numFmtId="0" fontId="6" fillId="33" borderId="10" xfId="0" applyFont="1" applyFill="1" applyBorder="1" applyAlignment="1">
      <alignment horizontal="justify" vertical="top" wrapText="1"/>
    </xf>
    <xf numFmtId="4" fontId="3" fillId="0" borderId="10" xfId="47" applyNumberFormat="1" applyFont="1" applyBorder="1" applyAlignment="1">
      <alignment vertical="center"/>
    </xf>
    <xf numFmtId="4" fontId="3" fillId="0" borderId="10" xfId="0" applyNumberFormat="1" applyFont="1" applyBorder="1" applyAlignment="1">
      <alignment vertical="center"/>
    </xf>
    <xf numFmtId="0" fontId="2" fillId="33" borderId="10" xfId="0" applyFont="1" applyFill="1" applyBorder="1" applyAlignment="1">
      <alignment/>
    </xf>
    <xf numFmtId="4" fontId="3" fillId="33" borderId="10" xfId="0" applyNumberFormat="1" applyFont="1" applyFill="1" applyBorder="1" applyAlignment="1">
      <alignment horizontal="right"/>
    </xf>
    <xf numFmtId="0" fontId="2" fillId="33" borderId="0" xfId="0" applyFont="1" applyFill="1" applyAlignment="1">
      <alignment/>
    </xf>
    <xf numFmtId="0" fontId="4" fillId="0" borderId="11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center" vertical="center" textRotation="90" wrapText="1"/>
    </xf>
    <xf numFmtId="0" fontId="3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3" fillId="34" borderId="10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/>
    </xf>
    <xf numFmtId="0" fontId="3" fillId="35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/>
    </xf>
    <xf numFmtId="4" fontId="3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justify" vertical="center"/>
    </xf>
    <xf numFmtId="0" fontId="2" fillId="0" borderId="10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93"/>
  <sheetViews>
    <sheetView tabSelected="1" zoomScale="75" zoomScaleNormal="75" zoomScaleSheetLayoutView="40" zoomScalePageLayoutView="0" workbookViewId="0" topLeftCell="F5">
      <pane xSplit="1" ySplit="2" topLeftCell="G7" activePane="bottomRight" state="frozen"/>
      <selection pane="topLeft" activeCell="F5" sqref="F5"/>
      <selection pane="topRight" activeCell="G5" sqref="G5"/>
      <selection pane="bottomLeft" activeCell="F7" sqref="F7"/>
      <selection pane="bottomRight" activeCell="W263" sqref="W263"/>
    </sheetView>
  </sheetViews>
  <sheetFormatPr defaultColWidth="11.421875" defaultRowHeight="12.75"/>
  <cols>
    <col min="1" max="1" width="25.8515625" style="1" customWidth="1"/>
    <col min="2" max="2" width="10.8515625" style="1" customWidth="1"/>
    <col min="3" max="3" width="23.8515625" style="1" customWidth="1"/>
    <col min="4" max="4" width="10.7109375" style="1" bestFit="1" customWidth="1"/>
    <col min="5" max="5" width="67.421875" style="11" customWidth="1"/>
    <col min="6" max="6" width="63.57421875" style="11" customWidth="1"/>
    <col min="7" max="7" width="12.00390625" style="13" bestFit="1" customWidth="1"/>
    <col min="8" max="8" width="12.140625" style="13" bestFit="1" customWidth="1"/>
    <col min="9" max="9" width="13.421875" style="13" bestFit="1" customWidth="1"/>
    <col min="10" max="10" width="12.00390625" style="13" bestFit="1" customWidth="1"/>
    <col min="11" max="11" width="13.421875" style="13" bestFit="1" customWidth="1"/>
    <col min="12" max="12" width="12.00390625" style="13" bestFit="1" customWidth="1"/>
    <col min="13" max="13" width="12.140625" style="13" bestFit="1" customWidth="1"/>
    <col min="14" max="14" width="13.421875" style="13" bestFit="1" customWidth="1"/>
    <col min="15" max="15" width="12.00390625" style="13" bestFit="1" customWidth="1"/>
    <col min="16" max="16" width="13.421875" style="13" bestFit="1" customWidth="1"/>
    <col min="17" max="17" width="12.00390625" style="13" bestFit="1" customWidth="1"/>
    <col min="18" max="18" width="12.140625" style="13" bestFit="1" customWidth="1"/>
    <col min="19" max="19" width="13.421875" style="13" bestFit="1" customWidth="1"/>
    <col min="20" max="20" width="12.00390625" style="13" bestFit="1" customWidth="1"/>
    <col min="21" max="21" width="13.421875" style="13" bestFit="1" customWidth="1"/>
    <col min="22" max="22" width="12.00390625" style="13" bestFit="1" customWidth="1"/>
    <col min="23" max="23" width="12.140625" style="13" bestFit="1" customWidth="1"/>
    <col min="24" max="24" width="13.421875" style="13" bestFit="1" customWidth="1"/>
    <col min="25" max="25" width="12.00390625" style="13" bestFit="1" customWidth="1"/>
    <col min="26" max="26" width="13.421875" style="13" bestFit="1" customWidth="1"/>
    <col min="27" max="27" width="13.421875" style="1" bestFit="1" customWidth="1"/>
    <col min="28" max="16384" width="11.421875" style="1" customWidth="1"/>
  </cols>
  <sheetData>
    <row r="1" spans="1:26" ht="15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3" spans="1:31" ht="22.5">
      <c r="A3" s="37" t="s">
        <v>114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8"/>
      <c r="AB3" s="38"/>
      <c r="AC3" s="38"/>
      <c r="AD3" s="38"/>
      <c r="AE3" s="38"/>
    </row>
    <row r="4" spans="1:31" s="2" customFormat="1" ht="15">
      <c r="A4" s="44" t="s">
        <v>40</v>
      </c>
      <c r="B4" s="45" t="s">
        <v>39</v>
      </c>
      <c r="C4" s="45" t="s">
        <v>69</v>
      </c>
      <c r="D4" s="47" t="s">
        <v>39</v>
      </c>
      <c r="E4" s="47" t="s">
        <v>41</v>
      </c>
      <c r="F4" s="47" t="s">
        <v>115</v>
      </c>
      <c r="G4" s="53" t="s">
        <v>42</v>
      </c>
      <c r="H4" s="53"/>
      <c r="I4" s="53"/>
      <c r="J4" s="53"/>
      <c r="K4" s="53"/>
      <c r="L4" s="53" t="s">
        <v>42</v>
      </c>
      <c r="M4" s="53"/>
      <c r="N4" s="53"/>
      <c r="O4" s="53"/>
      <c r="P4" s="53"/>
      <c r="Q4" s="53" t="s">
        <v>42</v>
      </c>
      <c r="R4" s="53"/>
      <c r="S4" s="53"/>
      <c r="T4" s="53"/>
      <c r="U4" s="53"/>
      <c r="V4" s="53" t="s">
        <v>42</v>
      </c>
      <c r="W4" s="53"/>
      <c r="X4" s="53"/>
      <c r="Y4" s="53"/>
      <c r="Z4" s="53"/>
      <c r="AA4" s="16"/>
      <c r="AB4" s="16"/>
      <c r="AC4" s="16"/>
      <c r="AD4" s="16"/>
      <c r="AE4" s="16"/>
    </row>
    <row r="5" spans="1:26" s="2" customFormat="1" ht="15">
      <c r="A5" s="44"/>
      <c r="B5" s="45"/>
      <c r="C5" s="45"/>
      <c r="D5" s="47"/>
      <c r="E5" s="47"/>
      <c r="F5" s="47"/>
      <c r="G5" s="46">
        <v>2008</v>
      </c>
      <c r="H5" s="46"/>
      <c r="I5" s="46"/>
      <c r="J5" s="46"/>
      <c r="K5" s="46"/>
      <c r="L5" s="46">
        <v>2009</v>
      </c>
      <c r="M5" s="46"/>
      <c r="N5" s="46"/>
      <c r="O5" s="46"/>
      <c r="P5" s="46"/>
      <c r="Q5" s="46">
        <v>2010</v>
      </c>
      <c r="R5" s="46"/>
      <c r="S5" s="46"/>
      <c r="T5" s="46"/>
      <c r="U5" s="46"/>
      <c r="V5" s="46">
        <v>2010</v>
      </c>
      <c r="W5" s="46"/>
      <c r="X5" s="46"/>
      <c r="Y5" s="46"/>
      <c r="Z5" s="46"/>
    </row>
    <row r="6" spans="1:26" s="4" customFormat="1" ht="15">
      <c r="A6" s="44"/>
      <c r="B6" s="45"/>
      <c r="C6" s="45"/>
      <c r="D6" s="47"/>
      <c r="E6" s="47"/>
      <c r="F6" s="47"/>
      <c r="G6" s="3" t="s">
        <v>43</v>
      </c>
      <c r="H6" s="3" t="s">
        <v>66</v>
      </c>
      <c r="I6" s="3" t="s">
        <v>44</v>
      </c>
      <c r="J6" s="3" t="s">
        <v>45</v>
      </c>
      <c r="K6" s="3" t="s">
        <v>46</v>
      </c>
      <c r="L6" s="3" t="s">
        <v>43</v>
      </c>
      <c r="M6" s="3" t="s">
        <v>66</v>
      </c>
      <c r="N6" s="3" t="s">
        <v>44</v>
      </c>
      <c r="O6" s="3" t="s">
        <v>45</v>
      </c>
      <c r="P6" s="3" t="s">
        <v>46</v>
      </c>
      <c r="Q6" s="3" t="s">
        <v>43</v>
      </c>
      <c r="R6" s="3" t="s">
        <v>66</v>
      </c>
      <c r="S6" s="3" t="s">
        <v>44</v>
      </c>
      <c r="T6" s="3" t="s">
        <v>45</v>
      </c>
      <c r="U6" s="3" t="s">
        <v>46</v>
      </c>
      <c r="V6" s="3" t="s">
        <v>43</v>
      </c>
      <c r="W6" s="3" t="s">
        <v>66</v>
      </c>
      <c r="X6" s="3" t="s">
        <v>44</v>
      </c>
      <c r="Y6" s="3" t="s">
        <v>45</v>
      </c>
      <c r="Z6" s="3" t="s">
        <v>46</v>
      </c>
    </row>
    <row r="7" spans="1:26" s="7" customFormat="1" ht="28.5" customHeight="1">
      <c r="A7" s="40" t="s">
        <v>48</v>
      </c>
      <c r="B7" s="41">
        <v>1</v>
      </c>
      <c r="C7" s="41" t="s">
        <v>49</v>
      </c>
      <c r="D7" s="50">
        <v>1</v>
      </c>
      <c r="E7" s="42" t="s">
        <v>70</v>
      </c>
      <c r="F7" s="14" t="s">
        <v>116</v>
      </c>
      <c r="G7" s="25"/>
      <c r="H7" s="25"/>
      <c r="I7" s="25">
        <v>1500</v>
      </c>
      <c r="J7" s="25"/>
      <c r="K7" s="25">
        <f>SUM(G7:J7)</f>
        <v>1500</v>
      </c>
      <c r="L7" s="25"/>
      <c r="M7" s="25">
        <f>(H7*7%)+H7</f>
        <v>0</v>
      </c>
      <c r="N7" s="25">
        <f>(I7*7%)+I7</f>
        <v>1605</v>
      </c>
      <c r="O7" s="25">
        <f>(J7*7%)+J7</f>
        <v>0</v>
      </c>
      <c r="P7" s="25">
        <f>SUM(L7:O7)</f>
        <v>1605</v>
      </c>
      <c r="Q7" s="25">
        <f>(L7*7%)+L7</f>
        <v>0</v>
      </c>
      <c r="R7" s="25">
        <f>(M7*7%)+M7</f>
        <v>0</v>
      </c>
      <c r="S7" s="25">
        <f>(N7*7%)+N7</f>
        <v>1717.35</v>
      </c>
      <c r="T7" s="25">
        <f>(O7*7%)+O7</f>
        <v>0</v>
      </c>
      <c r="U7" s="25">
        <f>SUM(R7:T7)</f>
        <v>1717.35</v>
      </c>
      <c r="V7" s="25">
        <f>(Q7*7%)+Q7</f>
        <v>0</v>
      </c>
      <c r="W7" s="25">
        <f>(R7*7%)+R7</f>
        <v>0</v>
      </c>
      <c r="X7" s="25">
        <f>(S7*7%)+S7</f>
        <v>1837.5645</v>
      </c>
      <c r="Y7" s="25">
        <f>(T7*7%)+T7</f>
        <v>0</v>
      </c>
      <c r="Z7" s="25">
        <f>SUM(V7:Y7)</f>
        <v>1837.5645</v>
      </c>
    </row>
    <row r="8" spans="1:26" s="7" customFormat="1" ht="42.75">
      <c r="A8" s="40"/>
      <c r="B8" s="41"/>
      <c r="C8" s="41"/>
      <c r="D8" s="50"/>
      <c r="E8" s="42"/>
      <c r="F8" s="14" t="s">
        <v>117</v>
      </c>
      <c r="G8" s="6"/>
      <c r="H8" s="6">
        <v>5</v>
      </c>
      <c r="I8" s="6"/>
      <c r="J8" s="6"/>
      <c r="K8" s="25">
        <f aca="true" t="shared" si="0" ref="K8:K27">SUM(G8:J8)</f>
        <v>5</v>
      </c>
      <c r="L8" s="6"/>
      <c r="M8" s="6">
        <f aca="true" t="shared" si="1" ref="M8:M71">(H8*7%)+H8</f>
        <v>5.35</v>
      </c>
      <c r="N8" s="6">
        <f aca="true" t="shared" si="2" ref="N8:N71">(I8*7%)+I8</f>
        <v>0</v>
      </c>
      <c r="O8" s="6">
        <f aca="true" t="shared" si="3" ref="O8:O71">(J8*7%)+J8</f>
        <v>0</v>
      </c>
      <c r="P8" s="25">
        <f aca="true" t="shared" si="4" ref="P8:P27">SUM(L8:O8)</f>
        <v>5.35</v>
      </c>
      <c r="Q8" s="25">
        <f aca="true" t="shared" si="5" ref="Q8:S27">(L8*7%)+L8</f>
        <v>0</v>
      </c>
      <c r="R8" s="6">
        <f t="shared" si="5"/>
        <v>5.7245</v>
      </c>
      <c r="S8" s="6">
        <f t="shared" si="5"/>
        <v>0</v>
      </c>
      <c r="T8" s="6">
        <f aca="true" t="shared" si="6" ref="T8:T71">(O8*7%)+O8</f>
        <v>0</v>
      </c>
      <c r="U8" s="25">
        <f aca="true" t="shared" si="7" ref="U8:U27">SUM(R8:T8)</f>
        <v>5.7245</v>
      </c>
      <c r="V8" s="6">
        <f aca="true" t="shared" si="8" ref="V8:W27">(Q8*7%)+Q8</f>
        <v>0</v>
      </c>
      <c r="W8" s="6">
        <f t="shared" si="8"/>
        <v>6.125215</v>
      </c>
      <c r="X8" s="6">
        <f aca="true" t="shared" si="9" ref="X8:X71">(S8*7%)+S8</f>
        <v>0</v>
      </c>
      <c r="Y8" s="6">
        <f aca="true" t="shared" si="10" ref="Y8:Y71">(T8*7%)+T8</f>
        <v>0</v>
      </c>
      <c r="Z8" s="25">
        <f aca="true" t="shared" si="11" ref="Z8:Z27">SUM(V8:Y8)</f>
        <v>6.125215</v>
      </c>
    </row>
    <row r="9" spans="1:26" s="7" customFormat="1" ht="28.5">
      <c r="A9" s="40"/>
      <c r="B9" s="41"/>
      <c r="C9" s="41"/>
      <c r="D9" s="50"/>
      <c r="E9" s="42"/>
      <c r="F9" s="14" t="s">
        <v>118</v>
      </c>
      <c r="G9" s="6"/>
      <c r="H9" s="6"/>
      <c r="I9" s="6">
        <v>700</v>
      </c>
      <c r="J9" s="6"/>
      <c r="K9" s="25">
        <f t="shared" si="0"/>
        <v>700</v>
      </c>
      <c r="L9" s="6"/>
      <c r="M9" s="6">
        <f t="shared" si="1"/>
        <v>0</v>
      </c>
      <c r="N9" s="6">
        <f t="shared" si="2"/>
        <v>749</v>
      </c>
      <c r="O9" s="6">
        <f t="shared" si="3"/>
        <v>0</v>
      </c>
      <c r="P9" s="25">
        <f t="shared" si="4"/>
        <v>749</v>
      </c>
      <c r="Q9" s="25">
        <f t="shared" si="5"/>
        <v>0</v>
      </c>
      <c r="R9" s="6">
        <f t="shared" si="5"/>
        <v>0</v>
      </c>
      <c r="S9" s="6">
        <f t="shared" si="5"/>
        <v>801.4300000000001</v>
      </c>
      <c r="T9" s="6">
        <f t="shared" si="6"/>
        <v>0</v>
      </c>
      <c r="U9" s="25">
        <f t="shared" si="7"/>
        <v>801.4300000000001</v>
      </c>
      <c r="V9" s="6">
        <f t="shared" si="8"/>
        <v>0</v>
      </c>
      <c r="W9" s="6">
        <f t="shared" si="8"/>
        <v>0</v>
      </c>
      <c r="X9" s="6">
        <f t="shared" si="9"/>
        <v>857.5301000000001</v>
      </c>
      <c r="Y9" s="6">
        <f t="shared" si="10"/>
        <v>0</v>
      </c>
      <c r="Z9" s="25">
        <f t="shared" si="11"/>
        <v>857.5301000000001</v>
      </c>
    </row>
    <row r="10" spans="1:26" s="7" customFormat="1" ht="28.5">
      <c r="A10" s="40"/>
      <c r="B10" s="41"/>
      <c r="C10" s="41"/>
      <c r="D10" s="50"/>
      <c r="E10" s="42"/>
      <c r="F10" s="14" t="s">
        <v>119</v>
      </c>
      <c r="G10" s="6"/>
      <c r="H10" s="6"/>
      <c r="I10" s="6">
        <v>300</v>
      </c>
      <c r="J10" s="6"/>
      <c r="K10" s="25">
        <f t="shared" si="0"/>
        <v>300</v>
      </c>
      <c r="L10" s="6"/>
      <c r="M10" s="6">
        <f t="shared" si="1"/>
        <v>0</v>
      </c>
      <c r="N10" s="6">
        <f t="shared" si="2"/>
        <v>321</v>
      </c>
      <c r="O10" s="6">
        <f t="shared" si="3"/>
        <v>0</v>
      </c>
      <c r="P10" s="25">
        <f t="shared" si="4"/>
        <v>321</v>
      </c>
      <c r="Q10" s="25">
        <f t="shared" si="5"/>
        <v>0</v>
      </c>
      <c r="R10" s="6">
        <f t="shared" si="5"/>
        <v>0</v>
      </c>
      <c r="S10" s="6">
        <f t="shared" si="5"/>
        <v>343.47</v>
      </c>
      <c r="T10" s="6">
        <f t="shared" si="6"/>
        <v>0</v>
      </c>
      <c r="U10" s="25">
        <f t="shared" si="7"/>
        <v>343.47</v>
      </c>
      <c r="V10" s="6">
        <f t="shared" si="8"/>
        <v>0</v>
      </c>
      <c r="W10" s="6">
        <f t="shared" si="8"/>
        <v>0</v>
      </c>
      <c r="X10" s="6">
        <f t="shared" si="9"/>
        <v>367.51290000000006</v>
      </c>
      <c r="Y10" s="6">
        <f t="shared" si="10"/>
        <v>0</v>
      </c>
      <c r="Z10" s="25">
        <f t="shared" si="11"/>
        <v>367.51290000000006</v>
      </c>
    </row>
    <row r="11" spans="1:26" s="7" customFormat="1" ht="15">
      <c r="A11" s="40"/>
      <c r="B11" s="41"/>
      <c r="C11" s="41"/>
      <c r="D11" s="50"/>
      <c r="E11" s="42"/>
      <c r="F11" s="14" t="s">
        <v>120</v>
      </c>
      <c r="G11" s="6"/>
      <c r="H11" s="6"/>
      <c r="I11" s="6">
        <v>150</v>
      </c>
      <c r="J11" s="6"/>
      <c r="K11" s="25">
        <f t="shared" si="0"/>
        <v>150</v>
      </c>
      <c r="L11" s="6"/>
      <c r="M11" s="6">
        <f t="shared" si="1"/>
        <v>0</v>
      </c>
      <c r="N11" s="6">
        <f t="shared" si="2"/>
        <v>160.5</v>
      </c>
      <c r="O11" s="6">
        <f t="shared" si="3"/>
        <v>0</v>
      </c>
      <c r="P11" s="25">
        <f t="shared" si="4"/>
        <v>160.5</v>
      </c>
      <c r="Q11" s="25">
        <f t="shared" si="5"/>
        <v>0</v>
      </c>
      <c r="R11" s="6">
        <f t="shared" si="5"/>
        <v>0</v>
      </c>
      <c r="S11" s="6">
        <f t="shared" si="5"/>
        <v>171.735</v>
      </c>
      <c r="T11" s="6">
        <f t="shared" si="6"/>
        <v>0</v>
      </c>
      <c r="U11" s="25">
        <f t="shared" si="7"/>
        <v>171.735</v>
      </c>
      <c r="V11" s="6">
        <f t="shared" si="8"/>
        <v>0</v>
      </c>
      <c r="W11" s="6">
        <f t="shared" si="8"/>
        <v>0</v>
      </c>
      <c r="X11" s="6">
        <f t="shared" si="9"/>
        <v>183.75645000000003</v>
      </c>
      <c r="Y11" s="6">
        <f t="shared" si="10"/>
        <v>0</v>
      </c>
      <c r="Z11" s="25">
        <f t="shared" si="11"/>
        <v>183.75645000000003</v>
      </c>
    </row>
    <row r="12" spans="1:26" s="7" customFormat="1" ht="28.5">
      <c r="A12" s="40"/>
      <c r="B12" s="41"/>
      <c r="C12" s="41"/>
      <c r="D12" s="50"/>
      <c r="E12" s="42"/>
      <c r="F12" s="14" t="s">
        <v>121</v>
      </c>
      <c r="G12" s="6"/>
      <c r="H12" s="6"/>
      <c r="I12" s="6">
        <v>500</v>
      </c>
      <c r="J12" s="6"/>
      <c r="K12" s="25">
        <f t="shared" si="0"/>
        <v>500</v>
      </c>
      <c r="L12" s="6"/>
      <c r="M12" s="6">
        <f t="shared" si="1"/>
        <v>0</v>
      </c>
      <c r="N12" s="6">
        <f t="shared" si="2"/>
        <v>535</v>
      </c>
      <c r="O12" s="6">
        <f t="shared" si="3"/>
        <v>0</v>
      </c>
      <c r="P12" s="25">
        <f t="shared" si="4"/>
        <v>535</v>
      </c>
      <c r="Q12" s="25">
        <f t="shared" si="5"/>
        <v>0</v>
      </c>
      <c r="R12" s="6">
        <f t="shared" si="5"/>
        <v>0</v>
      </c>
      <c r="S12" s="6">
        <f t="shared" si="5"/>
        <v>572.45</v>
      </c>
      <c r="T12" s="6">
        <f t="shared" si="6"/>
        <v>0</v>
      </c>
      <c r="U12" s="25">
        <f t="shared" si="7"/>
        <v>572.45</v>
      </c>
      <c r="V12" s="6">
        <f t="shared" si="8"/>
        <v>0</v>
      </c>
      <c r="W12" s="6">
        <f t="shared" si="8"/>
        <v>0</v>
      </c>
      <c r="X12" s="6">
        <f t="shared" si="9"/>
        <v>612.5215000000001</v>
      </c>
      <c r="Y12" s="6">
        <f t="shared" si="10"/>
        <v>0</v>
      </c>
      <c r="Z12" s="25">
        <f t="shared" si="11"/>
        <v>612.5215000000001</v>
      </c>
    </row>
    <row r="13" spans="1:26" s="7" customFormat="1" ht="28.5">
      <c r="A13" s="40"/>
      <c r="B13" s="41"/>
      <c r="C13" s="41"/>
      <c r="D13" s="50"/>
      <c r="E13" s="42"/>
      <c r="F13" s="14" t="s">
        <v>122</v>
      </c>
      <c r="G13" s="6"/>
      <c r="H13" s="6"/>
      <c r="I13" s="6">
        <v>150</v>
      </c>
      <c r="J13" s="6"/>
      <c r="K13" s="25">
        <f t="shared" si="0"/>
        <v>150</v>
      </c>
      <c r="L13" s="6"/>
      <c r="M13" s="6">
        <f t="shared" si="1"/>
        <v>0</v>
      </c>
      <c r="N13" s="6">
        <f t="shared" si="2"/>
        <v>160.5</v>
      </c>
      <c r="O13" s="6">
        <f t="shared" si="3"/>
        <v>0</v>
      </c>
      <c r="P13" s="25">
        <f t="shared" si="4"/>
        <v>160.5</v>
      </c>
      <c r="Q13" s="25">
        <f t="shared" si="5"/>
        <v>0</v>
      </c>
      <c r="R13" s="6">
        <f t="shared" si="5"/>
        <v>0</v>
      </c>
      <c r="S13" s="6">
        <f t="shared" si="5"/>
        <v>171.735</v>
      </c>
      <c r="T13" s="6">
        <f t="shared" si="6"/>
        <v>0</v>
      </c>
      <c r="U13" s="25">
        <f t="shared" si="7"/>
        <v>171.735</v>
      </c>
      <c r="V13" s="6">
        <f t="shared" si="8"/>
        <v>0</v>
      </c>
      <c r="W13" s="6">
        <f t="shared" si="8"/>
        <v>0</v>
      </c>
      <c r="X13" s="6">
        <f t="shared" si="9"/>
        <v>183.75645000000003</v>
      </c>
      <c r="Y13" s="6">
        <f t="shared" si="10"/>
        <v>0</v>
      </c>
      <c r="Z13" s="25">
        <f t="shared" si="11"/>
        <v>183.75645000000003</v>
      </c>
    </row>
    <row r="14" spans="1:26" s="9" customFormat="1" ht="15">
      <c r="A14" s="40"/>
      <c r="B14" s="41"/>
      <c r="C14" s="41"/>
      <c r="D14" s="50"/>
      <c r="E14" s="42"/>
      <c r="F14" s="15" t="s">
        <v>123</v>
      </c>
      <c r="G14" s="8">
        <f>SUM(G7:G13)</f>
        <v>0</v>
      </c>
      <c r="H14" s="8">
        <f aca="true" t="shared" si="12" ref="H14:Z14">SUM(H7:H13)</f>
        <v>5</v>
      </c>
      <c r="I14" s="8">
        <f t="shared" si="12"/>
        <v>3300</v>
      </c>
      <c r="J14" s="8">
        <f t="shared" si="12"/>
        <v>0</v>
      </c>
      <c r="K14" s="8">
        <f t="shared" si="12"/>
        <v>3305</v>
      </c>
      <c r="L14" s="8">
        <f>SUM(L7:L13)</f>
        <v>0</v>
      </c>
      <c r="M14" s="8">
        <f t="shared" si="1"/>
        <v>5.35</v>
      </c>
      <c r="N14" s="8">
        <f t="shared" si="2"/>
        <v>3531</v>
      </c>
      <c r="O14" s="8">
        <f t="shared" si="3"/>
        <v>0</v>
      </c>
      <c r="P14" s="8">
        <f t="shared" si="12"/>
        <v>3536.35</v>
      </c>
      <c r="Q14" s="8">
        <f t="shared" si="12"/>
        <v>0</v>
      </c>
      <c r="R14" s="8">
        <f t="shared" si="5"/>
        <v>5.7245</v>
      </c>
      <c r="S14" s="8">
        <f t="shared" si="5"/>
        <v>3778.17</v>
      </c>
      <c r="T14" s="8">
        <f t="shared" si="6"/>
        <v>0</v>
      </c>
      <c r="U14" s="8">
        <f t="shared" si="12"/>
        <v>3783.894500000001</v>
      </c>
      <c r="V14" s="8">
        <f t="shared" si="12"/>
        <v>0</v>
      </c>
      <c r="W14" s="8">
        <f t="shared" si="8"/>
        <v>6.125215</v>
      </c>
      <c r="X14" s="8">
        <f t="shared" si="9"/>
        <v>4042.6419</v>
      </c>
      <c r="Y14" s="8">
        <f t="shared" si="10"/>
        <v>0</v>
      </c>
      <c r="Z14" s="8">
        <f t="shared" si="12"/>
        <v>4048.7671149999996</v>
      </c>
    </row>
    <row r="15" spans="1:26" s="7" customFormat="1" ht="28.5">
      <c r="A15" s="40"/>
      <c r="B15" s="41"/>
      <c r="C15" s="41"/>
      <c r="D15" s="50">
        <f>+D7+1</f>
        <v>2</v>
      </c>
      <c r="E15" s="51" t="s">
        <v>71</v>
      </c>
      <c r="F15" s="14" t="s">
        <v>124</v>
      </c>
      <c r="G15" s="25"/>
      <c r="H15" s="25"/>
      <c r="I15" s="25">
        <v>368.5</v>
      </c>
      <c r="J15" s="25"/>
      <c r="K15" s="25">
        <f t="shared" si="0"/>
        <v>368.5</v>
      </c>
      <c r="L15" s="25"/>
      <c r="M15" s="25">
        <f t="shared" si="1"/>
        <v>0</v>
      </c>
      <c r="N15" s="25">
        <f t="shared" si="2"/>
        <v>394.295</v>
      </c>
      <c r="O15" s="25">
        <f t="shared" si="3"/>
        <v>0</v>
      </c>
      <c r="P15" s="25">
        <f t="shared" si="4"/>
        <v>394.295</v>
      </c>
      <c r="Q15" s="25">
        <f t="shared" si="5"/>
        <v>0</v>
      </c>
      <c r="R15" s="25">
        <f t="shared" si="5"/>
        <v>0</v>
      </c>
      <c r="S15" s="25">
        <f t="shared" si="5"/>
        <v>421.89565000000005</v>
      </c>
      <c r="T15" s="25">
        <f t="shared" si="6"/>
        <v>0</v>
      </c>
      <c r="U15" s="25">
        <f t="shared" si="7"/>
        <v>421.89565000000005</v>
      </c>
      <c r="V15" s="25">
        <f t="shared" si="8"/>
        <v>0</v>
      </c>
      <c r="W15" s="25">
        <f t="shared" si="8"/>
        <v>0</v>
      </c>
      <c r="X15" s="25">
        <f t="shared" si="9"/>
        <v>451.42834550000003</v>
      </c>
      <c r="Y15" s="25">
        <f t="shared" si="10"/>
        <v>0</v>
      </c>
      <c r="Z15" s="25">
        <f t="shared" si="11"/>
        <v>451.42834550000003</v>
      </c>
    </row>
    <row r="16" spans="1:26" s="7" customFormat="1" ht="28.5">
      <c r="A16" s="40"/>
      <c r="B16" s="41"/>
      <c r="C16" s="41"/>
      <c r="D16" s="50"/>
      <c r="E16" s="51"/>
      <c r="F16" s="14" t="s">
        <v>125</v>
      </c>
      <c r="G16" s="6"/>
      <c r="H16" s="6"/>
      <c r="I16" s="6">
        <v>100</v>
      </c>
      <c r="J16" s="6">
        <v>0</v>
      </c>
      <c r="K16" s="25">
        <f t="shared" si="0"/>
        <v>100</v>
      </c>
      <c r="L16" s="6"/>
      <c r="M16" s="6">
        <f t="shared" si="1"/>
        <v>0</v>
      </c>
      <c r="N16" s="6">
        <f t="shared" si="2"/>
        <v>107</v>
      </c>
      <c r="O16" s="6">
        <f t="shared" si="3"/>
        <v>0</v>
      </c>
      <c r="P16" s="25">
        <f t="shared" si="4"/>
        <v>107</v>
      </c>
      <c r="Q16" s="25">
        <f t="shared" si="5"/>
        <v>0</v>
      </c>
      <c r="R16" s="6">
        <f t="shared" si="5"/>
        <v>0</v>
      </c>
      <c r="S16" s="6">
        <f t="shared" si="5"/>
        <v>114.49</v>
      </c>
      <c r="T16" s="6">
        <f t="shared" si="6"/>
        <v>0</v>
      </c>
      <c r="U16" s="25">
        <f t="shared" si="7"/>
        <v>114.49</v>
      </c>
      <c r="V16" s="6">
        <f t="shared" si="8"/>
        <v>0</v>
      </c>
      <c r="W16" s="6">
        <f t="shared" si="8"/>
        <v>0</v>
      </c>
      <c r="X16" s="6">
        <f t="shared" si="9"/>
        <v>122.5043</v>
      </c>
      <c r="Y16" s="6">
        <f t="shared" si="10"/>
        <v>0</v>
      </c>
      <c r="Z16" s="25">
        <f t="shared" si="11"/>
        <v>122.5043</v>
      </c>
    </row>
    <row r="17" spans="1:26" s="7" customFormat="1" ht="28.5">
      <c r="A17" s="40"/>
      <c r="B17" s="41"/>
      <c r="C17" s="41"/>
      <c r="D17" s="50"/>
      <c r="E17" s="51"/>
      <c r="F17" s="14" t="s">
        <v>126</v>
      </c>
      <c r="G17" s="6"/>
      <c r="H17" s="6"/>
      <c r="I17" s="6">
        <v>0</v>
      </c>
      <c r="J17" s="6"/>
      <c r="K17" s="25">
        <f t="shared" si="0"/>
        <v>0</v>
      </c>
      <c r="L17" s="6"/>
      <c r="M17" s="6">
        <f t="shared" si="1"/>
        <v>0</v>
      </c>
      <c r="N17" s="6">
        <f t="shared" si="2"/>
        <v>0</v>
      </c>
      <c r="O17" s="6">
        <f t="shared" si="3"/>
        <v>0</v>
      </c>
      <c r="P17" s="25">
        <f t="shared" si="4"/>
        <v>0</v>
      </c>
      <c r="Q17" s="25">
        <f t="shared" si="5"/>
        <v>0</v>
      </c>
      <c r="R17" s="6">
        <f t="shared" si="5"/>
        <v>0</v>
      </c>
      <c r="S17" s="6">
        <f t="shared" si="5"/>
        <v>0</v>
      </c>
      <c r="T17" s="6">
        <f t="shared" si="6"/>
        <v>0</v>
      </c>
      <c r="U17" s="25">
        <f t="shared" si="7"/>
        <v>0</v>
      </c>
      <c r="V17" s="6">
        <f t="shared" si="8"/>
        <v>0</v>
      </c>
      <c r="W17" s="6">
        <f t="shared" si="8"/>
        <v>0</v>
      </c>
      <c r="X17" s="6">
        <f t="shared" si="9"/>
        <v>0</v>
      </c>
      <c r="Y17" s="6">
        <f t="shared" si="10"/>
        <v>0</v>
      </c>
      <c r="Z17" s="25">
        <f t="shared" si="11"/>
        <v>0</v>
      </c>
    </row>
    <row r="18" spans="1:26" s="7" customFormat="1" ht="28.5">
      <c r="A18" s="40"/>
      <c r="B18" s="41"/>
      <c r="C18" s="41"/>
      <c r="D18" s="50"/>
      <c r="E18" s="51"/>
      <c r="F18" s="14" t="s">
        <v>127</v>
      </c>
      <c r="G18" s="6">
        <v>213</v>
      </c>
      <c r="H18" s="6"/>
      <c r="I18" s="6"/>
      <c r="J18" s="6"/>
      <c r="K18" s="25">
        <f t="shared" si="0"/>
        <v>213</v>
      </c>
      <c r="L18" s="6">
        <v>213</v>
      </c>
      <c r="M18" s="6">
        <f t="shared" si="1"/>
        <v>0</v>
      </c>
      <c r="N18" s="6">
        <f t="shared" si="2"/>
        <v>0</v>
      </c>
      <c r="O18" s="6">
        <f t="shared" si="3"/>
        <v>0</v>
      </c>
      <c r="P18" s="25">
        <f t="shared" si="4"/>
        <v>213</v>
      </c>
      <c r="Q18" s="25">
        <f t="shared" si="5"/>
        <v>227.91</v>
      </c>
      <c r="R18" s="6">
        <f t="shared" si="5"/>
        <v>0</v>
      </c>
      <c r="S18" s="6">
        <f t="shared" si="5"/>
        <v>0</v>
      </c>
      <c r="T18" s="6">
        <f t="shared" si="6"/>
        <v>0</v>
      </c>
      <c r="U18" s="25">
        <f t="shared" si="7"/>
        <v>0</v>
      </c>
      <c r="V18" s="6">
        <f t="shared" si="8"/>
        <v>243.8637</v>
      </c>
      <c r="W18" s="6">
        <f t="shared" si="8"/>
        <v>0</v>
      </c>
      <c r="X18" s="6">
        <f t="shared" si="9"/>
        <v>0</v>
      </c>
      <c r="Y18" s="6">
        <f t="shared" si="10"/>
        <v>0</v>
      </c>
      <c r="Z18" s="25">
        <f t="shared" si="11"/>
        <v>243.8637</v>
      </c>
    </row>
    <row r="19" spans="1:26" s="9" customFormat="1" ht="15">
      <c r="A19" s="40"/>
      <c r="B19" s="41"/>
      <c r="C19" s="41"/>
      <c r="D19" s="50"/>
      <c r="E19" s="51"/>
      <c r="F19" s="15" t="s">
        <v>123</v>
      </c>
      <c r="G19" s="8">
        <f>SUM(G15:G18)</f>
        <v>213</v>
      </c>
      <c r="H19" s="8">
        <f aca="true" t="shared" si="13" ref="H19:Z19">SUM(H15:H18)</f>
        <v>0</v>
      </c>
      <c r="I19" s="8">
        <f t="shared" si="13"/>
        <v>468.5</v>
      </c>
      <c r="J19" s="8">
        <f t="shared" si="13"/>
        <v>0</v>
      </c>
      <c r="K19" s="8">
        <f t="shared" si="13"/>
        <v>681.5</v>
      </c>
      <c r="L19" s="8">
        <f>SUM(L15:L18)</f>
        <v>213</v>
      </c>
      <c r="M19" s="8">
        <f t="shared" si="1"/>
        <v>0</v>
      </c>
      <c r="N19" s="8">
        <f t="shared" si="2"/>
        <v>501.295</v>
      </c>
      <c r="O19" s="8">
        <f t="shared" si="3"/>
        <v>0</v>
      </c>
      <c r="P19" s="8">
        <f t="shared" si="13"/>
        <v>714.2950000000001</v>
      </c>
      <c r="Q19" s="8">
        <f t="shared" si="13"/>
        <v>227.91</v>
      </c>
      <c r="R19" s="8">
        <f t="shared" si="5"/>
        <v>0</v>
      </c>
      <c r="S19" s="8">
        <f t="shared" si="5"/>
        <v>536.38565</v>
      </c>
      <c r="T19" s="8">
        <f t="shared" si="6"/>
        <v>0</v>
      </c>
      <c r="U19" s="8">
        <f t="shared" si="13"/>
        <v>536.38565</v>
      </c>
      <c r="V19" s="8">
        <f t="shared" si="13"/>
        <v>243.8637</v>
      </c>
      <c r="W19" s="8">
        <f t="shared" si="8"/>
        <v>0</v>
      </c>
      <c r="X19" s="8">
        <f t="shared" si="9"/>
        <v>573.9326455</v>
      </c>
      <c r="Y19" s="8">
        <f t="shared" si="10"/>
        <v>0</v>
      </c>
      <c r="Z19" s="8">
        <f t="shared" si="13"/>
        <v>817.7963455</v>
      </c>
    </row>
    <row r="20" spans="1:26" s="7" customFormat="1" ht="15" customHeight="1">
      <c r="A20" s="40"/>
      <c r="B20" s="41"/>
      <c r="C20" s="41"/>
      <c r="D20" s="50">
        <v>3</v>
      </c>
      <c r="E20" s="51" t="s">
        <v>72</v>
      </c>
      <c r="F20" s="17" t="s">
        <v>128</v>
      </c>
      <c r="G20" s="25">
        <v>274.45</v>
      </c>
      <c r="H20" s="25"/>
      <c r="I20" s="25">
        <v>2287</v>
      </c>
      <c r="J20" s="25">
        <v>96</v>
      </c>
      <c r="K20" s="25">
        <f t="shared" si="0"/>
        <v>2657.45</v>
      </c>
      <c r="L20" s="25">
        <v>274.45</v>
      </c>
      <c r="M20" s="25">
        <f t="shared" si="1"/>
        <v>0</v>
      </c>
      <c r="N20" s="25">
        <f t="shared" si="2"/>
        <v>2447.09</v>
      </c>
      <c r="O20" s="25">
        <f t="shared" si="3"/>
        <v>102.72</v>
      </c>
      <c r="P20" s="25">
        <f t="shared" si="4"/>
        <v>2824.2599999999998</v>
      </c>
      <c r="Q20" s="25">
        <f t="shared" si="5"/>
        <v>293.6615</v>
      </c>
      <c r="R20" s="25">
        <f t="shared" si="5"/>
        <v>0</v>
      </c>
      <c r="S20" s="25">
        <f t="shared" si="5"/>
        <v>2618.3863</v>
      </c>
      <c r="T20" s="25">
        <f t="shared" si="6"/>
        <v>109.9104</v>
      </c>
      <c r="U20" s="25">
        <f t="shared" si="7"/>
        <v>2728.2967000000003</v>
      </c>
      <c r="V20" s="25">
        <f t="shared" si="8"/>
        <v>314.217805</v>
      </c>
      <c r="W20" s="25">
        <f t="shared" si="8"/>
        <v>0</v>
      </c>
      <c r="X20" s="25">
        <f t="shared" si="9"/>
        <v>2801.673341</v>
      </c>
      <c r="Y20" s="25">
        <f t="shared" si="10"/>
        <v>117.604128</v>
      </c>
      <c r="Z20" s="25">
        <f t="shared" si="11"/>
        <v>3233.495274</v>
      </c>
    </row>
    <row r="21" spans="1:26" s="7" customFormat="1" ht="28.5">
      <c r="A21" s="40"/>
      <c r="B21" s="41"/>
      <c r="C21" s="41"/>
      <c r="D21" s="50"/>
      <c r="E21" s="52"/>
      <c r="F21" s="14" t="s">
        <v>129</v>
      </c>
      <c r="G21" s="6"/>
      <c r="H21" s="6"/>
      <c r="I21" s="6"/>
      <c r="J21" s="6"/>
      <c r="K21" s="25">
        <f t="shared" si="0"/>
        <v>0</v>
      </c>
      <c r="L21" s="6"/>
      <c r="M21" s="6">
        <f t="shared" si="1"/>
        <v>0</v>
      </c>
      <c r="N21" s="6">
        <f t="shared" si="2"/>
        <v>0</v>
      </c>
      <c r="O21" s="6">
        <f t="shared" si="3"/>
        <v>0</v>
      </c>
      <c r="P21" s="25">
        <f t="shared" si="4"/>
        <v>0</v>
      </c>
      <c r="Q21" s="25">
        <f t="shared" si="5"/>
        <v>0</v>
      </c>
      <c r="R21" s="6">
        <f t="shared" si="5"/>
        <v>0</v>
      </c>
      <c r="S21" s="6">
        <f t="shared" si="5"/>
        <v>0</v>
      </c>
      <c r="T21" s="6">
        <f t="shared" si="6"/>
        <v>0</v>
      </c>
      <c r="U21" s="25">
        <f t="shared" si="7"/>
        <v>0</v>
      </c>
      <c r="V21" s="6">
        <f t="shared" si="8"/>
        <v>0</v>
      </c>
      <c r="W21" s="6">
        <f t="shared" si="8"/>
        <v>0</v>
      </c>
      <c r="X21" s="6">
        <f t="shared" si="9"/>
        <v>0</v>
      </c>
      <c r="Y21" s="6">
        <f t="shared" si="10"/>
        <v>0</v>
      </c>
      <c r="Z21" s="25">
        <f t="shared" si="11"/>
        <v>0</v>
      </c>
    </row>
    <row r="22" spans="1:26" s="7" customFormat="1" ht="15">
      <c r="A22" s="40"/>
      <c r="B22" s="41"/>
      <c r="C22" s="41"/>
      <c r="D22" s="50"/>
      <c r="E22" s="52"/>
      <c r="F22" s="14" t="s">
        <v>130</v>
      </c>
      <c r="G22" s="6"/>
      <c r="H22" s="6"/>
      <c r="I22" s="6"/>
      <c r="J22" s="6"/>
      <c r="K22" s="25">
        <f t="shared" si="0"/>
        <v>0</v>
      </c>
      <c r="L22" s="6"/>
      <c r="M22" s="6">
        <f t="shared" si="1"/>
        <v>0</v>
      </c>
      <c r="N22" s="6">
        <f t="shared" si="2"/>
        <v>0</v>
      </c>
      <c r="O22" s="6">
        <f t="shared" si="3"/>
        <v>0</v>
      </c>
      <c r="P22" s="25">
        <f t="shared" si="4"/>
        <v>0</v>
      </c>
      <c r="Q22" s="25">
        <f t="shared" si="5"/>
        <v>0</v>
      </c>
      <c r="R22" s="6">
        <f t="shared" si="5"/>
        <v>0</v>
      </c>
      <c r="S22" s="6">
        <f t="shared" si="5"/>
        <v>0</v>
      </c>
      <c r="T22" s="6">
        <f t="shared" si="6"/>
        <v>0</v>
      </c>
      <c r="U22" s="25">
        <f t="shared" si="7"/>
        <v>0</v>
      </c>
      <c r="V22" s="6">
        <f t="shared" si="8"/>
        <v>0</v>
      </c>
      <c r="W22" s="6">
        <f t="shared" si="8"/>
        <v>0</v>
      </c>
      <c r="X22" s="6">
        <f t="shared" si="9"/>
        <v>0</v>
      </c>
      <c r="Y22" s="6">
        <f t="shared" si="10"/>
        <v>0</v>
      </c>
      <c r="Z22" s="25">
        <f t="shared" si="11"/>
        <v>0</v>
      </c>
    </row>
    <row r="23" spans="1:26" s="7" customFormat="1" ht="15">
      <c r="A23" s="40"/>
      <c r="B23" s="41"/>
      <c r="C23" s="41"/>
      <c r="D23" s="50"/>
      <c r="E23" s="52"/>
      <c r="F23" s="14" t="s">
        <v>131</v>
      </c>
      <c r="G23" s="6">
        <v>20.38</v>
      </c>
      <c r="H23" s="6"/>
      <c r="I23" s="6">
        <v>1830</v>
      </c>
      <c r="J23" s="6"/>
      <c r="K23" s="25">
        <f t="shared" si="0"/>
        <v>1850.38</v>
      </c>
      <c r="L23" s="6">
        <v>20.38</v>
      </c>
      <c r="M23" s="6">
        <f t="shared" si="1"/>
        <v>0</v>
      </c>
      <c r="N23" s="6">
        <f t="shared" si="2"/>
        <v>1958.1</v>
      </c>
      <c r="O23" s="6">
        <f t="shared" si="3"/>
        <v>0</v>
      </c>
      <c r="P23" s="25">
        <f t="shared" si="4"/>
        <v>1978.48</v>
      </c>
      <c r="Q23" s="25">
        <f t="shared" si="5"/>
        <v>21.8066</v>
      </c>
      <c r="R23" s="6">
        <f t="shared" si="5"/>
        <v>0</v>
      </c>
      <c r="S23" s="6">
        <f t="shared" si="5"/>
        <v>2095.167</v>
      </c>
      <c r="T23" s="6">
        <f t="shared" si="6"/>
        <v>0</v>
      </c>
      <c r="U23" s="25">
        <f t="shared" si="7"/>
        <v>2095.167</v>
      </c>
      <c r="V23" s="6">
        <f t="shared" si="8"/>
        <v>23.333061999999998</v>
      </c>
      <c r="W23" s="6">
        <f t="shared" si="8"/>
        <v>0</v>
      </c>
      <c r="X23" s="6">
        <f t="shared" si="9"/>
        <v>2241.82869</v>
      </c>
      <c r="Y23" s="6">
        <f t="shared" si="10"/>
        <v>0</v>
      </c>
      <c r="Z23" s="25">
        <f t="shared" si="11"/>
        <v>2265.161752</v>
      </c>
    </row>
    <row r="24" spans="1:26" s="7" customFormat="1" ht="28.5">
      <c r="A24" s="40"/>
      <c r="B24" s="41"/>
      <c r="C24" s="41"/>
      <c r="D24" s="50"/>
      <c r="E24" s="52"/>
      <c r="F24" s="14" t="s">
        <v>136</v>
      </c>
      <c r="G24" s="6"/>
      <c r="H24" s="6"/>
      <c r="I24" s="6"/>
      <c r="J24" s="6"/>
      <c r="K24" s="25">
        <f t="shared" si="0"/>
        <v>0</v>
      </c>
      <c r="L24" s="6"/>
      <c r="M24" s="6">
        <f t="shared" si="1"/>
        <v>0</v>
      </c>
      <c r="N24" s="6">
        <f t="shared" si="2"/>
        <v>0</v>
      </c>
      <c r="O24" s="6">
        <f t="shared" si="3"/>
        <v>0</v>
      </c>
      <c r="P24" s="25">
        <f t="shared" si="4"/>
        <v>0</v>
      </c>
      <c r="Q24" s="25">
        <f t="shared" si="5"/>
        <v>0</v>
      </c>
      <c r="R24" s="6">
        <f t="shared" si="5"/>
        <v>0</v>
      </c>
      <c r="S24" s="6">
        <f t="shared" si="5"/>
        <v>0</v>
      </c>
      <c r="T24" s="6">
        <f t="shared" si="6"/>
        <v>0</v>
      </c>
      <c r="U24" s="25">
        <f t="shared" si="7"/>
        <v>0</v>
      </c>
      <c r="V24" s="6">
        <f t="shared" si="8"/>
        <v>0</v>
      </c>
      <c r="W24" s="6">
        <f t="shared" si="8"/>
        <v>0</v>
      </c>
      <c r="X24" s="6">
        <f t="shared" si="9"/>
        <v>0</v>
      </c>
      <c r="Y24" s="6">
        <f t="shared" si="10"/>
        <v>0</v>
      </c>
      <c r="Z24" s="25">
        <f t="shared" si="11"/>
        <v>0</v>
      </c>
    </row>
    <row r="25" spans="1:26" s="7" customFormat="1" ht="28.5">
      <c r="A25" s="40"/>
      <c r="B25" s="41"/>
      <c r="C25" s="41"/>
      <c r="D25" s="50"/>
      <c r="E25" s="52"/>
      <c r="F25" s="14" t="s">
        <v>132</v>
      </c>
      <c r="G25" s="6"/>
      <c r="H25" s="6"/>
      <c r="I25" s="6">
        <v>3.6</v>
      </c>
      <c r="J25" s="6"/>
      <c r="K25" s="25">
        <f t="shared" si="0"/>
        <v>3.6</v>
      </c>
      <c r="L25" s="6"/>
      <c r="M25" s="6">
        <f t="shared" si="1"/>
        <v>0</v>
      </c>
      <c r="N25" s="6">
        <f t="shared" si="2"/>
        <v>3.8520000000000003</v>
      </c>
      <c r="O25" s="6">
        <f t="shared" si="3"/>
        <v>0</v>
      </c>
      <c r="P25" s="25">
        <f t="shared" si="4"/>
        <v>3.8520000000000003</v>
      </c>
      <c r="Q25" s="25">
        <f t="shared" si="5"/>
        <v>0</v>
      </c>
      <c r="R25" s="6">
        <f t="shared" si="5"/>
        <v>0</v>
      </c>
      <c r="S25" s="6">
        <f t="shared" si="5"/>
        <v>4.12164</v>
      </c>
      <c r="T25" s="6">
        <f t="shared" si="6"/>
        <v>0</v>
      </c>
      <c r="U25" s="25">
        <f t="shared" si="7"/>
        <v>4.12164</v>
      </c>
      <c r="V25" s="6">
        <f t="shared" si="8"/>
        <v>0</v>
      </c>
      <c r="W25" s="6">
        <f t="shared" si="8"/>
        <v>0</v>
      </c>
      <c r="X25" s="6">
        <f t="shared" si="9"/>
        <v>4.4101548</v>
      </c>
      <c r="Y25" s="6">
        <f t="shared" si="10"/>
        <v>0</v>
      </c>
      <c r="Z25" s="25">
        <f t="shared" si="11"/>
        <v>4.4101548</v>
      </c>
    </row>
    <row r="26" spans="1:26" s="7" customFormat="1" ht="42.75">
      <c r="A26" s="40"/>
      <c r="B26" s="41"/>
      <c r="C26" s="41"/>
      <c r="D26" s="50"/>
      <c r="E26" s="52"/>
      <c r="F26" s="14" t="s">
        <v>133</v>
      </c>
      <c r="G26" s="6"/>
      <c r="H26" s="6">
        <v>10</v>
      </c>
      <c r="I26" s="6"/>
      <c r="J26" s="6"/>
      <c r="K26" s="25">
        <f t="shared" si="0"/>
        <v>10</v>
      </c>
      <c r="L26" s="6"/>
      <c r="M26" s="6">
        <f t="shared" si="1"/>
        <v>10.7</v>
      </c>
      <c r="N26" s="6">
        <f t="shared" si="2"/>
        <v>0</v>
      </c>
      <c r="O26" s="6">
        <f t="shared" si="3"/>
        <v>0</v>
      </c>
      <c r="P26" s="25">
        <f t="shared" si="4"/>
        <v>10.7</v>
      </c>
      <c r="Q26" s="25">
        <f t="shared" si="5"/>
        <v>0</v>
      </c>
      <c r="R26" s="6">
        <f t="shared" si="5"/>
        <v>11.449</v>
      </c>
      <c r="S26" s="6">
        <f t="shared" si="5"/>
        <v>0</v>
      </c>
      <c r="T26" s="6">
        <f t="shared" si="6"/>
        <v>0</v>
      </c>
      <c r="U26" s="25">
        <f t="shared" si="7"/>
        <v>11.449</v>
      </c>
      <c r="V26" s="6">
        <f t="shared" si="8"/>
        <v>0</v>
      </c>
      <c r="W26" s="6">
        <f t="shared" si="8"/>
        <v>12.25043</v>
      </c>
      <c r="X26" s="6">
        <f t="shared" si="9"/>
        <v>0</v>
      </c>
      <c r="Y26" s="6">
        <f t="shared" si="10"/>
        <v>0</v>
      </c>
      <c r="Z26" s="25">
        <f t="shared" si="11"/>
        <v>12.25043</v>
      </c>
    </row>
    <row r="27" spans="1:26" s="7" customFormat="1" ht="28.5">
      <c r="A27" s="40"/>
      <c r="B27" s="41"/>
      <c r="C27" s="41"/>
      <c r="D27" s="50"/>
      <c r="E27" s="52"/>
      <c r="F27" s="14" t="s">
        <v>134</v>
      </c>
      <c r="G27" s="6"/>
      <c r="H27" s="6"/>
      <c r="I27" s="6"/>
      <c r="J27" s="6"/>
      <c r="K27" s="25">
        <f t="shared" si="0"/>
        <v>0</v>
      </c>
      <c r="L27" s="6"/>
      <c r="M27" s="6">
        <f t="shared" si="1"/>
        <v>0</v>
      </c>
      <c r="N27" s="6">
        <f t="shared" si="2"/>
        <v>0</v>
      </c>
      <c r="O27" s="6">
        <f t="shared" si="3"/>
        <v>0</v>
      </c>
      <c r="P27" s="25">
        <f t="shared" si="4"/>
        <v>0</v>
      </c>
      <c r="Q27" s="25">
        <f t="shared" si="5"/>
        <v>0</v>
      </c>
      <c r="R27" s="6">
        <f t="shared" si="5"/>
        <v>0</v>
      </c>
      <c r="S27" s="6">
        <f t="shared" si="5"/>
        <v>0</v>
      </c>
      <c r="T27" s="6">
        <f t="shared" si="6"/>
        <v>0</v>
      </c>
      <c r="U27" s="25">
        <f t="shared" si="7"/>
        <v>0</v>
      </c>
      <c r="V27" s="6">
        <f t="shared" si="8"/>
        <v>0</v>
      </c>
      <c r="W27" s="6">
        <f t="shared" si="8"/>
        <v>0</v>
      </c>
      <c r="X27" s="6">
        <f t="shared" si="9"/>
        <v>0</v>
      </c>
      <c r="Y27" s="6">
        <f t="shared" si="10"/>
        <v>0</v>
      </c>
      <c r="Z27" s="25">
        <f t="shared" si="11"/>
        <v>0</v>
      </c>
    </row>
    <row r="28" spans="1:26" s="9" customFormat="1" ht="15">
      <c r="A28" s="40"/>
      <c r="B28" s="41"/>
      <c r="C28" s="41"/>
      <c r="D28" s="50"/>
      <c r="E28" s="52"/>
      <c r="F28" s="15" t="s">
        <v>123</v>
      </c>
      <c r="G28" s="8">
        <f>SUM(G20:G27)</f>
        <v>294.83</v>
      </c>
      <c r="H28" s="8">
        <f aca="true" t="shared" si="14" ref="H28:Z28">SUM(H20:H27)</f>
        <v>10</v>
      </c>
      <c r="I28" s="8">
        <f t="shared" si="14"/>
        <v>4120.6</v>
      </c>
      <c r="J28" s="8">
        <f t="shared" si="14"/>
        <v>96</v>
      </c>
      <c r="K28" s="8">
        <f t="shared" si="14"/>
        <v>4521.43</v>
      </c>
      <c r="L28" s="8">
        <f>SUM(L20:L27)</f>
        <v>294.83</v>
      </c>
      <c r="M28" s="8">
        <f t="shared" si="1"/>
        <v>10.7</v>
      </c>
      <c r="N28" s="8">
        <f t="shared" si="2"/>
        <v>4409.042</v>
      </c>
      <c r="O28" s="8">
        <f t="shared" si="3"/>
        <v>102.72</v>
      </c>
      <c r="P28" s="8">
        <f t="shared" si="14"/>
        <v>4817.2919999999995</v>
      </c>
      <c r="Q28" s="8">
        <f t="shared" si="14"/>
        <v>315.4681</v>
      </c>
      <c r="R28" s="8">
        <f aca="true" t="shared" si="15" ref="R28:S91">(M28*7%)+M28</f>
        <v>11.449</v>
      </c>
      <c r="S28" s="8">
        <f t="shared" si="15"/>
        <v>4717.674940000001</v>
      </c>
      <c r="T28" s="8">
        <f t="shared" si="6"/>
        <v>109.9104</v>
      </c>
      <c r="U28" s="8">
        <f t="shared" si="14"/>
        <v>4839.03434</v>
      </c>
      <c r="V28" s="8">
        <f t="shared" si="14"/>
        <v>337.550867</v>
      </c>
      <c r="W28" s="8">
        <f aca="true" t="shared" si="16" ref="W28:W91">(R28*7%)+R28</f>
        <v>12.25043</v>
      </c>
      <c r="X28" s="8">
        <f t="shared" si="9"/>
        <v>5047.912185800001</v>
      </c>
      <c r="Y28" s="8">
        <f t="shared" si="10"/>
        <v>117.604128</v>
      </c>
      <c r="Z28" s="8">
        <f t="shared" si="14"/>
        <v>5515.3176108</v>
      </c>
    </row>
    <row r="29" spans="1:26" s="28" customFormat="1" ht="15">
      <c r="A29" s="40"/>
      <c r="B29" s="41"/>
      <c r="C29" s="48" t="s">
        <v>135</v>
      </c>
      <c r="D29" s="48"/>
      <c r="E29" s="48"/>
      <c r="F29" s="48"/>
      <c r="G29" s="27">
        <f>SUM(G14+G19+G28)</f>
        <v>507.83</v>
      </c>
      <c r="H29" s="27">
        <f aca="true" t="shared" si="17" ref="H29:Z29">SUM(H14+H19+H28)</f>
        <v>15</v>
      </c>
      <c r="I29" s="27">
        <f t="shared" si="17"/>
        <v>7889.1</v>
      </c>
      <c r="J29" s="27">
        <f t="shared" si="17"/>
        <v>96</v>
      </c>
      <c r="K29" s="27">
        <f t="shared" si="17"/>
        <v>8507.93</v>
      </c>
      <c r="L29" s="27">
        <f>SUM(L14+L19+L28)</f>
        <v>507.83</v>
      </c>
      <c r="M29" s="27">
        <f t="shared" si="1"/>
        <v>16.05</v>
      </c>
      <c r="N29" s="27">
        <f t="shared" si="2"/>
        <v>8441.337</v>
      </c>
      <c r="O29" s="27">
        <f t="shared" si="3"/>
        <v>102.72</v>
      </c>
      <c r="P29" s="27">
        <f t="shared" si="17"/>
        <v>9067.937</v>
      </c>
      <c r="Q29" s="27">
        <f t="shared" si="17"/>
        <v>543.3781</v>
      </c>
      <c r="R29" s="27">
        <f t="shared" si="15"/>
        <v>17.1735</v>
      </c>
      <c r="S29" s="27">
        <f t="shared" si="15"/>
        <v>9032.23059</v>
      </c>
      <c r="T29" s="27">
        <f t="shared" si="6"/>
        <v>109.9104</v>
      </c>
      <c r="U29" s="27">
        <f t="shared" si="17"/>
        <v>9159.31449</v>
      </c>
      <c r="V29" s="27">
        <f t="shared" si="17"/>
        <v>581.414567</v>
      </c>
      <c r="W29" s="27">
        <f t="shared" si="16"/>
        <v>18.375645000000002</v>
      </c>
      <c r="X29" s="27">
        <f t="shared" si="9"/>
        <v>9664.4867313</v>
      </c>
      <c r="Y29" s="27">
        <f t="shared" si="10"/>
        <v>117.604128</v>
      </c>
      <c r="Z29" s="27">
        <f t="shared" si="17"/>
        <v>10381.881071299998</v>
      </c>
    </row>
    <row r="30" spans="1:26" s="7" customFormat="1" ht="30" customHeight="1">
      <c r="A30" s="40"/>
      <c r="B30" s="41">
        <v>2</v>
      </c>
      <c r="C30" s="41" t="s">
        <v>50</v>
      </c>
      <c r="D30" s="50">
        <v>1</v>
      </c>
      <c r="E30" s="49" t="s">
        <v>113</v>
      </c>
      <c r="F30" s="14" t="s">
        <v>137</v>
      </c>
      <c r="G30" s="25">
        <v>2448</v>
      </c>
      <c r="H30" s="25"/>
      <c r="I30" s="25">
        <v>1001</v>
      </c>
      <c r="J30" s="25">
        <v>1505</v>
      </c>
      <c r="K30" s="25">
        <f aca="true" t="shared" si="18" ref="K30:K39">SUM(G30:J30)</f>
        <v>4954</v>
      </c>
      <c r="L30" s="25">
        <v>2448</v>
      </c>
      <c r="M30" s="25">
        <f t="shared" si="1"/>
        <v>0</v>
      </c>
      <c r="N30" s="25">
        <f t="shared" si="2"/>
        <v>1071.07</v>
      </c>
      <c r="O30" s="25">
        <f t="shared" si="3"/>
        <v>1610.35</v>
      </c>
      <c r="P30" s="25">
        <f aca="true" t="shared" si="19" ref="P30:P39">SUM(L30:O30)</f>
        <v>5129.42</v>
      </c>
      <c r="Q30" s="25">
        <f aca="true" t="shared" si="20" ref="Q30:Q39">(L30*7%)+L30</f>
        <v>2619.36</v>
      </c>
      <c r="R30" s="25">
        <f t="shared" si="15"/>
        <v>0</v>
      </c>
      <c r="S30" s="25">
        <f t="shared" si="15"/>
        <v>1146.0448999999999</v>
      </c>
      <c r="T30" s="25">
        <f t="shared" si="6"/>
        <v>1723.0745</v>
      </c>
      <c r="U30" s="25">
        <f aca="true" t="shared" si="21" ref="U30:U39">SUM(R30:T30)</f>
        <v>2869.1193999999996</v>
      </c>
      <c r="V30" s="25">
        <f aca="true" t="shared" si="22" ref="V30:V39">(Q30*7%)+Q30</f>
        <v>2802.7152</v>
      </c>
      <c r="W30" s="25">
        <f t="shared" si="16"/>
        <v>0</v>
      </c>
      <c r="X30" s="25">
        <f t="shared" si="9"/>
        <v>1226.2680429999998</v>
      </c>
      <c r="Y30" s="25">
        <f t="shared" si="10"/>
        <v>1843.689715</v>
      </c>
      <c r="Z30" s="25">
        <f aca="true" t="shared" si="23" ref="Z30:Z39">SUM(V30:Y30)</f>
        <v>5872.672957999999</v>
      </c>
    </row>
    <row r="31" spans="1:26" s="7" customFormat="1" ht="28.5">
      <c r="A31" s="40"/>
      <c r="B31" s="41"/>
      <c r="C31" s="41"/>
      <c r="D31" s="50"/>
      <c r="E31" s="49"/>
      <c r="F31" s="14" t="s">
        <v>138</v>
      </c>
      <c r="G31" s="6" t="s">
        <v>274</v>
      </c>
      <c r="H31" s="6">
        <v>5</v>
      </c>
      <c r="I31" s="6"/>
      <c r="J31" s="6"/>
      <c r="K31" s="25">
        <f t="shared" si="18"/>
        <v>5</v>
      </c>
      <c r="L31" s="6" t="s">
        <v>274</v>
      </c>
      <c r="M31" s="6">
        <f t="shared" si="1"/>
        <v>5.35</v>
      </c>
      <c r="N31" s="6">
        <f t="shared" si="2"/>
        <v>0</v>
      </c>
      <c r="O31" s="6">
        <f t="shared" si="3"/>
        <v>0</v>
      </c>
      <c r="P31" s="25">
        <f t="shared" si="19"/>
        <v>5.35</v>
      </c>
      <c r="Q31" s="25"/>
      <c r="R31" s="6">
        <f t="shared" si="15"/>
        <v>5.7245</v>
      </c>
      <c r="S31" s="6">
        <f t="shared" si="15"/>
        <v>0</v>
      </c>
      <c r="T31" s="6">
        <f t="shared" si="6"/>
        <v>0</v>
      </c>
      <c r="U31" s="25">
        <f t="shared" si="21"/>
        <v>5.7245</v>
      </c>
      <c r="V31" s="6"/>
      <c r="W31" s="6">
        <f t="shared" si="16"/>
        <v>6.125215</v>
      </c>
      <c r="X31" s="6">
        <f t="shared" si="9"/>
        <v>0</v>
      </c>
      <c r="Y31" s="6">
        <f t="shared" si="10"/>
        <v>0</v>
      </c>
      <c r="Z31" s="25">
        <f t="shared" si="23"/>
        <v>6.125215</v>
      </c>
    </row>
    <row r="32" spans="1:26" s="9" customFormat="1" ht="15">
      <c r="A32" s="40"/>
      <c r="B32" s="41"/>
      <c r="C32" s="41"/>
      <c r="D32" s="50"/>
      <c r="E32" s="49"/>
      <c r="F32" s="15" t="s">
        <v>123</v>
      </c>
      <c r="G32" s="8">
        <f>SUM(G30:G31)</f>
        <v>2448</v>
      </c>
      <c r="H32" s="8">
        <f aca="true" t="shared" si="24" ref="H32:Z32">SUM(H30:H31)</f>
        <v>5</v>
      </c>
      <c r="I32" s="8">
        <f t="shared" si="24"/>
        <v>1001</v>
      </c>
      <c r="J32" s="8">
        <f t="shared" si="24"/>
        <v>1505</v>
      </c>
      <c r="K32" s="8">
        <f t="shared" si="24"/>
        <v>4959</v>
      </c>
      <c r="L32" s="8">
        <f>SUM(L30:L31)</f>
        <v>2448</v>
      </c>
      <c r="M32" s="8">
        <f t="shared" si="1"/>
        <v>5.35</v>
      </c>
      <c r="N32" s="8">
        <f t="shared" si="2"/>
        <v>1071.07</v>
      </c>
      <c r="O32" s="8">
        <f t="shared" si="3"/>
        <v>1610.35</v>
      </c>
      <c r="P32" s="8">
        <f t="shared" si="24"/>
        <v>5134.77</v>
      </c>
      <c r="Q32" s="8">
        <f t="shared" si="24"/>
        <v>2619.36</v>
      </c>
      <c r="R32" s="8">
        <f t="shared" si="15"/>
        <v>5.7245</v>
      </c>
      <c r="S32" s="8">
        <f t="shared" si="15"/>
        <v>1146.0448999999999</v>
      </c>
      <c r="T32" s="8">
        <f t="shared" si="6"/>
        <v>1723.0745</v>
      </c>
      <c r="U32" s="8">
        <f t="shared" si="24"/>
        <v>2874.8438999999994</v>
      </c>
      <c r="V32" s="8">
        <f t="shared" si="24"/>
        <v>2802.7152</v>
      </c>
      <c r="W32" s="8">
        <f t="shared" si="16"/>
        <v>6.125215</v>
      </c>
      <c r="X32" s="8">
        <f t="shared" si="9"/>
        <v>1226.2680429999998</v>
      </c>
      <c r="Y32" s="8">
        <f t="shared" si="10"/>
        <v>1843.689715</v>
      </c>
      <c r="Z32" s="8">
        <f t="shared" si="24"/>
        <v>5878.798172999999</v>
      </c>
    </row>
    <row r="33" spans="1:26" s="7" customFormat="1" ht="28.5">
      <c r="A33" s="40"/>
      <c r="B33" s="41"/>
      <c r="C33" s="41"/>
      <c r="D33" s="50">
        <v>2</v>
      </c>
      <c r="E33" s="42" t="s">
        <v>73</v>
      </c>
      <c r="F33" s="14" t="s">
        <v>139</v>
      </c>
      <c r="G33" s="6"/>
      <c r="H33" s="6"/>
      <c r="I33" s="6">
        <v>1897</v>
      </c>
      <c r="J33" s="6">
        <v>0</v>
      </c>
      <c r="K33" s="25">
        <f t="shared" si="18"/>
        <v>1897</v>
      </c>
      <c r="L33" s="6"/>
      <c r="M33" s="6">
        <f t="shared" si="1"/>
        <v>0</v>
      </c>
      <c r="N33" s="6">
        <f t="shared" si="2"/>
        <v>2029.79</v>
      </c>
      <c r="O33" s="6">
        <f t="shared" si="3"/>
        <v>0</v>
      </c>
      <c r="P33" s="25">
        <f t="shared" si="19"/>
        <v>2029.79</v>
      </c>
      <c r="Q33" s="25">
        <f t="shared" si="20"/>
        <v>0</v>
      </c>
      <c r="R33" s="6">
        <f t="shared" si="15"/>
        <v>0</v>
      </c>
      <c r="S33" s="6">
        <f t="shared" si="15"/>
        <v>2171.8753</v>
      </c>
      <c r="T33" s="6">
        <f t="shared" si="6"/>
        <v>0</v>
      </c>
      <c r="U33" s="25">
        <f t="shared" si="21"/>
        <v>2171.8753</v>
      </c>
      <c r="V33" s="6">
        <f t="shared" si="22"/>
        <v>0</v>
      </c>
      <c r="W33" s="6">
        <f t="shared" si="16"/>
        <v>0</v>
      </c>
      <c r="X33" s="6">
        <f t="shared" si="9"/>
        <v>2323.906571</v>
      </c>
      <c r="Y33" s="6">
        <f t="shared" si="10"/>
        <v>0</v>
      </c>
      <c r="Z33" s="25">
        <f t="shared" si="23"/>
        <v>2323.906571</v>
      </c>
    </row>
    <row r="34" spans="1:26" s="9" customFormat="1" ht="15">
      <c r="A34" s="40"/>
      <c r="B34" s="41"/>
      <c r="C34" s="41"/>
      <c r="D34" s="50"/>
      <c r="E34" s="42"/>
      <c r="F34" s="15" t="s">
        <v>123</v>
      </c>
      <c r="G34" s="8">
        <f>G33</f>
        <v>0</v>
      </c>
      <c r="H34" s="8">
        <f aca="true" t="shared" si="25" ref="H34:Z34">H33</f>
        <v>0</v>
      </c>
      <c r="I34" s="8">
        <f t="shared" si="25"/>
        <v>1897</v>
      </c>
      <c r="J34" s="8">
        <f t="shared" si="25"/>
        <v>0</v>
      </c>
      <c r="K34" s="8">
        <f t="shared" si="25"/>
        <v>1897</v>
      </c>
      <c r="L34" s="8">
        <f>L33</f>
        <v>0</v>
      </c>
      <c r="M34" s="8">
        <f t="shared" si="1"/>
        <v>0</v>
      </c>
      <c r="N34" s="8">
        <f t="shared" si="2"/>
        <v>2029.79</v>
      </c>
      <c r="O34" s="8">
        <f t="shared" si="3"/>
        <v>0</v>
      </c>
      <c r="P34" s="8">
        <f t="shared" si="25"/>
        <v>2029.79</v>
      </c>
      <c r="Q34" s="8">
        <f t="shared" si="25"/>
        <v>0</v>
      </c>
      <c r="R34" s="8">
        <f t="shared" si="15"/>
        <v>0</v>
      </c>
      <c r="S34" s="8">
        <f t="shared" si="15"/>
        <v>2171.8753</v>
      </c>
      <c r="T34" s="8">
        <f t="shared" si="6"/>
        <v>0</v>
      </c>
      <c r="U34" s="8">
        <f t="shared" si="25"/>
        <v>2171.8753</v>
      </c>
      <c r="V34" s="8">
        <f t="shared" si="25"/>
        <v>0</v>
      </c>
      <c r="W34" s="8">
        <f t="shared" si="16"/>
        <v>0</v>
      </c>
      <c r="X34" s="8">
        <f t="shared" si="9"/>
        <v>2323.906571</v>
      </c>
      <c r="Y34" s="8">
        <f t="shared" si="10"/>
        <v>0</v>
      </c>
      <c r="Z34" s="8">
        <f t="shared" si="25"/>
        <v>2323.906571</v>
      </c>
    </row>
    <row r="35" spans="1:26" s="7" customFormat="1" ht="28.5">
      <c r="A35" s="40"/>
      <c r="B35" s="41"/>
      <c r="C35" s="41"/>
      <c r="D35" s="50">
        <v>3</v>
      </c>
      <c r="E35" s="42" t="s">
        <v>74</v>
      </c>
      <c r="F35" s="17" t="s">
        <v>140</v>
      </c>
      <c r="G35" s="6">
        <v>0</v>
      </c>
      <c r="H35" s="6">
        <v>0</v>
      </c>
      <c r="I35" s="6">
        <v>500</v>
      </c>
      <c r="J35" s="6">
        <v>0</v>
      </c>
      <c r="K35" s="25">
        <f t="shared" si="18"/>
        <v>500</v>
      </c>
      <c r="L35" s="6">
        <v>0</v>
      </c>
      <c r="M35" s="6">
        <f t="shared" si="1"/>
        <v>0</v>
      </c>
      <c r="N35" s="6">
        <f t="shared" si="2"/>
        <v>535</v>
      </c>
      <c r="O35" s="6">
        <f t="shared" si="3"/>
        <v>0</v>
      </c>
      <c r="P35" s="25">
        <f t="shared" si="19"/>
        <v>535</v>
      </c>
      <c r="Q35" s="25">
        <f t="shared" si="20"/>
        <v>0</v>
      </c>
      <c r="R35" s="6">
        <f t="shared" si="15"/>
        <v>0</v>
      </c>
      <c r="S35" s="6">
        <f t="shared" si="15"/>
        <v>572.45</v>
      </c>
      <c r="T35" s="6">
        <f t="shared" si="6"/>
        <v>0</v>
      </c>
      <c r="U35" s="25">
        <f t="shared" si="21"/>
        <v>572.45</v>
      </c>
      <c r="V35" s="6">
        <f t="shared" si="22"/>
        <v>0</v>
      </c>
      <c r="W35" s="6">
        <f t="shared" si="16"/>
        <v>0</v>
      </c>
      <c r="X35" s="6">
        <f t="shared" si="9"/>
        <v>612.5215000000001</v>
      </c>
      <c r="Y35" s="6">
        <f t="shared" si="10"/>
        <v>0</v>
      </c>
      <c r="Z35" s="25">
        <f t="shared" si="23"/>
        <v>612.5215000000001</v>
      </c>
    </row>
    <row r="36" spans="1:26" s="9" customFormat="1" ht="15">
      <c r="A36" s="40"/>
      <c r="B36" s="41"/>
      <c r="C36" s="5"/>
      <c r="D36" s="50"/>
      <c r="E36" s="42"/>
      <c r="F36" s="15" t="s">
        <v>123</v>
      </c>
      <c r="G36" s="8">
        <f>G35</f>
        <v>0</v>
      </c>
      <c r="H36" s="8">
        <f aca="true" t="shared" si="26" ref="H36:Z36">H35</f>
        <v>0</v>
      </c>
      <c r="I36" s="8">
        <f t="shared" si="26"/>
        <v>500</v>
      </c>
      <c r="J36" s="8">
        <f t="shared" si="26"/>
        <v>0</v>
      </c>
      <c r="K36" s="8">
        <f t="shared" si="26"/>
        <v>500</v>
      </c>
      <c r="L36" s="8">
        <f>L35</f>
        <v>0</v>
      </c>
      <c r="M36" s="8">
        <f t="shared" si="1"/>
        <v>0</v>
      </c>
      <c r="N36" s="8">
        <f t="shared" si="2"/>
        <v>535</v>
      </c>
      <c r="O36" s="8">
        <f t="shared" si="3"/>
        <v>0</v>
      </c>
      <c r="P36" s="8">
        <f t="shared" si="26"/>
        <v>535</v>
      </c>
      <c r="Q36" s="8">
        <f t="shared" si="26"/>
        <v>0</v>
      </c>
      <c r="R36" s="8">
        <f t="shared" si="15"/>
        <v>0</v>
      </c>
      <c r="S36" s="8">
        <f t="shared" si="15"/>
        <v>572.45</v>
      </c>
      <c r="T36" s="8">
        <f t="shared" si="6"/>
        <v>0</v>
      </c>
      <c r="U36" s="8">
        <f t="shared" si="26"/>
        <v>572.45</v>
      </c>
      <c r="V36" s="8">
        <f t="shared" si="26"/>
        <v>0</v>
      </c>
      <c r="W36" s="8">
        <f t="shared" si="16"/>
        <v>0</v>
      </c>
      <c r="X36" s="8">
        <f t="shared" si="9"/>
        <v>612.5215000000001</v>
      </c>
      <c r="Y36" s="8">
        <f t="shared" si="10"/>
        <v>0</v>
      </c>
      <c r="Z36" s="8">
        <f t="shared" si="26"/>
        <v>612.5215000000001</v>
      </c>
    </row>
    <row r="37" spans="1:26" s="7" customFormat="1" ht="28.5">
      <c r="A37" s="40"/>
      <c r="B37" s="41"/>
      <c r="C37" s="5"/>
      <c r="D37" s="50">
        <v>4</v>
      </c>
      <c r="E37" s="51" t="s">
        <v>141</v>
      </c>
      <c r="F37" s="14" t="s">
        <v>142</v>
      </c>
      <c r="G37" s="6"/>
      <c r="H37" s="6">
        <v>27.8</v>
      </c>
      <c r="I37" s="6"/>
      <c r="J37" s="6"/>
      <c r="K37" s="25">
        <f t="shared" si="18"/>
        <v>27.8</v>
      </c>
      <c r="L37" s="6"/>
      <c r="M37" s="6">
        <f t="shared" si="1"/>
        <v>29.746000000000002</v>
      </c>
      <c r="N37" s="6">
        <f t="shared" si="2"/>
        <v>0</v>
      </c>
      <c r="O37" s="6">
        <f t="shared" si="3"/>
        <v>0</v>
      </c>
      <c r="P37" s="25">
        <f t="shared" si="19"/>
        <v>29.746000000000002</v>
      </c>
      <c r="Q37" s="25">
        <f t="shared" si="20"/>
        <v>0</v>
      </c>
      <c r="R37" s="6">
        <f t="shared" si="15"/>
        <v>31.82822</v>
      </c>
      <c r="S37" s="6">
        <f t="shared" si="15"/>
        <v>0</v>
      </c>
      <c r="T37" s="6">
        <f t="shared" si="6"/>
        <v>0</v>
      </c>
      <c r="U37" s="25">
        <f t="shared" si="21"/>
        <v>31.82822</v>
      </c>
      <c r="V37" s="6">
        <f t="shared" si="22"/>
        <v>0</v>
      </c>
      <c r="W37" s="6">
        <f t="shared" si="16"/>
        <v>34.0561954</v>
      </c>
      <c r="X37" s="6">
        <f t="shared" si="9"/>
        <v>0</v>
      </c>
      <c r="Y37" s="6">
        <f t="shared" si="10"/>
        <v>0</v>
      </c>
      <c r="Z37" s="25">
        <f t="shared" si="23"/>
        <v>34.0561954</v>
      </c>
    </row>
    <row r="38" spans="1:26" s="7" customFormat="1" ht="28.5">
      <c r="A38" s="40"/>
      <c r="B38" s="41"/>
      <c r="C38" s="5"/>
      <c r="D38" s="50"/>
      <c r="E38" s="51"/>
      <c r="F38" s="14" t="s">
        <v>143</v>
      </c>
      <c r="G38" s="6"/>
      <c r="H38" s="6"/>
      <c r="I38" s="6"/>
      <c r="J38" s="6"/>
      <c r="K38" s="25">
        <f t="shared" si="18"/>
        <v>0</v>
      </c>
      <c r="L38" s="6"/>
      <c r="M38" s="6">
        <f t="shared" si="1"/>
        <v>0</v>
      </c>
      <c r="N38" s="6">
        <f t="shared" si="2"/>
        <v>0</v>
      </c>
      <c r="O38" s="6">
        <f t="shared" si="3"/>
        <v>0</v>
      </c>
      <c r="P38" s="25">
        <f t="shared" si="19"/>
        <v>0</v>
      </c>
      <c r="Q38" s="25">
        <f t="shared" si="20"/>
        <v>0</v>
      </c>
      <c r="R38" s="6">
        <f t="shared" si="15"/>
        <v>0</v>
      </c>
      <c r="S38" s="6">
        <f t="shared" si="15"/>
        <v>0</v>
      </c>
      <c r="T38" s="6">
        <f t="shared" si="6"/>
        <v>0</v>
      </c>
      <c r="U38" s="25">
        <f t="shared" si="21"/>
        <v>0</v>
      </c>
      <c r="V38" s="6">
        <f t="shared" si="22"/>
        <v>0</v>
      </c>
      <c r="W38" s="6">
        <f t="shared" si="16"/>
        <v>0</v>
      </c>
      <c r="X38" s="6">
        <f t="shared" si="9"/>
        <v>0</v>
      </c>
      <c r="Y38" s="6">
        <f t="shared" si="10"/>
        <v>0</v>
      </c>
      <c r="Z38" s="25">
        <f t="shared" si="23"/>
        <v>0</v>
      </c>
    </row>
    <row r="39" spans="1:26" s="7" customFormat="1" ht="30.75" customHeight="1">
      <c r="A39" s="40"/>
      <c r="B39" s="41"/>
      <c r="C39" s="5"/>
      <c r="D39" s="50"/>
      <c r="E39" s="51"/>
      <c r="F39" s="14" t="s">
        <v>144</v>
      </c>
      <c r="G39" s="6"/>
      <c r="H39" s="6"/>
      <c r="I39" s="6"/>
      <c r="J39" s="6"/>
      <c r="K39" s="25">
        <f t="shared" si="18"/>
        <v>0</v>
      </c>
      <c r="L39" s="6"/>
      <c r="M39" s="6">
        <f t="shared" si="1"/>
        <v>0</v>
      </c>
      <c r="N39" s="6">
        <f t="shared" si="2"/>
        <v>0</v>
      </c>
      <c r="O39" s="6">
        <f t="shared" si="3"/>
        <v>0</v>
      </c>
      <c r="P39" s="25">
        <f t="shared" si="19"/>
        <v>0</v>
      </c>
      <c r="Q39" s="25">
        <f t="shared" si="20"/>
        <v>0</v>
      </c>
      <c r="R39" s="6">
        <f t="shared" si="15"/>
        <v>0</v>
      </c>
      <c r="S39" s="6">
        <f t="shared" si="15"/>
        <v>0</v>
      </c>
      <c r="T39" s="6">
        <f t="shared" si="6"/>
        <v>0</v>
      </c>
      <c r="U39" s="25">
        <f t="shared" si="21"/>
        <v>0</v>
      </c>
      <c r="V39" s="6">
        <f t="shared" si="22"/>
        <v>0</v>
      </c>
      <c r="W39" s="6">
        <f t="shared" si="16"/>
        <v>0</v>
      </c>
      <c r="X39" s="6">
        <f t="shared" si="9"/>
        <v>0</v>
      </c>
      <c r="Y39" s="6">
        <f t="shared" si="10"/>
        <v>0</v>
      </c>
      <c r="Z39" s="25">
        <f t="shared" si="23"/>
        <v>0</v>
      </c>
    </row>
    <row r="40" spans="1:26" s="9" customFormat="1" ht="15">
      <c r="A40" s="40"/>
      <c r="B40" s="41"/>
      <c r="C40" s="5"/>
      <c r="D40" s="50"/>
      <c r="E40" s="51"/>
      <c r="F40" s="15" t="s">
        <v>123</v>
      </c>
      <c r="G40" s="8">
        <f>SUM(G37:G39)</f>
        <v>0</v>
      </c>
      <c r="H40" s="8">
        <f aca="true" t="shared" si="27" ref="H40:Z40">SUM(H37:H39)</f>
        <v>27.8</v>
      </c>
      <c r="I40" s="8">
        <f t="shared" si="27"/>
        <v>0</v>
      </c>
      <c r="J40" s="8">
        <f t="shared" si="27"/>
        <v>0</v>
      </c>
      <c r="K40" s="8">
        <f t="shared" si="27"/>
        <v>27.8</v>
      </c>
      <c r="L40" s="8">
        <f>SUM(L37:L39)</f>
        <v>0</v>
      </c>
      <c r="M40" s="8">
        <f t="shared" si="1"/>
        <v>29.746000000000002</v>
      </c>
      <c r="N40" s="8">
        <f t="shared" si="2"/>
        <v>0</v>
      </c>
      <c r="O40" s="8">
        <f t="shared" si="3"/>
        <v>0</v>
      </c>
      <c r="P40" s="8">
        <f t="shared" si="27"/>
        <v>29.746000000000002</v>
      </c>
      <c r="Q40" s="8">
        <f t="shared" si="27"/>
        <v>0</v>
      </c>
      <c r="R40" s="8">
        <f t="shared" si="15"/>
        <v>31.82822</v>
      </c>
      <c r="S40" s="8">
        <f t="shared" si="15"/>
        <v>0</v>
      </c>
      <c r="T40" s="8">
        <f t="shared" si="6"/>
        <v>0</v>
      </c>
      <c r="U40" s="8">
        <f t="shared" si="27"/>
        <v>31.82822</v>
      </c>
      <c r="V40" s="8">
        <f t="shared" si="27"/>
        <v>0</v>
      </c>
      <c r="W40" s="8">
        <f t="shared" si="16"/>
        <v>34.0561954</v>
      </c>
      <c r="X40" s="8">
        <f t="shared" si="9"/>
        <v>0</v>
      </c>
      <c r="Y40" s="8">
        <f t="shared" si="10"/>
        <v>0</v>
      </c>
      <c r="Z40" s="8">
        <f t="shared" si="27"/>
        <v>34.0561954</v>
      </c>
    </row>
    <row r="41" spans="1:26" s="28" customFormat="1" ht="15">
      <c r="A41" s="40"/>
      <c r="B41" s="41"/>
      <c r="C41" s="48" t="s">
        <v>135</v>
      </c>
      <c r="D41" s="48"/>
      <c r="E41" s="48"/>
      <c r="F41" s="48"/>
      <c r="G41" s="27">
        <f>G32+G34+G36+G40</f>
        <v>2448</v>
      </c>
      <c r="H41" s="27">
        <f aca="true" t="shared" si="28" ref="H41:Z41">H32+H34+H36+H40</f>
        <v>32.8</v>
      </c>
      <c r="I41" s="27">
        <f t="shared" si="28"/>
        <v>3398</v>
      </c>
      <c r="J41" s="27">
        <f t="shared" si="28"/>
        <v>1505</v>
      </c>
      <c r="K41" s="27">
        <f t="shared" si="28"/>
        <v>7383.8</v>
      </c>
      <c r="L41" s="27">
        <f>L32+L34+L36+L40</f>
        <v>2448</v>
      </c>
      <c r="M41" s="27">
        <f t="shared" si="1"/>
        <v>35.096</v>
      </c>
      <c r="N41" s="27">
        <f t="shared" si="2"/>
        <v>3635.86</v>
      </c>
      <c r="O41" s="27">
        <f t="shared" si="3"/>
        <v>1610.35</v>
      </c>
      <c r="P41" s="27">
        <f t="shared" si="28"/>
        <v>7729.3060000000005</v>
      </c>
      <c r="Q41" s="27">
        <f t="shared" si="28"/>
        <v>2619.36</v>
      </c>
      <c r="R41" s="27">
        <f t="shared" si="15"/>
        <v>37.552719999999994</v>
      </c>
      <c r="S41" s="27">
        <f t="shared" si="15"/>
        <v>3890.3702000000003</v>
      </c>
      <c r="T41" s="27">
        <f t="shared" si="6"/>
        <v>1723.0745</v>
      </c>
      <c r="U41" s="27">
        <f t="shared" si="28"/>
        <v>5650.99742</v>
      </c>
      <c r="V41" s="27">
        <f t="shared" si="28"/>
        <v>2802.7152</v>
      </c>
      <c r="W41" s="27">
        <f t="shared" si="16"/>
        <v>40.18141039999999</v>
      </c>
      <c r="X41" s="27">
        <f t="shared" si="9"/>
        <v>4162.696114</v>
      </c>
      <c r="Y41" s="27">
        <f t="shared" si="10"/>
        <v>1843.689715</v>
      </c>
      <c r="Z41" s="27">
        <f t="shared" si="28"/>
        <v>8849.2824394</v>
      </c>
    </row>
    <row r="42" spans="1:26" s="7" customFormat="1" ht="28.5" customHeight="1">
      <c r="A42" s="40"/>
      <c r="B42" s="41">
        <v>3</v>
      </c>
      <c r="C42" s="41" t="s">
        <v>51</v>
      </c>
      <c r="D42" s="50">
        <v>1</v>
      </c>
      <c r="E42" s="51" t="s">
        <v>108</v>
      </c>
      <c r="F42" s="18" t="s">
        <v>145</v>
      </c>
      <c r="G42" s="25"/>
      <c r="H42" s="25">
        <v>5</v>
      </c>
      <c r="I42" s="25"/>
      <c r="J42" s="25"/>
      <c r="K42" s="25">
        <f>SUM(G42:J42)</f>
        <v>5</v>
      </c>
      <c r="L42" s="25"/>
      <c r="M42" s="25">
        <f t="shared" si="1"/>
        <v>5.35</v>
      </c>
      <c r="N42" s="25">
        <f t="shared" si="2"/>
        <v>0</v>
      </c>
      <c r="O42" s="25">
        <f t="shared" si="3"/>
        <v>0</v>
      </c>
      <c r="P42" s="25">
        <f aca="true" t="shared" si="29" ref="P42:P97">SUM(L42:O42)</f>
        <v>5.35</v>
      </c>
      <c r="Q42" s="25">
        <f aca="true" t="shared" si="30" ref="Q42:Q73">(L42*7%)+L42</f>
        <v>0</v>
      </c>
      <c r="R42" s="25">
        <f t="shared" si="15"/>
        <v>5.7245</v>
      </c>
      <c r="S42" s="25">
        <f t="shared" si="15"/>
        <v>0</v>
      </c>
      <c r="T42" s="25">
        <f t="shared" si="6"/>
        <v>0</v>
      </c>
      <c r="U42" s="25">
        <f aca="true" t="shared" si="31" ref="U42:U73">SUM(R42:T42)</f>
        <v>5.7245</v>
      </c>
      <c r="V42" s="25">
        <f aca="true" t="shared" si="32" ref="V42:V73">(Q42*7%)+Q42</f>
        <v>0</v>
      </c>
      <c r="W42" s="25">
        <f t="shared" si="16"/>
        <v>6.125215</v>
      </c>
      <c r="X42" s="25">
        <f t="shared" si="9"/>
        <v>0</v>
      </c>
      <c r="Y42" s="25">
        <f t="shared" si="10"/>
        <v>0</v>
      </c>
      <c r="Z42" s="25">
        <f aca="true" t="shared" si="33" ref="Z42:Z73">SUM(V42:Y42)</f>
        <v>6.125215</v>
      </c>
    </row>
    <row r="43" spans="1:26" s="7" customFormat="1" ht="42.75">
      <c r="A43" s="40"/>
      <c r="B43" s="41"/>
      <c r="C43" s="41"/>
      <c r="D43" s="50"/>
      <c r="E43" s="51"/>
      <c r="F43" s="14" t="s">
        <v>146</v>
      </c>
      <c r="G43" s="6"/>
      <c r="H43" s="6"/>
      <c r="I43" s="6"/>
      <c r="J43" s="6"/>
      <c r="K43" s="25">
        <f aca="true" t="shared" si="34" ref="K43:K54">SUM(G43:J43)</f>
        <v>0</v>
      </c>
      <c r="L43" s="6"/>
      <c r="M43" s="6">
        <f t="shared" si="1"/>
        <v>0</v>
      </c>
      <c r="N43" s="6">
        <f t="shared" si="2"/>
        <v>0</v>
      </c>
      <c r="O43" s="6">
        <f t="shared" si="3"/>
        <v>0</v>
      </c>
      <c r="P43" s="25">
        <f t="shared" si="29"/>
        <v>0</v>
      </c>
      <c r="Q43" s="25">
        <f t="shared" si="30"/>
        <v>0</v>
      </c>
      <c r="R43" s="6">
        <f t="shared" si="15"/>
        <v>0</v>
      </c>
      <c r="S43" s="6">
        <f t="shared" si="15"/>
        <v>0</v>
      </c>
      <c r="T43" s="6">
        <f t="shared" si="6"/>
        <v>0</v>
      </c>
      <c r="U43" s="25">
        <f t="shared" si="31"/>
        <v>0</v>
      </c>
      <c r="V43" s="6">
        <f t="shared" si="32"/>
        <v>0</v>
      </c>
      <c r="W43" s="6">
        <f t="shared" si="16"/>
        <v>0</v>
      </c>
      <c r="X43" s="6">
        <f t="shared" si="9"/>
        <v>0</v>
      </c>
      <c r="Y43" s="6">
        <f t="shared" si="10"/>
        <v>0</v>
      </c>
      <c r="Z43" s="25">
        <f t="shared" si="33"/>
        <v>0</v>
      </c>
    </row>
    <row r="44" spans="1:26" s="7" customFormat="1" ht="57">
      <c r="A44" s="40"/>
      <c r="B44" s="41"/>
      <c r="C44" s="41"/>
      <c r="D44" s="50"/>
      <c r="E44" s="51"/>
      <c r="F44" s="14" t="s">
        <v>147</v>
      </c>
      <c r="G44" s="6">
        <v>3</v>
      </c>
      <c r="H44" s="6"/>
      <c r="I44" s="6"/>
      <c r="J44" s="6"/>
      <c r="K44" s="25">
        <f t="shared" si="34"/>
        <v>3</v>
      </c>
      <c r="L44" s="6">
        <v>3</v>
      </c>
      <c r="M44" s="6">
        <f t="shared" si="1"/>
        <v>0</v>
      </c>
      <c r="N44" s="6">
        <f t="shared" si="2"/>
        <v>0</v>
      </c>
      <c r="O44" s="6">
        <f t="shared" si="3"/>
        <v>0</v>
      </c>
      <c r="P44" s="25">
        <f t="shared" si="29"/>
        <v>3</v>
      </c>
      <c r="Q44" s="25">
        <f t="shared" si="30"/>
        <v>3.21</v>
      </c>
      <c r="R44" s="6">
        <f t="shared" si="15"/>
        <v>0</v>
      </c>
      <c r="S44" s="6">
        <f t="shared" si="15"/>
        <v>0</v>
      </c>
      <c r="T44" s="6">
        <f t="shared" si="6"/>
        <v>0</v>
      </c>
      <c r="U44" s="25">
        <f t="shared" si="31"/>
        <v>0</v>
      </c>
      <c r="V44" s="6">
        <f t="shared" si="32"/>
        <v>3.4347</v>
      </c>
      <c r="W44" s="6">
        <f t="shared" si="16"/>
        <v>0</v>
      </c>
      <c r="X44" s="6">
        <f t="shared" si="9"/>
        <v>0</v>
      </c>
      <c r="Y44" s="6">
        <f t="shared" si="10"/>
        <v>0</v>
      </c>
      <c r="Z44" s="25">
        <f t="shared" si="33"/>
        <v>3.4347</v>
      </c>
    </row>
    <row r="45" spans="1:26" s="7" customFormat="1" ht="42.75">
      <c r="A45" s="40"/>
      <c r="B45" s="41"/>
      <c r="C45" s="41"/>
      <c r="D45" s="50"/>
      <c r="E45" s="51"/>
      <c r="F45" s="14" t="s">
        <v>148</v>
      </c>
      <c r="G45" s="6">
        <v>80</v>
      </c>
      <c r="H45" s="6"/>
      <c r="I45" s="6"/>
      <c r="J45" s="6"/>
      <c r="K45" s="25">
        <f t="shared" si="34"/>
        <v>80</v>
      </c>
      <c r="L45" s="6">
        <v>80</v>
      </c>
      <c r="M45" s="6">
        <f t="shared" si="1"/>
        <v>0</v>
      </c>
      <c r="N45" s="6">
        <f t="shared" si="2"/>
        <v>0</v>
      </c>
      <c r="O45" s="6">
        <f t="shared" si="3"/>
        <v>0</v>
      </c>
      <c r="P45" s="25">
        <f t="shared" si="29"/>
        <v>80</v>
      </c>
      <c r="Q45" s="25">
        <f t="shared" si="30"/>
        <v>85.6</v>
      </c>
      <c r="R45" s="6">
        <f t="shared" si="15"/>
        <v>0</v>
      </c>
      <c r="S45" s="6">
        <f t="shared" si="15"/>
        <v>0</v>
      </c>
      <c r="T45" s="6">
        <f t="shared" si="6"/>
        <v>0</v>
      </c>
      <c r="U45" s="25">
        <f t="shared" si="31"/>
        <v>0</v>
      </c>
      <c r="V45" s="6">
        <f t="shared" si="32"/>
        <v>91.592</v>
      </c>
      <c r="W45" s="6">
        <f t="shared" si="16"/>
        <v>0</v>
      </c>
      <c r="X45" s="6">
        <f t="shared" si="9"/>
        <v>0</v>
      </c>
      <c r="Y45" s="6">
        <f t="shared" si="10"/>
        <v>0</v>
      </c>
      <c r="Z45" s="25">
        <f t="shared" si="33"/>
        <v>91.592</v>
      </c>
    </row>
    <row r="46" spans="1:26" s="7" customFormat="1" ht="57">
      <c r="A46" s="40"/>
      <c r="B46" s="41"/>
      <c r="C46" s="41"/>
      <c r="D46" s="50"/>
      <c r="E46" s="51"/>
      <c r="F46" s="14" t="s">
        <v>149</v>
      </c>
      <c r="G46" s="6">
        <v>15</v>
      </c>
      <c r="H46" s="6"/>
      <c r="I46" s="6"/>
      <c r="J46" s="6"/>
      <c r="K46" s="25">
        <f t="shared" si="34"/>
        <v>15</v>
      </c>
      <c r="L46" s="6">
        <v>15</v>
      </c>
      <c r="M46" s="6">
        <f t="shared" si="1"/>
        <v>0</v>
      </c>
      <c r="N46" s="6">
        <f t="shared" si="2"/>
        <v>0</v>
      </c>
      <c r="O46" s="6">
        <f t="shared" si="3"/>
        <v>0</v>
      </c>
      <c r="P46" s="25">
        <f t="shared" si="29"/>
        <v>15</v>
      </c>
      <c r="Q46" s="25">
        <f t="shared" si="30"/>
        <v>16.05</v>
      </c>
      <c r="R46" s="6">
        <f t="shared" si="15"/>
        <v>0</v>
      </c>
      <c r="S46" s="6">
        <f t="shared" si="15"/>
        <v>0</v>
      </c>
      <c r="T46" s="6">
        <f t="shared" si="6"/>
        <v>0</v>
      </c>
      <c r="U46" s="25">
        <f t="shared" si="31"/>
        <v>0</v>
      </c>
      <c r="V46" s="6">
        <f t="shared" si="32"/>
        <v>17.1735</v>
      </c>
      <c r="W46" s="6">
        <f t="shared" si="16"/>
        <v>0</v>
      </c>
      <c r="X46" s="6">
        <f t="shared" si="9"/>
        <v>0</v>
      </c>
      <c r="Y46" s="6">
        <f t="shared" si="10"/>
        <v>0</v>
      </c>
      <c r="Z46" s="25">
        <f t="shared" si="33"/>
        <v>17.1735</v>
      </c>
    </row>
    <row r="47" spans="1:26" s="7" customFormat="1" ht="57">
      <c r="A47" s="40"/>
      <c r="B47" s="41"/>
      <c r="C47" s="41"/>
      <c r="D47" s="50"/>
      <c r="E47" s="51"/>
      <c r="F47" s="14" t="s">
        <v>150</v>
      </c>
      <c r="G47" s="6"/>
      <c r="H47" s="6">
        <v>24</v>
      </c>
      <c r="I47" s="6"/>
      <c r="J47" s="6"/>
      <c r="K47" s="25">
        <f t="shared" si="34"/>
        <v>24</v>
      </c>
      <c r="L47" s="6"/>
      <c r="M47" s="6">
        <f t="shared" si="1"/>
        <v>25.68</v>
      </c>
      <c r="N47" s="6">
        <f t="shared" si="2"/>
        <v>0</v>
      </c>
      <c r="O47" s="6">
        <f t="shared" si="3"/>
        <v>0</v>
      </c>
      <c r="P47" s="25">
        <f t="shared" si="29"/>
        <v>25.68</v>
      </c>
      <c r="Q47" s="25">
        <f t="shared" si="30"/>
        <v>0</v>
      </c>
      <c r="R47" s="6">
        <f t="shared" si="15"/>
        <v>27.4776</v>
      </c>
      <c r="S47" s="6">
        <f t="shared" si="15"/>
        <v>0</v>
      </c>
      <c r="T47" s="6">
        <f t="shared" si="6"/>
        <v>0</v>
      </c>
      <c r="U47" s="25">
        <f t="shared" si="31"/>
        <v>27.4776</v>
      </c>
      <c r="V47" s="6">
        <f t="shared" si="32"/>
        <v>0</v>
      </c>
      <c r="W47" s="6">
        <f t="shared" si="16"/>
        <v>29.401032</v>
      </c>
      <c r="X47" s="6">
        <f t="shared" si="9"/>
        <v>0</v>
      </c>
      <c r="Y47" s="6">
        <f t="shared" si="10"/>
        <v>0</v>
      </c>
      <c r="Z47" s="25">
        <f t="shared" si="33"/>
        <v>29.401032</v>
      </c>
    </row>
    <row r="48" spans="1:26" s="7" customFormat="1" ht="42.75">
      <c r="A48" s="40"/>
      <c r="B48" s="41"/>
      <c r="C48" s="41"/>
      <c r="D48" s="50"/>
      <c r="E48" s="51"/>
      <c r="F48" s="14" t="s">
        <v>151</v>
      </c>
      <c r="G48" s="6"/>
      <c r="H48" s="6"/>
      <c r="I48" s="6"/>
      <c r="J48" s="6"/>
      <c r="K48" s="25">
        <f t="shared" si="34"/>
        <v>0</v>
      </c>
      <c r="L48" s="6"/>
      <c r="M48" s="6">
        <f t="shared" si="1"/>
        <v>0</v>
      </c>
      <c r="N48" s="6">
        <f t="shared" si="2"/>
        <v>0</v>
      </c>
      <c r="O48" s="6">
        <f t="shared" si="3"/>
        <v>0</v>
      </c>
      <c r="P48" s="25">
        <f t="shared" si="29"/>
        <v>0</v>
      </c>
      <c r="Q48" s="25">
        <f t="shared" si="30"/>
        <v>0</v>
      </c>
      <c r="R48" s="6">
        <f t="shared" si="15"/>
        <v>0</v>
      </c>
      <c r="S48" s="6">
        <f t="shared" si="15"/>
        <v>0</v>
      </c>
      <c r="T48" s="6">
        <f t="shared" si="6"/>
        <v>0</v>
      </c>
      <c r="U48" s="25">
        <f t="shared" si="31"/>
        <v>0</v>
      </c>
      <c r="V48" s="6">
        <f t="shared" si="32"/>
        <v>0</v>
      </c>
      <c r="W48" s="6">
        <f t="shared" si="16"/>
        <v>0</v>
      </c>
      <c r="X48" s="6">
        <f t="shared" si="9"/>
        <v>0</v>
      </c>
      <c r="Y48" s="6">
        <f t="shared" si="10"/>
        <v>0</v>
      </c>
      <c r="Z48" s="25">
        <f t="shared" si="33"/>
        <v>0</v>
      </c>
    </row>
    <row r="49" spans="1:26" s="7" customFormat="1" ht="28.5">
      <c r="A49" s="40"/>
      <c r="B49" s="41"/>
      <c r="C49" s="41"/>
      <c r="D49" s="50"/>
      <c r="E49" s="51"/>
      <c r="F49" s="14" t="s">
        <v>152</v>
      </c>
      <c r="G49" s="6"/>
      <c r="H49" s="6"/>
      <c r="I49" s="6"/>
      <c r="J49" s="6"/>
      <c r="K49" s="25">
        <f t="shared" si="34"/>
        <v>0</v>
      </c>
      <c r="L49" s="6"/>
      <c r="M49" s="6">
        <f t="shared" si="1"/>
        <v>0</v>
      </c>
      <c r="N49" s="6">
        <f t="shared" si="2"/>
        <v>0</v>
      </c>
      <c r="O49" s="6">
        <f t="shared" si="3"/>
        <v>0</v>
      </c>
      <c r="P49" s="25">
        <f t="shared" si="29"/>
        <v>0</v>
      </c>
      <c r="Q49" s="25">
        <f t="shared" si="30"/>
        <v>0</v>
      </c>
      <c r="R49" s="6">
        <f t="shared" si="15"/>
        <v>0</v>
      </c>
      <c r="S49" s="6">
        <f t="shared" si="15"/>
        <v>0</v>
      </c>
      <c r="T49" s="6">
        <f t="shared" si="6"/>
        <v>0</v>
      </c>
      <c r="U49" s="25">
        <f t="shared" si="31"/>
        <v>0</v>
      </c>
      <c r="V49" s="6">
        <f t="shared" si="32"/>
        <v>0</v>
      </c>
      <c r="W49" s="6">
        <f t="shared" si="16"/>
        <v>0</v>
      </c>
      <c r="X49" s="6">
        <f t="shared" si="9"/>
        <v>0</v>
      </c>
      <c r="Y49" s="6">
        <f t="shared" si="10"/>
        <v>0</v>
      </c>
      <c r="Z49" s="25">
        <f t="shared" si="33"/>
        <v>0</v>
      </c>
    </row>
    <row r="50" spans="1:26" s="7" customFormat="1" ht="28.5">
      <c r="A50" s="40"/>
      <c r="B50" s="41"/>
      <c r="C50" s="41"/>
      <c r="D50" s="50"/>
      <c r="E50" s="51"/>
      <c r="F50" s="14" t="s">
        <v>153</v>
      </c>
      <c r="G50" s="6"/>
      <c r="H50" s="6"/>
      <c r="I50" s="6"/>
      <c r="J50" s="6"/>
      <c r="K50" s="25">
        <f t="shared" si="34"/>
        <v>0</v>
      </c>
      <c r="L50" s="6"/>
      <c r="M50" s="6">
        <f t="shared" si="1"/>
        <v>0</v>
      </c>
      <c r="N50" s="6">
        <f t="shared" si="2"/>
        <v>0</v>
      </c>
      <c r="O50" s="6">
        <f t="shared" si="3"/>
        <v>0</v>
      </c>
      <c r="P50" s="25">
        <f t="shared" si="29"/>
        <v>0</v>
      </c>
      <c r="Q50" s="25">
        <f t="shared" si="30"/>
        <v>0</v>
      </c>
      <c r="R50" s="6">
        <f t="shared" si="15"/>
        <v>0</v>
      </c>
      <c r="S50" s="6">
        <f t="shared" si="15"/>
        <v>0</v>
      </c>
      <c r="T50" s="6">
        <f t="shared" si="6"/>
        <v>0</v>
      </c>
      <c r="U50" s="25">
        <f t="shared" si="31"/>
        <v>0</v>
      </c>
      <c r="V50" s="6">
        <f t="shared" si="32"/>
        <v>0</v>
      </c>
      <c r="W50" s="6">
        <f t="shared" si="16"/>
        <v>0</v>
      </c>
      <c r="X50" s="6">
        <f t="shared" si="9"/>
        <v>0</v>
      </c>
      <c r="Y50" s="6">
        <f t="shared" si="10"/>
        <v>0</v>
      </c>
      <c r="Z50" s="25">
        <f t="shared" si="33"/>
        <v>0</v>
      </c>
    </row>
    <row r="51" spans="1:26" s="7" customFormat="1" ht="28.5">
      <c r="A51" s="40"/>
      <c r="B51" s="41"/>
      <c r="C51" s="41"/>
      <c r="D51" s="50"/>
      <c r="E51" s="51"/>
      <c r="F51" s="14" t="s">
        <v>154</v>
      </c>
      <c r="G51" s="6"/>
      <c r="H51" s="6"/>
      <c r="I51" s="6"/>
      <c r="J51" s="6"/>
      <c r="K51" s="25">
        <f t="shared" si="34"/>
        <v>0</v>
      </c>
      <c r="L51" s="6"/>
      <c r="M51" s="6">
        <f t="shared" si="1"/>
        <v>0</v>
      </c>
      <c r="N51" s="6">
        <f t="shared" si="2"/>
        <v>0</v>
      </c>
      <c r="O51" s="6">
        <f t="shared" si="3"/>
        <v>0</v>
      </c>
      <c r="P51" s="25">
        <f t="shared" si="29"/>
        <v>0</v>
      </c>
      <c r="Q51" s="25">
        <f t="shared" si="30"/>
        <v>0</v>
      </c>
      <c r="R51" s="6">
        <f t="shared" si="15"/>
        <v>0</v>
      </c>
      <c r="S51" s="6">
        <f t="shared" si="15"/>
        <v>0</v>
      </c>
      <c r="T51" s="6">
        <f t="shared" si="6"/>
        <v>0</v>
      </c>
      <c r="U51" s="25">
        <f t="shared" si="31"/>
        <v>0</v>
      </c>
      <c r="V51" s="6">
        <f t="shared" si="32"/>
        <v>0</v>
      </c>
      <c r="W51" s="6">
        <f t="shared" si="16"/>
        <v>0</v>
      </c>
      <c r="X51" s="6">
        <f t="shared" si="9"/>
        <v>0</v>
      </c>
      <c r="Y51" s="6">
        <f t="shared" si="10"/>
        <v>0</v>
      </c>
      <c r="Z51" s="25">
        <f t="shared" si="33"/>
        <v>0</v>
      </c>
    </row>
    <row r="52" spans="1:26" s="7" customFormat="1" ht="28.5">
      <c r="A52" s="40"/>
      <c r="B52" s="41"/>
      <c r="C52" s="41"/>
      <c r="D52" s="50"/>
      <c r="E52" s="51"/>
      <c r="F52" s="14" t="s">
        <v>155</v>
      </c>
      <c r="G52" s="6"/>
      <c r="H52" s="6"/>
      <c r="I52" s="6"/>
      <c r="J52" s="6"/>
      <c r="K52" s="25">
        <f t="shared" si="34"/>
        <v>0</v>
      </c>
      <c r="L52" s="6"/>
      <c r="M52" s="6">
        <f t="shared" si="1"/>
        <v>0</v>
      </c>
      <c r="N52" s="6">
        <f t="shared" si="2"/>
        <v>0</v>
      </c>
      <c r="O52" s="6">
        <f t="shared" si="3"/>
        <v>0</v>
      </c>
      <c r="P52" s="25">
        <f t="shared" si="29"/>
        <v>0</v>
      </c>
      <c r="Q52" s="25">
        <f t="shared" si="30"/>
        <v>0</v>
      </c>
      <c r="R52" s="6">
        <f t="shared" si="15"/>
        <v>0</v>
      </c>
      <c r="S52" s="6">
        <f t="shared" si="15"/>
        <v>0</v>
      </c>
      <c r="T52" s="6">
        <f t="shared" si="6"/>
        <v>0</v>
      </c>
      <c r="U52" s="25">
        <f t="shared" si="31"/>
        <v>0</v>
      </c>
      <c r="V52" s="6">
        <f t="shared" si="32"/>
        <v>0</v>
      </c>
      <c r="W52" s="6">
        <f t="shared" si="16"/>
        <v>0</v>
      </c>
      <c r="X52" s="6">
        <f t="shared" si="9"/>
        <v>0</v>
      </c>
      <c r="Y52" s="6">
        <f t="shared" si="10"/>
        <v>0</v>
      </c>
      <c r="Z52" s="25">
        <f t="shared" si="33"/>
        <v>0</v>
      </c>
    </row>
    <row r="53" spans="1:26" s="7" customFormat="1" ht="15">
      <c r="A53" s="40"/>
      <c r="B53" s="41"/>
      <c r="C53" s="41"/>
      <c r="D53" s="50"/>
      <c r="E53" s="51"/>
      <c r="F53" s="14" t="s">
        <v>156</v>
      </c>
      <c r="G53" s="6"/>
      <c r="H53" s="6"/>
      <c r="I53" s="6"/>
      <c r="J53" s="6"/>
      <c r="K53" s="25">
        <f t="shared" si="34"/>
        <v>0</v>
      </c>
      <c r="L53" s="6"/>
      <c r="M53" s="6">
        <f t="shared" si="1"/>
        <v>0</v>
      </c>
      <c r="N53" s="6">
        <f t="shared" si="2"/>
        <v>0</v>
      </c>
      <c r="O53" s="6">
        <f t="shared" si="3"/>
        <v>0</v>
      </c>
      <c r="P53" s="25">
        <f t="shared" si="29"/>
        <v>0</v>
      </c>
      <c r="Q53" s="25">
        <f t="shared" si="30"/>
        <v>0</v>
      </c>
      <c r="R53" s="6">
        <f t="shared" si="15"/>
        <v>0</v>
      </c>
      <c r="S53" s="6">
        <f t="shared" si="15"/>
        <v>0</v>
      </c>
      <c r="T53" s="6">
        <f t="shared" si="6"/>
        <v>0</v>
      </c>
      <c r="U53" s="25">
        <f t="shared" si="31"/>
        <v>0</v>
      </c>
      <c r="V53" s="6">
        <f t="shared" si="32"/>
        <v>0</v>
      </c>
      <c r="W53" s="6">
        <f t="shared" si="16"/>
        <v>0</v>
      </c>
      <c r="X53" s="6">
        <f t="shared" si="9"/>
        <v>0</v>
      </c>
      <c r="Y53" s="6">
        <f t="shared" si="10"/>
        <v>0</v>
      </c>
      <c r="Z53" s="25">
        <f t="shared" si="33"/>
        <v>0</v>
      </c>
    </row>
    <row r="54" spans="1:26" s="7" customFormat="1" ht="28.5">
      <c r="A54" s="40"/>
      <c r="B54" s="41"/>
      <c r="C54" s="41"/>
      <c r="D54" s="50"/>
      <c r="E54" s="51"/>
      <c r="F54" s="14" t="s">
        <v>157</v>
      </c>
      <c r="G54" s="6"/>
      <c r="H54" s="6"/>
      <c r="I54" s="6"/>
      <c r="J54" s="6"/>
      <c r="K54" s="25">
        <f t="shared" si="34"/>
        <v>0</v>
      </c>
      <c r="L54" s="6"/>
      <c r="M54" s="6">
        <f t="shared" si="1"/>
        <v>0</v>
      </c>
      <c r="N54" s="6">
        <f t="shared" si="2"/>
        <v>0</v>
      </c>
      <c r="O54" s="6">
        <f t="shared" si="3"/>
        <v>0</v>
      </c>
      <c r="P54" s="25">
        <f t="shared" si="29"/>
        <v>0</v>
      </c>
      <c r="Q54" s="25">
        <f t="shared" si="30"/>
        <v>0</v>
      </c>
      <c r="R54" s="6">
        <f t="shared" si="15"/>
        <v>0</v>
      </c>
      <c r="S54" s="6">
        <f t="shared" si="15"/>
        <v>0</v>
      </c>
      <c r="T54" s="6">
        <f t="shared" si="6"/>
        <v>0</v>
      </c>
      <c r="U54" s="25">
        <f t="shared" si="31"/>
        <v>0</v>
      </c>
      <c r="V54" s="6">
        <f t="shared" si="32"/>
        <v>0</v>
      </c>
      <c r="W54" s="6">
        <f t="shared" si="16"/>
        <v>0</v>
      </c>
      <c r="X54" s="6">
        <f t="shared" si="9"/>
        <v>0</v>
      </c>
      <c r="Y54" s="6">
        <f t="shared" si="10"/>
        <v>0</v>
      </c>
      <c r="Z54" s="25">
        <f t="shared" si="33"/>
        <v>0</v>
      </c>
    </row>
    <row r="55" spans="1:26" s="9" customFormat="1" ht="15">
      <c r="A55" s="40"/>
      <c r="B55" s="41"/>
      <c r="C55" s="41"/>
      <c r="D55" s="50"/>
      <c r="E55" s="51"/>
      <c r="F55" s="15" t="s">
        <v>123</v>
      </c>
      <c r="G55" s="8">
        <f>SUM(G42:G54)</f>
        <v>98</v>
      </c>
      <c r="H55" s="8">
        <f aca="true" t="shared" si="35" ref="H55:Z55">SUM(H42:H54)</f>
        <v>29</v>
      </c>
      <c r="I55" s="8">
        <f t="shared" si="35"/>
        <v>0</v>
      </c>
      <c r="J55" s="8">
        <f t="shared" si="35"/>
        <v>0</v>
      </c>
      <c r="K55" s="8">
        <f t="shared" si="35"/>
        <v>127</v>
      </c>
      <c r="L55" s="8">
        <f>SUM(L42:L54)</f>
        <v>98</v>
      </c>
      <c r="M55" s="8">
        <f t="shared" si="1"/>
        <v>31.03</v>
      </c>
      <c r="N55" s="8">
        <f t="shared" si="2"/>
        <v>0</v>
      </c>
      <c r="O55" s="8">
        <f t="shared" si="3"/>
        <v>0</v>
      </c>
      <c r="P55" s="8">
        <f t="shared" si="35"/>
        <v>129.03</v>
      </c>
      <c r="Q55" s="8">
        <f t="shared" si="35"/>
        <v>104.85999999999999</v>
      </c>
      <c r="R55" s="8">
        <f t="shared" si="15"/>
        <v>33.2021</v>
      </c>
      <c r="S55" s="8">
        <f t="shared" si="15"/>
        <v>0</v>
      </c>
      <c r="T55" s="8">
        <f t="shared" si="6"/>
        <v>0</v>
      </c>
      <c r="U55" s="8">
        <f t="shared" si="35"/>
        <v>33.2021</v>
      </c>
      <c r="V55" s="8">
        <f t="shared" si="35"/>
        <v>112.20020000000001</v>
      </c>
      <c r="W55" s="8">
        <f t="shared" si="16"/>
        <v>35.526247000000005</v>
      </c>
      <c r="X55" s="8">
        <f t="shared" si="9"/>
        <v>0</v>
      </c>
      <c r="Y55" s="8">
        <f t="shared" si="10"/>
        <v>0</v>
      </c>
      <c r="Z55" s="8">
        <f t="shared" si="35"/>
        <v>147.726447</v>
      </c>
    </row>
    <row r="56" spans="1:26" s="7" customFormat="1" ht="28.5">
      <c r="A56" s="40"/>
      <c r="B56" s="41"/>
      <c r="C56" s="41"/>
      <c r="D56" s="50">
        <v>2</v>
      </c>
      <c r="E56" s="51" t="s">
        <v>109</v>
      </c>
      <c r="F56" s="19" t="s">
        <v>158</v>
      </c>
      <c r="G56" s="25"/>
      <c r="H56" s="25"/>
      <c r="I56" s="25">
        <v>264.8</v>
      </c>
      <c r="J56" s="25"/>
      <c r="K56" s="25">
        <f>SUM(G56:J56)</f>
        <v>264.8</v>
      </c>
      <c r="L56" s="25"/>
      <c r="M56" s="25">
        <f t="shared" si="1"/>
        <v>0</v>
      </c>
      <c r="N56" s="25">
        <f t="shared" si="2"/>
        <v>283.336</v>
      </c>
      <c r="O56" s="25">
        <f t="shared" si="3"/>
        <v>0</v>
      </c>
      <c r="P56" s="25">
        <f t="shared" si="29"/>
        <v>283.336</v>
      </c>
      <c r="Q56" s="25">
        <f t="shared" si="30"/>
        <v>0</v>
      </c>
      <c r="R56" s="25">
        <f t="shared" si="15"/>
        <v>0</v>
      </c>
      <c r="S56" s="25">
        <f t="shared" si="15"/>
        <v>303.16952000000003</v>
      </c>
      <c r="T56" s="25">
        <f t="shared" si="6"/>
        <v>0</v>
      </c>
      <c r="U56" s="25">
        <f t="shared" si="31"/>
        <v>303.16952000000003</v>
      </c>
      <c r="V56" s="25">
        <f t="shared" si="32"/>
        <v>0</v>
      </c>
      <c r="W56" s="25">
        <f t="shared" si="16"/>
        <v>0</v>
      </c>
      <c r="X56" s="25">
        <f t="shared" si="9"/>
        <v>324.39138640000004</v>
      </c>
      <c r="Y56" s="25">
        <f t="shared" si="10"/>
        <v>0</v>
      </c>
      <c r="Z56" s="25">
        <f t="shared" si="33"/>
        <v>324.39138640000004</v>
      </c>
    </row>
    <row r="57" spans="1:26" s="7" customFormat="1" ht="28.5">
      <c r="A57" s="40"/>
      <c r="B57" s="41"/>
      <c r="C57" s="41"/>
      <c r="D57" s="50"/>
      <c r="E57" s="51"/>
      <c r="F57" s="14" t="s">
        <v>159</v>
      </c>
      <c r="G57" s="6"/>
      <c r="H57" s="6">
        <v>162</v>
      </c>
      <c r="I57" s="6">
        <v>56.1</v>
      </c>
      <c r="J57" s="6"/>
      <c r="K57" s="25">
        <f aca="true" t="shared" si="36" ref="K57:K73">SUM(G57:J57)</f>
        <v>218.1</v>
      </c>
      <c r="L57" s="6"/>
      <c r="M57" s="6">
        <f t="shared" si="1"/>
        <v>173.34</v>
      </c>
      <c r="N57" s="6">
        <f t="shared" si="2"/>
        <v>60.027</v>
      </c>
      <c r="O57" s="6">
        <f t="shared" si="3"/>
        <v>0</v>
      </c>
      <c r="P57" s="25">
        <f t="shared" si="29"/>
        <v>233.36700000000002</v>
      </c>
      <c r="Q57" s="25">
        <f t="shared" si="30"/>
        <v>0</v>
      </c>
      <c r="R57" s="6">
        <f t="shared" si="15"/>
        <v>185.4738</v>
      </c>
      <c r="S57" s="6">
        <f t="shared" si="15"/>
        <v>64.22889</v>
      </c>
      <c r="T57" s="6">
        <f t="shared" si="6"/>
        <v>0</v>
      </c>
      <c r="U57" s="25">
        <f t="shared" si="31"/>
        <v>249.70269000000002</v>
      </c>
      <c r="V57" s="6">
        <f t="shared" si="32"/>
        <v>0</v>
      </c>
      <c r="W57" s="6">
        <f t="shared" si="16"/>
        <v>198.45696600000002</v>
      </c>
      <c r="X57" s="6">
        <f t="shared" si="9"/>
        <v>68.72491230000001</v>
      </c>
      <c r="Y57" s="6">
        <f t="shared" si="10"/>
        <v>0</v>
      </c>
      <c r="Z57" s="25">
        <f t="shared" si="33"/>
        <v>267.18187830000005</v>
      </c>
    </row>
    <row r="58" spans="1:26" s="7" customFormat="1" ht="42.75">
      <c r="A58" s="40"/>
      <c r="B58" s="41"/>
      <c r="C58" s="41"/>
      <c r="D58" s="50"/>
      <c r="E58" s="51"/>
      <c r="F58" s="14" t="s">
        <v>160</v>
      </c>
      <c r="G58" s="6"/>
      <c r="H58" s="6"/>
      <c r="I58" s="6"/>
      <c r="J58" s="6"/>
      <c r="K58" s="25">
        <f t="shared" si="36"/>
        <v>0</v>
      </c>
      <c r="L58" s="6"/>
      <c r="M58" s="6">
        <f t="shared" si="1"/>
        <v>0</v>
      </c>
      <c r="N58" s="6">
        <f t="shared" si="2"/>
        <v>0</v>
      </c>
      <c r="O58" s="6">
        <f t="shared" si="3"/>
        <v>0</v>
      </c>
      <c r="P58" s="25">
        <f t="shared" si="29"/>
        <v>0</v>
      </c>
      <c r="Q58" s="25">
        <f t="shared" si="30"/>
        <v>0</v>
      </c>
      <c r="R58" s="6">
        <f t="shared" si="15"/>
        <v>0</v>
      </c>
      <c r="S58" s="6">
        <f t="shared" si="15"/>
        <v>0</v>
      </c>
      <c r="T58" s="6">
        <f t="shared" si="6"/>
        <v>0</v>
      </c>
      <c r="U58" s="25">
        <f t="shared" si="31"/>
        <v>0</v>
      </c>
      <c r="V58" s="6">
        <f t="shared" si="32"/>
        <v>0</v>
      </c>
      <c r="W58" s="6">
        <f t="shared" si="16"/>
        <v>0</v>
      </c>
      <c r="X58" s="6">
        <f t="shared" si="9"/>
        <v>0</v>
      </c>
      <c r="Y58" s="6">
        <f t="shared" si="10"/>
        <v>0</v>
      </c>
      <c r="Z58" s="25">
        <f t="shared" si="33"/>
        <v>0</v>
      </c>
    </row>
    <row r="59" spans="1:26" s="7" customFormat="1" ht="28.5">
      <c r="A59" s="40"/>
      <c r="B59" s="41"/>
      <c r="C59" s="41"/>
      <c r="D59" s="50"/>
      <c r="E59" s="51"/>
      <c r="F59" s="14" t="s">
        <v>161</v>
      </c>
      <c r="G59" s="6"/>
      <c r="H59" s="6"/>
      <c r="I59" s="6"/>
      <c r="J59" s="6"/>
      <c r="K59" s="25">
        <f t="shared" si="36"/>
        <v>0</v>
      </c>
      <c r="L59" s="6"/>
      <c r="M59" s="6">
        <f t="shared" si="1"/>
        <v>0</v>
      </c>
      <c r="N59" s="6">
        <f t="shared" si="2"/>
        <v>0</v>
      </c>
      <c r="O59" s="6">
        <f t="shared" si="3"/>
        <v>0</v>
      </c>
      <c r="P59" s="25">
        <f t="shared" si="29"/>
        <v>0</v>
      </c>
      <c r="Q59" s="25">
        <f t="shared" si="30"/>
        <v>0</v>
      </c>
      <c r="R59" s="6">
        <f t="shared" si="15"/>
        <v>0</v>
      </c>
      <c r="S59" s="6">
        <f t="shared" si="15"/>
        <v>0</v>
      </c>
      <c r="T59" s="6">
        <f t="shared" si="6"/>
        <v>0</v>
      </c>
      <c r="U59" s="25">
        <f t="shared" si="31"/>
        <v>0</v>
      </c>
      <c r="V59" s="6">
        <f t="shared" si="32"/>
        <v>0</v>
      </c>
      <c r="W59" s="6">
        <f t="shared" si="16"/>
        <v>0</v>
      </c>
      <c r="X59" s="6">
        <f t="shared" si="9"/>
        <v>0</v>
      </c>
      <c r="Y59" s="6">
        <f t="shared" si="10"/>
        <v>0</v>
      </c>
      <c r="Z59" s="25">
        <f t="shared" si="33"/>
        <v>0</v>
      </c>
    </row>
    <row r="60" spans="1:26" s="7" customFormat="1" ht="42.75">
      <c r="A60" s="40"/>
      <c r="B60" s="41"/>
      <c r="C60" s="41"/>
      <c r="D60" s="50"/>
      <c r="E60" s="51"/>
      <c r="F60" s="14" t="s">
        <v>162</v>
      </c>
      <c r="G60" s="6"/>
      <c r="H60" s="6"/>
      <c r="I60" s="6"/>
      <c r="J60" s="6"/>
      <c r="K60" s="25">
        <f t="shared" si="36"/>
        <v>0</v>
      </c>
      <c r="L60" s="6"/>
      <c r="M60" s="6">
        <f t="shared" si="1"/>
        <v>0</v>
      </c>
      <c r="N60" s="6">
        <f t="shared" si="2"/>
        <v>0</v>
      </c>
      <c r="O60" s="6">
        <f t="shared" si="3"/>
        <v>0</v>
      </c>
      <c r="P60" s="25">
        <f t="shared" si="29"/>
        <v>0</v>
      </c>
      <c r="Q60" s="25">
        <f t="shared" si="30"/>
        <v>0</v>
      </c>
      <c r="R60" s="6">
        <f t="shared" si="15"/>
        <v>0</v>
      </c>
      <c r="S60" s="6">
        <f t="shared" si="15"/>
        <v>0</v>
      </c>
      <c r="T60" s="6">
        <f t="shared" si="6"/>
        <v>0</v>
      </c>
      <c r="U60" s="25">
        <f t="shared" si="31"/>
        <v>0</v>
      </c>
      <c r="V60" s="6">
        <f t="shared" si="32"/>
        <v>0</v>
      </c>
      <c r="W60" s="6">
        <f t="shared" si="16"/>
        <v>0</v>
      </c>
      <c r="X60" s="6">
        <f t="shared" si="9"/>
        <v>0</v>
      </c>
      <c r="Y60" s="6">
        <f t="shared" si="10"/>
        <v>0</v>
      </c>
      <c r="Z60" s="25">
        <f t="shared" si="33"/>
        <v>0</v>
      </c>
    </row>
    <row r="61" spans="1:26" s="9" customFormat="1" ht="15">
      <c r="A61" s="40"/>
      <c r="B61" s="41"/>
      <c r="C61" s="41"/>
      <c r="D61" s="50"/>
      <c r="E61" s="51"/>
      <c r="F61" s="15" t="s">
        <v>123</v>
      </c>
      <c r="G61" s="8">
        <f>SUM(G56:G60)</f>
        <v>0</v>
      </c>
      <c r="H61" s="8">
        <f aca="true" t="shared" si="37" ref="H61:Z61">SUM(H56:H60)</f>
        <v>162</v>
      </c>
      <c r="I61" s="8">
        <f t="shared" si="37"/>
        <v>320.90000000000003</v>
      </c>
      <c r="J61" s="8">
        <f t="shared" si="37"/>
        <v>0</v>
      </c>
      <c r="K61" s="8">
        <f t="shared" si="37"/>
        <v>482.9</v>
      </c>
      <c r="L61" s="8">
        <f>SUM(L56:L60)</f>
        <v>0</v>
      </c>
      <c r="M61" s="8">
        <f t="shared" si="1"/>
        <v>173.34</v>
      </c>
      <c r="N61" s="8">
        <f t="shared" si="2"/>
        <v>343.36300000000006</v>
      </c>
      <c r="O61" s="8">
        <f t="shared" si="3"/>
        <v>0</v>
      </c>
      <c r="P61" s="8">
        <f t="shared" si="37"/>
        <v>516.703</v>
      </c>
      <c r="Q61" s="8">
        <f t="shared" si="37"/>
        <v>0</v>
      </c>
      <c r="R61" s="8">
        <f t="shared" si="15"/>
        <v>185.4738</v>
      </c>
      <c r="S61" s="8">
        <f t="shared" si="15"/>
        <v>367.39841000000007</v>
      </c>
      <c r="T61" s="8">
        <f t="shared" si="6"/>
        <v>0</v>
      </c>
      <c r="U61" s="8">
        <f t="shared" si="37"/>
        <v>552.87221</v>
      </c>
      <c r="V61" s="8">
        <f t="shared" si="37"/>
        <v>0</v>
      </c>
      <c r="W61" s="8">
        <f t="shared" si="16"/>
        <v>198.45696600000002</v>
      </c>
      <c r="X61" s="8">
        <f t="shared" si="9"/>
        <v>393.1162987000001</v>
      </c>
      <c r="Y61" s="8">
        <f t="shared" si="10"/>
        <v>0</v>
      </c>
      <c r="Z61" s="8">
        <f t="shared" si="37"/>
        <v>591.5732647000001</v>
      </c>
    </row>
    <row r="62" spans="1:26" s="7" customFormat="1" ht="28.5">
      <c r="A62" s="40"/>
      <c r="B62" s="41"/>
      <c r="C62" s="41"/>
      <c r="D62" s="50">
        <v>3</v>
      </c>
      <c r="E62" s="51" t="s">
        <v>110</v>
      </c>
      <c r="F62" s="19" t="s">
        <v>163</v>
      </c>
      <c r="G62" s="25"/>
      <c r="H62" s="25"/>
      <c r="I62" s="25"/>
      <c r="J62" s="25"/>
      <c r="K62" s="25">
        <f t="shared" si="36"/>
        <v>0</v>
      </c>
      <c r="L62" s="25"/>
      <c r="M62" s="25">
        <f t="shared" si="1"/>
        <v>0</v>
      </c>
      <c r="N62" s="25">
        <f t="shared" si="2"/>
        <v>0</v>
      </c>
      <c r="O62" s="25">
        <f t="shared" si="3"/>
        <v>0</v>
      </c>
      <c r="P62" s="25">
        <f t="shared" si="29"/>
        <v>0</v>
      </c>
      <c r="Q62" s="25">
        <f t="shared" si="30"/>
        <v>0</v>
      </c>
      <c r="R62" s="25">
        <f t="shared" si="15"/>
        <v>0</v>
      </c>
      <c r="S62" s="25">
        <f t="shared" si="15"/>
        <v>0</v>
      </c>
      <c r="T62" s="25">
        <f t="shared" si="6"/>
        <v>0</v>
      </c>
      <c r="U62" s="25">
        <f t="shared" si="31"/>
        <v>0</v>
      </c>
      <c r="V62" s="25">
        <f t="shared" si="32"/>
        <v>0</v>
      </c>
      <c r="W62" s="25">
        <f t="shared" si="16"/>
        <v>0</v>
      </c>
      <c r="X62" s="25">
        <f t="shared" si="9"/>
        <v>0</v>
      </c>
      <c r="Y62" s="25">
        <f t="shared" si="10"/>
        <v>0</v>
      </c>
      <c r="Z62" s="25">
        <f t="shared" si="33"/>
        <v>0</v>
      </c>
    </row>
    <row r="63" spans="1:26" s="7" customFormat="1" ht="28.5">
      <c r="A63" s="40"/>
      <c r="B63" s="41"/>
      <c r="C63" s="41"/>
      <c r="D63" s="50"/>
      <c r="E63" s="51"/>
      <c r="F63" s="14" t="s">
        <v>164</v>
      </c>
      <c r="G63" s="6"/>
      <c r="H63" s="6">
        <v>60</v>
      </c>
      <c r="I63" s="6"/>
      <c r="J63" s="6"/>
      <c r="K63" s="25">
        <f t="shared" si="36"/>
        <v>60</v>
      </c>
      <c r="L63" s="6"/>
      <c r="M63" s="6">
        <f t="shared" si="1"/>
        <v>64.2</v>
      </c>
      <c r="N63" s="6">
        <f t="shared" si="2"/>
        <v>0</v>
      </c>
      <c r="O63" s="6">
        <f t="shared" si="3"/>
        <v>0</v>
      </c>
      <c r="P63" s="25">
        <f t="shared" si="29"/>
        <v>64.2</v>
      </c>
      <c r="Q63" s="25">
        <f t="shared" si="30"/>
        <v>0</v>
      </c>
      <c r="R63" s="6">
        <f t="shared" si="15"/>
        <v>68.694</v>
      </c>
      <c r="S63" s="6">
        <f t="shared" si="15"/>
        <v>0</v>
      </c>
      <c r="T63" s="6">
        <f t="shared" si="6"/>
        <v>0</v>
      </c>
      <c r="U63" s="25">
        <f t="shared" si="31"/>
        <v>68.694</v>
      </c>
      <c r="V63" s="6">
        <f t="shared" si="32"/>
        <v>0</v>
      </c>
      <c r="W63" s="6">
        <f t="shared" si="16"/>
        <v>73.50258000000001</v>
      </c>
      <c r="X63" s="6">
        <f t="shared" si="9"/>
        <v>0</v>
      </c>
      <c r="Y63" s="6">
        <f t="shared" si="10"/>
        <v>0</v>
      </c>
      <c r="Z63" s="25">
        <f t="shared" si="33"/>
        <v>73.50258000000001</v>
      </c>
    </row>
    <row r="64" spans="1:26" s="7" customFormat="1" ht="28.5">
      <c r="A64" s="40"/>
      <c r="B64" s="41"/>
      <c r="C64" s="41"/>
      <c r="D64" s="50"/>
      <c r="E64" s="51"/>
      <c r="F64" s="14" t="s">
        <v>165</v>
      </c>
      <c r="G64" s="6"/>
      <c r="H64" s="6"/>
      <c r="I64" s="6"/>
      <c r="J64" s="6"/>
      <c r="K64" s="25">
        <f t="shared" si="36"/>
        <v>0</v>
      </c>
      <c r="L64" s="6"/>
      <c r="M64" s="6">
        <f t="shared" si="1"/>
        <v>0</v>
      </c>
      <c r="N64" s="6">
        <f t="shared" si="2"/>
        <v>0</v>
      </c>
      <c r="O64" s="6">
        <f t="shared" si="3"/>
        <v>0</v>
      </c>
      <c r="P64" s="25">
        <f t="shared" si="29"/>
        <v>0</v>
      </c>
      <c r="Q64" s="25">
        <f t="shared" si="30"/>
        <v>0</v>
      </c>
      <c r="R64" s="6">
        <f t="shared" si="15"/>
        <v>0</v>
      </c>
      <c r="S64" s="6">
        <f t="shared" si="15"/>
        <v>0</v>
      </c>
      <c r="T64" s="6">
        <f t="shared" si="6"/>
        <v>0</v>
      </c>
      <c r="U64" s="25">
        <f t="shared" si="31"/>
        <v>0</v>
      </c>
      <c r="V64" s="6">
        <f t="shared" si="32"/>
        <v>0</v>
      </c>
      <c r="W64" s="6">
        <f t="shared" si="16"/>
        <v>0</v>
      </c>
      <c r="X64" s="6">
        <f t="shared" si="9"/>
        <v>0</v>
      </c>
      <c r="Y64" s="6">
        <f t="shared" si="10"/>
        <v>0</v>
      </c>
      <c r="Z64" s="25">
        <f t="shared" si="33"/>
        <v>0</v>
      </c>
    </row>
    <row r="65" spans="1:26" s="7" customFormat="1" ht="28.5">
      <c r="A65" s="40"/>
      <c r="B65" s="41"/>
      <c r="C65" s="41"/>
      <c r="D65" s="50"/>
      <c r="E65" s="51"/>
      <c r="F65" s="14" t="s">
        <v>166</v>
      </c>
      <c r="G65" s="6"/>
      <c r="H65" s="6"/>
      <c r="I65" s="6"/>
      <c r="J65" s="6"/>
      <c r="K65" s="25">
        <f t="shared" si="36"/>
        <v>0</v>
      </c>
      <c r="L65" s="6"/>
      <c r="M65" s="6">
        <f t="shared" si="1"/>
        <v>0</v>
      </c>
      <c r="N65" s="6">
        <f t="shared" si="2"/>
        <v>0</v>
      </c>
      <c r="O65" s="6">
        <f t="shared" si="3"/>
        <v>0</v>
      </c>
      <c r="P65" s="25">
        <f t="shared" si="29"/>
        <v>0</v>
      </c>
      <c r="Q65" s="25">
        <f t="shared" si="30"/>
        <v>0</v>
      </c>
      <c r="R65" s="6">
        <f t="shared" si="15"/>
        <v>0</v>
      </c>
      <c r="S65" s="6">
        <f t="shared" si="15"/>
        <v>0</v>
      </c>
      <c r="T65" s="6">
        <f t="shared" si="6"/>
        <v>0</v>
      </c>
      <c r="U65" s="25">
        <f t="shared" si="31"/>
        <v>0</v>
      </c>
      <c r="V65" s="6">
        <f t="shared" si="32"/>
        <v>0</v>
      </c>
      <c r="W65" s="6">
        <f t="shared" si="16"/>
        <v>0</v>
      </c>
      <c r="X65" s="6">
        <f t="shared" si="9"/>
        <v>0</v>
      </c>
      <c r="Y65" s="6">
        <f t="shared" si="10"/>
        <v>0</v>
      </c>
      <c r="Z65" s="25">
        <f t="shared" si="33"/>
        <v>0</v>
      </c>
    </row>
    <row r="66" spans="1:26" s="9" customFormat="1" ht="15">
      <c r="A66" s="40"/>
      <c r="B66" s="41"/>
      <c r="C66" s="41"/>
      <c r="D66" s="50"/>
      <c r="E66" s="51"/>
      <c r="F66" s="15" t="s">
        <v>123</v>
      </c>
      <c r="G66" s="8">
        <f aca="true" t="shared" si="38" ref="G66:L66">SUM(G62:G65)</f>
        <v>0</v>
      </c>
      <c r="H66" s="8">
        <f t="shared" si="38"/>
        <v>60</v>
      </c>
      <c r="I66" s="8">
        <f t="shared" si="38"/>
        <v>0</v>
      </c>
      <c r="J66" s="8">
        <f t="shared" si="38"/>
        <v>0</v>
      </c>
      <c r="K66" s="8">
        <f t="shared" si="38"/>
        <v>60</v>
      </c>
      <c r="L66" s="8">
        <f t="shared" si="38"/>
        <v>0</v>
      </c>
      <c r="M66" s="8">
        <f t="shared" si="1"/>
        <v>64.2</v>
      </c>
      <c r="N66" s="8">
        <f t="shared" si="2"/>
        <v>0</v>
      </c>
      <c r="O66" s="8">
        <f t="shared" si="3"/>
        <v>0</v>
      </c>
      <c r="P66" s="8">
        <f>SUM(L66:O66)</f>
        <v>64.2</v>
      </c>
      <c r="Q66" s="8">
        <f>(L66*7%)+L66</f>
        <v>0</v>
      </c>
      <c r="R66" s="8">
        <f t="shared" si="15"/>
        <v>68.694</v>
      </c>
      <c r="S66" s="8">
        <f t="shared" si="15"/>
        <v>0</v>
      </c>
      <c r="T66" s="8">
        <f t="shared" si="6"/>
        <v>0</v>
      </c>
      <c r="U66" s="8">
        <f>SUM(Q66:T66)</f>
        <v>68.694</v>
      </c>
      <c r="V66" s="8">
        <f>(Q66*7%)+Q66</f>
        <v>0</v>
      </c>
      <c r="W66" s="8">
        <f t="shared" si="16"/>
        <v>73.50258000000001</v>
      </c>
      <c r="X66" s="8">
        <f t="shared" si="9"/>
        <v>0</v>
      </c>
      <c r="Y66" s="8">
        <f t="shared" si="10"/>
        <v>0</v>
      </c>
      <c r="Z66" s="8">
        <f>SUM(V66:Y66)</f>
        <v>73.50258000000001</v>
      </c>
    </row>
    <row r="67" spans="1:26" s="7" customFormat="1" ht="28.5">
      <c r="A67" s="40"/>
      <c r="B67" s="41"/>
      <c r="C67" s="41"/>
      <c r="D67" s="50">
        <v>4</v>
      </c>
      <c r="E67" s="42" t="s">
        <v>111</v>
      </c>
      <c r="F67" s="19" t="s">
        <v>167</v>
      </c>
      <c r="G67" s="25"/>
      <c r="H67" s="25"/>
      <c r="I67" s="25">
        <v>400</v>
      </c>
      <c r="J67" s="25"/>
      <c r="K67" s="25">
        <f t="shared" si="36"/>
        <v>400</v>
      </c>
      <c r="L67" s="25"/>
      <c r="M67" s="25">
        <f t="shared" si="1"/>
        <v>0</v>
      </c>
      <c r="N67" s="25">
        <f t="shared" si="2"/>
        <v>428</v>
      </c>
      <c r="O67" s="25">
        <f t="shared" si="3"/>
        <v>0</v>
      </c>
      <c r="P67" s="25">
        <f t="shared" si="29"/>
        <v>428</v>
      </c>
      <c r="Q67" s="25">
        <f t="shared" si="30"/>
        <v>0</v>
      </c>
      <c r="R67" s="25">
        <f t="shared" si="15"/>
        <v>0</v>
      </c>
      <c r="S67" s="25">
        <f t="shared" si="15"/>
        <v>457.96</v>
      </c>
      <c r="T67" s="25">
        <f t="shared" si="6"/>
        <v>0</v>
      </c>
      <c r="U67" s="25">
        <f t="shared" si="31"/>
        <v>457.96</v>
      </c>
      <c r="V67" s="25">
        <f t="shared" si="32"/>
        <v>0</v>
      </c>
      <c r="W67" s="25">
        <f t="shared" si="16"/>
        <v>0</v>
      </c>
      <c r="X67" s="25">
        <f t="shared" si="9"/>
        <v>490.0172</v>
      </c>
      <c r="Y67" s="25">
        <f t="shared" si="10"/>
        <v>0</v>
      </c>
      <c r="Z67" s="25">
        <f t="shared" si="33"/>
        <v>490.0172</v>
      </c>
    </row>
    <row r="68" spans="1:26" s="7" customFormat="1" ht="28.5">
      <c r="A68" s="40"/>
      <c r="B68" s="41"/>
      <c r="C68" s="41"/>
      <c r="D68" s="50"/>
      <c r="E68" s="42"/>
      <c r="F68" s="14" t="s">
        <v>168</v>
      </c>
      <c r="G68" s="6"/>
      <c r="H68" s="6"/>
      <c r="I68" s="6"/>
      <c r="J68" s="6"/>
      <c r="K68" s="25">
        <f t="shared" si="36"/>
        <v>0</v>
      </c>
      <c r="L68" s="6"/>
      <c r="M68" s="6">
        <f t="shared" si="1"/>
        <v>0</v>
      </c>
      <c r="N68" s="6">
        <f t="shared" si="2"/>
        <v>0</v>
      </c>
      <c r="O68" s="6">
        <f t="shared" si="3"/>
        <v>0</v>
      </c>
      <c r="P68" s="25">
        <f t="shared" si="29"/>
        <v>0</v>
      </c>
      <c r="Q68" s="25">
        <f t="shared" si="30"/>
        <v>0</v>
      </c>
      <c r="R68" s="6">
        <f t="shared" si="15"/>
        <v>0</v>
      </c>
      <c r="S68" s="6">
        <f t="shared" si="15"/>
        <v>0</v>
      </c>
      <c r="T68" s="6">
        <f t="shared" si="6"/>
        <v>0</v>
      </c>
      <c r="U68" s="25">
        <f t="shared" si="31"/>
        <v>0</v>
      </c>
      <c r="V68" s="6">
        <f t="shared" si="32"/>
        <v>0</v>
      </c>
      <c r="W68" s="6">
        <f t="shared" si="16"/>
        <v>0</v>
      </c>
      <c r="X68" s="6">
        <f t="shared" si="9"/>
        <v>0</v>
      </c>
      <c r="Y68" s="6">
        <f t="shared" si="10"/>
        <v>0</v>
      </c>
      <c r="Z68" s="25">
        <f t="shared" si="33"/>
        <v>0</v>
      </c>
    </row>
    <row r="69" spans="1:26" s="7" customFormat="1" ht="28.5">
      <c r="A69" s="40"/>
      <c r="B69" s="41"/>
      <c r="C69" s="41"/>
      <c r="D69" s="50"/>
      <c r="E69" s="42"/>
      <c r="F69" s="14" t="s">
        <v>169</v>
      </c>
      <c r="G69" s="6"/>
      <c r="H69" s="6"/>
      <c r="I69" s="6">
        <v>120</v>
      </c>
      <c r="J69" s="6"/>
      <c r="K69" s="25">
        <f t="shared" si="36"/>
        <v>120</v>
      </c>
      <c r="L69" s="6"/>
      <c r="M69" s="6">
        <f t="shared" si="1"/>
        <v>0</v>
      </c>
      <c r="N69" s="6">
        <f t="shared" si="2"/>
        <v>128.4</v>
      </c>
      <c r="O69" s="6">
        <f t="shared" si="3"/>
        <v>0</v>
      </c>
      <c r="P69" s="25">
        <f t="shared" si="29"/>
        <v>128.4</v>
      </c>
      <c r="Q69" s="25">
        <f t="shared" si="30"/>
        <v>0</v>
      </c>
      <c r="R69" s="6">
        <f t="shared" si="15"/>
        <v>0</v>
      </c>
      <c r="S69" s="6">
        <f t="shared" si="15"/>
        <v>137.388</v>
      </c>
      <c r="T69" s="6">
        <f t="shared" si="6"/>
        <v>0</v>
      </c>
      <c r="U69" s="25">
        <f t="shared" si="31"/>
        <v>137.388</v>
      </c>
      <c r="V69" s="6">
        <f t="shared" si="32"/>
        <v>0</v>
      </c>
      <c r="W69" s="6">
        <f t="shared" si="16"/>
        <v>0</v>
      </c>
      <c r="X69" s="6">
        <f t="shared" si="9"/>
        <v>147.00516000000002</v>
      </c>
      <c r="Y69" s="6">
        <f t="shared" si="10"/>
        <v>0</v>
      </c>
      <c r="Z69" s="25">
        <f t="shared" si="33"/>
        <v>147.00516000000002</v>
      </c>
    </row>
    <row r="70" spans="1:26" s="9" customFormat="1" ht="15">
      <c r="A70" s="40"/>
      <c r="B70" s="41"/>
      <c r="C70" s="41"/>
      <c r="D70" s="50"/>
      <c r="E70" s="42"/>
      <c r="F70" s="15" t="s">
        <v>123</v>
      </c>
      <c r="G70" s="8">
        <f aca="true" t="shared" si="39" ref="G70:L70">SUM(G67:G69)</f>
        <v>0</v>
      </c>
      <c r="H70" s="8">
        <f t="shared" si="39"/>
        <v>0</v>
      </c>
      <c r="I70" s="8">
        <f t="shared" si="39"/>
        <v>520</v>
      </c>
      <c r="J70" s="8">
        <f t="shared" si="39"/>
        <v>0</v>
      </c>
      <c r="K70" s="8">
        <f t="shared" si="39"/>
        <v>520</v>
      </c>
      <c r="L70" s="8">
        <f t="shared" si="39"/>
        <v>0</v>
      </c>
      <c r="M70" s="8">
        <f t="shared" si="1"/>
        <v>0</v>
      </c>
      <c r="N70" s="8">
        <f t="shared" si="2"/>
        <v>556.4</v>
      </c>
      <c r="O70" s="8">
        <f t="shared" si="3"/>
        <v>0</v>
      </c>
      <c r="P70" s="8">
        <f>SUM(L70:O70)</f>
        <v>556.4</v>
      </c>
      <c r="Q70" s="8">
        <f>(L70*7%)+L70</f>
        <v>0</v>
      </c>
      <c r="R70" s="8">
        <f t="shared" si="15"/>
        <v>0</v>
      </c>
      <c r="S70" s="8">
        <f t="shared" si="15"/>
        <v>595.348</v>
      </c>
      <c r="T70" s="8">
        <f t="shared" si="6"/>
        <v>0</v>
      </c>
      <c r="U70" s="8">
        <f>SUM(Q70:T70)</f>
        <v>595.348</v>
      </c>
      <c r="V70" s="8">
        <f>(Q70*7%)+Q70</f>
        <v>0</v>
      </c>
      <c r="W70" s="8">
        <f t="shared" si="16"/>
        <v>0</v>
      </c>
      <c r="X70" s="8">
        <f t="shared" si="9"/>
        <v>637.0223599999999</v>
      </c>
      <c r="Y70" s="8">
        <f t="shared" si="10"/>
        <v>0</v>
      </c>
      <c r="Z70" s="8">
        <f>SUM(V70:Y70)</f>
        <v>637.0223599999999</v>
      </c>
    </row>
    <row r="71" spans="1:26" s="7" customFormat="1" ht="30" customHeight="1">
      <c r="A71" s="40"/>
      <c r="B71" s="41"/>
      <c r="C71" s="41"/>
      <c r="D71" s="50">
        <v>5</v>
      </c>
      <c r="E71" s="42" t="s">
        <v>112</v>
      </c>
      <c r="F71" s="14" t="s">
        <v>170</v>
      </c>
      <c r="G71" s="25">
        <v>5</v>
      </c>
      <c r="H71" s="25"/>
      <c r="I71" s="25"/>
      <c r="J71" s="25"/>
      <c r="K71" s="25">
        <f t="shared" si="36"/>
        <v>5</v>
      </c>
      <c r="L71" s="25">
        <v>5</v>
      </c>
      <c r="M71" s="25">
        <f t="shared" si="1"/>
        <v>0</v>
      </c>
      <c r="N71" s="25">
        <f t="shared" si="2"/>
        <v>0</v>
      </c>
      <c r="O71" s="25">
        <f t="shared" si="3"/>
        <v>0</v>
      </c>
      <c r="P71" s="25">
        <f t="shared" si="29"/>
        <v>5</v>
      </c>
      <c r="Q71" s="25">
        <f t="shared" si="30"/>
        <v>5.35</v>
      </c>
      <c r="R71" s="25">
        <f t="shared" si="15"/>
        <v>0</v>
      </c>
      <c r="S71" s="25">
        <f t="shared" si="15"/>
        <v>0</v>
      </c>
      <c r="T71" s="25">
        <f t="shared" si="6"/>
        <v>0</v>
      </c>
      <c r="U71" s="25">
        <f t="shared" si="31"/>
        <v>0</v>
      </c>
      <c r="V71" s="25">
        <f t="shared" si="32"/>
        <v>5.7245</v>
      </c>
      <c r="W71" s="25">
        <f t="shared" si="16"/>
        <v>0</v>
      </c>
      <c r="X71" s="25">
        <f t="shared" si="9"/>
        <v>0</v>
      </c>
      <c r="Y71" s="25">
        <f t="shared" si="10"/>
        <v>0</v>
      </c>
      <c r="Z71" s="25">
        <f t="shared" si="33"/>
        <v>5.7245</v>
      </c>
    </row>
    <row r="72" spans="1:26" s="7" customFormat="1" ht="28.5">
      <c r="A72" s="40"/>
      <c r="B72" s="41"/>
      <c r="C72" s="41"/>
      <c r="D72" s="50"/>
      <c r="E72" s="42"/>
      <c r="F72" s="14" t="s">
        <v>171</v>
      </c>
      <c r="G72" s="6"/>
      <c r="H72" s="6"/>
      <c r="I72" s="10"/>
      <c r="J72" s="10"/>
      <c r="K72" s="25">
        <f t="shared" si="36"/>
        <v>0</v>
      </c>
      <c r="L72" s="6"/>
      <c r="M72" s="6">
        <f aca="true" t="shared" si="40" ref="M72:M135">(H72*7%)+H72</f>
        <v>0</v>
      </c>
      <c r="N72" s="6">
        <f aca="true" t="shared" si="41" ref="N72:N135">(I72*7%)+I72</f>
        <v>0</v>
      </c>
      <c r="O72" s="6">
        <f aca="true" t="shared" si="42" ref="O72:O135">(J72*7%)+J72</f>
        <v>0</v>
      </c>
      <c r="P72" s="25">
        <f t="shared" si="29"/>
        <v>0</v>
      </c>
      <c r="Q72" s="25">
        <f t="shared" si="30"/>
        <v>0</v>
      </c>
      <c r="R72" s="6">
        <f t="shared" si="15"/>
        <v>0</v>
      </c>
      <c r="S72" s="6">
        <f t="shared" si="15"/>
        <v>0</v>
      </c>
      <c r="T72" s="6">
        <f aca="true" t="shared" si="43" ref="T72:T135">(O72*7%)+O72</f>
        <v>0</v>
      </c>
      <c r="U72" s="25">
        <f t="shared" si="31"/>
        <v>0</v>
      </c>
      <c r="V72" s="6">
        <f t="shared" si="32"/>
        <v>0</v>
      </c>
      <c r="W72" s="6">
        <f t="shared" si="16"/>
        <v>0</v>
      </c>
      <c r="X72" s="6">
        <f aca="true" t="shared" si="44" ref="X72:X135">(S72*7%)+S72</f>
        <v>0</v>
      </c>
      <c r="Y72" s="6">
        <f aca="true" t="shared" si="45" ref="Y72:Y135">(T72*7%)+T72</f>
        <v>0</v>
      </c>
      <c r="Z72" s="25">
        <f t="shared" si="33"/>
        <v>0</v>
      </c>
    </row>
    <row r="73" spans="1:26" s="7" customFormat="1" ht="28.5" customHeight="1">
      <c r="A73" s="40"/>
      <c r="B73" s="41"/>
      <c r="C73" s="41"/>
      <c r="D73" s="50"/>
      <c r="E73" s="42"/>
      <c r="F73" s="14" t="s">
        <v>172</v>
      </c>
      <c r="G73" s="6"/>
      <c r="H73" s="6"/>
      <c r="I73" s="10"/>
      <c r="J73" s="10"/>
      <c r="K73" s="25">
        <f t="shared" si="36"/>
        <v>0</v>
      </c>
      <c r="L73" s="6"/>
      <c r="M73" s="6">
        <f t="shared" si="40"/>
        <v>0</v>
      </c>
      <c r="N73" s="6">
        <f t="shared" si="41"/>
        <v>0</v>
      </c>
      <c r="O73" s="6">
        <f t="shared" si="42"/>
        <v>0</v>
      </c>
      <c r="P73" s="25">
        <f t="shared" si="29"/>
        <v>0</v>
      </c>
      <c r="Q73" s="25">
        <f t="shared" si="30"/>
        <v>0</v>
      </c>
      <c r="R73" s="6">
        <f t="shared" si="15"/>
        <v>0</v>
      </c>
      <c r="S73" s="6">
        <f t="shared" si="15"/>
        <v>0</v>
      </c>
      <c r="T73" s="6">
        <f t="shared" si="43"/>
        <v>0</v>
      </c>
      <c r="U73" s="25">
        <f t="shared" si="31"/>
        <v>0</v>
      </c>
      <c r="V73" s="6">
        <f t="shared" si="32"/>
        <v>0</v>
      </c>
      <c r="W73" s="6">
        <f t="shared" si="16"/>
        <v>0</v>
      </c>
      <c r="X73" s="6">
        <f t="shared" si="44"/>
        <v>0</v>
      </c>
      <c r="Y73" s="6">
        <f t="shared" si="45"/>
        <v>0</v>
      </c>
      <c r="Z73" s="25">
        <f t="shared" si="33"/>
        <v>0</v>
      </c>
    </row>
    <row r="74" spans="1:26" s="9" customFormat="1" ht="15">
      <c r="A74" s="40"/>
      <c r="B74" s="41"/>
      <c r="C74" s="41"/>
      <c r="D74" s="50"/>
      <c r="E74" s="42"/>
      <c r="F74" s="15" t="s">
        <v>123</v>
      </c>
      <c r="G74" s="8">
        <f>SUM(G71:G73)</f>
        <v>5</v>
      </c>
      <c r="H74" s="8">
        <f aca="true" t="shared" si="46" ref="H74:Z74">SUM(H71:H73)</f>
        <v>0</v>
      </c>
      <c r="I74" s="8">
        <f t="shared" si="46"/>
        <v>0</v>
      </c>
      <c r="J74" s="8">
        <f t="shared" si="46"/>
        <v>0</v>
      </c>
      <c r="K74" s="8">
        <f t="shared" si="46"/>
        <v>5</v>
      </c>
      <c r="L74" s="8">
        <f t="shared" si="46"/>
        <v>5</v>
      </c>
      <c r="M74" s="8">
        <f t="shared" si="40"/>
        <v>0</v>
      </c>
      <c r="N74" s="8">
        <f t="shared" si="41"/>
        <v>0</v>
      </c>
      <c r="O74" s="8">
        <f t="shared" si="42"/>
        <v>0</v>
      </c>
      <c r="P74" s="25">
        <f t="shared" si="29"/>
        <v>5</v>
      </c>
      <c r="Q74" s="8">
        <f t="shared" si="46"/>
        <v>5.35</v>
      </c>
      <c r="R74" s="8">
        <f t="shared" si="15"/>
        <v>0</v>
      </c>
      <c r="S74" s="8">
        <f t="shared" si="15"/>
        <v>0</v>
      </c>
      <c r="T74" s="8">
        <f t="shared" si="43"/>
        <v>0</v>
      </c>
      <c r="U74" s="8">
        <f t="shared" si="46"/>
        <v>0</v>
      </c>
      <c r="V74" s="8">
        <f t="shared" si="46"/>
        <v>5.7245</v>
      </c>
      <c r="W74" s="8">
        <f t="shared" si="16"/>
        <v>0</v>
      </c>
      <c r="X74" s="8">
        <f t="shared" si="44"/>
        <v>0</v>
      </c>
      <c r="Y74" s="8">
        <f t="shared" si="45"/>
        <v>0</v>
      </c>
      <c r="Z74" s="8">
        <f t="shared" si="46"/>
        <v>5.7245</v>
      </c>
    </row>
    <row r="75" spans="1:26" s="28" customFormat="1" ht="15">
      <c r="A75" s="40"/>
      <c r="B75" s="41"/>
      <c r="C75" s="48" t="s">
        <v>135</v>
      </c>
      <c r="D75" s="48"/>
      <c r="E75" s="48"/>
      <c r="F75" s="48"/>
      <c r="G75" s="27">
        <f>SUM(G55+G61+G66+G70+G74)</f>
        <v>103</v>
      </c>
      <c r="H75" s="27">
        <f aca="true" t="shared" si="47" ref="H75:Z75">SUM(H55+H61+H66+H70+H74)</f>
        <v>251</v>
      </c>
      <c r="I75" s="27">
        <f t="shared" si="47"/>
        <v>840.9000000000001</v>
      </c>
      <c r="J75" s="27">
        <f t="shared" si="47"/>
        <v>0</v>
      </c>
      <c r="K75" s="27">
        <f t="shared" si="47"/>
        <v>1194.9</v>
      </c>
      <c r="L75" s="27">
        <f>SUM(L55+L61+L66+L70+L74)</f>
        <v>103</v>
      </c>
      <c r="M75" s="27">
        <f t="shared" si="40"/>
        <v>268.57</v>
      </c>
      <c r="N75" s="27">
        <f t="shared" si="41"/>
        <v>899.7630000000001</v>
      </c>
      <c r="O75" s="27">
        <f t="shared" si="42"/>
        <v>0</v>
      </c>
      <c r="P75" s="27">
        <f t="shared" si="47"/>
        <v>1271.333</v>
      </c>
      <c r="Q75" s="27">
        <f t="shared" si="47"/>
        <v>110.20999999999998</v>
      </c>
      <c r="R75" s="27">
        <f t="shared" si="15"/>
        <v>287.3699</v>
      </c>
      <c r="S75" s="27">
        <f t="shared" si="15"/>
        <v>962.7464100000002</v>
      </c>
      <c r="T75" s="27">
        <f t="shared" si="43"/>
        <v>0</v>
      </c>
      <c r="U75" s="27">
        <f t="shared" si="47"/>
        <v>1250.1163099999999</v>
      </c>
      <c r="V75" s="27">
        <f t="shared" si="47"/>
        <v>117.92470000000002</v>
      </c>
      <c r="W75" s="27">
        <f t="shared" si="16"/>
        <v>307.48579299999994</v>
      </c>
      <c r="X75" s="27">
        <f t="shared" si="44"/>
        <v>1030.1386587000002</v>
      </c>
      <c r="Y75" s="27">
        <f t="shared" si="45"/>
        <v>0</v>
      </c>
      <c r="Z75" s="27">
        <f t="shared" si="47"/>
        <v>1455.5491517</v>
      </c>
    </row>
    <row r="76" spans="1:26" s="7" customFormat="1" ht="28.5" customHeight="1">
      <c r="A76" s="40"/>
      <c r="B76" s="41">
        <v>4</v>
      </c>
      <c r="C76" s="41" t="s">
        <v>52</v>
      </c>
      <c r="D76" s="50">
        <v>1</v>
      </c>
      <c r="E76" s="49" t="s">
        <v>75</v>
      </c>
      <c r="F76" s="14" t="s">
        <v>173</v>
      </c>
      <c r="G76" s="25"/>
      <c r="H76" s="25"/>
      <c r="I76" s="25"/>
      <c r="J76" s="25"/>
      <c r="K76" s="25">
        <f>SUM(G76:J76)</f>
        <v>0</v>
      </c>
      <c r="L76" s="25"/>
      <c r="M76" s="25">
        <f t="shared" si="40"/>
        <v>0</v>
      </c>
      <c r="N76" s="25">
        <f t="shared" si="41"/>
        <v>0</v>
      </c>
      <c r="O76" s="25">
        <f t="shared" si="42"/>
        <v>0</v>
      </c>
      <c r="P76" s="25">
        <f t="shared" si="29"/>
        <v>0</v>
      </c>
      <c r="Q76" s="25">
        <f aca="true" t="shared" si="48" ref="Q76:S102">(L76*7%)+L76</f>
        <v>0</v>
      </c>
      <c r="R76" s="25">
        <f t="shared" si="15"/>
        <v>0</v>
      </c>
      <c r="S76" s="25">
        <f t="shared" si="15"/>
        <v>0</v>
      </c>
      <c r="T76" s="25">
        <f t="shared" si="43"/>
        <v>0</v>
      </c>
      <c r="U76" s="25">
        <f>SUM(R76:T76)</f>
        <v>0</v>
      </c>
      <c r="V76" s="25">
        <f aca="true" t="shared" si="49" ref="V76:W102">(Q76*7%)+Q76</f>
        <v>0</v>
      </c>
      <c r="W76" s="25">
        <f t="shared" si="16"/>
        <v>0</v>
      </c>
      <c r="X76" s="25">
        <f t="shared" si="44"/>
        <v>0</v>
      </c>
      <c r="Y76" s="25">
        <f t="shared" si="45"/>
        <v>0</v>
      </c>
      <c r="Z76" s="25">
        <f aca="true" t="shared" si="50" ref="Z76:Z102">SUM(V76:Y76)</f>
        <v>0</v>
      </c>
    </row>
    <row r="77" spans="1:26" s="7" customFormat="1" ht="42.75">
      <c r="A77" s="40"/>
      <c r="B77" s="41"/>
      <c r="C77" s="41"/>
      <c r="D77" s="50"/>
      <c r="E77" s="49"/>
      <c r="F77" s="14" t="s">
        <v>174</v>
      </c>
      <c r="G77" s="6"/>
      <c r="H77" s="6"/>
      <c r="I77" s="6"/>
      <c r="J77" s="6"/>
      <c r="K77" s="25">
        <f>SUM(G77:J77)</f>
        <v>0</v>
      </c>
      <c r="L77" s="6"/>
      <c r="M77" s="6">
        <f t="shared" si="40"/>
        <v>0</v>
      </c>
      <c r="N77" s="6">
        <f t="shared" si="41"/>
        <v>0</v>
      </c>
      <c r="O77" s="6">
        <f t="shared" si="42"/>
        <v>0</v>
      </c>
      <c r="P77" s="25">
        <f t="shared" si="29"/>
        <v>0</v>
      </c>
      <c r="Q77" s="25">
        <f t="shared" si="48"/>
        <v>0</v>
      </c>
      <c r="R77" s="6">
        <f t="shared" si="15"/>
        <v>0</v>
      </c>
      <c r="S77" s="6">
        <f t="shared" si="15"/>
        <v>0</v>
      </c>
      <c r="T77" s="6">
        <f t="shared" si="43"/>
        <v>0</v>
      </c>
      <c r="U77" s="25">
        <f>SUM(R77:T77)</f>
        <v>0</v>
      </c>
      <c r="V77" s="6">
        <f t="shared" si="49"/>
        <v>0</v>
      </c>
      <c r="W77" s="6">
        <f t="shared" si="16"/>
        <v>0</v>
      </c>
      <c r="X77" s="6">
        <f t="shared" si="44"/>
        <v>0</v>
      </c>
      <c r="Y77" s="6">
        <f t="shared" si="45"/>
        <v>0</v>
      </c>
      <c r="Z77" s="25">
        <f t="shared" si="50"/>
        <v>0</v>
      </c>
    </row>
    <row r="78" spans="1:26" s="7" customFormat="1" ht="28.5">
      <c r="A78" s="40"/>
      <c r="B78" s="41"/>
      <c r="C78" s="41"/>
      <c r="D78" s="50"/>
      <c r="E78" s="49"/>
      <c r="F78" s="14" t="s">
        <v>175</v>
      </c>
      <c r="G78" s="6">
        <v>40</v>
      </c>
      <c r="H78" s="6"/>
      <c r="I78" s="6"/>
      <c r="J78" s="6">
        <v>100</v>
      </c>
      <c r="K78" s="25">
        <f>SUM(G78:J78)</f>
        <v>140</v>
      </c>
      <c r="L78" s="6">
        <v>40</v>
      </c>
      <c r="M78" s="6">
        <f t="shared" si="40"/>
        <v>0</v>
      </c>
      <c r="N78" s="6">
        <f t="shared" si="41"/>
        <v>0</v>
      </c>
      <c r="O78" s="6">
        <f t="shared" si="42"/>
        <v>107</v>
      </c>
      <c r="P78" s="25">
        <f t="shared" si="29"/>
        <v>147</v>
      </c>
      <c r="Q78" s="25">
        <f t="shared" si="48"/>
        <v>42.8</v>
      </c>
      <c r="R78" s="6">
        <f t="shared" si="15"/>
        <v>0</v>
      </c>
      <c r="S78" s="6">
        <f t="shared" si="15"/>
        <v>0</v>
      </c>
      <c r="T78" s="6">
        <f t="shared" si="43"/>
        <v>114.49</v>
      </c>
      <c r="U78" s="25">
        <f>SUM(R78:T78)</f>
        <v>114.49</v>
      </c>
      <c r="V78" s="6">
        <f t="shared" si="49"/>
        <v>45.796</v>
      </c>
      <c r="W78" s="6">
        <f t="shared" si="16"/>
        <v>0</v>
      </c>
      <c r="X78" s="6">
        <f t="shared" si="44"/>
        <v>0</v>
      </c>
      <c r="Y78" s="6">
        <f t="shared" si="45"/>
        <v>122.5043</v>
      </c>
      <c r="Z78" s="25">
        <f t="shared" si="50"/>
        <v>168.3003</v>
      </c>
    </row>
    <row r="79" spans="1:26" s="9" customFormat="1" ht="15">
      <c r="A79" s="40"/>
      <c r="B79" s="41"/>
      <c r="C79" s="41"/>
      <c r="D79" s="50"/>
      <c r="E79" s="49"/>
      <c r="F79" s="15" t="s">
        <v>123</v>
      </c>
      <c r="G79" s="8">
        <f aca="true" t="shared" si="51" ref="G79:L79">SUM(G76:G78)</f>
        <v>40</v>
      </c>
      <c r="H79" s="8">
        <f t="shared" si="51"/>
        <v>0</v>
      </c>
      <c r="I79" s="8">
        <f t="shared" si="51"/>
        <v>0</v>
      </c>
      <c r="J79" s="8">
        <f t="shared" si="51"/>
        <v>100</v>
      </c>
      <c r="K79" s="8">
        <f t="shared" si="51"/>
        <v>140</v>
      </c>
      <c r="L79" s="8">
        <f t="shared" si="51"/>
        <v>40</v>
      </c>
      <c r="M79" s="8">
        <f t="shared" si="40"/>
        <v>0</v>
      </c>
      <c r="N79" s="8">
        <f t="shared" si="41"/>
        <v>0</v>
      </c>
      <c r="O79" s="8">
        <f t="shared" si="42"/>
        <v>107</v>
      </c>
      <c r="P79" s="8">
        <f>SUM(L79:O79)</f>
        <v>147</v>
      </c>
      <c r="Q79" s="8">
        <f>(L79*7%)+L79</f>
        <v>42.8</v>
      </c>
      <c r="R79" s="8">
        <f t="shared" si="15"/>
        <v>0</v>
      </c>
      <c r="S79" s="8">
        <f t="shared" si="15"/>
        <v>0</v>
      </c>
      <c r="T79" s="8">
        <f t="shared" si="43"/>
        <v>114.49</v>
      </c>
      <c r="U79" s="8">
        <f>SUM(Q79:T79)</f>
        <v>157.29</v>
      </c>
      <c r="V79" s="8">
        <f>(Q79*7%)+Q79</f>
        <v>45.796</v>
      </c>
      <c r="W79" s="8">
        <f t="shared" si="16"/>
        <v>0</v>
      </c>
      <c r="X79" s="8">
        <f t="shared" si="44"/>
        <v>0</v>
      </c>
      <c r="Y79" s="8">
        <f t="shared" si="45"/>
        <v>122.5043</v>
      </c>
      <c r="Z79" s="8">
        <f>SUM(V79:Y79)</f>
        <v>168.3003</v>
      </c>
    </row>
    <row r="80" spans="1:26" s="7" customFormat="1" ht="71.25">
      <c r="A80" s="40"/>
      <c r="B80" s="41"/>
      <c r="C80" s="41"/>
      <c r="D80" s="50">
        <v>2</v>
      </c>
      <c r="E80" s="42" t="s">
        <v>76</v>
      </c>
      <c r="F80" s="14" t="s">
        <v>176</v>
      </c>
      <c r="G80" s="25"/>
      <c r="H80" s="25">
        <v>5</v>
      </c>
      <c r="I80" s="25"/>
      <c r="J80" s="25"/>
      <c r="K80" s="25">
        <f>SUM(G80:J80)</f>
        <v>5</v>
      </c>
      <c r="L80" s="25"/>
      <c r="M80" s="25">
        <f t="shared" si="40"/>
        <v>5.35</v>
      </c>
      <c r="N80" s="25">
        <f t="shared" si="41"/>
        <v>0</v>
      </c>
      <c r="O80" s="25">
        <f t="shared" si="42"/>
        <v>0</v>
      </c>
      <c r="P80" s="25">
        <f t="shared" si="29"/>
        <v>5.35</v>
      </c>
      <c r="Q80" s="25">
        <f t="shared" si="48"/>
        <v>0</v>
      </c>
      <c r="R80" s="25">
        <f t="shared" si="15"/>
        <v>5.7245</v>
      </c>
      <c r="S80" s="25">
        <f t="shared" si="15"/>
        <v>0</v>
      </c>
      <c r="T80" s="25">
        <f t="shared" si="43"/>
        <v>0</v>
      </c>
      <c r="U80" s="25">
        <f aca="true" t="shared" si="52" ref="U80:U87">SUM(Q80:T80)</f>
        <v>5.7245</v>
      </c>
      <c r="V80" s="25">
        <f t="shared" si="49"/>
        <v>0</v>
      </c>
      <c r="W80" s="25">
        <f t="shared" si="16"/>
        <v>6.125215</v>
      </c>
      <c r="X80" s="25">
        <f t="shared" si="44"/>
        <v>0</v>
      </c>
      <c r="Y80" s="25">
        <f t="shared" si="45"/>
        <v>0</v>
      </c>
      <c r="Z80" s="25">
        <f t="shared" si="50"/>
        <v>6.125215</v>
      </c>
    </row>
    <row r="81" spans="1:26" s="7" customFormat="1" ht="71.25">
      <c r="A81" s="40"/>
      <c r="B81" s="41"/>
      <c r="C81" s="41"/>
      <c r="D81" s="50"/>
      <c r="E81" s="42"/>
      <c r="F81" s="14" t="s">
        <v>177</v>
      </c>
      <c r="G81" s="6"/>
      <c r="H81" s="6">
        <v>5</v>
      </c>
      <c r="I81" s="6"/>
      <c r="J81" s="6"/>
      <c r="K81" s="25">
        <f aca="true" t="shared" si="53" ref="K81:K87">SUM(G81:J81)</f>
        <v>5</v>
      </c>
      <c r="L81" s="6"/>
      <c r="M81" s="6">
        <f t="shared" si="40"/>
        <v>5.35</v>
      </c>
      <c r="N81" s="6">
        <f t="shared" si="41"/>
        <v>0</v>
      </c>
      <c r="O81" s="6">
        <f t="shared" si="42"/>
        <v>0</v>
      </c>
      <c r="P81" s="25">
        <f t="shared" si="29"/>
        <v>5.35</v>
      </c>
      <c r="Q81" s="25">
        <f t="shared" si="48"/>
        <v>0</v>
      </c>
      <c r="R81" s="6">
        <f t="shared" si="15"/>
        <v>5.7245</v>
      </c>
      <c r="S81" s="6">
        <f t="shared" si="15"/>
        <v>0</v>
      </c>
      <c r="T81" s="6">
        <f t="shared" si="43"/>
        <v>0</v>
      </c>
      <c r="U81" s="25">
        <f t="shared" si="52"/>
        <v>5.7245</v>
      </c>
      <c r="V81" s="6">
        <f t="shared" si="49"/>
        <v>0</v>
      </c>
      <c r="W81" s="6">
        <f t="shared" si="16"/>
        <v>6.125215</v>
      </c>
      <c r="X81" s="6">
        <f t="shared" si="44"/>
        <v>0</v>
      </c>
      <c r="Y81" s="6">
        <f t="shared" si="45"/>
        <v>0</v>
      </c>
      <c r="Z81" s="25">
        <f t="shared" si="50"/>
        <v>6.125215</v>
      </c>
    </row>
    <row r="82" spans="1:26" s="7" customFormat="1" ht="42.75">
      <c r="A82" s="40"/>
      <c r="B82" s="41"/>
      <c r="C82" s="41"/>
      <c r="D82" s="50"/>
      <c r="E82" s="42"/>
      <c r="F82" s="14" t="s">
        <v>178</v>
      </c>
      <c r="G82" s="6"/>
      <c r="H82" s="6">
        <v>24</v>
      </c>
      <c r="I82" s="6"/>
      <c r="J82" s="6"/>
      <c r="K82" s="25">
        <f t="shared" si="53"/>
        <v>24</v>
      </c>
      <c r="L82" s="6"/>
      <c r="M82" s="6">
        <f t="shared" si="40"/>
        <v>25.68</v>
      </c>
      <c r="N82" s="6">
        <f t="shared" si="41"/>
        <v>0</v>
      </c>
      <c r="O82" s="6">
        <f t="shared" si="42"/>
        <v>0</v>
      </c>
      <c r="P82" s="25">
        <f t="shared" si="29"/>
        <v>25.68</v>
      </c>
      <c r="Q82" s="25">
        <f t="shared" si="48"/>
        <v>0</v>
      </c>
      <c r="R82" s="6">
        <f t="shared" si="15"/>
        <v>27.4776</v>
      </c>
      <c r="S82" s="6">
        <f t="shared" si="15"/>
        <v>0</v>
      </c>
      <c r="T82" s="6">
        <f t="shared" si="43"/>
        <v>0</v>
      </c>
      <c r="U82" s="25">
        <f t="shared" si="52"/>
        <v>27.4776</v>
      </c>
      <c r="V82" s="6">
        <f t="shared" si="49"/>
        <v>0</v>
      </c>
      <c r="W82" s="6">
        <f t="shared" si="16"/>
        <v>29.401032</v>
      </c>
      <c r="X82" s="6">
        <f t="shared" si="44"/>
        <v>0</v>
      </c>
      <c r="Y82" s="6">
        <f t="shared" si="45"/>
        <v>0</v>
      </c>
      <c r="Z82" s="25">
        <f t="shared" si="50"/>
        <v>29.401032</v>
      </c>
    </row>
    <row r="83" spans="1:26" s="7" customFormat="1" ht="28.5">
      <c r="A83" s="40"/>
      <c r="B83" s="41"/>
      <c r="C83" s="41"/>
      <c r="D83" s="50"/>
      <c r="E83" s="42"/>
      <c r="F83" s="14" t="s">
        <v>179</v>
      </c>
      <c r="G83" s="6"/>
      <c r="H83" s="6">
        <v>24</v>
      </c>
      <c r="I83" s="6"/>
      <c r="J83" s="6"/>
      <c r="K83" s="25">
        <f t="shared" si="53"/>
        <v>24</v>
      </c>
      <c r="L83" s="6"/>
      <c r="M83" s="6">
        <f t="shared" si="40"/>
        <v>25.68</v>
      </c>
      <c r="N83" s="6">
        <f t="shared" si="41"/>
        <v>0</v>
      </c>
      <c r="O83" s="6">
        <f t="shared" si="42"/>
        <v>0</v>
      </c>
      <c r="P83" s="25">
        <f t="shared" si="29"/>
        <v>25.68</v>
      </c>
      <c r="Q83" s="25">
        <f t="shared" si="48"/>
        <v>0</v>
      </c>
      <c r="R83" s="6">
        <f t="shared" si="15"/>
        <v>27.4776</v>
      </c>
      <c r="S83" s="6">
        <f t="shared" si="15"/>
        <v>0</v>
      </c>
      <c r="T83" s="6">
        <f t="shared" si="43"/>
        <v>0</v>
      </c>
      <c r="U83" s="25">
        <f t="shared" si="52"/>
        <v>27.4776</v>
      </c>
      <c r="V83" s="6">
        <f t="shared" si="49"/>
        <v>0</v>
      </c>
      <c r="W83" s="6">
        <f t="shared" si="16"/>
        <v>29.401032</v>
      </c>
      <c r="X83" s="6">
        <f t="shared" si="44"/>
        <v>0</v>
      </c>
      <c r="Y83" s="6">
        <f t="shared" si="45"/>
        <v>0</v>
      </c>
      <c r="Z83" s="25">
        <f t="shared" si="50"/>
        <v>29.401032</v>
      </c>
    </row>
    <row r="84" spans="1:26" s="7" customFormat="1" ht="28.5">
      <c r="A84" s="40"/>
      <c r="B84" s="41"/>
      <c r="C84" s="41"/>
      <c r="D84" s="50"/>
      <c r="E84" s="42"/>
      <c r="F84" s="14" t="s">
        <v>180</v>
      </c>
      <c r="G84" s="6"/>
      <c r="H84" s="6">
        <v>106</v>
      </c>
      <c r="I84" s="6"/>
      <c r="J84" s="6"/>
      <c r="K84" s="25">
        <f t="shared" si="53"/>
        <v>106</v>
      </c>
      <c r="L84" s="6"/>
      <c r="M84" s="6">
        <f t="shared" si="40"/>
        <v>113.42</v>
      </c>
      <c r="N84" s="6">
        <f t="shared" si="41"/>
        <v>0</v>
      </c>
      <c r="O84" s="6">
        <f t="shared" si="42"/>
        <v>0</v>
      </c>
      <c r="P84" s="25">
        <f t="shared" si="29"/>
        <v>113.42</v>
      </c>
      <c r="Q84" s="25">
        <f t="shared" si="48"/>
        <v>0</v>
      </c>
      <c r="R84" s="6">
        <f t="shared" si="15"/>
        <v>121.35940000000001</v>
      </c>
      <c r="S84" s="6">
        <f t="shared" si="15"/>
        <v>0</v>
      </c>
      <c r="T84" s="6">
        <f t="shared" si="43"/>
        <v>0</v>
      </c>
      <c r="U84" s="25">
        <f t="shared" si="52"/>
        <v>121.35940000000001</v>
      </c>
      <c r="V84" s="6">
        <f t="shared" si="49"/>
        <v>0</v>
      </c>
      <c r="W84" s="6">
        <f t="shared" si="16"/>
        <v>129.854558</v>
      </c>
      <c r="X84" s="6">
        <f t="shared" si="44"/>
        <v>0</v>
      </c>
      <c r="Y84" s="6">
        <f t="shared" si="45"/>
        <v>0</v>
      </c>
      <c r="Z84" s="25">
        <f t="shared" si="50"/>
        <v>129.854558</v>
      </c>
    </row>
    <row r="85" spans="1:26" s="7" customFormat="1" ht="28.5">
      <c r="A85" s="40"/>
      <c r="B85" s="41"/>
      <c r="C85" s="41"/>
      <c r="D85" s="50"/>
      <c r="E85" s="42"/>
      <c r="F85" s="14" t="s">
        <v>181</v>
      </c>
      <c r="G85" s="6"/>
      <c r="H85" s="6"/>
      <c r="I85" s="6"/>
      <c r="J85" s="6"/>
      <c r="K85" s="25">
        <f t="shared" si="53"/>
        <v>0</v>
      </c>
      <c r="L85" s="6"/>
      <c r="M85" s="6">
        <f t="shared" si="40"/>
        <v>0</v>
      </c>
      <c r="N85" s="6">
        <f t="shared" si="41"/>
        <v>0</v>
      </c>
      <c r="O85" s="6">
        <f t="shared" si="42"/>
        <v>0</v>
      </c>
      <c r="P85" s="25">
        <f t="shared" si="29"/>
        <v>0</v>
      </c>
      <c r="Q85" s="25">
        <f t="shared" si="48"/>
        <v>0</v>
      </c>
      <c r="R85" s="6">
        <f t="shared" si="15"/>
        <v>0</v>
      </c>
      <c r="S85" s="6">
        <f t="shared" si="15"/>
        <v>0</v>
      </c>
      <c r="T85" s="6">
        <f t="shared" si="43"/>
        <v>0</v>
      </c>
      <c r="U85" s="25">
        <f t="shared" si="52"/>
        <v>0</v>
      </c>
      <c r="V85" s="6">
        <f t="shared" si="49"/>
        <v>0</v>
      </c>
      <c r="W85" s="6">
        <f t="shared" si="16"/>
        <v>0</v>
      </c>
      <c r="X85" s="6">
        <f t="shared" si="44"/>
        <v>0</v>
      </c>
      <c r="Y85" s="6">
        <f t="shared" si="45"/>
        <v>0</v>
      </c>
      <c r="Z85" s="25">
        <f t="shared" si="50"/>
        <v>0</v>
      </c>
    </row>
    <row r="86" spans="1:26" s="7" customFormat="1" ht="42.75">
      <c r="A86" s="40"/>
      <c r="B86" s="41"/>
      <c r="C86" s="41"/>
      <c r="D86" s="50"/>
      <c r="E86" s="42"/>
      <c r="F86" s="14" t="s">
        <v>182</v>
      </c>
      <c r="G86" s="6"/>
      <c r="H86" s="6">
        <v>24</v>
      </c>
      <c r="I86" s="6"/>
      <c r="J86" s="6"/>
      <c r="K86" s="25">
        <f t="shared" si="53"/>
        <v>24</v>
      </c>
      <c r="L86" s="6"/>
      <c r="M86" s="6">
        <f t="shared" si="40"/>
        <v>25.68</v>
      </c>
      <c r="N86" s="6">
        <f t="shared" si="41"/>
        <v>0</v>
      </c>
      <c r="O86" s="6">
        <f t="shared" si="42"/>
        <v>0</v>
      </c>
      <c r="P86" s="25">
        <f t="shared" si="29"/>
        <v>25.68</v>
      </c>
      <c r="Q86" s="25">
        <f t="shared" si="48"/>
        <v>0</v>
      </c>
      <c r="R86" s="6">
        <f t="shared" si="15"/>
        <v>27.4776</v>
      </c>
      <c r="S86" s="6">
        <f t="shared" si="15"/>
        <v>0</v>
      </c>
      <c r="T86" s="6">
        <f t="shared" si="43"/>
        <v>0</v>
      </c>
      <c r="U86" s="25">
        <f t="shared" si="52"/>
        <v>27.4776</v>
      </c>
      <c r="V86" s="6">
        <f t="shared" si="49"/>
        <v>0</v>
      </c>
      <c r="W86" s="6">
        <f t="shared" si="16"/>
        <v>29.401032</v>
      </c>
      <c r="X86" s="6">
        <f t="shared" si="44"/>
        <v>0</v>
      </c>
      <c r="Y86" s="6">
        <f t="shared" si="45"/>
        <v>0</v>
      </c>
      <c r="Z86" s="25">
        <f t="shared" si="50"/>
        <v>29.401032</v>
      </c>
    </row>
    <row r="87" spans="1:26" s="7" customFormat="1" ht="28.5">
      <c r="A87" s="40"/>
      <c r="B87" s="41"/>
      <c r="C87" s="41"/>
      <c r="D87" s="50"/>
      <c r="E87" s="42"/>
      <c r="F87" s="14" t="s">
        <v>183</v>
      </c>
      <c r="G87" s="6"/>
      <c r="H87" s="6">
        <v>24</v>
      </c>
      <c r="I87" s="6"/>
      <c r="J87" s="6">
        <v>29</v>
      </c>
      <c r="K87" s="25">
        <f t="shared" si="53"/>
        <v>53</v>
      </c>
      <c r="L87" s="6"/>
      <c r="M87" s="6">
        <f t="shared" si="40"/>
        <v>25.68</v>
      </c>
      <c r="N87" s="6">
        <f t="shared" si="41"/>
        <v>0</v>
      </c>
      <c r="O87" s="6">
        <f t="shared" si="42"/>
        <v>31.03</v>
      </c>
      <c r="P87" s="25">
        <f t="shared" si="29"/>
        <v>56.71</v>
      </c>
      <c r="Q87" s="25">
        <f t="shared" si="48"/>
        <v>0</v>
      </c>
      <c r="R87" s="6">
        <f t="shared" si="15"/>
        <v>27.4776</v>
      </c>
      <c r="S87" s="6">
        <f t="shared" si="15"/>
        <v>0</v>
      </c>
      <c r="T87" s="6">
        <f t="shared" si="43"/>
        <v>33.2021</v>
      </c>
      <c r="U87" s="25">
        <f t="shared" si="52"/>
        <v>60.6797</v>
      </c>
      <c r="V87" s="6">
        <f t="shared" si="49"/>
        <v>0</v>
      </c>
      <c r="W87" s="6">
        <f t="shared" si="16"/>
        <v>29.401032</v>
      </c>
      <c r="X87" s="6">
        <f t="shared" si="44"/>
        <v>0</v>
      </c>
      <c r="Y87" s="6">
        <f t="shared" si="45"/>
        <v>35.526247000000005</v>
      </c>
      <c r="Z87" s="25">
        <f t="shared" si="50"/>
        <v>64.927279</v>
      </c>
    </row>
    <row r="88" spans="1:26" s="9" customFormat="1" ht="15">
      <c r="A88" s="40"/>
      <c r="B88" s="41"/>
      <c r="C88" s="41"/>
      <c r="D88" s="50"/>
      <c r="E88" s="42"/>
      <c r="F88" s="15" t="s">
        <v>123</v>
      </c>
      <c r="G88" s="8">
        <f aca="true" t="shared" si="54" ref="G88:L88">SUM(G80:G87)</f>
        <v>0</v>
      </c>
      <c r="H88" s="8">
        <f t="shared" si="54"/>
        <v>212</v>
      </c>
      <c r="I88" s="8">
        <f t="shared" si="54"/>
        <v>0</v>
      </c>
      <c r="J88" s="8">
        <f t="shared" si="54"/>
        <v>29</v>
      </c>
      <c r="K88" s="8">
        <f t="shared" si="54"/>
        <v>241</v>
      </c>
      <c r="L88" s="8">
        <f t="shared" si="54"/>
        <v>0</v>
      </c>
      <c r="M88" s="8">
        <f t="shared" si="40"/>
        <v>226.84</v>
      </c>
      <c r="N88" s="8">
        <f t="shared" si="41"/>
        <v>0</v>
      </c>
      <c r="O88" s="8">
        <f t="shared" si="42"/>
        <v>31.03</v>
      </c>
      <c r="P88" s="8">
        <f>SUM(L88:O88)</f>
        <v>257.87</v>
      </c>
      <c r="Q88" s="8">
        <f>(L88*7%)+L88</f>
        <v>0</v>
      </c>
      <c r="R88" s="8">
        <f t="shared" si="15"/>
        <v>242.71880000000002</v>
      </c>
      <c r="S88" s="8">
        <f t="shared" si="15"/>
        <v>0</v>
      </c>
      <c r="T88" s="8">
        <f t="shared" si="43"/>
        <v>33.2021</v>
      </c>
      <c r="U88" s="8">
        <f aca="true" t="shared" si="55" ref="U88:U103">SUM(Q88:T88)</f>
        <v>275.9209</v>
      </c>
      <c r="V88" s="8">
        <f>(Q88*7%)+Q88</f>
        <v>0</v>
      </c>
      <c r="W88" s="8">
        <f t="shared" si="16"/>
        <v>259.709116</v>
      </c>
      <c r="X88" s="8">
        <f t="shared" si="44"/>
        <v>0</v>
      </c>
      <c r="Y88" s="8">
        <f t="shared" si="45"/>
        <v>35.526247000000005</v>
      </c>
      <c r="Z88" s="8">
        <f>SUM(V88:Y88)</f>
        <v>295.235363</v>
      </c>
    </row>
    <row r="89" spans="1:26" s="7" customFormat="1" ht="45" customHeight="1">
      <c r="A89" s="40"/>
      <c r="B89" s="41"/>
      <c r="C89" s="41"/>
      <c r="D89" s="50">
        <v>3</v>
      </c>
      <c r="E89" s="42" t="s">
        <v>77</v>
      </c>
      <c r="F89" s="14" t="s">
        <v>184</v>
      </c>
      <c r="G89" s="25"/>
      <c r="H89" s="25">
        <v>5</v>
      </c>
      <c r="I89" s="25"/>
      <c r="J89" s="25"/>
      <c r="K89" s="25">
        <f>SUM(G89:J89)</f>
        <v>5</v>
      </c>
      <c r="L89" s="25"/>
      <c r="M89" s="25">
        <f t="shared" si="40"/>
        <v>5.35</v>
      </c>
      <c r="N89" s="25">
        <f t="shared" si="41"/>
        <v>0</v>
      </c>
      <c r="O89" s="25">
        <f t="shared" si="42"/>
        <v>0</v>
      </c>
      <c r="P89" s="25">
        <f t="shared" si="29"/>
        <v>5.35</v>
      </c>
      <c r="Q89" s="25">
        <f t="shared" si="48"/>
        <v>0</v>
      </c>
      <c r="R89" s="25">
        <f t="shared" si="15"/>
        <v>5.7245</v>
      </c>
      <c r="S89" s="25">
        <f t="shared" si="15"/>
        <v>0</v>
      </c>
      <c r="T89" s="25">
        <f t="shared" si="43"/>
        <v>0</v>
      </c>
      <c r="U89" s="25">
        <f t="shared" si="55"/>
        <v>5.7245</v>
      </c>
      <c r="V89" s="25">
        <f t="shared" si="49"/>
        <v>0</v>
      </c>
      <c r="W89" s="25">
        <f t="shared" si="16"/>
        <v>6.125215</v>
      </c>
      <c r="X89" s="25">
        <f t="shared" si="44"/>
        <v>0</v>
      </c>
      <c r="Y89" s="25">
        <f t="shared" si="45"/>
        <v>0</v>
      </c>
      <c r="Z89" s="25">
        <f t="shared" si="50"/>
        <v>6.125215</v>
      </c>
    </row>
    <row r="90" spans="1:26" s="7" customFormat="1" ht="42.75">
      <c r="A90" s="40"/>
      <c r="B90" s="41"/>
      <c r="C90" s="41"/>
      <c r="D90" s="50"/>
      <c r="E90" s="42"/>
      <c r="F90" s="14" t="s">
        <v>185</v>
      </c>
      <c r="G90" s="6"/>
      <c r="H90" s="6">
        <v>1</v>
      </c>
      <c r="I90" s="6"/>
      <c r="J90" s="6"/>
      <c r="K90" s="25">
        <f>SUM(G90:J90)</f>
        <v>1</v>
      </c>
      <c r="L90" s="6"/>
      <c r="M90" s="6">
        <f t="shared" si="40"/>
        <v>1.07</v>
      </c>
      <c r="N90" s="6">
        <f t="shared" si="41"/>
        <v>0</v>
      </c>
      <c r="O90" s="6">
        <f t="shared" si="42"/>
        <v>0</v>
      </c>
      <c r="P90" s="25">
        <f t="shared" si="29"/>
        <v>1.07</v>
      </c>
      <c r="Q90" s="25">
        <f t="shared" si="48"/>
        <v>0</v>
      </c>
      <c r="R90" s="6">
        <f t="shared" si="15"/>
        <v>1.1449</v>
      </c>
      <c r="S90" s="6">
        <f t="shared" si="15"/>
        <v>0</v>
      </c>
      <c r="T90" s="6">
        <f t="shared" si="43"/>
        <v>0</v>
      </c>
      <c r="U90" s="25">
        <f t="shared" si="55"/>
        <v>1.1449</v>
      </c>
      <c r="V90" s="6">
        <f t="shared" si="49"/>
        <v>0</v>
      </c>
      <c r="W90" s="6">
        <f t="shared" si="16"/>
        <v>1.225043</v>
      </c>
      <c r="X90" s="6">
        <f t="shared" si="44"/>
        <v>0</v>
      </c>
      <c r="Y90" s="6">
        <f t="shared" si="45"/>
        <v>0</v>
      </c>
      <c r="Z90" s="25">
        <f t="shared" si="50"/>
        <v>1.225043</v>
      </c>
    </row>
    <row r="91" spans="1:26" s="7" customFormat="1" ht="42.75">
      <c r="A91" s="40"/>
      <c r="B91" s="41"/>
      <c r="C91" s="41"/>
      <c r="D91" s="50"/>
      <c r="E91" s="42"/>
      <c r="F91" s="14" t="s">
        <v>186</v>
      </c>
      <c r="G91" s="6"/>
      <c r="H91" s="6"/>
      <c r="I91" s="6"/>
      <c r="J91" s="6"/>
      <c r="K91" s="25">
        <f>SUM(G91:J91)</f>
        <v>0</v>
      </c>
      <c r="L91" s="6"/>
      <c r="M91" s="6">
        <f t="shared" si="40"/>
        <v>0</v>
      </c>
      <c r="N91" s="6">
        <f t="shared" si="41"/>
        <v>0</v>
      </c>
      <c r="O91" s="6">
        <f t="shared" si="42"/>
        <v>0</v>
      </c>
      <c r="P91" s="25">
        <f t="shared" si="29"/>
        <v>0</v>
      </c>
      <c r="Q91" s="25">
        <f t="shared" si="48"/>
        <v>0</v>
      </c>
      <c r="R91" s="6">
        <f t="shared" si="15"/>
        <v>0</v>
      </c>
      <c r="S91" s="6">
        <f t="shared" si="15"/>
        <v>0</v>
      </c>
      <c r="T91" s="6">
        <f t="shared" si="43"/>
        <v>0</v>
      </c>
      <c r="U91" s="25">
        <f t="shared" si="55"/>
        <v>0</v>
      </c>
      <c r="V91" s="6">
        <f t="shared" si="49"/>
        <v>0</v>
      </c>
      <c r="W91" s="6">
        <f t="shared" si="16"/>
        <v>0</v>
      </c>
      <c r="X91" s="6">
        <f t="shared" si="44"/>
        <v>0</v>
      </c>
      <c r="Y91" s="6">
        <f t="shared" si="45"/>
        <v>0</v>
      </c>
      <c r="Z91" s="25">
        <f t="shared" si="50"/>
        <v>0</v>
      </c>
    </row>
    <row r="92" spans="1:26" s="7" customFormat="1" ht="15">
      <c r="A92" s="40"/>
      <c r="B92" s="41"/>
      <c r="C92" s="41"/>
      <c r="D92" s="50"/>
      <c r="E92" s="42"/>
      <c r="F92" s="14" t="s">
        <v>187</v>
      </c>
      <c r="G92" s="6"/>
      <c r="H92" s="6"/>
      <c r="I92" s="6"/>
      <c r="J92" s="6"/>
      <c r="K92" s="25">
        <f>SUM(G92:J92)</f>
        <v>0</v>
      </c>
      <c r="L92" s="6"/>
      <c r="M92" s="6">
        <f t="shared" si="40"/>
        <v>0</v>
      </c>
      <c r="N92" s="6">
        <f t="shared" si="41"/>
        <v>0</v>
      </c>
      <c r="O92" s="6">
        <f t="shared" si="42"/>
        <v>0</v>
      </c>
      <c r="P92" s="25">
        <f t="shared" si="29"/>
        <v>0</v>
      </c>
      <c r="Q92" s="25">
        <f t="shared" si="48"/>
        <v>0</v>
      </c>
      <c r="R92" s="6">
        <f t="shared" si="48"/>
        <v>0</v>
      </c>
      <c r="S92" s="6">
        <f t="shared" si="48"/>
        <v>0</v>
      </c>
      <c r="T92" s="6">
        <f t="shared" si="43"/>
        <v>0</v>
      </c>
      <c r="U92" s="25">
        <f t="shared" si="55"/>
        <v>0</v>
      </c>
      <c r="V92" s="6">
        <f t="shared" si="49"/>
        <v>0</v>
      </c>
      <c r="W92" s="6">
        <f t="shared" si="49"/>
        <v>0</v>
      </c>
      <c r="X92" s="6">
        <f t="shared" si="44"/>
        <v>0</v>
      </c>
      <c r="Y92" s="6">
        <f t="shared" si="45"/>
        <v>0</v>
      </c>
      <c r="Z92" s="25">
        <f t="shared" si="50"/>
        <v>0</v>
      </c>
    </row>
    <row r="93" spans="1:26" s="9" customFormat="1" ht="15">
      <c r="A93" s="40"/>
      <c r="B93" s="41"/>
      <c r="C93" s="41"/>
      <c r="D93" s="50"/>
      <c r="E93" s="42"/>
      <c r="F93" s="15" t="s">
        <v>123</v>
      </c>
      <c r="G93" s="8">
        <f aca="true" t="shared" si="56" ref="G93:L93">SUM(G89:G92)</f>
        <v>0</v>
      </c>
      <c r="H93" s="8">
        <f t="shared" si="56"/>
        <v>6</v>
      </c>
      <c r="I93" s="8">
        <f t="shared" si="56"/>
        <v>0</v>
      </c>
      <c r="J93" s="8">
        <f t="shared" si="56"/>
        <v>0</v>
      </c>
      <c r="K93" s="8">
        <f t="shared" si="56"/>
        <v>6</v>
      </c>
      <c r="L93" s="8">
        <f t="shared" si="56"/>
        <v>0</v>
      </c>
      <c r="M93" s="8">
        <f t="shared" si="40"/>
        <v>6.42</v>
      </c>
      <c r="N93" s="8">
        <f t="shared" si="41"/>
        <v>0</v>
      </c>
      <c r="O93" s="8">
        <f t="shared" si="42"/>
        <v>0</v>
      </c>
      <c r="P93" s="8">
        <f>SUM(L93:O93)</f>
        <v>6.42</v>
      </c>
      <c r="Q93" s="8">
        <f>(L93*7%)+L93</f>
        <v>0</v>
      </c>
      <c r="R93" s="8">
        <f t="shared" si="48"/>
        <v>6.8694</v>
      </c>
      <c r="S93" s="8">
        <f t="shared" si="48"/>
        <v>0</v>
      </c>
      <c r="T93" s="8">
        <f t="shared" si="43"/>
        <v>0</v>
      </c>
      <c r="U93" s="8">
        <f t="shared" si="55"/>
        <v>6.8694</v>
      </c>
      <c r="V93" s="8">
        <f>(Q93*7%)+Q93</f>
        <v>0</v>
      </c>
      <c r="W93" s="8">
        <f t="shared" si="49"/>
        <v>7.350258</v>
      </c>
      <c r="X93" s="8">
        <f t="shared" si="44"/>
        <v>0</v>
      </c>
      <c r="Y93" s="8">
        <f t="shared" si="45"/>
        <v>0</v>
      </c>
      <c r="Z93" s="8">
        <f>SUM(V93:Y93)</f>
        <v>7.350258</v>
      </c>
    </row>
    <row r="94" spans="1:26" s="7" customFormat="1" ht="28.5">
      <c r="A94" s="40"/>
      <c r="B94" s="41"/>
      <c r="C94" s="41"/>
      <c r="D94" s="50">
        <v>4</v>
      </c>
      <c r="E94" s="42" t="s">
        <v>78</v>
      </c>
      <c r="F94" s="14" t="s">
        <v>188</v>
      </c>
      <c r="G94" s="25"/>
      <c r="H94" s="25">
        <v>15</v>
      </c>
      <c r="I94" s="25"/>
      <c r="J94" s="25"/>
      <c r="K94" s="25">
        <f>SUM(G94:J94)</f>
        <v>15</v>
      </c>
      <c r="L94" s="25"/>
      <c r="M94" s="25">
        <f t="shared" si="40"/>
        <v>16.05</v>
      </c>
      <c r="N94" s="25">
        <f t="shared" si="41"/>
        <v>0</v>
      </c>
      <c r="O94" s="25">
        <f t="shared" si="42"/>
        <v>0</v>
      </c>
      <c r="P94" s="25">
        <f t="shared" si="29"/>
        <v>16.05</v>
      </c>
      <c r="Q94" s="25">
        <f t="shared" si="48"/>
        <v>0</v>
      </c>
      <c r="R94" s="25">
        <f t="shared" si="48"/>
        <v>17.1735</v>
      </c>
      <c r="S94" s="25">
        <f t="shared" si="48"/>
        <v>0</v>
      </c>
      <c r="T94" s="25">
        <f t="shared" si="43"/>
        <v>0</v>
      </c>
      <c r="U94" s="25">
        <f t="shared" si="55"/>
        <v>17.1735</v>
      </c>
      <c r="V94" s="25">
        <f t="shared" si="49"/>
        <v>0</v>
      </c>
      <c r="W94" s="25">
        <f t="shared" si="49"/>
        <v>18.375645000000002</v>
      </c>
      <c r="X94" s="25">
        <f t="shared" si="44"/>
        <v>0</v>
      </c>
      <c r="Y94" s="25">
        <f t="shared" si="45"/>
        <v>0</v>
      </c>
      <c r="Z94" s="25">
        <f t="shared" si="50"/>
        <v>18.375645000000002</v>
      </c>
    </row>
    <row r="95" spans="1:26" s="7" customFormat="1" ht="15">
      <c r="A95" s="40"/>
      <c r="B95" s="41"/>
      <c r="C95" s="41"/>
      <c r="D95" s="50"/>
      <c r="E95" s="42"/>
      <c r="F95" s="14" t="s">
        <v>189</v>
      </c>
      <c r="G95" s="6">
        <v>54</v>
      </c>
      <c r="H95" s="6"/>
      <c r="I95" s="6"/>
      <c r="J95" s="6"/>
      <c r="K95" s="25">
        <f aca="true" t="shared" si="57" ref="K95:K102">SUM(G95:J95)</f>
        <v>54</v>
      </c>
      <c r="L95" s="6">
        <v>54</v>
      </c>
      <c r="M95" s="6">
        <f t="shared" si="40"/>
        <v>0</v>
      </c>
      <c r="N95" s="6">
        <f t="shared" si="41"/>
        <v>0</v>
      </c>
      <c r="O95" s="6">
        <f t="shared" si="42"/>
        <v>0</v>
      </c>
      <c r="P95" s="25">
        <f t="shared" si="29"/>
        <v>54</v>
      </c>
      <c r="Q95" s="25">
        <f t="shared" si="48"/>
        <v>57.78</v>
      </c>
      <c r="R95" s="6">
        <f t="shared" si="48"/>
        <v>0</v>
      </c>
      <c r="S95" s="6">
        <f t="shared" si="48"/>
        <v>0</v>
      </c>
      <c r="T95" s="6">
        <f t="shared" si="43"/>
        <v>0</v>
      </c>
      <c r="U95" s="25">
        <f t="shared" si="55"/>
        <v>57.78</v>
      </c>
      <c r="V95" s="6">
        <f t="shared" si="49"/>
        <v>61.824600000000004</v>
      </c>
      <c r="W95" s="6">
        <f t="shared" si="49"/>
        <v>0</v>
      </c>
      <c r="X95" s="6">
        <f t="shared" si="44"/>
        <v>0</v>
      </c>
      <c r="Y95" s="6">
        <f t="shared" si="45"/>
        <v>0</v>
      </c>
      <c r="Z95" s="25">
        <f t="shared" si="50"/>
        <v>61.824600000000004</v>
      </c>
    </row>
    <row r="96" spans="1:26" s="7" customFormat="1" ht="15">
      <c r="A96" s="40"/>
      <c r="B96" s="41"/>
      <c r="C96" s="41"/>
      <c r="D96" s="50"/>
      <c r="E96" s="42"/>
      <c r="F96" s="14" t="s">
        <v>190</v>
      </c>
      <c r="G96" s="6"/>
      <c r="H96" s="6"/>
      <c r="I96" s="6"/>
      <c r="J96" s="6"/>
      <c r="K96" s="25">
        <f t="shared" si="57"/>
        <v>0</v>
      </c>
      <c r="L96" s="6"/>
      <c r="M96" s="6">
        <f t="shared" si="40"/>
        <v>0</v>
      </c>
      <c r="N96" s="6">
        <f t="shared" si="41"/>
        <v>0</v>
      </c>
      <c r="O96" s="6">
        <f t="shared" si="42"/>
        <v>0</v>
      </c>
      <c r="P96" s="25">
        <f t="shared" si="29"/>
        <v>0</v>
      </c>
      <c r="Q96" s="25">
        <f t="shared" si="48"/>
        <v>0</v>
      </c>
      <c r="R96" s="6">
        <f t="shared" si="48"/>
        <v>0</v>
      </c>
      <c r="S96" s="6">
        <f t="shared" si="48"/>
        <v>0</v>
      </c>
      <c r="T96" s="6">
        <f t="shared" si="43"/>
        <v>0</v>
      </c>
      <c r="U96" s="25">
        <f t="shared" si="55"/>
        <v>0</v>
      </c>
      <c r="V96" s="6">
        <f t="shared" si="49"/>
        <v>0</v>
      </c>
      <c r="W96" s="6">
        <f t="shared" si="49"/>
        <v>0</v>
      </c>
      <c r="X96" s="6">
        <f t="shared" si="44"/>
        <v>0</v>
      </c>
      <c r="Y96" s="6">
        <f t="shared" si="45"/>
        <v>0</v>
      </c>
      <c r="Z96" s="25">
        <f t="shared" si="50"/>
        <v>0</v>
      </c>
    </row>
    <row r="97" spans="1:26" s="7" customFormat="1" ht="28.5">
      <c r="A97" s="40"/>
      <c r="B97" s="41"/>
      <c r="C97" s="41"/>
      <c r="D97" s="50"/>
      <c r="E97" s="42"/>
      <c r="F97" s="14" t="s">
        <v>191</v>
      </c>
      <c r="G97" s="6"/>
      <c r="H97" s="6"/>
      <c r="I97" s="6"/>
      <c r="J97" s="6"/>
      <c r="K97" s="25">
        <f t="shared" si="57"/>
        <v>0</v>
      </c>
      <c r="L97" s="6"/>
      <c r="M97" s="6">
        <f t="shared" si="40"/>
        <v>0</v>
      </c>
      <c r="N97" s="6">
        <f t="shared" si="41"/>
        <v>0</v>
      </c>
      <c r="O97" s="6">
        <f t="shared" si="42"/>
        <v>0</v>
      </c>
      <c r="P97" s="25">
        <f t="shared" si="29"/>
        <v>0</v>
      </c>
      <c r="Q97" s="25">
        <f t="shared" si="48"/>
        <v>0</v>
      </c>
      <c r="R97" s="6">
        <f t="shared" si="48"/>
        <v>0</v>
      </c>
      <c r="S97" s="6">
        <f t="shared" si="48"/>
        <v>0</v>
      </c>
      <c r="T97" s="6">
        <f t="shared" si="43"/>
        <v>0</v>
      </c>
      <c r="U97" s="25">
        <f t="shared" si="55"/>
        <v>0</v>
      </c>
      <c r="V97" s="6">
        <f t="shared" si="49"/>
        <v>0</v>
      </c>
      <c r="W97" s="6">
        <f t="shared" si="49"/>
        <v>0</v>
      </c>
      <c r="X97" s="6">
        <f t="shared" si="44"/>
        <v>0</v>
      </c>
      <c r="Y97" s="6">
        <f t="shared" si="45"/>
        <v>0</v>
      </c>
      <c r="Z97" s="25">
        <f t="shared" si="50"/>
        <v>0</v>
      </c>
    </row>
    <row r="98" spans="1:26" s="9" customFormat="1" ht="15">
      <c r="A98" s="40"/>
      <c r="B98" s="41"/>
      <c r="C98" s="41"/>
      <c r="D98" s="50"/>
      <c r="E98" s="42"/>
      <c r="F98" s="15" t="s">
        <v>123</v>
      </c>
      <c r="G98" s="8">
        <f aca="true" t="shared" si="58" ref="G98:L98">SUM(G94:G97)</f>
        <v>54</v>
      </c>
      <c r="H98" s="8">
        <f t="shared" si="58"/>
        <v>15</v>
      </c>
      <c r="I98" s="8">
        <f t="shared" si="58"/>
        <v>0</v>
      </c>
      <c r="J98" s="8">
        <f t="shared" si="58"/>
        <v>0</v>
      </c>
      <c r="K98" s="8">
        <f t="shared" si="58"/>
        <v>69</v>
      </c>
      <c r="L98" s="8">
        <f t="shared" si="58"/>
        <v>54</v>
      </c>
      <c r="M98" s="8">
        <f t="shared" si="40"/>
        <v>16.05</v>
      </c>
      <c r="N98" s="8">
        <f t="shared" si="41"/>
        <v>0</v>
      </c>
      <c r="O98" s="8">
        <f t="shared" si="42"/>
        <v>0</v>
      </c>
      <c r="P98" s="8">
        <f aca="true" t="shared" si="59" ref="P98:P103">SUM(L98:O98)</f>
        <v>70.05</v>
      </c>
      <c r="Q98" s="8">
        <f>(L98*7%)+L98</f>
        <v>57.78</v>
      </c>
      <c r="R98" s="8">
        <f t="shared" si="48"/>
        <v>17.1735</v>
      </c>
      <c r="S98" s="8">
        <f t="shared" si="48"/>
        <v>0</v>
      </c>
      <c r="T98" s="8">
        <f t="shared" si="43"/>
        <v>0</v>
      </c>
      <c r="U98" s="8">
        <f t="shared" si="55"/>
        <v>74.9535</v>
      </c>
      <c r="V98" s="8">
        <f>(Q98*7%)+Q98</f>
        <v>61.824600000000004</v>
      </c>
      <c r="W98" s="8">
        <f t="shared" si="49"/>
        <v>18.375645000000002</v>
      </c>
      <c r="X98" s="8">
        <f t="shared" si="44"/>
        <v>0</v>
      </c>
      <c r="Y98" s="8">
        <f t="shared" si="45"/>
        <v>0</v>
      </c>
      <c r="Z98" s="8">
        <f>SUM(V98:Y98)</f>
        <v>80.20024500000001</v>
      </c>
    </row>
    <row r="99" spans="1:26" s="7" customFormat="1" ht="28.5">
      <c r="A99" s="40"/>
      <c r="B99" s="41"/>
      <c r="C99" s="41"/>
      <c r="D99" s="50">
        <v>5</v>
      </c>
      <c r="E99" s="51" t="s">
        <v>79</v>
      </c>
      <c r="F99" s="14" t="s">
        <v>192</v>
      </c>
      <c r="G99" s="25"/>
      <c r="H99" s="25">
        <v>50</v>
      </c>
      <c r="I99" s="25"/>
      <c r="J99" s="25"/>
      <c r="K99" s="25">
        <f t="shared" si="57"/>
        <v>50</v>
      </c>
      <c r="L99" s="25"/>
      <c r="M99" s="25">
        <f t="shared" si="40"/>
        <v>53.5</v>
      </c>
      <c r="N99" s="25">
        <f t="shared" si="41"/>
        <v>0</v>
      </c>
      <c r="O99" s="25">
        <f t="shared" si="42"/>
        <v>0</v>
      </c>
      <c r="P99" s="25">
        <f t="shared" si="59"/>
        <v>53.5</v>
      </c>
      <c r="Q99" s="25">
        <f t="shared" si="48"/>
        <v>0</v>
      </c>
      <c r="R99" s="25">
        <f t="shared" si="48"/>
        <v>57.245</v>
      </c>
      <c r="S99" s="25">
        <f t="shared" si="48"/>
        <v>0</v>
      </c>
      <c r="T99" s="25">
        <f t="shared" si="43"/>
        <v>0</v>
      </c>
      <c r="U99" s="25">
        <f t="shared" si="55"/>
        <v>57.245</v>
      </c>
      <c r="V99" s="25">
        <f t="shared" si="49"/>
        <v>0</v>
      </c>
      <c r="W99" s="25">
        <f t="shared" si="49"/>
        <v>61.25215</v>
      </c>
      <c r="X99" s="25">
        <f t="shared" si="44"/>
        <v>0</v>
      </c>
      <c r="Y99" s="25">
        <f t="shared" si="45"/>
        <v>0</v>
      </c>
      <c r="Z99" s="25">
        <f t="shared" si="50"/>
        <v>61.25215</v>
      </c>
    </row>
    <row r="100" spans="1:26" s="7" customFormat="1" ht="42.75">
      <c r="A100" s="40"/>
      <c r="B100" s="41"/>
      <c r="C100" s="41"/>
      <c r="D100" s="50"/>
      <c r="E100" s="51"/>
      <c r="F100" s="14" t="s">
        <v>193</v>
      </c>
      <c r="G100" s="6"/>
      <c r="H100" s="6">
        <v>50</v>
      </c>
      <c r="I100" s="6"/>
      <c r="J100" s="6"/>
      <c r="K100" s="25">
        <f t="shared" si="57"/>
        <v>50</v>
      </c>
      <c r="L100" s="6"/>
      <c r="M100" s="6">
        <f t="shared" si="40"/>
        <v>53.5</v>
      </c>
      <c r="N100" s="6">
        <f t="shared" si="41"/>
        <v>0</v>
      </c>
      <c r="O100" s="6">
        <f t="shared" si="42"/>
        <v>0</v>
      </c>
      <c r="P100" s="25">
        <f t="shared" si="59"/>
        <v>53.5</v>
      </c>
      <c r="Q100" s="25">
        <f t="shared" si="48"/>
        <v>0</v>
      </c>
      <c r="R100" s="6">
        <f t="shared" si="48"/>
        <v>57.245</v>
      </c>
      <c r="S100" s="6">
        <f t="shared" si="48"/>
        <v>0</v>
      </c>
      <c r="T100" s="6">
        <f t="shared" si="43"/>
        <v>0</v>
      </c>
      <c r="U100" s="25">
        <f t="shared" si="55"/>
        <v>57.245</v>
      </c>
      <c r="V100" s="6">
        <f t="shared" si="49"/>
        <v>0</v>
      </c>
      <c r="W100" s="6">
        <f t="shared" si="49"/>
        <v>61.25215</v>
      </c>
      <c r="X100" s="6">
        <f t="shared" si="44"/>
        <v>0</v>
      </c>
      <c r="Y100" s="6">
        <f t="shared" si="45"/>
        <v>0</v>
      </c>
      <c r="Z100" s="25">
        <f t="shared" si="50"/>
        <v>61.25215</v>
      </c>
    </row>
    <row r="101" spans="1:26" s="7" customFormat="1" ht="57">
      <c r="A101" s="40"/>
      <c r="B101" s="41"/>
      <c r="C101" s="41"/>
      <c r="D101" s="50"/>
      <c r="E101" s="51"/>
      <c r="F101" s="14" t="s">
        <v>195</v>
      </c>
      <c r="G101" s="6"/>
      <c r="H101" s="6">
        <v>50</v>
      </c>
      <c r="I101" s="6"/>
      <c r="J101" s="6"/>
      <c r="K101" s="25">
        <f t="shared" si="57"/>
        <v>50</v>
      </c>
      <c r="L101" s="6"/>
      <c r="M101" s="6">
        <f t="shared" si="40"/>
        <v>53.5</v>
      </c>
      <c r="N101" s="6">
        <f t="shared" si="41"/>
        <v>0</v>
      </c>
      <c r="O101" s="6">
        <f t="shared" si="42"/>
        <v>0</v>
      </c>
      <c r="P101" s="25">
        <f t="shared" si="59"/>
        <v>53.5</v>
      </c>
      <c r="Q101" s="25">
        <f t="shared" si="48"/>
        <v>0</v>
      </c>
      <c r="R101" s="6">
        <f t="shared" si="48"/>
        <v>57.245</v>
      </c>
      <c r="S101" s="6">
        <f t="shared" si="48"/>
        <v>0</v>
      </c>
      <c r="T101" s="6">
        <f t="shared" si="43"/>
        <v>0</v>
      </c>
      <c r="U101" s="25">
        <f t="shared" si="55"/>
        <v>57.245</v>
      </c>
      <c r="V101" s="6">
        <f t="shared" si="49"/>
        <v>0</v>
      </c>
      <c r="W101" s="6">
        <f t="shared" si="49"/>
        <v>61.25215</v>
      </c>
      <c r="X101" s="6">
        <f t="shared" si="44"/>
        <v>0</v>
      </c>
      <c r="Y101" s="6">
        <f t="shared" si="45"/>
        <v>0</v>
      </c>
      <c r="Z101" s="25">
        <f t="shared" si="50"/>
        <v>61.25215</v>
      </c>
    </row>
    <row r="102" spans="1:26" s="7" customFormat="1" ht="28.5">
      <c r="A102" s="40"/>
      <c r="B102" s="41"/>
      <c r="C102" s="41"/>
      <c r="D102" s="50"/>
      <c r="E102" s="51"/>
      <c r="F102" s="14" t="s">
        <v>194</v>
      </c>
      <c r="G102" s="6"/>
      <c r="H102" s="6">
        <v>18</v>
      </c>
      <c r="I102" s="6">
        <v>55</v>
      </c>
      <c r="J102" s="6"/>
      <c r="K102" s="25">
        <f t="shared" si="57"/>
        <v>73</v>
      </c>
      <c r="L102" s="6"/>
      <c r="M102" s="6">
        <f t="shared" si="40"/>
        <v>19.26</v>
      </c>
      <c r="N102" s="6">
        <f t="shared" si="41"/>
        <v>58.85</v>
      </c>
      <c r="O102" s="6">
        <f t="shared" si="42"/>
        <v>0</v>
      </c>
      <c r="P102" s="25">
        <f t="shared" si="59"/>
        <v>78.11</v>
      </c>
      <c r="Q102" s="25">
        <f t="shared" si="48"/>
        <v>0</v>
      </c>
      <c r="R102" s="6">
        <f t="shared" si="48"/>
        <v>20.608200000000004</v>
      </c>
      <c r="S102" s="6">
        <f t="shared" si="48"/>
        <v>62.969500000000004</v>
      </c>
      <c r="T102" s="6">
        <f t="shared" si="43"/>
        <v>0</v>
      </c>
      <c r="U102" s="25">
        <f t="shared" si="55"/>
        <v>83.57770000000001</v>
      </c>
      <c r="V102" s="6">
        <f t="shared" si="49"/>
        <v>0</v>
      </c>
      <c r="W102" s="6">
        <f t="shared" si="49"/>
        <v>22.050774000000004</v>
      </c>
      <c r="X102" s="6">
        <f t="shared" si="44"/>
        <v>67.377365</v>
      </c>
      <c r="Y102" s="6">
        <f t="shared" si="45"/>
        <v>0</v>
      </c>
      <c r="Z102" s="25">
        <f t="shared" si="50"/>
        <v>89.428139</v>
      </c>
    </row>
    <row r="103" spans="1:26" s="9" customFormat="1" ht="15">
      <c r="A103" s="40"/>
      <c r="B103" s="41"/>
      <c r="C103" s="41"/>
      <c r="D103" s="50"/>
      <c r="E103" s="51"/>
      <c r="F103" s="15" t="s">
        <v>123</v>
      </c>
      <c r="G103" s="8">
        <f aca="true" t="shared" si="60" ref="G103:L103">SUM(G99:G102)</f>
        <v>0</v>
      </c>
      <c r="H103" s="8">
        <f t="shared" si="60"/>
        <v>168</v>
      </c>
      <c r="I103" s="8">
        <f t="shared" si="60"/>
        <v>55</v>
      </c>
      <c r="J103" s="8">
        <f t="shared" si="60"/>
        <v>0</v>
      </c>
      <c r="K103" s="8">
        <f t="shared" si="60"/>
        <v>223</v>
      </c>
      <c r="L103" s="8">
        <f t="shared" si="60"/>
        <v>0</v>
      </c>
      <c r="M103" s="8">
        <f t="shared" si="40"/>
        <v>179.76</v>
      </c>
      <c r="N103" s="8">
        <f t="shared" si="41"/>
        <v>58.85</v>
      </c>
      <c r="O103" s="8">
        <f t="shared" si="42"/>
        <v>0</v>
      </c>
      <c r="P103" s="8">
        <f t="shared" si="59"/>
        <v>238.60999999999999</v>
      </c>
      <c r="Q103" s="8">
        <f>(L103*7%)+L103</f>
        <v>0</v>
      </c>
      <c r="R103" s="8">
        <f aca="true" t="shared" si="61" ref="R103:S166">(M103*7%)+M103</f>
        <v>192.3432</v>
      </c>
      <c r="S103" s="8">
        <f t="shared" si="61"/>
        <v>62.969500000000004</v>
      </c>
      <c r="T103" s="8">
        <f t="shared" si="43"/>
        <v>0</v>
      </c>
      <c r="U103" s="8">
        <f t="shared" si="55"/>
        <v>255.3127</v>
      </c>
      <c r="V103" s="8">
        <f>(Q103*7%)+Q103</f>
        <v>0</v>
      </c>
      <c r="W103" s="8">
        <f aca="true" t="shared" si="62" ref="W103:W166">(R103*7%)+R103</f>
        <v>205.807224</v>
      </c>
      <c r="X103" s="8">
        <f t="shared" si="44"/>
        <v>67.377365</v>
      </c>
      <c r="Y103" s="8">
        <f t="shared" si="45"/>
        <v>0</v>
      </c>
      <c r="Z103" s="8">
        <f>SUM(V103:Y103)</f>
        <v>273.18458899999996</v>
      </c>
    </row>
    <row r="104" spans="1:26" s="9" customFormat="1" ht="15">
      <c r="A104" s="40"/>
      <c r="B104" s="41"/>
      <c r="C104" s="41" t="s">
        <v>135</v>
      </c>
      <c r="D104" s="41"/>
      <c r="E104" s="41"/>
      <c r="F104" s="41"/>
      <c r="G104" s="8">
        <f aca="true" t="shared" si="63" ref="G104:L104">SUM(G79+G88+G93+G98+G103)</f>
        <v>94</v>
      </c>
      <c r="H104" s="8">
        <f t="shared" si="63"/>
        <v>401</v>
      </c>
      <c r="I104" s="8">
        <f t="shared" si="63"/>
        <v>55</v>
      </c>
      <c r="J104" s="8">
        <f t="shared" si="63"/>
        <v>129</v>
      </c>
      <c r="K104" s="8">
        <f t="shared" si="63"/>
        <v>679</v>
      </c>
      <c r="L104" s="8">
        <f t="shared" si="63"/>
        <v>94</v>
      </c>
      <c r="M104" s="8">
        <f t="shared" si="40"/>
        <v>429.07</v>
      </c>
      <c r="N104" s="8">
        <f t="shared" si="41"/>
        <v>58.85</v>
      </c>
      <c r="O104" s="8">
        <f t="shared" si="42"/>
        <v>138.03</v>
      </c>
      <c r="P104" s="8">
        <f>SUM(P77:P103)</f>
        <v>1439.8999999999999</v>
      </c>
      <c r="Q104" s="8">
        <f>SUM(Q77:Q103)</f>
        <v>201.16</v>
      </c>
      <c r="R104" s="8">
        <f t="shared" si="61"/>
        <v>459.1049</v>
      </c>
      <c r="S104" s="8">
        <f t="shared" si="61"/>
        <v>62.969500000000004</v>
      </c>
      <c r="T104" s="8">
        <f t="shared" si="43"/>
        <v>147.6921</v>
      </c>
      <c r="U104" s="8">
        <f>SUM(U77:U103)</f>
        <v>1497.8929999999996</v>
      </c>
      <c r="V104" s="8">
        <f>SUM(V77:V103)</f>
        <v>215.24120000000002</v>
      </c>
      <c r="W104" s="8">
        <f t="shared" si="62"/>
        <v>491.242243</v>
      </c>
      <c r="X104" s="8">
        <f t="shared" si="44"/>
        <v>67.377365</v>
      </c>
      <c r="Y104" s="8">
        <f t="shared" si="45"/>
        <v>158.030547</v>
      </c>
      <c r="Z104" s="8">
        <f>SUM(Z77:Z103)</f>
        <v>1648.5415100000002</v>
      </c>
    </row>
    <row r="105" spans="1:26" s="7" customFormat="1" ht="28.5">
      <c r="A105" s="40"/>
      <c r="B105" s="41">
        <v>5</v>
      </c>
      <c r="C105" s="41" t="s">
        <v>53</v>
      </c>
      <c r="D105" s="50">
        <v>1</v>
      </c>
      <c r="E105" s="42" t="s">
        <v>80</v>
      </c>
      <c r="F105" s="14" t="s">
        <v>196</v>
      </c>
      <c r="G105" s="25"/>
      <c r="H105" s="25"/>
      <c r="I105" s="25"/>
      <c r="J105" s="25"/>
      <c r="K105" s="25">
        <f>SUM(G105:J105)</f>
        <v>0</v>
      </c>
      <c r="L105" s="25"/>
      <c r="M105" s="25">
        <f t="shared" si="40"/>
        <v>0</v>
      </c>
      <c r="N105" s="25">
        <f t="shared" si="41"/>
        <v>0</v>
      </c>
      <c r="O105" s="25">
        <f t="shared" si="42"/>
        <v>0</v>
      </c>
      <c r="P105" s="25">
        <f aca="true" t="shared" si="64" ref="P105:P110">SUM(L105:O105)</f>
        <v>0</v>
      </c>
      <c r="Q105" s="25">
        <f aca="true" t="shared" si="65" ref="Q105:Q110">(L105*7%)+L105</f>
        <v>0</v>
      </c>
      <c r="R105" s="25">
        <f t="shared" si="61"/>
        <v>0</v>
      </c>
      <c r="S105" s="25">
        <f t="shared" si="61"/>
        <v>0</v>
      </c>
      <c r="T105" s="25">
        <f t="shared" si="43"/>
        <v>0</v>
      </c>
      <c r="U105" s="25">
        <f aca="true" t="shared" si="66" ref="U105:U110">SUM(Q105:T105)</f>
        <v>0</v>
      </c>
      <c r="V105" s="25">
        <f aca="true" t="shared" si="67" ref="V105:V110">(Q105*7%)+Q105</f>
        <v>0</v>
      </c>
      <c r="W105" s="25">
        <f t="shared" si="62"/>
        <v>0</v>
      </c>
      <c r="X105" s="25">
        <f t="shared" si="44"/>
        <v>0</v>
      </c>
      <c r="Y105" s="25">
        <f t="shared" si="45"/>
        <v>0</v>
      </c>
      <c r="Z105" s="25">
        <f aca="true" t="shared" si="68" ref="Z105:Z110">SUM(V105:Y105)</f>
        <v>0</v>
      </c>
    </row>
    <row r="106" spans="1:26" s="7" customFormat="1" ht="15">
      <c r="A106" s="40"/>
      <c r="B106" s="41"/>
      <c r="C106" s="41"/>
      <c r="D106" s="50"/>
      <c r="E106" s="42"/>
      <c r="F106" s="14" t="s">
        <v>197</v>
      </c>
      <c r="G106" s="6"/>
      <c r="H106" s="6"/>
      <c r="I106" s="6"/>
      <c r="J106" s="6"/>
      <c r="K106" s="25">
        <f>SUM(G106:J106)</f>
        <v>0</v>
      </c>
      <c r="L106" s="6"/>
      <c r="M106" s="6">
        <v>100</v>
      </c>
      <c r="N106" s="6">
        <f t="shared" si="41"/>
        <v>0</v>
      </c>
      <c r="O106" s="6">
        <f t="shared" si="42"/>
        <v>0</v>
      </c>
      <c r="P106" s="25">
        <f t="shared" si="64"/>
        <v>100</v>
      </c>
      <c r="Q106" s="25">
        <f t="shared" si="65"/>
        <v>0</v>
      </c>
      <c r="R106" s="6">
        <v>100</v>
      </c>
      <c r="S106" s="6">
        <f t="shared" si="61"/>
        <v>0</v>
      </c>
      <c r="T106" s="6">
        <f t="shared" si="43"/>
        <v>0</v>
      </c>
      <c r="U106" s="25">
        <f t="shared" si="66"/>
        <v>100</v>
      </c>
      <c r="V106" s="6">
        <f t="shared" si="67"/>
        <v>0</v>
      </c>
      <c r="W106" s="6">
        <v>100</v>
      </c>
      <c r="X106" s="6">
        <f t="shared" si="44"/>
        <v>0</v>
      </c>
      <c r="Y106" s="6">
        <f t="shared" si="45"/>
        <v>0</v>
      </c>
      <c r="Z106" s="25">
        <f t="shared" si="68"/>
        <v>100</v>
      </c>
    </row>
    <row r="107" spans="1:26" s="7" customFormat="1" ht="28.5">
      <c r="A107" s="40"/>
      <c r="B107" s="41"/>
      <c r="C107" s="41"/>
      <c r="D107" s="50"/>
      <c r="E107" s="42"/>
      <c r="F107" s="14" t="s">
        <v>198</v>
      </c>
      <c r="G107" s="6"/>
      <c r="H107" s="6"/>
      <c r="I107" s="6"/>
      <c r="J107" s="6"/>
      <c r="K107" s="25">
        <f>SUM(G107:J107)</f>
        <v>0</v>
      </c>
      <c r="L107" s="6"/>
      <c r="M107" s="6">
        <f t="shared" si="40"/>
        <v>0</v>
      </c>
      <c r="N107" s="6">
        <f t="shared" si="41"/>
        <v>0</v>
      </c>
      <c r="O107" s="6">
        <f t="shared" si="42"/>
        <v>0</v>
      </c>
      <c r="P107" s="25">
        <f t="shared" si="64"/>
        <v>0</v>
      </c>
      <c r="Q107" s="25">
        <f t="shared" si="65"/>
        <v>0</v>
      </c>
      <c r="R107" s="6">
        <f t="shared" si="61"/>
        <v>0</v>
      </c>
      <c r="S107" s="6">
        <f t="shared" si="61"/>
        <v>0</v>
      </c>
      <c r="T107" s="6">
        <f t="shared" si="43"/>
        <v>0</v>
      </c>
      <c r="U107" s="25">
        <f t="shared" si="66"/>
        <v>0</v>
      </c>
      <c r="V107" s="6">
        <f t="shared" si="67"/>
        <v>0</v>
      </c>
      <c r="W107" s="6">
        <f t="shared" si="62"/>
        <v>0</v>
      </c>
      <c r="X107" s="6">
        <f t="shared" si="44"/>
        <v>0</v>
      </c>
      <c r="Y107" s="6">
        <f t="shared" si="45"/>
        <v>0</v>
      </c>
      <c r="Z107" s="25">
        <f t="shared" si="68"/>
        <v>0</v>
      </c>
    </row>
    <row r="108" spans="1:26" s="7" customFormat="1" ht="85.5">
      <c r="A108" s="40"/>
      <c r="B108" s="41"/>
      <c r="C108" s="41"/>
      <c r="D108" s="50"/>
      <c r="E108" s="42"/>
      <c r="F108" s="14" t="s">
        <v>199</v>
      </c>
      <c r="G108" s="6"/>
      <c r="H108" s="6"/>
      <c r="I108" s="6"/>
      <c r="J108" s="6"/>
      <c r="K108" s="25">
        <f>SUM(G108:J108)</f>
        <v>0</v>
      </c>
      <c r="L108" s="6"/>
      <c r="M108" s="6">
        <f t="shared" si="40"/>
        <v>0</v>
      </c>
      <c r="N108" s="6">
        <f t="shared" si="41"/>
        <v>0</v>
      </c>
      <c r="O108" s="6">
        <f t="shared" si="42"/>
        <v>0</v>
      </c>
      <c r="P108" s="25">
        <f t="shared" si="64"/>
        <v>0</v>
      </c>
      <c r="Q108" s="25">
        <f t="shared" si="65"/>
        <v>0</v>
      </c>
      <c r="R108" s="6">
        <f t="shared" si="61"/>
        <v>0</v>
      </c>
      <c r="S108" s="6">
        <f t="shared" si="61"/>
        <v>0</v>
      </c>
      <c r="T108" s="6">
        <f t="shared" si="43"/>
        <v>0</v>
      </c>
      <c r="U108" s="25">
        <f t="shared" si="66"/>
        <v>0</v>
      </c>
      <c r="V108" s="6">
        <f t="shared" si="67"/>
        <v>0</v>
      </c>
      <c r="W108" s="6">
        <f t="shared" si="62"/>
        <v>0</v>
      </c>
      <c r="X108" s="6">
        <f t="shared" si="44"/>
        <v>0</v>
      </c>
      <c r="Y108" s="6">
        <f t="shared" si="45"/>
        <v>0</v>
      </c>
      <c r="Z108" s="25">
        <f t="shared" si="68"/>
        <v>0</v>
      </c>
    </row>
    <row r="109" spans="1:26" s="7" customFormat="1" ht="15">
      <c r="A109" s="40"/>
      <c r="B109" s="41"/>
      <c r="C109" s="41"/>
      <c r="D109" s="50"/>
      <c r="E109" s="42"/>
      <c r="F109" s="14" t="s">
        <v>200</v>
      </c>
      <c r="G109" s="6"/>
      <c r="H109" s="6"/>
      <c r="I109" s="6"/>
      <c r="J109" s="6"/>
      <c r="K109" s="25">
        <f>SUM(G109:J109)</f>
        <v>0</v>
      </c>
      <c r="L109" s="6"/>
      <c r="M109" s="6">
        <f t="shared" si="40"/>
        <v>0</v>
      </c>
      <c r="N109" s="6">
        <f t="shared" si="41"/>
        <v>0</v>
      </c>
      <c r="O109" s="6">
        <f t="shared" si="42"/>
        <v>0</v>
      </c>
      <c r="P109" s="25">
        <f t="shared" si="64"/>
        <v>0</v>
      </c>
      <c r="Q109" s="25">
        <f t="shared" si="65"/>
        <v>0</v>
      </c>
      <c r="R109" s="6">
        <f t="shared" si="61"/>
        <v>0</v>
      </c>
      <c r="S109" s="6">
        <f t="shared" si="61"/>
        <v>0</v>
      </c>
      <c r="T109" s="6">
        <f t="shared" si="43"/>
        <v>0</v>
      </c>
      <c r="U109" s="25">
        <f t="shared" si="66"/>
        <v>0</v>
      </c>
      <c r="V109" s="6">
        <f t="shared" si="67"/>
        <v>0</v>
      </c>
      <c r="W109" s="6">
        <f t="shared" si="62"/>
        <v>0</v>
      </c>
      <c r="X109" s="6">
        <f t="shared" si="44"/>
        <v>0</v>
      </c>
      <c r="Y109" s="6">
        <f t="shared" si="45"/>
        <v>0</v>
      </c>
      <c r="Z109" s="25">
        <f t="shared" si="68"/>
        <v>0</v>
      </c>
    </row>
    <row r="110" spans="1:26" s="9" customFormat="1" ht="15">
      <c r="A110" s="40"/>
      <c r="B110" s="41"/>
      <c r="C110" s="41"/>
      <c r="D110" s="50"/>
      <c r="E110" s="42"/>
      <c r="F110" s="15" t="s">
        <v>123</v>
      </c>
      <c r="G110" s="8">
        <f aca="true" t="shared" si="69" ref="G110:L110">SUM(G105:G109)</f>
        <v>0</v>
      </c>
      <c r="H110" s="8">
        <f t="shared" si="69"/>
        <v>0</v>
      </c>
      <c r="I110" s="8">
        <f t="shared" si="69"/>
        <v>0</v>
      </c>
      <c r="J110" s="8">
        <f t="shared" si="69"/>
        <v>0</v>
      </c>
      <c r="K110" s="8">
        <f t="shared" si="69"/>
        <v>0</v>
      </c>
      <c r="L110" s="8">
        <f t="shared" si="69"/>
        <v>0</v>
      </c>
      <c r="M110" s="8">
        <f t="shared" si="40"/>
        <v>0</v>
      </c>
      <c r="N110" s="8">
        <f t="shared" si="41"/>
        <v>0</v>
      </c>
      <c r="O110" s="8">
        <f t="shared" si="42"/>
        <v>0</v>
      </c>
      <c r="P110" s="8">
        <f t="shared" si="64"/>
        <v>0</v>
      </c>
      <c r="Q110" s="8">
        <f t="shared" si="65"/>
        <v>0</v>
      </c>
      <c r="R110" s="8">
        <f t="shared" si="61"/>
        <v>0</v>
      </c>
      <c r="S110" s="8">
        <f t="shared" si="61"/>
        <v>0</v>
      </c>
      <c r="T110" s="8">
        <f t="shared" si="43"/>
        <v>0</v>
      </c>
      <c r="U110" s="8">
        <f t="shared" si="66"/>
        <v>0</v>
      </c>
      <c r="V110" s="8">
        <f t="shared" si="67"/>
        <v>0</v>
      </c>
      <c r="W110" s="8">
        <f t="shared" si="62"/>
        <v>0</v>
      </c>
      <c r="X110" s="8">
        <f t="shared" si="44"/>
        <v>0</v>
      </c>
      <c r="Y110" s="8">
        <f t="shared" si="45"/>
        <v>0</v>
      </c>
      <c r="Z110" s="8">
        <f t="shared" si="68"/>
        <v>0</v>
      </c>
    </row>
    <row r="111" spans="1:27" s="29" customFormat="1" ht="15">
      <c r="A111" s="40"/>
      <c r="B111" s="41"/>
      <c r="C111" s="48" t="s">
        <v>135</v>
      </c>
      <c r="D111" s="48"/>
      <c r="E111" s="48"/>
      <c r="F111" s="48"/>
      <c r="G111" s="27">
        <f>+G110</f>
        <v>0</v>
      </c>
      <c r="H111" s="27">
        <f aca="true" t="shared" si="70" ref="H111:Z111">+H110</f>
        <v>0</v>
      </c>
      <c r="I111" s="27">
        <f t="shared" si="70"/>
        <v>0</v>
      </c>
      <c r="J111" s="27">
        <f t="shared" si="70"/>
        <v>0</v>
      </c>
      <c r="K111" s="27">
        <f t="shared" si="70"/>
        <v>0</v>
      </c>
      <c r="L111" s="27">
        <f>+L110</f>
        <v>0</v>
      </c>
      <c r="M111" s="27">
        <f t="shared" si="40"/>
        <v>0</v>
      </c>
      <c r="N111" s="27">
        <f t="shared" si="41"/>
        <v>0</v>
      </c>
      <c r="O111" s="27">
        <f t="shared" si="42"/>
        <v>0</v>
      </c>
      <c r="P111" s="27">
        <f t="shared" si="70"/>
        <v>0</v>
      </c>
      <c r="Q111" s="27">
        <f t="shared" si="70"/>
        <v>0</v>
      </c>
      <c r="R111" s="27">
        <f t="shared" si="61"/>
        <v>0</v>
      </c>
      <c r="S111" s="27">
        <f t="shared" si="61"/>
        <v>0</v>
      </c>
      <c r="T111" s="27">
        <f t="shared" si="43"/>
        <v>0</v>
      </c>
      <c r="U111" s="27">
        <f t="shared" si="70"/>
        <v>0</v>
      </c>
      <c r="V111" s="27">
        <f t="shared" si="70"/>
        <v>0</v>
      </c>
      <c r="W111" s="27">
        <f t="shared" si="62"/>
        <v>0</v>
      </c>
      <c r="X111" s="27">
        <f t="shared" si="44"/>
        <v>0</v>
      </c>
      <c r="Y111" s="27">
        <f t="shared" si="45"/>
        <v>0</v>
      </c>
      <c r="Z111" s="27">
        <f t="shared" si="70"/>
        <v>0</v>
      </c>
      <c r="AA111" s="28"/>
    </row>
    <row r="112" spans="1:26" s="7" customFormat="1" ht="28.5" customHeight="1">
      <c r="A112" s="40" t="s">
        <v>54</v>
      </c>
      <c r="B112" s="41">
        <v>1</v>
      </c>
      <c r="C112" s="41" t="s">
        <v>55</v>
      </c>
      <c r="D112" s="50">
        <v>1</v>
      </c>
      <c r="E112" s="42" t="s">
        <v>81</v>
      </c>
      <c r="F112" s="17" t="s">
        <v>201</v>
      </c>
      <c r="G112" s="25">
        <v>350</v>
      </c>
      <c r="H112" s="25"/>
      <c r="I112" s="25"/>
      <c r="J112" s="25"/>
      <c r="K112" s="25">
        <f>SUM(G112:J112)</f>
        <v>350</v>
      </c>
      <c r="L112" s="25">
        <v>350</v>
      </c>
      <c r="M112" s="25">
        <f t="shared" si="40"/>
        <v>0</v>
      </c>
      <c r="N112" s="25">
        <f t="shared" si="41"/>
        <v>0</v>
      </c>
      <c r="O112" s="25">
        <f t="shared" si="42"/>
        <v>0</v>
      </c>
      <c r="P112" s="25">
        <f aca="true" t="shared" si="71" ref="P112:P133">SUM(L112:O112)</f>
        <v>350</v>
      </c>
      <c r="Q112" s="25">
        <f aca="true" t="shared" si="72" ref="Q112:Q133">(L112*7%)+L112</f>
        <v>374.5</v>
      </c>
      <c r="R112" s="25">
        <f t="shared" si="61"/>
        <v>0</v>
      </c>
      <c r="S112" s="25">
        <f t="shared" si="61"/>
        <v>0</v>
      </c>
      <c r="T112" s="25">
        <f t="shared" si="43"/>
        <v>0</v>
      </c>
      <c r="U112" s="25">
        <f aca="true" t="shared" si="73" ref="U112:U118">SUM(Q112:T112)</f>
        <v>374.5</v>
      </c>
      <c r="V112" s="25">
        <f aca="true" t="shared" si="74" ref="V112:V133">(Q112*7%)+Q112</f>
        <v>400.71500000000003</v>
      </c>
      <c r="W112" s="25">
        <f t="shared" si="62"/>
        <v>0</v>
      </c>
      <c r="X112" s="25">
        <f t="shared" si="44"/>
        <v>0</v>
      </c>
      <c r="Y112" s="25">
        <f t="shared" si="45"/>
        <v>0</v>
      </c>
      <c r="Z112" s="25">
        <f aca="true" t="shared" si="75" ref="Z112:Z133">SUM(V112:Y112)</f>
        <v>400.71500000000003</v>
      </c>
    </row>
    <row r="113" spans="1:26" s="7" customFormat="1" ht="15">
      <c r="A113" s="40"/>
      <c r="B113" s="41"/>
      <c r="C113" s="41"/>
      <c r="D113" s="50"/>
      <c r="E113" s="42"/>
      <c r="F113" s="17" t="s">
        <v>202</v>
      </c>
      <c r="G113" s="6"/>
      <c r="H113" s="6"/>
      <c r="I113" s="6">
        <v>197</v>
      </c>
      <c r="J113" s="6"/>
      <c r="K113" s="25">
        <f aca="true" t="shared" si="76" ref="K113:K118">SUM(G113:J113)</f>
        <v>197</v>
      </c>
      <c r="L113" s="6"/>
      <c r="M113" s="6">
        <f t="shared" si="40"/>
        <v>0</v>
      </c>
      <c r="N113" s="6">
        <f t="shared" si="41"/>
        <v>210.79</v>
      </c>
      <c r="O113" s="6">
        <f t="shared" si="42"/>
        <v>0</v>
      </c>
      <c r="P113" s="25">
        <f t="shared" si="71"/>
        <v>210.79</v>
      </c>
      <c r="Q113" s="25">
        <f t="shared" si="72"/>
        <v>0</v>
      </c>
      <c r="R113" s="6">
        <f t="shared" si="61"/>
        <v>0</v>
      </c>
      <c r="S113" s="6">
        <f t="shared" si="61"/>
        <v>225.5453</v>
      </c>
      <c r="T113" s="6">
        <f t="shared" si="43"/>
        <v>0</v>
      </c>
      <c r="U113" s="25">
        <f t="shared" si="73"/>
        <v>225.5453</v>
      </c>
      <c r="V113" s="6">
        <f t="shared" si="74"/>
        <v>0</v>
      </c>
      <c r="W113" s="6">
        <f t="shared" si="62"/>
        <v>0</v>
      </c>
      <c r="X113" s="6">
        <f t="shared" si="44"/>
        <v>241.333471</v>
      </c>
      <c r="Y113" s="6">
        <f t="shared" si="45"/>
        <v>0</v>
      </c>
      <c r="Z113" s="25">
        <f t="shared" si="75"/>
        <v>241.333471</v>
      </c>
    </row>
    <row r="114" spans="1:26" s="7" customFormat="1" ht="15">
      <c r="A114" s="40"/>
      <c r="B114" s="41"/>
      <c r="C114" s="41"/>
      <c r="D114" s="50"/>
      <c r="E114" s="42"/>
      <c r="F114" s="17" t="s">
        <v>203</v>
      </c>
      <c r="G114" s="6"/>
      <c r="H114" s="6"/>
      <c r="I114" s="6"/>
      <c r="J114" s="6"/>
      <c r="K114" s="25">
        <f t="shared" si="76"/>
        <v>0</v>
      </c>
      <c r="L114" s="6"/>
      <c r="M114" s="6">
        <f t="shared" si="40"/>
        <v>0</v>
      </c>
      <c r="N114" s="6">
        <f t="shared" si="41"/>
        <v>0</v>
      </c>
      <c r="O114" s="6">
        <f t="shared" si="42"/>
        <v>0</v>
      </c>
      <c r="P114" s="25">
        <f t="shared" si="71"/>
        <v>0</v>
      </c>
      <c r="Q114" s="25">
        <f t="shared" si="72"/>
        <v>0</v>
      </c>
      <c r="R114" s="6">
        <f t="shared" si="61"/>
        <v>0</v>
      </c>
      <c r="S114" s="6">
        <f t="shared" si="61"/>
        <v>0</v>
      </c>
      <c r="T114" s="6">
        <f t="shared" si="43"/>
        <v>0</v>
      </c>
      <c r="U114" s="25">
        <f t="shared" si="73"/>
        <v>0</v>
      </c>
      <c r="V114" s="6">
        <f t="shared" si="74"/>
        <v>0</v>
      </c>
      <c r="W114" s="6">
        <f t="shared" si="62"/>
        <v>0</v>
      </c>
      <c r="X114" s="6">
        <f t="shared" si="44"/>
        <v>0</v>
      </c>
      <c r="Y114" s="6">
        <f t="shared" si="45"/>
        <v>0</v>
      </c>
      <c r="Z114" s="25">
        <f t="shared" si="75"/>
        <v>0</v>
      </c>
    </row>
    <row r="115" spans="1:26" s="7" customFormat="1" ht="28.5">
      <c r="A115" s="40"/>
      <c r="B115" s="41"/>
      <c r="C115" s="41"/>
      <c r="D115" s="50"/>
      <c r="E115" s="42"/>
      <c r="F115" s="17" t="s">
        <v>204</v>
      </c>
      <c r="G115" s="6"/>
      <c r="H115" s="6"/>
      <c r="I115" s="6"/>
      <c r="J115" s="6"/>
      <c r="K115" s="25">
        <f t="shared" si="76"/>
        <v>0</v>
      </c>
      <c r="L115" s="6"/>
      <c r="M115" s="6">
        <f t="shared" si="40"/>
        <v>0</v>
      </c>
      <c r="N115" s="6">
        <f t="shared" si="41"/>
        <v>0</v>
      </c>
      <c r="O115" s="6">
        <f t="shared" si="42"/>
        <v>0</v>
      </c>
      <c r="P115" s="25">
        <f t="shared" si="71"/>
        <v>0</v>
      </c>
      <c r="Q115" s="25">
        <f t="shared" si="72"/>
        <v>0</v>
      </c>
      <c r="R115" s="6">
        <f t="shared" si="61"/>
        <v>0</v>
      </c>
      <c r="S115" s="6">
        <f t="shared" si="61"/>
        <v>0</v>
      </c>
      <c r="T115" s="6">
        <f t="shared" si="43"/>
        <v>0</v>
      </c>
      <c r="U115" s="25">
        <f t="shared" si="73"/>
        <v>0</v>
      </c>
      <c r="V115" s="6">
        <f t="shared" si="74"/>
        <v>0</v>
      </c>
      <c r="W115" s="6">
        <f t="shared" si="62"/>
        <v>0</v>
      </c>
      <c r="X115" s="6">
        <f t="shared" si="44"/>
        <v>0</v>
      </c>
      <c r="Y115" s="6">
        <f t="shared" si="45"/>
        <v>0</v>
      </c>
      <c r="Z115" s="25">
        <f t="shared" si="75"/>
        <v>0</v>
      </c>
    </row>
    <row r="116" spans="1:26" s="7" customFormat="1" ht="28.5">
      <c r="A116" s="40"/>
      <c r="B116" s="41"/>
      <c r="C116" s="41"/>
      <c r="D116" s="50"/>
      <c r="E116" s="42"/>
      <c r="F116" s="17" t="s">
        <v>205</v>
      </c>
      <c r="G116" s="6"/>
      <c r="H116" s="6"/>
      <c r="I116" s="6">
        <v>151</v>
      </c>
      <c r="J116" s="6"/>
      <c r="K116" s="25">
        <f t="shared" si="76"/>
        <v>151</v>
      </c>
      <c r="L116" s="6"/>
      <c r="M116" s="6">
        <f t="shared" si="40"/>
        <v>0</v>
      </c>
      <c r="N116" s="6">
        <f t="shared" si="41"/>
        <v>161.57</v>
      </c>
      <c r="O116" s="6">
        <f t="shared" si="42"/>
        <v>0</v>
      </c>
      <c r="P116" s="25">
        <f t="shared" si="71"/>
        <v>161.57</v>
      </c>
      <c r="Q116" s="25">
        <f t="shared" si="72"/>
        <v>0</v>
      </c>
      <c r="R116" s="6">
        <f t="shared" si="61"/>
        <v>0</v>
      </c>
      <c r="S116" s="6">
        <f t="shared" si="61"/>
        <v>172.8799</v>
      </c>
      <c r="T116" s="6">
        <f t="shared" si="43"/>
        <v>0</v>
      </c>
      <c r="U116" s="25">
        <f t="shared" si="73"/>
        <v>172.8799</v>
      </c>
      <c r="V116" s="6">
        <f t="shared" si="74"/>
        <v>0</v>
      </c>
      <c r="W116" s="6">
        <f t="shared" si="62"/>
        <v>0</v>
      </c>
      <c r="X116" s="6">
        <f t="shared" si="44"/>
        <v>184.981493</v>
      </c>
      <c r="Y116" s="6">
        <f t="shared" si="45"/>
        <v>0</v>
      </c>
      <c r="Z116" s="25">
        <f t="shared" si="75"/>
        <v>184.981493</v>
      </c>
    </row>
    <row r="117" spans="1:26" s="7" customFormat="1" ht="15">
      <c r="A117" s="40"/>
      <c r="B117" s="41"/>
      <c r="C117" s="41"/>
      <c r="D117" s="50"/>
      <c r="E117" s="42"/>
      <c r="F117" s="17" t="s">
        <v>206</v>
      </c>
      <c r="G117" s="6"/>
      <c r="H117" s="6"/>
      <c r="I117" s="6"/>
      <c r="J117" s="6"/>
      <c r="K117" s="25">
        <f t="shared" si="76"/>
        <v>0</v>
      </c>
      <c r="L117" s="6"/>
      <c r="M117" s="6">
        <f t="shared" si="40"/>
        <v>0</v>
      </c>
      <c r="N117" s="6">
        <f t="shared" si="41"/>
        <v>0</v>
      </c>
      <c r="O117" s="6">
        <f t="shared" si="42"/>
        <v>0</v>
      </c>
      <c r="P117" s="25">
        <f t="shared" si="71"/>
        <v>0</v>
      </c>
      <c r="Q117" s="25">
        <f t="shared" si="72"/>
        <v>0</v>
      </c>
      <c r="R117" s="6">
        <f t="shared" si="61"/>
        <v>0</v>
      </c>
      <c r="S117" s="6">
        <f t="shared" si="61"/>
        <v>0</v>
      </c>
      <c r="T117" s="6">
        <f t="shared" si="43"/>
        <v>0</v>
      </c>
      <c r="U117" s="25">
        <f t="shared" si="73"/>
        <v>0</v>
      </c>
      <c r="V117" s="6">
        <f t="shared" si="74"/>
        <v>0</v>
      </c>
      <c r="W117" s="6">
        <f t="shared" si="62"/>
        <v>0</v>
      </c>
      <c r="X117" s="6">
        <f t="shared" si="44"/>
        <v>0</v>
      </c>
      <c r="Y117" s="6">
        <f t="shared" si="45"/>
        <v>0</v>
      </c>
      <c r="Z117" s="25">
        <f t="shared" si="75"/>
        <v>0</v>
      </c>
    </row>
    <row r="118" spans="1:26" s="7" customFormat="1" ht="28.5">
      <c r="A118" s="40"/>
      <c r="B118" s="41"/>
      <c r="C118" s="41"/>
      <c r="D118" s="50"/>
      <c r="E118" s="42"/>
      <c r="F118" s="17" t="s">
        <v>207</v>
      </c>
      <c r="G118" s="6"/>
      <c r="H118" s="6"/>
      <c r="I118" s="6">
        <v>25</v>
      </c>
      <c r="J118" s="6"/>
      <c r="K118" s="25">
        <f t="shared" si="76"/>
        <v>25</v>
      </c>
      <c r="L118" s="6"/>
      <c r="M118" s="6">
        <f t="shared" si="40"/>
        <v>0</v>
      </c>
      <c r="N118" s="6">
        <f t="shared" si="41"/>
        <v>26.75</v>
      </c>
      <c r="O118" s="6">
        <f t="shared" si="42"/>
        <v>0</v>
      </c>
      <c r="P118" s="25">
        <f t="shared" si="71"/>
        <v>26.75</v>
      </c>
      <c r="Q118" s="25">
        <f t="shared" si="72"/>
        <v>0</v>
      </c>
      <c r="R118" s="6">
        <f t="shared" si="61"/>
        <v>0</v>
      </c>
      <c r="S118" s="6">
        <f t="shared" si="61"/>
        <v>28.6225</v>
      </c>
      <c r="T118" s="6">
        <f t="shared" si="43"/>
        <v>0</v>
      </c>
      <c r="U118" s="25">
        <f t="shared" si="73"/>
        <v>28.6225</v>
      </c>
      <c r="V118" s="6">
        <f t="shared" si="74"/>
        <v>0</v>
      </c>
      <c r="W118" s="6">
        <f t="shared" si="62"/>
        <v>0</v>
      </c>
      <c r="X118" s="6">
        <f t="shared" si="44"/>
        <v>30.626075</v>
      </c>
      <c r="Y118" s="6">
        <f t="shared" si="45"/>
        <v>0</v>
      </c>
      <c r="Z118" s="25">
        <f t="shared" si="75"/>
        <v>30.626075</v>
      </c>
    </row>
    <row r="119" spans="1:26" s="9" customFormat="1" ht="15">
      <c r="A119" s="40"/>
      <c r="B119" s="41"/>
      <c r="C119" s="41"/>
      <c r="D119" s="50"/>
      <c r="E119" s="42"/>
      <c r="F119" s="15" t="s">
        <v>123</v>
      </c>
      <c r="G119" s="8">
        <f>SUM(G112:G118)</f>
        <v>350</v>
      </c>
      <c r="H119" s="8">
        <f aca="true" t="shared" si="77" ref="H119:Z119">SUM(H112:H118)</f>
        <v>0</v>
      </c>
      <c r="I119" s="8">
        <f t="shared" si="77"/>
        <v>373</v>
      </c>
      <c r="J119" s="8">
        <f t="shared" si="77"/>
        <v>0</v>
      </c>
      <c r="K119" s="8">
        <f t="shared" si="77"/>
        <v>723</v>
      </c>
      <c r="L119" s="8">
        <f>SUM(L112:L118)</f>
        <v>350</v>
      </c>
      <c r="M119" s="8">
        <f t="shared" si="40"/>
        <v>0</v>
      </c>
      <c r="N119" s="8">
        <f t="shared" si="41"/>
        <v>399.11</v>
      </c>
      <c r="O119" s="8">
        <f t="shared" si="42"/>
        <v>0</v>
      </c>
      <c r="P119" s="8">
        <f t="shared" si="77"/>
        <v>749.1099999999999</v>
      </c>
      <c r="Q119" s="8">
        <f t="shared" si="77"/>
        <v>374.5</v>
      </c>
      <c r="R119" s="8">
        <f t="shared" si="61"/>
        <v>0</v>
      </c>
      <c r="S119" s="8">
        <f t="shared" si="61"/>
        <v>427.0477</v>
      </c>
      <c r="T119" s="8">
        <f t="shared" si="43"/>
        <v>0</v>
      </c>
      <c r="U119" s="8">
        <f t="shared" si="77"/>
        <v>801.5477</v>
      </c>
      <c r="V119" s="8">
        <f t="shared" si="77"/>
        <v>400.71500000000003</v>
      </c>
      <c r="W119" s="8">
        <f t="shared" si="62"/>
        <v>0</v>
      </c>
      <c r="X119" s="8">
        <f t="shared" si="44"/>
        <v>456.94103900000005</v>
      </c>
      <c r="Y119" s="8">
        <f t="shared" si="45"/>
        <v>0</v>
      </c>
      <c r="Z119" s="8">
        <f t="shared" si="77"/>
        <v>857.6560390000001</v>
      </c>
    </row>
    <row r="120" spans="1:26" s="7" customFormat="1" ht="28.5">
      <c r="A120" s="40"/>
      <c r="B120" s="41"/>
      <c r="C120" s="41"/>
      <c r="D120" s="50">
        <v>2</v>
      </c>
      <c r="E120" s="42" t="s">
        <v>82</v>
      </c>
      <c r="F120" s="14" t="s">
        <v>208</v>
      </c>
      <c r="G120" s="25"/>
      <c r="H120" s="25"/>
      <c r="I120" s="25"/>
      <c r="J120" s="25"/>
      <c r="K120" s="25">
        <f>SUM(G120:J120)</f>
        <v>0</v>
      </c>
      <c r="L120" s="25"/>
      <c r="M120" s="25">
        <f t="shared" si="40"/>
        <v>0</v>
      </c>
      <c r="N120" s="25">
        <f t="shared" si="41"/>
        <v>0</v>
      </c>
      <c r="O120" s="25">
        <f t="shared" si="42"/>
        <v>0</v>
      </c>
      <c r="P120" s="25">
        <f t="shared" si="71"/>
        <v>0</v>
      </c>
      <c r="Q120" s="25">
        <f t="shared" si="72"/>
        <v>0</v>
      </c>
      <c r="R120" s="25">
        <f t="shared" si="61"/>
        <v>0</v>
      </c>
      <c r="S120" s="25">
        <f t="shared" si="61"/>
        <v>0</v>
      </c>
      <c r="T120" s="25">
        <f t="shared" si="43"/>
        <v>0</v>
      </c>
      <c r="U120" s="25">
        <f>SUM(Q120:T120)</f>
        <v>0</v>
      </c>
      <c r="V120" s="25">
        <f t="shared" si="74"/>
        <v>0</v>
      </c>
      <c r="W120" s="25">
        <f t="shared" si="62"/>
        <v>0</v>
      </c>
      <c r="X120" s="25">
        <f t="shared" si="44"/>
        <v>0</v>
      </c>
      <c r="Y120" s="25">
        <f t="shared" si="45"/>
        <v>0</v>
      </c>
      <c r="Z120" s="25">
        <f t="shared" si="75"/>
        <v>0</v>
      </c>
    </row>
    <row r="121" spans="1:26" s="7" customFormat="1" ht="15">
      <c r="A121" s="40"/>
      <c r="B121" s="41"/>
      <c r="C121" s="41"/>
      <c r="D121" s="50"/>
      <c r="E121" s="42"/>
      <c r="F121" s="14" t="s">
        <v>209</v>
      </c>
      <c r="G121" s="6"/>
      <c r="H121" s="6"/>
      <c r="I121" s="6"/>
      <c r="J121" s="6"/>
      <c r="K121" s="25">
        <f>SUM(G121:J121)</f>
        <v>0</v>
      </c>
      <c r="L121" s="6"/>
      <c r="M121" s="6">
        <f t="shared" si="40"/>
        <v>0</v>
      </c>
      <c r="N121" s="6">
        <f t="shared" si="41"/>
        <v>0</v>
      </c>
      <c r="O121" s="6">
        <f t="shared" si="42"/>
        <v>0</v>
      </c>
      <c r="P121" s="25">
        <f t="shared" si="71"/>
        <v>0</v>
      </c>
      <c r="Q121" s="25">
        <f t="shared" si="72"/>
        <v>0</v>
      </c>
      <c r="R121" s="6">
        <f t="shared" si="61"/>
        <v>0</v>
      </c>
      <c r="S121" s="6">
        <f t="shared" si="61"/>
        <v>0</v>
      </c>
      <c r="T121" s="6">
        <f t="shared" si="43"/>
        <v>0</v>
      </c>
      <c r="U121" s="25">
        <f>SUM(Q121:T121)</f>
        <v>0</v>
      </c>
      <c r="V121" s="6">
        <f t="shared" si="74"/>
        <v>0</v>
      </c>
      <c r="W121" s="6">
        <f t="shared" si="62"/>
        <v>0</v>
      </c>
      <c r="X121" s="6">
        <f t="shared" si="44"/>
        <v>0</v>
      </c>
      <c r="Y121" s="6">
        <f t="shared" si="45"/>
        <v>0</v>
      </c>
      <c r="Z121" s="25">
        <f t="shared" si="75"/>
        <v>0</v>
      </c>
    </row>
    <row r="122" spans="1:26" s="9" customFormat="1" ht="15">
      <c r="A122" s="40"/>
      <c r="B122" s="41"/>
      <c r="C122" s="41"/>
      <c r="D122" s="50"/>
      <c r="E122" s="42"/>
      <c r="F122" s="15" t="s">
        <v>123</v>
      </c>
      <c r="G122" s="8">
        <f>SUM(G120:G121)</f>
        <v>0</v>
      </c>
      <c r="H122" s="8">
        <v>0</v>
      </c>
      <c r="I122" s="8">
        <v>0</v>
      </c>
      <c r="J122" s="8">
        <v>0</v>
      </c>
      <c r="K122" s="8">
        <f>SUM(G122:J122)</f>
        <v>0</v>
      </c>
      <c r="L122" s="8">
        <f>SUM(L120:L121)</f>
        <v>0</v>
      </c>
      <c r="M122" s="8">
        <f t="shared" si="40"/>
        <v>0</v>
      </c>
      <c r="N122" s="8">
        <f t="shared" si="41"/>
        <v>0</v>
      </c>
      <c r="O122" s="8">
        <f t="shared" si="42"/>
        <v>0</v>
      </c>
      <c r="P122" s="8">
        <f>SUM(L122:O122)</f>
        <v>0</v>
      </c>
      <c r="Q122" s="8">
        <f>(L122*7%)+L122</f>
        <v>0</v>
      </c>
      <c r="R122" s="8">
        <f t="shared" si="61"/>
        <v>0</v>
      </c>
      <c r="S122" s="8">
        <f t="shared" si="61"/>
        <v>0</v>
      </c>
      <c r="T122" s="8">
        <f t="shared" si="43"/>
        <v>0</v>
      </c>
      <c r="U122" s="8">
        <f>SUM(Q122:T122)</f>
        <v>0</v>
      </c>
      <c r="V122" s="8">
        <f>(Q122*7%)+Q122</f>
        <v>0</v>
      </c>
      <c r="W122" s="8">
        <f t="shared" si="62"/>
        <v>0</v>
      </c>
      <c r="X122" s="8">
        <f t="shared" si="44"/>
        <v>0</v>
      </c>
      <c r="Y122" s="8">
        <f t="shared" si="45"/>
        <v>0</v>
      </c>
      <c r="Z122" s="8">
        <f>SUM(V122:Y122)</f>
        <v>0</v>
      </c>
    </row>
    <row r="123" spans="1:26" s="7" customFormat="1" ht="15">
      <c r="A123" s="40"/>
      <c r="B123" s="41"/>
      <c r="C123" s="41"/>
      <c r="D123" s="50">
        <v>3</v>
      </c>
      <c r="E123" s="42" t="s">
        <v>83</v>
      </c>
      <c r="F123" s="14" t="s">
        <v>210</v>
      </c>
      <c r="G123" s="25"/>
      <c r="H123" s="25"/>
      <c r="I123" s="25">
        <v>500</v>
      </c>
      <c r="J123" s="25"/>
      <c r="K123" s="25">
        <f>SUM(G123:J123)</f>
        <v>500</v>
      </c>
      <c r="L123" s="25"/>
      <c r="M123" s="25">
        <f t="shared" si="40"/>
        <v>0</v>
      </c>
      <c r="N123" s="25">
        <f t="shared" si="41"/>
        <v>535</v>
      </c>
      <c r="O123" s="25">
        <f t="shared" si="42"/>
        <v>0</v>
      </c>
      <c r="P123" s="25">
        <f t="shared" si="71"/>
        <v>535</v>
      </c>
      <c r="Q123" s="25">
        <f t="shared" si="72"/>
        <v>0</v>
      </c>
      <c r="R123" s="25">
        <f t="shared" si="61"/>
        <v>0</v>
      </c>
      <c r="S123" s="25">
        <f t="shared" si="61"/>
        <v>572.45</v>
      </c>
      <c r="T123" s="25">
        <f t="shared" si="43"/>
        <v>0</v>
      </c>
      <c r="U123" s="25">
        <f aca="true" t="shared" si="78" ref="U123:U133">SUM(Q123:T123)</f>
        <v>572.45</v>
      </c>
      <c r="V123" s="25">
        <f t="shared" si="74"/>
        <v>0</v>
      </c>
      <c r="W123" s="25">
        <f t="shared" si="62"/>
        <v>0</v>
      </c>
      <c r="X123" s="25">
        <f t="shared" si="44"/>
        <v>612.5215000000001</v>
      </c>
      <c r="Y123" s="25">
        <f t="shared" si="45"/>
        <v>0</v>
      </c>
      <c r="Z123" s="25">
        <f t="shared" si="75"/>
        <v>612.5215000000001</v>
      </c>
    </row>
    <row r="124" spans="1:26" s="7" customFormat="1" ht="28.5">
      <c r="A124" s="40"/>
      <c r="B124" s="41"/>
      <c r="C124" s="41"/>
      <c r="D124" s="50"/>
      <c r="E124" s="42"/>
      <c r="F124" s="14" t="s">
        <v>211</v>
      </c>
      <c r="G124" s="6"/>
      <c r="H124" s="6"/>
      <c r="I124" s="6"/>
      <c r="J124" s="6"/>
      <c r="K124" s="25">
        <f aca="true" t="shared" si="79" ref="K124:K133">SUM(G124:J124)</f>
        <v>0</v>
      </c>
      <c r="L124" s="6"/>
      <c r="M124" s="6">
        <f t="shared" si="40"/>
        <v>0</v>
      </c>
      <c r="N124" s="6">
        <f t="shared" si="41"/>
        <v>0</v>
      </c>
      <c r="O124" s="6">
        <f t="shared" si="42"/>
        <v>0</v>
      </c>
      <c r="P124" s="25">
        <f t="shared" si="71"/>
        <v>0</v>
      </c>
      <c r="Q124" s="25">
        <f t="shared" si="72"/>
        <v>0</v>
      </c>
      <c r="R124" s="6">
        <f t="shared" si="61"/>
        <v>0</v>
      </c>
      <c r="S124" s="6">
        <f t="shared" si="61"/>
        <v>0</v>
      </c>
      <c r="T124" s="6">
        <f t="shared" si="43"/>
        <v>0</v>
      </c>
      <c r="U124" s="25">
        <f t="shared" si="78"/>
        <v>0</v>
      </c>
      <c r="V124" s="6">
        <f t="shared" si="74"/>
        <v>0</v>
      </c>
      <c r="W124" s="6">
        <f t="shared" si="62"/>
        <v>0</v>
      </c>
      <c r="X124" s="6">
        <f t="shared" si="44"/>
        <v>0</v>
      </c>
      <c r="Y124" s="6">
        <f t="shared" si="45"/>
        <v>0</v>
      </c>
      <c r="Z124" s="25">
        <f t="shared" si="75"/>
        <v>0</v>
      </c>
    </row>
    <row r="125" spans="1:26" s="7" customFormat="1" ht="15">
      <c r="A125" s="40"/>
      <c r="B125" s="41"/>
      <c r="C125" s="41"/>
      <c r="D125" s="50"/>
      <c r="E125" s="42"/>
      <c r="F125" s="14" t="s">
        <v>212</v>
      </c>
      <c r="G125" s="6"/>
      <c r="H125" s="6"/>
      <c r="I125" s="6"/>
      <c r="J125" s="6"/>
      <c r="K125" s="25">
        <f t="shared" si="79"/>
        <v>0</v>
      </c>
      <c r="L125" s="6"/>
      <c r="M125" s="6">
        <f t="shared" si="40"/>
        <v>0</v>
      </c>
      <c r="N125" s="6">
        <f t="shared" si="41"/>
        <v>0</v>
      </c>
      <c r="O125" s="6">
        <f t="shared" si="42"/>
        <v>0</v>
      </c>
      <c r="P125" s="25">
        <f t="shared" si="71"/>
        <v>0</v>
      </c>
      <c r="Q125" s="25">
        <f t="shared" si="72"/>
        <v>0</v>
      </c>
      <c r="R125" s="6">
        <f t="shared" si="61"/>
        <v>0</v>
      </c>
      <c r="S125" s="6">
        <f t="shared" si="61"/>
        <v>0</v>
      </c>
      <c r="T125" s="6">
        <f t="shared" si="43"/>
        <v>0</v>
      </c>
      <c r="U125" s="25">
        <f t="shared" si="78"/>
        <v>0</v>
      </c>
      <c r="V125" s="6">
        <f t="shared" si="74"/>
        <v>0</v>
      </c>
      <c r="W125" s="6">
        <f t="shared" si="62"/>
        <v>0</v>
      </c>
      <c r="X125" s="6">
        <f t="shared" si="44"/>
        <v>0</v>
      </c>
      <c r="Y125" s="6">
        <f t="shared" si="45"/>
        <v>0</v>
      </c>
      <c r="Z125" s="25">
        <f t="shared" si="75"/>
        <v>0</v>
      </c>
    </row>
    <row r="126" spans="1:26" s="7" customFormat="1" ht="28.5">
      <c r="A126" s="40"/>
      <c r="B126" s="41"/>
      <c r="C126" s="41"/>
      <c r="D126" s="50"/>
      <c r="E126" s="42"/>
      <c r="F126" s="14" t="s">
        <v>213</v>
      </c>
      <c r="G126" s="6"/>
      <c r="H126" s="6"/>
      <c r="I126" s="6">
        <v>201</v>
      </c>
      <c r="J126" s="6"/>
      <c r="K126" s="25">
        <f t="shared" si="79"/>
        <v>201</v>
      </c>
      <c r="L126" s="6"/>
      <c r="M126" s="6">
        <f t="shared" si="40"/>
        <v>0</v>
      </c>
      <c r="N126" s="6">
        <f t="shared" si="41"/>
        <v>215.07</v>
      </c>
      <c r="O126" s="6">
        <f t="shared" si="42"/>
        <v>0</v>
      </c>
      <c r="P126" s="25">
        <f t="shared" si="71"/>
        <v>215.07</v>
      </c>
      <c r="Q126" s="25">
        <f t="shared" si="72"/>
        <v>0</v>
      </c>
      <c r="R126" s="6">
        <f t="shared" si="61"/>
        <v>0</v>
      </c>
      <c r="S126" s="6">
        <f t="shared" si="61"/>
        <v>230.1249</v>
      </c>
      <c r="T126" s="6">
        <f t="shared" si="43"/>
        <v>0</v>
      </c>
      <c r="U126" s="25">
        <f t="shared" si="78"/>
        <v>230.1249</v>
      </c>
      <c r="V126" s="6">
        <f t="shared" si="74"/>
        <v>0</v>
      </c>
      <c r="W126" s="6">
        <f t="shared" si="62"/>
        <v>0</v>
      </c>
      <c r="X126" s="6">
        <f t="shared" si="44"/>
        <v>246.233643</v>
      </c>
      <c r="Y126" s="6">
        <f t="shared" si="45"/>
        <v>0</v>
      </c>
      <c r="Z126" s="25">
        <f t="shared" si="75"/>
        <v>246.233643</v>
      </c>
    </row>
    <row r="127" spans="1:26" s="7" customFormat="1" ht="15" customHeight="1">
      <c r="A127" s="40"/>
      <c r="B127" s="41"/>
      <c r="C127" s="41"/>
      <c r="D127" s="50"/>
      <c r="E127" s="42"/>
      <c r="F127" s="14" t="s">
        <v>214</v>
      </c>
      <c r="G127" s="6"/>
      <c r="H127" s="6"/>
      <c r="I127" s="6">
        <v>190</v>
      </c>
      <c r="J127" s="6"/>
      <c r="K127" s="25">
        <f t="shared" si="79"/>
        <v>190</v>
      </c>
      <c r="L127" s="6"/>
      <c r="M127" s="6">
        <f t="shared" si="40"/>
        <v>0</v>
      </c>
      <c r="N127" s="6">
        <f t="shared" si="41"/>
        <v>203.3</v>
      </c>
      <c r="O127" s="6">
        <f t="shared" si="42"/>
        <v>0</v>
      </c>
      <c r="P127" s="25">
        <f t="shared" si="71"/>
        <v>203.3</v>
      </c>
      <c r="Q127" s="25">
        <f t="shared" si="72"/>
        <v>0</v>
      </c>
      <c r="R127" s="6">
        <f t="shared" si="61"/>
        <v>0</v>
      </c>
      <c r="S127" s="6">
        <f t="shared" si="61"/>
        <v>217.531</v>
      </c>
      <c r="T127" s="6">
        <f t="shared" si="43"/>
        <v>0</v>
      </c>
      <c r="U127" s="25">
        <f t="shared" si="78"/>
        <v>217.531</v>
      </c>
      <c r="V127" s="6">
        <f t="shared" si="74"/>
        <v>0</v>
      </c>
      <c r="W127" s="6">
        <f t="shared" si="62"/>
        <v>0</v>
      </c>
      <c r="X127" s="6">
        <f t="shared" si="44"/>
        <v>232.75817</v>
      </c>
      <c r="Y127" s="6">
        <f t="shared" si="45"/>
        <v>0</v>
      </c>
      <c r="Z127" s="25">
        <f t="shared" si="75"/>
        <v>232.75817</v>
      </c>
    </row>
    <row r="128" spans="1:26" s="7" customFormat="1" ht="15" customHeight="1">
      <c r="A128" s="40"/>
      <c r="B128" s="41"/>
      <c r="C128" s="41"/>
      <c r="D128" s="50"/>
      <c r="E128" s="42"/>
      <c r="F128" s="14" t="s">
        <v>215</v>
      </c>
      <c r="G128" s="6"/>
      <c r="H128" s="6"/>
      <c r="I128" s="6"/>
      <c r="J128" s="6"/>
      <c r="K128" s="25">
        <f t="shared" si="79"/>
        <v>0</v>
      </c>
      <c r="L128" s="6"/>
      <c r="M128" s="6">
        <f t="shared" si="40"/>
        <v>0</v>
      </c>
      <c r="N128" s="6">
        <f t="shared" si="41"/>
        <v>0</v>
      </c>
      <c r="O128" s="6">
        <f t="shared" si="42"/>
        <v>0</v>
      </c>
      <c r="P128" s="25">
        <f t="shared" si="71"/>
        <v>0</v>
      </c>
      <c r="Q128" s="25">
        <f t="shared" si="72"/>
        <v>0</v>
      </c>
      <c r="R128" s="6">
        <f t="shared" si="61"/>
        <v>0</v>
      </c>
      <c r="S128" s="6">
        <f t="shared" si="61"/>
        <v>0</v>
      </c>
      <c r="T128" s="6">
        <f t="shared" si="43"/>
        <v>0</v>
      </c>
      <c r="U128" s="25">
        <f t="shared" si="78"/>
        <v>0</v>
      </c>
      <c r="V128" s="6">
        <f t="shared" si="74"/>
        <v>0</v>
      </c>
      <c r="W128" s="6">
        <f t="shared" si="62"/>
        <v>0</v>
      </c>
      <c r="X128" s="6">
        <f t="shared" si="44"/>
        <v>0</v>
      </c>
      <c r="Y128" s="6">
        <f t="shared" si="45"/>
        <v>0</v>
      </c>
      <c r="Z128" s="25">
        <f t="shared" si="75"/>
        <v>0</v>
      </c>
    </row>
    <row r="129" spans="1:26" s="7" customFormat="1" ht="28.5">
      <c r="A129" s="40"/>
      <c r="B129" s="41"/>
      <c r="C129" s="41"/>
      <c r="D129" s="50"/>
      <c r="E129" s="42"/>
      <c r="F129" s="14" t="s">
        <v>216</v>
      </c>
      <c r="G129" s="6"/>
      <c r="H129" s="6"/>
      <c r="I129" s="6"/>
      <c r="J129" s="6"/>
      <c r="K129" s="25">
        <f t="shared" si="79"/>
        <v>0</v>
      </c>
      <c r="L129" s="6"/>
      <c r="M129" s="6">
        <f t="shared" si="40"/>
        <v>0</v>
      </c>
      <c r="N129" s="6">
        <f t="shared" si="41"/>
        <v>0</v>
      </c>
      <c r="O129" s="6">
        <f t="shared" si="42"/>
        <v>0</v>
      </c>
      <c r="P129" s="25">
        <f t="shared" si="71"/>
        <v>0</v>
      </c>
      <c r="Q129" s="25">
        <f t="shared" si="72"/>
        <v>0</v>
      </c>
      <c r="R129" s="6">
        <f t="shared" si="61"/>
        <v>0</v>
      </c>
      <c r="S129" s="6">
        <f t="shared" si="61"/>
        <v>0</v>
      </c>
      <c r="T129" s="6">
        <f t="shared" si="43"/>
        <v>0</v>
      </c>
      <c r="U129" s="25">
        <f t="shared" si="78"/>
        <v>0</v>
      </c>
      <c r="V129" s="6">
        <f t="shared" si="74"/>
        <v>0</v>
      </c>
      <c r="W129" s="6">
        <f t="shared" si="62"/>
        <v>0</v>
      </c>
      <c r="X129" s="6">
        <f t="shared" si="44"/>
        <v>0</v>
      </c>
      <c r="Y129" s="6">
        <f t="shared" si="45"/>
        <v>0</v>
      </c>
      <c r="Z129" s="25">
        <f t="shared" si="75"/>
        <v>0</v>
      </c>
    </row>
    <row r="130" spans="1:26" s="7" customFormat="1" ht="28.5">
      <c r="A130" s="40"/>
      <c r="B130" s="41"/>
      <c r="C130" s="41"/>
      <c r="D130" s="50"/>
      <c r="E130" s="42"/>
      <c r="F130" s="14" t="s">
        <v>217</v>
      </c>
      <c r="G130" s="6"/>
      <c r="H130" s="6"/>
      <c r="I130" s="6"/>
      <c r="J130" s="6"/>
      <c r="K130" s="25">
        <f t="shared" si="79"/>
        <v>0</v>
      </c>
      <c r="L130" s="6"/>
      <c r="M130" s="6">
        <f t="shared" si="40"/>
        <v>0</v>
      </c>
      <c r="N130" s="6">
        <f t="shared" si="41"/>
        <v>0</v>
      </c>
      <c r="O130" s="6">
        <f t="shared" si="42"/>
        <v>0</v>
      </c>
      <c r="P130" s="25">
        <f t="shared" si="71"/>
        <v>0</v>
      </c>
      <c r="Q130" s="25">
        <f t="shared" si="72"/>
        <v>0</v>
      </c>
      <c r="R130" s="6">
        <f t="shared" si="61"/>
        <v>0</v>
      </c>
      <c r="S130" s="6">
        <f t="shared" si="61"/>
        <v>0</v>
      </c>
      <c r="T130" s="6">
        <f t="shared" si="43"/>
        <v>0</v>
      </c>
      <c r="U130" s="25">
        <f t="shared" si="78"/>
        <v>0</v>
      </c>
      <c r="V130" s="6">
        <f t="shared" si="74"/>
        <v>0</v>
      </c>
      <c r="W130" s="6">
        <f t="shared" si="62"/>
        <v>0</v>
      </c>
      <c r="X130" s="6">
        <f t="shared" si="44"/>
        <v>0</v>
      </c>
      <c r="Y130" s="6">
        <f t="shared" si="45"/>
        <v>0</v>
      </c>
      <c r="Z130" s="25">
        <f t="shared" si="75"/>
        <v>0</v>
      </c>
    </row>
    <row r="131" spans="1:26" s="7" customFormat="1" ht="15" customHeight="1">
      <c r="A131" s="40"/>
      <c r="B131" s="41"/>
      <c r="C131" s="41"/>
      <c r="D131" s="50"/>
      <c r="E131" s="42"/>
      <c r="F131" s="14" t="s">
        <v>218</v>
      </c>
      <c r="G131" s="6"/>
      <c r="H131" s="6"/>
      <c r="I131" s="6"/>
      <c r="J131" s="6"/>
      <c r="K131" s="25">
        <f t="shared" si="79"/>
        <v>0</v>
      </c>
      <c r="L131" s="6"/>
      <c r="M131" s="6">
        <f t="shared" si="40"/>
        <v>0</v>
      </c>
      <c r="N131" s="6">
        <f t="shared" si="41"/>
        <v>0</v>
      </c>
      <c r="O131" s="6">
        <f t="shared" si="42"/>
        <v>0</v>
      </c>
      <c r="P131" s="25">
        <f t="shared" si="71"/>
        <v>0</v>
      </c>
      <c r="Q131" s="25">
        <f t="shared" si="72"/>
        <v>0</v>
      </c>
      <c r="R131" s="6">
        <f t="shared" si="61"/>
        <v>0</v>
      </c>
      <c r="S131" s="6">
        <f t="shared" si="61"/>
        <v>0</v>
      </c>
      <c r="T131" s="6">
        <f t="shared" si="43"/>
        <v>0</v>
      </c>
      <c r="U131" s="25">
        <f t="shared" si="78"/>
        <v>0</v>
      </c>
      <c r="V131" s="6">
        <f t="shared" si="74"/>
        <v>0</v>
      </c>
      <c r="W131" s="6">
        <f t="shared" si="62"/>
        <v>0</v>
      </c>
      <c r="X131" s="6">
        <f t="shared" si="44"/>
        <v>0</v>
      </c>
      <c r="Y131" s="6">
        <f t="shared" si="45"/>
        <v>0</v>
      </c>
      <c r="Z131" s="25">
        <f t="shared" si="75"/>
        <v>0</v>
      </c>
    </row>
    <row r="132" spans="1:26" s="7" customFormat="1" ht="28.5">
      <c r="A132" s="40"/>
      <c r="B132" s="41"/>
      <c r="C132" s="41"/>
      <c r="D132" s="50"/>
      <c r="E132" s="42"/>
      <c r="F132" s="14" t="s">
        <v>219</v>
      </c>
      <c r="G132" s="6"/>
      <c r="H132" s="6"/>
      <c r="I132" s="6"/>
      <c r="J132" s="6"/>
      <c r="K132" s="25">
        <f t="shared" si="79"/>
        <v>0</v>
      </c>
      <c r="L132" s="6"/>
      <c r="M132" s="6">
        <f t="shared" si="40"/>
        <v>0</v>
      </c>
      <c r="N132" s="6">
        <f t="shared" si="41"/>
        <v>0</v>
      </c>
      <c r="O132" s="6">
        <f t="shared" si="42"/>
        <v>0</v>
      </c>
      <c r="P132" s="25">
        <f t="shared" si="71"/>
        <v>0</v>
      </c>
      <c r="Q132" s="25">
        <f t="shared" si="72"/>
        <v>0</v>
      </c>
      <c r="R132" s="6">
        <f t="shared" si="61"/>
        <v>0</v>
      </c>
      <c r="S132" s="6">
        <f t="shared" si="61"/>
        <v>0</v>
      </c>
      <c r="T132" s="6">
        <f t="shared" si="43"/>
        <v>0</v>
      </c>
      <c r="U132" s="25">
        <f t="shared" si="78"/>
        <v>0</v>
      </c>
      <c r="V132" s="6">
        <f t="shared" si="74"/>
        <v>0</v>
      </c>
      <c r="W132" s="6">
        <f t="shared" si="62"/>
        <v>0</v>
      </c>
      <c r="X132" s="6">
        <f t="shared" si="44"/>
        <v>0</v>
      </c>
      <c r="Y132" s="6">
        <f t="shared" si="45"/>
        <v>0</v>
      </c>
      <c r="Z132" s="25">
        <f t="shared" si="75"/>
        <v>0</v>
      </c>
    </row>
    <row r="133" spans="1:26" s="7" customFormat="1" ht="28.5" customHeight="1">
      <c r="A133" s="40"/>
      <c r="B133" s="41"/>
      <c r="C133" s="41"/>
      <c r="D133" s="50"/>
      <c r="E133" s="42"/>
      <c r="F133" s="14" t="s">
        <v>220</v>
      </c>
      <c r="G133" s="6"/>
      <c r="H133" s="6"/>
      <c r="I133" s="6"/>
      <c r="J133" s="6"/>
      <c r="K133" s="25">
        <f t="shared" si="79"/>
        <v>0</v>
      </c>
      <c r="L133" s="6"/>
      <c r="M133" s="6">
        <f t="shared" si="40"/>
        <v>0</v>
      </c>
      <c r="N133" s="6">
        <f t="shared" si="41"/>
        <v>0</v>
      </c>
      <c r="O133" s="6">
        <f t="shared" si="42"/>
        <v>0</v>
      </c>
      <c r="P133" s="25">
        <f t="shared" si="71"/>
        <v>0</v>
      </c>
      <c r="Q133" s="25">
        <f t="shared" si="72"/>
        <v>0</v>
      </c>
      <c r="R133" s="6">
        <f t="shared" si="61"/>
        <v>0</v>
      </c>
      <c r="S133" s="6">
        <f t="shared" si="61"/>
        <v>0</v>
      </c>
      <c r="T133" s="6">
        <f t="shared" si="43"/>
        <v>0</v>
      </c>
      <c r="U133" s="25">
        <f t="shared" si="78"/>
        <v>0</v>
      </c>
      <c r="V133" s="6">
        <f t="shared" si="74"/>
        <v>0</v>
      </c>
      <c r="W133" s="6">
        <f t="shared" si="62"/>
        <v>0</v>
      </c>
      <c r="X133" s="6">
        <f t="shared" si="44"/>
        <v>0</v>
      </c>
      <c r="Y133" s="6">
        <f t="shared" si="45"/>
        <v>0</v>
      </c>
      <c r="Z133" s="25">
        <f t="shared" si="75"/>
        <v>0</v>
      </c>
    </row>
    <row r="134" spans="1:26" s="9" customFormat="1" ht="15">
      <c r="A134" s="40"/>
      <c r="B134" s="41"/>
      <c r="C134" s="41"/>
      <c r="D134" s="50"/>
      <c r="E134" s="42"/>
      <c r="F134" s="15" t="s">
        <v>123</v>
      </c>
      <c r="G134" s="8">
        <f>SUM(G123:G133)</f>
        <v>0</v>
      </c>
      <c r="H134" s="8">
        <f aca="true" t="shared" si="80" ref="H134:Z134">SUM(H123:H133)</f>
        <v>0</v>
      </c>
      <c r="I134" s="8">
        <f t="shared" si="80"/>
        <v>891</v>
      </c>
      <c r="J134" s="8">
        <f t="shared" si="80"/>
        <v>0</v>
      </c>
      <c r="K134" s="8">
        <f t="shared" si="80"/>
        <v>891</v>
      </c>
      <c r="L134" s="8">
        <f>SUM(L123:L133)</f>
        <v>0</v>
      </c>
      <c r="M134" s="8">
        <f t="shared" si="40"/>
        <v>0</v>
      </c>
      <c r="N134" s="8">
        <f t="shared" si="41"/>
        <v>953.37</v>
      </c>
      <c r="O134" s="8">
        <f t="shared" si="42"/>
        <v>0</v>
      </c>
      <c r="P134" s="8">
        <f t="shared" si="80"/>
        <v>953.3699999999999</v>
      </c>
      <c r="Q134" s="8">
        <f t="shared" si="80"/>
        <v>0</v>
      </c>
      <c r="R134" s="8">
        <f t="shared" si="61"/>
        <v>0</v>
      </c>
      <c r="S134" s="8">
        <f t="shared" si="61"/>
        <v>1020.1059</v>
      </c>
      <c r="T134" s="8">
        <f t="shared" si="43"/>
        <v>0</v>
      </c>
      <c r="U134" s="8">
        <f t="shared" si="80"/>
        <v>1020.1059</v>
      </c>
      <c r="V134" s="8">
        <f t="shared" si="80"/>
        <v>0</v>
      </c>
      <c r="W134" s="8">
        <f t="shared" si="62"/>
        <v>0</v>
      </c>
      <c r="X134" s="8">
        <f t="shared" si="44"/>
        <v>1091.513313</v>
      </c>
      <c r="Y134" s="8">
        <f t="shared" si="45"/>
        <v>0</v>
      </c>
      <c r="Z134" s="8">
        <f t="shared" si="80"/>
        <v>1091.5133130000002</v>
      </c>
    </row>
    <row r="135" spans="1:26" s="29" customFormat="1" ht="15">
      <c r="A135" s="40"/>
      <c r="B135" s="41"/>
      <c r="C135" s="48" t="s">
        <v>135</v>
      </c>
      <c r="D135" s="48"/>
      <c r="E135" s="48"/>
      <c r="F135" s="48"/>
      <c r="G135" s="27">
        <f aca="true" t="shared" si="81" ref="G135:Z135">SUM(G113:G134)</f>
        <v>350</v>
      </c>
      <c r="H135" s="27">
        <f t="shared" si="81"/>
        <v>0</v>
      </c>
      <c r="I135" s="27">
        <f t="shared" si="81"/>
        <v>2528</v>
      </c>
      <c r="J135" s="27">
        <f t="shared" si="81"/>
        <v>0</v>
      </c>
      <c r="K135" s="27">
        <f t="shared" si="81"/>
        <v>2878</v>
      </c>
      <c r="L135" s="27">
        <f t="shared" si="81"/>
        <v>350</v>
      </c>
      <c r="M135" s="27">
        <f t="shared" si="40"/>
        <v>0</v>
      </c>
      <c r="N135" s="27">
        <f t="shared" si="41"/>
        <v>2704.96</v>
      </c>
      <c r="O135" s="27">
        <f t="shared" si="42"/>
        <v>0</v>
      </c>
      <c r="P135" s="27">
        <f t="shared" si="81"/>
        <v>3054.9599999999996</v>
      </c>
      <c r="Q135" s="27">
        <f t="shared" si="81"/>
        <v>374.5</v>
      </c>
      <c r="R135" s="27">
        <f t="shared" si="61"/>
        <v>0</v>
      </c>
      <c r="S135" s="27">
        <f t="shared" si="61"/>
        <v>2894.3072</v>
      </c>
      <c r="T135" s="27">
        <f t="shared" si="43"/>
        <v>0</v>
      </c>
      <c r="U135" s="27">
        <f t="shared" si="81"/>
        <v>3268.8072</v>
      </c>
      <c r="V135" s="27">
        <f t="shared" si="81"/>
        <v>400.71500000000003</v>
      </c>
      <c r="W135" s="27">
        <f t="shared" si="62"/>
        <v>0</v>
      </c>
      <c r="X135" s="27">
        <f t="shared" si="44"/>
        <v>3096.9087040000004</v>
      </c>
      <c r="Y135" s="27">
        <f t="shared" si="45"/>
        <v>0</v>
      </c>
      <c r="Z135" s="27">
        <f t="shared" si="81"/>
        <v>3497.6237040000005</v>
      </c>
    </row>
    <row r="136" spans="1:26" s="7" customFormat="1" ht="28.5" customHeight="1">
      <c r="A136" s="40"/>
      <c r="B136" s="41">
        <v>2</v>
      </c>
      <c r="C136" s="41" t="s">
        <v>56</v>
      </c>
      <c r="D136" s="54">
        <v>1</v>
      </c>
      <c r="E136" s="42" t="s">
        <v>84</v>
      </c>
      <c r="F136" s="17" t="s">
        <v>221</v>
      </c>
      <c r="G136" s="25"/>
      <c r="H136" s="25"/>
      <c r="I136" s="25">
        <v>300</v>
      </c>
      <c r="J136" s="25"/>
      <c r="K136" s="25">
        <f>SUM(G136:J136)</f>
        <v>300</v>
      </c>
      <c r="L136" s="25"/>
      <c r="M136" s="25">
        <f aca="true" t="shared" si="82" ref="M136:M199">(H136*7%)+H136</f>
        <v>0</v>
      </c>
      <c r="N136" s="25">
        <f aca="true" t="shared" si="83" ref="N136:N199">(I136*7%)+I136</f>
        <v>321</v>
      </c>
      <c r="O136" s="25">
        <f aca="true" t="shared" si="84" ref="O136:O199">(J136*7%)+J136</f>
        <v>0</v>
      </c>
      <c r="P136" s="25">
        <f aca="true" t="shared" si="85" ref="P136:P161">SUM(L136:O136)</f>
        <v>321</v>
      </c>
      <c r="Q136" s="25">
        <f>(L136*7%)+L136</f>
        <v>0</v>
      </c>
      <c r="R136" s="25">
        <f t="shared" si="61"/>
        <v>0</v>
      </c>
      <c r="S136" s="25">
        <f t="shared" si="61"/>
        <v>343.47</v>
      </c>
      <c r="T136" s="25">
        <f aca="true" t="shared" si="86" ref="T136:T199">(O136*7%)+O136</f>
        <v>0</v>
      </c>
      <c r="U136" s="25">
        <f>SUM(Q136:T136)</f>
        <v>343.47</v>
      </c>
      <c r="V136" s="25">
        <f>(Q136*7%)+Q136</f>
        <v>0</v>
      </c>
      <c r="W136" s="25">
        <f t="shared" si="62"/>
        <v>0</v>
      </c>
      <c r="X136" s="25">
        <f aca="true" t="shared" si="87" ref="X136:X199">(S136*7%)+S136</f>
        <v>367.51290000000006</v>
      </c>
      <c r="Y136" s="25">
        <f aca="true" t="shared" si="88" ref="Y136:Y199">(T136*7%)+T136</f>
        <v>0</v>
      </c>
      <c r="Z136" s="25">
        <f aca="true" t="shared" si="89" ref="Z136:Z167">SUM(V136:Y136)</f>
        <v>367.51290000000006</v>
      </c>
    </row>
    <row r="137" spans="1:26" s="7" customFormat="1" ht="28.5">
      <c r="A137" s="40"/>
      <c r="B137" s="41"/>
      <c r="C137" s="41"/>
      <c r="D137" s="54"/>
      <c r="E137" s="42"/>
      <c r="F137" s="17" t="s">
        <v>222</v>
      </c>
      <c r="G137" s="6"/>
      <c r="H137" s="6"/>
      <c r="I137" s="6"/>
      <c r="J137" s="6"/>
      <c r="K137" s="25">
        <f aca="true" t="shared" si="90" ref="K137:K142">SUM(G137:J137)</f>
        <v>0</v>
      </c>
      <c r="L137" s="6"/>
      <c r="M137" s="6">
        <f t="shared" si="82"/>
        <v>0</v>
      </c>
      <c r="N137" s="6">
        <f t="shared" si="83"/>
        <v>0</v>
      </c>
      <c r="O137" s="6">
        <f t="shared" si="84"/>
        <v>0</v>
      </c>
      <c r="P137" s="25">
        <f t="shared" si="85"/>
        <v>0</v>
      </c>
      <c r="Q137" s="25">
        <f>(L137*7%)+L137</f>
        <v>0</v>
      </c>
      <c r="R137" s="6">
        <f t="shared" si="61"/>
        <v>0</v>
      </c>
      <c r="S137" s="6">
        <f t="shared" si="61"/>
        <v>0</v>
      </c>
      <c r="T137" s="6">
        <f t="shared" si="86"/>
        <v>0</v>
      </c>
      <c r="U137" s="25">
        <f>SUM(Q137:T137)</f>
        <v>0</v>
      </c>
      <c r="V137" s="6">
        <f>(Q137*7%)+Q137</f>
        <v>0</v>
      </c>
      <c r="W137" s="6">
        <f t="shared" si="62"/>
        <v>0</v>
      </c>
      <c r="X137" s="6">
        <f t="shared" si="87"/>
        <v>0</v>
      </c>
      <c r="Y137" s="6">
        <f t="shared" si="88"/>
        <v>0</v>
      </c>
      <c r="Z137" s="25">
        <f t="shared" si="89"/>
        <v>0</v>
      </c>
    </row>
    <row r="138" spans="1:26" s="7" customFormat="1" ht="28.5">
      <c r="A138" s="40"/>
      <c r="B138" s="41"/>
      <c r="C138" s="41"/>
      <c r="D138" s="54"/>
      <c r="E138" s="42"/>
      <c r="F138" s="17" t="s">
        <v>223</v>
      </c>
      <c r="G138" s="6"/>
      <c r="H138" s="6"/>
      <c r="I138" s="6">
        <v>500</v>
      </c>
      <c r="J138" s="6"/>
      <c r="K138" s="25">
        <f t="shared" si="90"/>
        <v>500</v>
      </c>
      <c r="L138" s="6"/>
      <c r="M138" s="6">
        <f t="shared" si="82"/>
        <v>0</v>
      </c>
      <c r="N138" s="6">
        <f t="shared" si="83"/>
        <v>535</v>
      </c>
      <c r="O138" s="6">
        <f t="shared" si="84"/>
        <v>0</v>
      </c>
      <c r="P138" s="25">
        <f t="shared" si="85"/>
        <v>535</v>
      </c>
      <c r="Q138" s="25">
        <f>(L138*7%)+L138</f>
        <v>0</v>
      </c>
      <c r="R138" s="6">
        <f t="shared" si="61"/>
        <v>0</v>
      </c>
      <c r="S138" s="6">
        <f t="shared" si="61"/>
        <v>572.45</v>
      </c>
      <c r="T138" s="6">
        <f t="shared" si="86"/>
        <v>0</v>
      </c>
      <c r="U138" s="25">
        <f>SUM(Q138:T138)</f>
        <v>572.45</v>
      </c>
      <c r="V138" s="6">
        <f>(Q138*7%)+Q138</f>
        <v>0</v>
      </c>
      <c r="W138" s="6">
        <f t="shared" si="62"/>
        <v>0</v>
      </c>
      <c r="X138" s="6">
        <f t="shared" si="87"/>
        <v>612.5215000000001</v>
      </c>
      <c r="Y138" s="6">
        <f t="shared" si="88"/>
        <v>0</v>
      </c>
      <c r="Z138" s="25">
        <f t="shared" si="89"/>
        <v>612.5215000000001</v>
      </c>
    </row>
    <row r="139" spans="1:26" s="7" customFormat="1" ht="15">
      <c r="A139" s="40"/>
      <c r="B139" s="41"/>
      <c r="C139" s="41"/>
      <c r="D139" s="54"/>
      <c r="E139" s="42"/>
      <c r="F139" s="17" t="s">
        <v>224</v>
      </c>
      <c r="G139" s="6"/>
      <c r="H139" s="6"/>
      <c r="I139" s="6">
        <v>1418.7</v>
      </c>
      <c r="J139" s="6"/>
      <c r="K139" s="25">
        <f t="shared" si="90"/>
        <v>1418.7</v>
      </c>
      <c r="L139" s="6"/>
      <c r="M139" s="6">
        <f t="shared" si="82"/>
        <v>0</v>
      </c>
      <c r="N139" s="6">
        <f t="shared" si="83"/>
        <v>1518.009</v>
      </c>
      <c r="O139" s="6">
        <f t="shared" si="84"/>
        <v>0</v>
      </c>
      <c r="P139" s="25">
        <f t="shared" si="85"/>
        <v>1518.009</v>
      </c>
      <c r="Q139" s="25">
        <f>(L139*7%)+L139</f>
        <v>0</v>
      </c>
      <c r="R139" s="6">
        <f t="shared" si="61"/>
        <v>0</v>
      </c>
      <c r="S139" s="6">
        <f t="shared" si="61"/>
        <v>1624.26963</v>
      </c>
      <c r="T139" s="6">
        <f t="shared" si="86"/>
        <v>0</v>
      </c>
      <c r="U139" s="6"/>
      <c r="V139" s="6">
        <f>(Q139*7%)+Q139</f>
        <v>0</v>
      </c>
      <c r="W139" s="6">
        <f t="shared" si="62"/>
        <v>0</v>
      </c>
      <c r="X139" s="6">
        <f t="shared" si="87"/>
        <v>1737.9685041</v>
      </c>
      <c r="Y139" s="6">
        <f t="shared" si="88"/>
        <v>0</v>
      </c>
      <c r="Z139" s="25">
        <f t="shared" si="89"/>
        <v>1737.9685041</v>
      </c>
    </row>
    <row r="140" spans="1:26" s="9" customFormat="1" ht="15">
      <c r="A140" s="40"/>
      <c r="B140" s="41"/>
      <c r="C140" s="41"/>
      <c r="D140" s="54"/>
      <c r="E140" s="42"/>
      <c r="F140" s="15" t="s">
        <v>123</v>
      </c>
      <c r="G140" s="8">
        <f aca="true" t="shared" si="91" ref="G140:L140">SUM(G136:G139)</f>
        <v>0</v>
      </c>
      <c r="H140" s="8">
        <f t="shared" si="91"/>
        <v>0</v>
      </c>
      <c r="I140" s="8">
        <f t="shared" si="91"/>
        <v>2218.7</v>
      </c>
      <c r="J140" s="8">
        <f t="shared" si="91"/>
        <v>0</v>
      </c>
      <c r="K140" s="8">
        <f t="shared" si="91"/>
        <v>2218.7</v>
      </c>
      <c r="L140" s="8">
        <f t="shared" si="91"/>
        <v>0</v>
      </c>
      <c r="M140" s="8">
        <f t="shared" si="82"/>
        <v>0</v>
      </c>
      <c r="N140" s="8">
        <f t="shared" si="83"/>
        <v>2374.009</v>
      </c>
      <c r="O140" s="8">
        <f t="shared" si="84"/>
        <v>0</v>
      </c>
      <c r="P140" s="8">
        <f>SUM(P136:P139)</f>
        <v>2374.009</v>
      </c>
      <c r="Q140" s="8">
        <f>SUM(Q136:Q139)</f>
        <v>0</v>
      </c>
      <c r="R140" s="8">
        <f t="shared" si="61"/>
        <v>0</v>
      </c>
      <c r="S140" s="8">
        <f t="shared" si="61"/>
        <v>2540.18963</v>
      </c>
      <c r="T140" s="8">
        <f t="shared" si="86"/>
        <v>0</v>
      </c>
      <c r="U140" s="8">
        <f>SUM(U136:U139)</f>
        <v>915.9200000000001</v>
      </c>
      <c r="V140" s="8">
        <f>SUM(V136:V139)</f>
        <v>0</v>
      </c>
      <c r="W140" s="8">
        <f t="shared" si="62"/>
        <v>0</v>
      </c>
      <c r="X140" s="8">
        <f t="shared" si="87"/>
        <v>2718.0029041</v>
      </c>
      <c r="Y140" s="8">
        <f t="shared" si="88"/>
        <v>0</v>
      </c>
      <c r="Z140" s="8">
        <f>SUM(Z136:Z139)</f>
        <v>2718.0029041000003</v>
      </c>
    </row>
    <row r="141" spans="1:26" s="7" customFormat="1" ht="30" customHeight="1">
      <c r="A141" s="40"/>
      <c r="B141" s="41"/>
      <c r="C141" s="41"/>
      <c r="D141" s="54">
        <v>2</v>
      </c>
      <c r="E141" s="42" t="s">
        <v>85</v>
      </c>
      <c r="F141" s="17" t="s">
        <v>225</v>
      </c>
      <c r="G141" s="6">
        <v>0</v>
      </c>
      <c r="H141" s="6">
        <v>0</v>
      </c>
      <c r="I141" s="6">
        <v>3765</v>
      </c>
      <c r="J141" s="6"/>
      <c r="K141" s="25">
        <f t="shared" si="90"/>
        <v>3765</v>
      </c>
      <c r="L141" s="6">
        <v>0</v>
      </c>
      <c r="M141" s="6">
        <f t="shared" si="82"/>
        <v>0</v>
      </c>
      <c r="N141" s="6">
        <f t="shared" si="83"/>
        <v>4028.55</v>
      </c>
      <c r="O141" s="6">
        <f t="shared" si="84"/>
        <v>0</v>
      </c>
      <c r="P141" s="25">
        <f t="shared" si="85"/>
        <v>4028.55</v>
      </c>
      <c r="Q141" s="6">
        <f>(L141*7%)+L141</f>
        <v>0</v>
      </c>
      <c r="R141" s="6">
        <f t="shared" si="61"/>
        <v>0</v>
      </c>
      <c r="S141" s="6">
        <f t="shared" si="61"/>
        <v>4310.5485</v>
      </c>
      <c r="T141" s="6">
        <f t="shared" si="86"/>
        <v>0</v>
      </c>
      <c r="U141" s="25">
        <f>SUM(Q141:T141)</f>
        <v>4310.5485</v>
      </c>
      <c r="V141" s="6">
        <f>(Q141*7%)+Q141</f>
        <v>0</v>
      </c>
      <c r="W141" s="6">
        <f t="shared" si="62"/>
        <v>0</v>
      </c>
      <c r="X141" s="6">
        <f t="shared" si="87"/>
        <v>4612.286895</v>
      </c>
      <c r="Y141" s="6">
        <f t="shared" si="88"/>
        <v>0</v>
      </c>
      <c r="Z141" s="25">
        <f t="shared" si="89"/>
        <v>4612.286895</v>
      </c>
    </row>
    <row r="142" spans="1:26" s="7" customFormat="1" ht="15">
      <c r="A142" s="40"/>
      <c r="B142" s="41"/>
      <c r="C142" s="41"/>
      <c r="D142" s="54"/>
      <c r="E142" s="42"/>
      <c r="F142" s="15" t="s">
        <v>123</v>
      </c>
      <c r="G142" s="6">
        <f>G141</f>
        <v>0</v>
      </c>
      <c r="H142" s="6">
        <f>H141</f>
        <v>0</v>
      </c>
      <c r="I142" s="6">
        <f>I141</f>
        <v>3765</v>
      </c>
      <c r="J142" s="6">
        <f>J141</f>
        <v>0</v>
      </c>
      <c r="K142" s="25">
        <f t="shared" si="90"/>
        <v>3765</v>
      </c>
      <c r="L142" s="6">
        <f>L141</f>
        <v>0</v>
      </c>
      <c r="M142" s="6">
        <f t="shared" si="82"/>
        <v>0</v>
      </c>
      <c r="N142" s="6">
        <f t="shared" si="83"/>
        <v>4028.55</v>
      </c>
      <c r="O142" s="6">
        <f t="shared" si="84"/>
        <v>0</v>
      </c>
      <c r="P142" s="25">
        <f t="shared" si="85"/>
        <v>4028.55</v>
      </c>
      <c r="Q142" s="6">
        <f>Q141</f>
        <v>0</v>
      </c>
      <c r="R142" s="6">
        <f t="shared" si="61"/>
        <v>0</v>
      </c>
      <c r="S142" s="6">
        <f t="shared" si="61"/>
        <v>4310.5485</v>
      </c>
      <c r="T142" s="6">
        <f t="shared" si="86"/>
        <v>0</v>
      </c>
      <c r="U142" s="6">
        <f>U141</f>
        <v>4310.5485</v>
      </c>
      <c r="V142" s="6">
        <f>V141</f>
        <v>0</v>
      </c>
      <c r="W142" s="6">
        <f t="shared" si="62"/>
        <v>0</v>
      </c>
      <c r="X142" s="6">
        <f t="shared" si="87"/>
        <v>4612.286895</v>
      </c>
      <c r="Y142" s="6">
        <f t="shared" si="88"/>
        <v>0</v>
      </c>
      <c r="Z142" s="25">
        <f t="shared" si="89"/>
        <v>4612.286895</v>
      </c>
    </row>
    <row r="143" spans="1:26" s="28" customFormat="1" ht="15">
      <c r="A143" s="40"/>
      <c r="B143" s="41"/>
      <c r="C143" s="48" t="s">
        <v>47</v>
      </c>
      <c r="D143" s="48"/>
      <c r="E143" s="48"/>
      <c r="F143" s="30"/>
      <c r="G143" s="27">
        <f>SUM(G140+G142)</f>
        <v>0</v>
      </c>
      <c r="H143" s="27">
        <f aca="true" t="shared" si="92" ref="H143:Z143">SUM(H140+H142)</f>
        <v>0</v>
      </c>
      <c r="I143" s="27">
        <f t="shared" si="92"/>
        <v>5983.7</v>
      </c>
      <c r="J143" s="27">
        <f t="shared" si="92"/>
        <v>0</v>
      </c>
      <c r="K143" s="27">
        <f t="shared" si="92"/>
        <v>5983.7</v>
      </c>
      <c r="L143" s="27">
        <f>SUM(L140+L142)</f>
        <v>0</v>
      </c>
      <c r="M143" s="27">
        <f t="shared" si="82"/>
        <v>0</v>
      </c>
      <c r="N143" s="27">
        <f t="shared" si="83"/>
        <v>6402.559</v>
      </c>
      <c r="O143" s="27">
        <f t="shared" si="84"/>
        <v>0</v>
      </c>
      <c r="P143" s="27">
        <f t="shared" si="92"/>
        <v>6402.559</v>
      </c>
      <c r="Q143" s="27">
        <f t="shared" si="92"/>
        <v>0</v>
      </c>
      <c r="R143" s="27">
        <f t="shared" si="61"/>
        <v>0</v>
      </c>
      <c r="S143" s="27">
        <f t="shared" si="61"/>
        <v>6850.738130000001</v>
      </c>
      <c r="T143" s="27">
        <f t="shared" si="86"/>
        <v>0</v>
      </c>
      <c r="U143" s="27">
        <f t="shared" si="92"/>
        <v>5226.4685</v>
      </c>
      <c r="V143" s="27">
        <f t="shared" si="92"/>
        <v>0</v>
      </c>
      <c r="W143" s="27">
        <f t="shared" si="62"/>
        <v>0</v>
      </c>
      <c r="X143" s="27">
        <f t="shared" si="87"/>
        <v>7330.289799100001</v>
      </c>
      <c r="Y143" s="27">
        <f t="shared" si="88"/>
        <v>0</v>
      </c>
      <c r="Z143" s="27">
        <f t="shared" si="92"/>
        <v>7330.289799100001</v>
      </c>
    </row>
    <row r="144" spans="1:26" s="7" customFormat="1" ht="99.75">
      <c r="A144" s="40"/>
      <c r="B144" s="41">
        <v>3</v>
      </c>
      <c r="C144" s="41" t="s">
        <v>57</v>
      </c>
      <c r="D144" s="54">
        <v>1</v>
      </c>
      <c r="E144" s="42" t="s">
        <v>86</v>
      </c>
      <c r="F144" s="14" t="s">
        <v>226</v>
      </c>
      <c r="G144" s="6"/>
      <c r="H144" s="6"/>
      <c r="I144" s="6">
        <v>1800</v>
      </c>
      <c r="J144" s="6"/>
      <c r="K144" s="6">
        <f>SUM(G144:J144)</f>
        <v>1800</v>
      </c>
      <c r="L144" s="6"/>
      <c r="M144" s="6">
        <f t="shared" si="82"/>
        <v>0</v>
      </c>
      <c r="N144" s="6">
        <f t="shared" si="83"/>
        <v>1926</v>
      </c>
      <c r="O144" s="6">
        <f t="shared" si="84"/>
        <v>0</v>
      </c>
      <c r="P144" s="25">
        <f t="shared" si="85"/>
        <v>1926</v>
      </c>
      <c r="Q144" s="25">
        <f aca="true" t="shared" si="93" ref="Q144:Q161">(L144*7%)+L144</f>
        <v>0</v>
      </c>
      <c r="R144" s="6">
        <f t="shared" si="61"/>
        <v>0</v>
      </c>
      <c r="S144" s="6">
        <f t="shared" si="61"/>
        <v>2060.82</v>
      </c>
      <c r="T144" s="6">
        <f t="shared" si="86"/>
        <v>0</v>
      </c>
      <c r="U144" s="25">
        <f>SUM(Q144:T144)</f>
        <v>2060.82</v>
      </c>
      <c r="V144" s="6">
        <f aca="true" t="shared" si="94" ref="V144:V161">(Q144*7%)+Q144</f>
        <v>0</v>
      </c>
      <c r="W144" s="6">
        <f t="shared" si="62"/>
        <v>0</v>
      </c>
      <c r="X144" s="6">
        <f t="shared" si="87"/>
        <v>2205.0774</v>
      </c>
      <c r="Y144" s="6">
        <f t="shared" si="88"/>
        <v>0</v>
      </c>
      <c r="Z144" s="25">
        <f t="shared" si="89"/>
        <v>2205.0774</v>
      </c>
    </row>
    <row r="145" spans="1:26" s="7" customFormat="1" ht="45.75" customHeight="1">
      <c r="A145" s="40"/>
      <c r="B145" s="41"/>
      <c r="C145" s="41"/>
      <c r="D145" s="54"/>
      <c r="E145" s="42"/>
      <c r="F145" s="14" t="s">
        <v>227</v>
      </c>
      <c r="G145" s="6"/>
      <c r="H145" s="6"/>
      <c r="I145" s="6">
        <v>200</v>
      </c>
      <c r="J145" s="6"/>
      <c r="K145" s="6">
        <f>SUM(G145:J145)</f>
        <v>200</v>
      </c>
      <c r="L145" s="6"/>
      <c r="M145" s="6">
        <f t="shared" si="82"/>
        <v>0</v>
      </c>
      <c r="N145" s="6">
        <f t="shared" si="83"/>
        <v>214</v>
      </c>
      <c r="O145" s="6">
        <f t="shared" si="84"/>
        <v>0</v>
      </c>
      <c r="P145" s="25">
        <f t="shared" si="85"/>
        <v>214</v>
      </c>
      <c r="Q145" s="25">
        <f t="shared" si="93"/>
        <v>0</v>
      </c>
      <c r="R145" s="6">
        <f t="shared" si="61"/>
        <v>0</v>
      </c>
      <c r="S145" s="6">
        <f t="shared" si="61"/>
        <v>228.98</v>
      </c>
      <c r="T145" s="6">
        <f t="shared" si="86"/>
        <v>0</v>
      </c>
      <c r="U145" s="25">
        <f>SUM(Q145:T145)</f>
        <v>228.98</v>
      </c>
      <c r="V145" s="6">
        <f t="shared" si="94"/>
        <v>0</v>
      </c>
      <c r="W145" s="6">
        <f t="shared" si="62"/>
        <v>0</v>
      </c>
      <c r="X145" s="6">
        <f t="shared" si="87"/>
        <v>245.0086</v>
      </c>
      <c r="Y145" s="6">
        <f t="shared" si="88"/>
        <v>0</v>
      </c>
      <c r="Z145" s="25">
        <f t="shared" si="89"/>
        <v>245.0086</v>
      </c>
    </row>
    <row r="146" spans="1:26" s="7" customFormat="1" ht="42.75">
      <c r="A146" s="40"/>
      <c r="B146" s="41"/>
      <c r="C146" s="41"/>
      <c r="D146" s="54"/>
      <c r="E146" s="42"/>
      <c r="F146" s="14" t="s">
        <v>228</v>
      </c>
      <c r="G146" s="6"/>
      <c r="H146" s="6"/>
      <c r="I146" s="6"/>
      <c r="J146" s="6"/>
      <c r="K146" s="6">
        <f>SUM(G146:J146)</f>
        <v>0</v>
      </c>
      <c r="L146" s="6"/>
      <c r="M146" s="6">
        <f t="shared" si="82"/>
        <v>0</v>
      </c>
      <c r="N146" s="6">
        <f t="shared" si="83"/>
        <v>0</v>
      </c>
      <c r="O146" s="6">
        <f t="shared" si="84"/>
        <v>0</v>
      </c>
      <c r="P146" s="25">
        <f t="shared" si="85"/>
        <v>0</v>
      </c>
      <c r="Q146" s="25">
        <f t="shared" si="93"/>
        <v>0</v>
      </c>
      <c r="R146" s="6">
        <f t="shared" si="61"/>
        <v>0</v>
      </c>
      <c r="S146" s="6">
        <f t="shared" si="61"/>
        <v>0</v>
      </c>
      <c r="T146" s="6">
        <f t="shared" si="86"/>
        <v>0</v>
      </c>
      <c r="U146" s="25">
        <f>SUM(Q146:T146)</f>
        <v>0</v>
      </c>
      <c r="V146" s="6">
        <f t="shared" si="94"/>
        <v>0</v>
      </c>
      <c r="W146" s="6">
        <f t="shared" si="62"/>
        <v>0</v>
      </c>
      <c r="X146" s="6">
        <f t="shared" si="87"/>
        <v>0</v>
      </c>
      <c r="Y146" s="6">
        <f t="shared" si="88"/>
        <v>0</v>
      </c>
      <c r="Z146" s="25">
        <f t="shared" si="89"/>
        <v>0</v>
      </c>
    </row>
    <row r="147" spans="1:26" s="7" customFormat="1" ht="42.75">
      <c r="A147" s="40"/>
      <c r="B147" s="41"/>
      <c r="C147" s="41"/>
      <c r="D147" s="54"/>
      <c r="E147" s="42"/>
      <c r="F147" s="14" t="s">
        <v>229</v>
      </c>
      <c r="G147" s="6"/>
      <c r="H147" s="6"/>
      <c r="I147" s="6"/>
      <c r="J147" s="6"/>
      <c r="K147" s="6">
        <f>SUM(G147:J147)</f>
        <v>0</v>
      </c>
      <c r="L147" s="6"/>
      <c r="M147" s="6">
        <f t="shared" si="82"/>
        <v>0</v>
      </c>
      <c r="N147" s="6">
        <f t="shared" si="83"/>
        <v>0</v>
      </c>
      <c r="O147" s="6">
        <f t="shared" si="84"/>
        <v>0</v>
      </c>
      <c r="P147" s="25">
        <f t="shared" si="85"/>
        <v>0</v>
      </c>
      <c r="Q147" s="25">
        <f t="shared" si="93"/>
        <v>0</v>
      </c>
      <c r="R147" s="6">
        <f t="shared" si="61"/>
        <v>0</v>
      </c>
      <c r="S147" s="6">
        <f t="shared" si="61"/>
        <v>0</v>
      </c>
      <c r="T147" s="6">
        <f t="shared" si="86"/>
        <v>0</v>
      </c>
      <c r="U147" s="25">
        <f>SUM(Q147:T147)</f>
        <v>0</v>
      </c>
      <c r="V147" s="6">
        <f t="shared" si="94"/>
        <v>0</v>
      </c>
      <c r="W147" s="6">
        <f t="shared" si="62"/>
        <v>0</v>
      </c>
      <c r="X147" s="6">
        <f t="shared" si="87"/>
        <v>0</v>
      </c>
      <c r="Y147" s="6">
        <f t="shared" si="88"/>
        <v>0</v>
      </c>
      <c r="Z147" s="25">
        <f t="shared" si="89"/>
        <v>0</v>
      </c>
    </row>
    <row r="148" spans="1:26" s="7" customFormat="1" ht="57">
      <c r="A148" s="40"/>
      <c r="B148" s="41"/>
      <c r="C148" s="41"/>
      <c r="D148" s="54"/>
      <c r="E148" s="42"/>
      <c r="F148" s="14" t="s">
        <v>230</v>
      </c>
      <c r="G148" s="6">
        <v>129.6</v>
      </c>
      <c r="H148" s="6"/>
      <c r="I148" s="6"/>
      <c r="J148" s="6"/>
      <c r="K148" s="6">
        <f>SUM(G148:J148)</f>
        <v>129.6</v>
      </c>
      <c r="L148" s="6">
        <v>129.6</v>
      </c>
      <c r="M148" s="6">
        <f t="shared" si="82"/>
        <v>0</v>
      </c>
      <c r="N148" s="6">
        <f t="shared" si="83"/>
        <v>0</v>
      </c>
      <c r="O148" s="6">
        <f t="shared" si="84"/>
        <v>0</v>
      </c>
      <c r="P148" s="25">
        <f t="shared" si="85"/>
        <v>129.6</v>
      </c>
      <c r="Q148" s="25">
        <f t="shared" si="93"/>
        <v>138.672</v>
      </c>
      <c r="R148" s="6">
        <f t="shared" si="61"/>
        <v>0</v>
      </c>
      <c r="S148" s="6">
        <f t="shared" si="61"/>
        <v>0</v>
      </c>
      <c r="T148" s="6">
        <f t="shared" si="86"/>
        <v>0</v>
      </c>
      <c r="U148" s="25">
        <f>SUM(Q148:T148)</f>
        <v>138.672</v>
      </c>
      <c r="V148" s="6">
        <f t="shared" si="94"/>
        <v>148.37904</v>
      </c>
      <c r="W148" s="6">
        <f t="shared" si="62"/>
        <v>0</v>
      </c>
      <c r="X148" s="6">
        <f t="shared" si="87"/>
        <v>0</v>
      </c>
      <c r="Y148" s="6">
        <f t="shared" si="88"/>
        <v>0</v>
      </c>
      <c r="Z148" s="25">
        <f t="shared" si="89"/>
        <v>148.37904</v>
      </c>
    </row>
    <row r="149" spans="1:26" s="9" customFormat="1" ht="15">
      <c r="A149" s="40"/>
      <c r="B149" s="41"/>
      <c r="C149" s="41"/>
      <c r="D149" s="54"/>
      <c r="E149" s="42"/>
      <c r="F149" s="15" t="s">
        <v>123</v>
      </c>
      <c r="G149" s="8">
        <f>SUM(G144:G148)</f>
        <v>129.6</v>
      </c>
      <c r="H149" s="8">
        <f aca="true" t="shared" si="95" ref="H149:Z149">SUM(H144:H148)</f>
        <v>0</v>
      </c>
      <c r="I149" s="8">
        <f t="shared" si="95"/>
        <v>2000</v>
      </c>
      <c r="J149" s="8">
        <f t="shared" si="95"/>
        <v>0</v>
      </c>
      <c r="K149" s="8">
        <f t="shared" si="95"/>
        <v>2129.6</v>
      </c>
      <c r="L149" s="8">
        <f>SUM(L144:L148)</f>
        <v>129.6</v>
      </c>
      <c r="M149" s="8">
        <f t="shared" si="82"/>
        <v>0</v>
      </c>
      <c r="N149" s="8">
        <f t="shared" si="83"/>
        <v>2140</v>
      </c>
      <c r="O149" s="8">
        <f t="shared" si="84"/>
        <v>0</v>
      </c>
      <c r="P149" s="8">
        <f t="shared" si="95"/>
        <v>2269.6</v>
      </c>
      <c r="Q149" s="8">
        <f t="shared" si="95"/>
        <v>138.672</v>
      </c>
      <c r="R149" s="8">
        <f t="shared" si="61"/>
        <v>0</v>
      </c>
      <c r="S149" s="8">
        <f t="shared" si="61"/>
        <v>2289.8</v>
      </c>
      <c r="T149" s="8">
        <f t="shared" si="86"/>
        <v>0</v>
      </c>
      <c r="U149" s="8">
        <f t="shared" si="95"/>
        <v>2428.472</v>
      </c>
      <c r="V149" s="8">
        <f t="shared" si="95"/>
        <v>148.37904</v>
      </c>
      <c r="W149" s="8">
        <f t="shared" si="62"/>
        <v>0</v>
      </c>
      <c r="X149" s="8">
        <f t="shared" si="87"/>
        <v>2450.0860000000002</v>
      </c>
      <c r="Y149" s="8">
        <f t="shared" si="88"/>
        <v>0</v>
      </c>
      <c r="Z149" s="8">
        <f t="shared" si="95"/>
        <v>2598.46504</v>
      </c>
    </row>
    <row r="150" spans="1:26" s="7" customFormat="1" ht="57">
      <c r="A150" s="40"/>
      <c r="B150" s="41"/>
      <c r="C150" s="41"/>
      <c r="D150" s="54">
        <v>2</v>
      </c>
      <c r="E150" s="50" t="s">
        <v>87</v>
      </c>
      <c r="F150" s="14" t="s">
        <v>231</v>
      </c>
      <c r="G150" s="25"/>
      <c r="H150" s="25"/>
      <c r="I150" s="25">
        <v>97.8</v>
      </c>
      <c r="J150" s="25"/>
      <c r="K150" s="25">
        <f>SUM(G150:J150)</f>
        <v>97.8</v>
      </c>
      <c r="L150" s="25"/>
      <c r="M150" s="25">
        <f t="shared" si="82"/>
        <v>0</v>
      </c>
      <c r="N150" s="25">
        <f t="shared" si="83"/>
        <v>104.646</v>
      </c>
      <c r="O150" s="25">
        <f t="shared" si="84"/>
        <v>0</v>
      </c>
      <c r="P150" s="25">
        <f t="shared" si="85"/>
        <v>104.646</v>
      </c>
      <c r="Q150" s="25">
        <f t="shared" si="93"/>
        <v>0</v>
      </c>
      <c r="R150" s="25">
        <f t="shared" si="61"/>
        <v>0</v>
      </c>
      <c r="S150" s="25">
        <f t="shared" si="61"/>
        <v>111.97122</v>
      </c>
      <c r="T150" s="25">
        <f t="shared" si="86"/>
        <v>0</v>
      </c>
      <c r="U150" s="25">
        <f aca="true" t="shared" si="96" ref="U150:U156">SUM(Q150:T150)</f>
        <v>111.97122</v>
      </c>
      <c r="V150" s="25">
        <f t="shared" si="94"/>
        <v>0</v>
      </c>
      <c r="W150" s="25">
        <f t="shared" si="62"/>
        <v>0</v>
      </c>
      <c r="X150" s="25">
        <f t="shared" si="87"/>
        <v>119.8092054</v>
      </c>
      <c r="Y150" s="25">
        <f t="shared" si="88"/>
        <v>0</v>
      </c>
      <c r="Z150" s="25">
        <f t="shared" si="89"/>
        <v>119.8092054</v>
      </c>
    </row>
    <row r="151" spans="1:26" s="7" customFormat="1" ht="28.5">
      <c r="A151" s="40"/>
      <c r="B151" s="41"/>
      <c r="C151" s="41"/>
      <c r="D151" s="54"/>
      <c r="E151" s="50"/>
      <c r="F151" s="14" t="s">
        <v>232</v>
      </c>
      <c r="G151" s="6"/>
      <c r="H151" s="6"/>
      <c r="I151" s="6"/>
      <c r="J151" s="6"/>
      <c r="K151" s="25">
        <f aca="true" t="shared" si="97" ref="K151:K156">SUM(G151:J151)</f>
        <v>0</v>
      </c>
      <c r="L151" s="6"/>
      <c r="M151" s="6">
        <f t="shared" si="82"/>
        <v>0</v>
      </c>
      <c r="N151" s="6">
        <f t="shared" si="83"/>
        <v>0</v>
      </c>
      <c r="O151" s="6">
        <f t="shared" si="84"/>
        <v>0</v>
      </c>
      <c r="P151" s="25">
        <f t="shared" si="85"/>
        <v>0</v>
      </c>
      <c r="Q151" s="25">
        <f t="shared" si="93"/>
        <v>0</v>
      </c>
      <c r="R151" s="6">
        <f t="shared" si="61"/>
        <v>0</v>
      </c>
      <c r="S151" s="6">
        <f t="shared" si="61"/>
        <v>0</v>
      </c>
      <c r="T151" s="6">
        <f t="shared" si="86"/>
        <v>0</v>
      </c>
      <c r="U151" s="25">
        <f t="shared" si="96"/>
        <v>0</v>
      </c>
      <c r="V151" s="6">
        <f t="shared" si="94"/>
        <v>0</v>
      </c>
      <c r="W151" s="6">
        <f t="shared" si="62"/>
        <v>0</v>
      </c>
      <c r="X151" s="6">
        <f t="shared" si="87"/>
        <v>0</v>
      </c>
      <c r="Y151" s="6">
        <f t="shared" si="88"/>
        <v>0</v>
      </c>
      <c r="Z151" s="25">
        <f t="shared" si="89"/>
        <v>0</v>
      </c>
    </row>
    <row r="152" spans="1:26" s="7" customFormat="1" ht="28.5">
      <c r="A152" s="40"/>
      <c r="B152" s="41"/>
      <c r="C152" s="41"/>
      <c r="D152" s="54"/>
      <c r="E152" s="50"/>
      <c r="F152" s="14" t="s">
        <v>233</v>
      </c>
      <c r="G152" s="6"/>
      <c r="H152" s="6"/>
      <c r="I152" s="6"/>
      <c r="J152" s="6"/>
      <c r="K152" s="25">
        <f t="shared" si="97"/>
        <v>0</v>
      </c>
      <c r="L152" s="6"/>
      <c r="M152" s="6">
        <f t="shared" si="82"/>
        <v>0</v>
      </c>
      <c r="N152" s="6">
        <f t="shared" si="83"/>
        <v>0</v>
      </c>
      <c r="O152" s="6">
        <f t="shared" si="84"/>
        <v>0</v>
      </c>
      <c r="P152" s="25">
        <f t="shared" si="85"/>
        <v>0</v>
      </c>
      <c r="Q152" s="25">
        <f t="shared" si="93"/>
        <v>0</v>
      </c>
      <c r="R152" s="6">
        <f t="shared" si="61"/>
        <v>0</v>
      </c>
      <c r="S152" s="6">
        <f t="shared" si="61"/>
        <v>0</v>
      </c>
      <c r="T152" s="6">
        <f t="shared" si="86"/>
        <v>0</v>
      </c>
      <c r="U152" s="25">
        <f t="shared" si="96"/>
        <v>0</v>
      </c>
      <c r="V152" s="6">
        <f t="shared" si="94"/>
        <v>0</v>
      </c>
      <c r="W152" s="6">
        <f t="shared" si="62"/>
        <v>0</v>
      </c>
      <c r="X152" s="6">
        <f t="shared" si="87"/>
        <v>0</v>
      </c>
      <c r="Y152" s="6">
        <f t="shared" si="88"/>
        <v>0</v>
      </c>
      <c r="Z152" s="25">
        <f t="shared" si="89"/>
        <v>0</v>
      </c>
    </row>
    <row r="153" spans="1:26" s="7" customFormat="1" ht="28.5">
      <c r="A153" s="40"/>
      <c r="B153" s="41"/>
      <c r="C153" s="41"/>
      <c r="D153" s="54"/>
      <c r="E153" s="50"/>
      <c r="F153" s="14" t="s">
        <v>234</v>
      </c>
      <c r="G153" s="6"/>
      <c r="H153" s="6"/>
      <c r="I153" s="6"/>
      <c r="J153" s="6"/>
      <c r="K153" s="25">
        <f t="shared" si="97"/>
        <v>0</v>
      </c>
      <c r="L153" s="6"/>
      <c r="M153" s="6">
        <f t="shared" si="82"/>
        <v>0</v>
      </c>
      <c r="N153" s="6">
        <f t="shared" si="83"/>
        <v>0</v>
      </c>
      <c r="O153" s="6">
        <f t="shared" si="84"/>
        <v>0</v>
      </c>
      <c r="P153" s="25">
        <f t="shared" si="85"/>
        <v>0</v>
      </c>
      <c r="Q153" s="25">
        <f t="shared" si="93"/>
        <v>0</v>
      </c>
      <c r="R153" s="6">
        <f t="shared" si="61"/>
        <v>0</v>
      </c>
      <c r="S153" s="6">
        <f t="shared" si="61"/>
        <v>0</v>
      </c>
      <c r="T153" s="6">
        <f t="shared" si="86"/>
        <v>0</v>
      </c>
      <c r="U153" s="25">
        <f t="shared" si="96"/>
        <v>0</v>
      </c>
      <c r="V153" s="6">
        <f t="shared" si="94"/>
        <v>0</v>
      </c>
      <c r="W153" s="6">
        <f t="shared" si="62"/>
        <v>0</v>
      </c>
      <c r="X153" s="6">
        <f t="shared" si="87"/>
        <v>0</v>
      </c>
      <c r="Y153" s="6">
        <f t="shared" si="88"/>
        <v>0</v>
      </c>
      <c r="Z153" s="25">
        <f t="shared" si="89"/>
        <v>0</v>
      </c>
    </row>
    <row r="154" spans="1:26" s="7" customFormat="1" ht="15">
      <c r="A154" s="40"/>
      <c r="B154" s="41"/>
      <c r="C154" s="41"/>
      <c r="D154" s="54"/>
      <c r="E154" s="50"/>
      <c r="F154" s="14" t="s">
        <v>235</v>
      </c>
      <c r="G154" s="6"/>
      <c r="H154" s="6"/>
      <c r="I154" s="6"/>
      <c r="J154" s="6"/>
      <c r="K154" s="25">
        <f t="shared" si="97"/>
        <v>0</v>
      </c>
      <c r="L154" s="6"/>
      <c r="M154" s="6">
        <f t="shared" si="82"/>
        <v>0</v>
      </c>
      <c r="N154" s="6">
        <f t="shared" si="83"/>
        <v>0</v>
      </c>
      <c r="O154" s="6">
        <f t="shared" si="84"/>
        <v>0</v>
      </c>
      <c r="P154" s="25">
        <f t="shared" si="85"/>
        <v>0</v>
      </c>
      <c r="Q154" s="25">
        <f t="shared" si="93"/>
        <v>0</v>
      </c>
      <c r="R154" s="6">
        <f t="shared" si="61"/>
        <v>0</v>
      </c>
      <c r="S154" s="6">
        <f t="shared" si="61"/>
        <v>0</v>
      </c>
      <c r="T154" s="6">
        <f t="shared" si="86"/>
        <v>0</v>
      </c>
      <c r="U154" s="25">
        <f t="shared" si="96"/>
        <v>0</v>
      </c>
      <c r="V154" s="6">
        <f t="shared" si="94"/>
        <v>0</v>
      </c>
      <c r="W154" s="6">
        <f t="shared" si="62"/>
        <v>0</v>
      </c>
      <c r="X154" s="6">
        <f t="shared" si="87"/>
        <v>0</v>
      </c>
      <c r="Y154" s="6">
        <f t="shared" si="88"/>
        <v>0</v>
      </c>
      <c r="Z154" s="25">
        <f t="shared" si="89"/>
        <v>0</v>
      </c>
    </row>
    <row r="155" spans="1:26" s="7" customFormat="1" ht="28.5">
      <c r="A155" s="40"/>
      <c r="B155" s="41"/>
      <c r="C155" s="41"/>
      <c r="D155" s="54"/>
      <c r="E155" s="50"/>
      <c r="F155" s="14" t="s">
        <v>236</v>
      </c>
      <c r="G155" s="6"/>
      <c r="H155" s="6"/>
      <c r="I155" s="6"/>
      <c r="J155" s="6"/>
      <c r="K155" s="25">
        <f t="shared" si="97"/>
        <v>0</v>
      </c>
      <c r="L155" s="6"/>
      <c r="M155" s="6">
        <f t="shared" si="82"/>
        <v>0</v>
      </c>
      <c r="N155" s="6">
        <f t="shared" si="83"/>
        <v>0</v>
      </c>
      <c r="O155" s="6">
        <f t="shared" si="84"/>
        <v>0</v>
      </c>
      <c r="P155" s="25">
        <f t="shared" si="85"/>
        <v>0</v>
      </c>
      <c r="Q155" s="25">
        <f t="shared" si="93"/>
        <v>0</v>
      </c>
      <c r="R155" s="6">
        <f t="shared" si="61"/>
        <v>0</v>
      </c>
      <c r="S155" s="6">
        <f t="shared" si="61"/>
        <v>0</v>
      </c>
      <c r="T155" s="6">
        <f t="shared" si="86"/>
        <v>0</v>
      </c>
      <c r="U155" s="25">
        <f t="shared" si="96"/>
        <v>0</v>
      </c>
      <c r="V155" s="6">
        <f t="shared" si="94"/>
        <v>0</v>
      </c>
      <c r="W155" s="6">
        <f t="shared" si="62"/>
        <v>0</v>
      </c>
      <c r="X155" s="6">
        <f t="shared" si="87"/>
        <v>0</v>
      </c>
      <c r="Y155" s="6">
        <f t="shared" si="88"/>
        <v>0</v>
      </c>
      <c r="Z155" s="25">
        <f t="shared" si="89"/>
        <v>0</v>
      </c>
    </row>
    <row r="156" spans="1:26" s="7" customFormat="1" ht="28.5">
      <c r="A156" s="40"/>
      <c r="B156" s="41"/>
      <c r="C156" s="41"/>
      <c r="D156" s="54"/>
      <c r="E156" s="50"/>
      <c r="F156" s="14" t="s">
        <v>237</v>
      </c>
      <c r="G156" s="6"/>
      <c r="H156" s="6"/>
      <c r="I156" s="6">
        <v>154.5</v>
      </c>
      <c r="J156" s="6"/>
      <c r="K156" s="25">
        <f t="shared" si="97"/>
        <v>154.5</v>
      </c>
      <c r="L156" s="6"/>
      <c r="M156" s="6">
        <f t="shared" si="82"/>
        <v>0</v>
      </c>
      <c r="N156" s="6">
        <f t="shared" si="83"/>
        <v>165.315</v>
      </c>
      <c r="O156" s="6">
        <f t="shared" si="84"/>
        <v>0</v>
      </c>
      <c r="P156" s="25">
        <f t="shared" si="85"/>
        <v>165.315</v>
      </c>
      <c r="Q156" s="25">
        <f t="shared" si="93"/>
        <v>0</v>
      </c>
      <c r="R156" s="6">
        <f t="shared" si="61"/>
        <v>0</v>
      </c>
      <c r="S156" s="6">
        <f t="shared" si="61"/>
        <v>176.88705</v>
      </c>
      <c r="T156" s="6">
        <f t="shared" si="86"/>
        <v>0</v>
      </c>
      <c r="U156" s="25">
        <f t="shared" si="96"/>
        <v>176.88705</v>
      </c>
      <c r="V156" s="6">
        <f t="shared" si="94"/>
        <v>0</v>
      </c>
      <c r="W156" s="6">
        <f t="shared" si="62"/>
        <v>0</v>
      </c>
      <c r="X156" s="6">
        <f t="shared" si="87"/>
        <v>189.26914349999998</v>
      </c>
      <c r="Y156" s="6">
        <f t="shared" si="88"/>
        <v>0</v>
      </c>
      <c r="Z156" s="25">
        <f t="shared" si="89"/>
        <v>189.26914349999998</v>
      </c>
    </row>
    <row r="157" spans="1:26" s="9" customFormat="1" ht="15">
      <c r="A157" s="40"/>
      <c r="B157" s="41"/>
      <c r="C157" s="41"/>
      <c r="D157" s="54"/>
      <c r="E157" s="50"/>
      <c r="F157" s="15" t="s">
        <v>123</v>
      </c>
      <c r="G157" s="8">
        <f>SUM(G150:G156)</f>
        <v>0</v>
      </c>
      <c r="H157" s="8">
        <f aca="true" t="shared" si="98" ref="H157:Z157">SUM(H150:H156)</f>
        <v>0</v>
      </c>
      <c r="I157" s="8">
        <f t="shared" si="98"/>
        <v>252.3</v>
      </c>
      <c r="J157" s="8">
        <f t="shared" si="98"/>
        <v>0</v>
      </c>
      <c r="K157" s="8">
        <f t="shared" si="98"/>
        <v>252.3</v>
      </c>
      <c r="L157" s="8">
        <f>SUM(L150:L156)</f>
        <v>0</v>
      </c>
      <c r="M157" s="8">
        <f t="shared" si="82"/>
        <v>0</v>
      </c>
      <c r="N157" s="8">
        <f t="shared" si="83"/>
        <v>269.961</v>
      </c>
      <c r="O157" s="8">
        <f t="shared" si="84"/>
        <v>0</v>
      </c>
      <c r="P157" s="8">
        <f t="shared" si="98"/>
        <v>269.961</v>
      </c>
      <c r="Q157" s="8">
        <f t="shared" si="98"/>
        <v>0</v>
      </c>
      <c r="R157" s="8">
        <f t="shared" si="61"/>
        <v>0</v>
      </c>
      <c r="S157" s="8">
        <f t="shared" si="61"/>
        <v>288.85827</v>
      </c>
      <c r="T157" s="8">
        <f t="shared" si="86"/>
        <v>0</v>
      </c>
      <c r="U157" s="8">
        <f t="shared" si="98"/>
        <v>288.85827</v>
      </c>
      <c r="V157" s="8">
        <f t="shared" si="98"/>
        <v>0</v>
      </c>
      <c r="W157" s="8">
        <f t="shared" si="62"/>
        <v>0</v>
      </c>
      <c r="X157" s="8">
        <f t="shared" si="87"/>
        <v>309.0783489</v>
      </c>
      <c r="Y157" s="8">
        <f t="shared" si="88"/>
        <v>0</v>
      </c>
      <c r="Z157" s="8">
        <f t="shared" si="98"/>
        <v>309.0783489</v>
      </c>
    </row>
    <row r="158" spans="1:26" s="7" customFormat="1" ht="28.5">
      <c r="A158" s="40"/>
      <c r="B158" s="41"/>
      <c r="C158" s="41"/>
      <c r="D158" s="54">
        <v>3</v>
      </c>
      <c r="E158" s="42" t="s">
        <v>88</v>
      </c>
      <c r="F158" s="14" t="s">
        <v>238</v>
      </c>
      <c r="G158" s="25"/>
      <c r="H158" s="25"/>
      <c r="I158" s="25">
        <v>196</v>
      </c>
      <c r="J158" s="25"/>
      <c r="K158" s="25">
        <f>SUM(G158:J158)</f>
        <v>196</v>
      </c>
      <c r="L158" s="25"/>
      <c r="M158" s="25">
        <f t="shared" si="82"/>
        <v>0</v>
      </c>
      <c r="N158" s="25">
        <f t="shared" si="83"/>
        <v>209.72</v>
      </c>
      <c r="O158" s="25">
        <f t="shared" si="84"/>
        <v>0</v>
      </c>
      <c r="P158" s="25">
        <f t="shared" si="85"/>
        <v>209.72</v>
      </c>
      <c r="Q158" s="25">
        <f t="shared" si="93"/>
        <v>0</v>
      </c>
      <c r="R158" s="25">
        <f t="shared" si="61"/>
        <v>0</v>
      </c>
      <c r="S158" s="25">
        <f t="shared" si="61"/>
        <v>224.4004</v>
      </c>
      <c r="T158" s="25">
        <f t="shared" si="86"/>
        <v>0</v>
      </c>
      <c r="U158" s="25">
        <f>SUM(Q158:T158)</f>
        <v>224.4004</v>
      </c>
      <c r="V158" s="25">
        <f t="shared" si="94"/>
        <v>0</v>
      </c>
      <c r="W158" s="25">
        <f t="shared" si="62"/>
        <v>0</v>
      </c>
      <c r="X158" s="25">
        <f t="shared" si="87"/>
        <v>240.108428</v>
      </c>
      <c r="Y158" s="25">
        <f t="shared" si="88"/>
        <v>0</v>
      </c>
      <c r="Z158" s="25">
        <f t="shared" si="89"/>
        <v>240.108428</v>
      </c>
    </row>
    <row r="159" spans="1:26" s="7" customFormat="1" ht="28.5">
      <c r="A159" s="40"/>
      <c r="B159" s="41"/>
      <c r="C159" s="41"/>
      <c r="D159" s="54"/>
      <c r="E159" s="42"/>
      <c r="F159" s="14" t="s">
        <v>239</v>
      </c>
      <c r="G159" s="6"/>
      <c r="H159" s="6">
        <v>575</v>
      </c>
      <c r="I159" s="6"/>
      <c r="J159" s="6">
        <v>0</v>
      </c>
      <c r="K159" s="25">
        <f>SUM(G159:J159)</f>
        <v>575</v>
      </c>
      <c r="L159" s="6"/>
      <c r="M159" s="6">
        <f t="shared" si="82"/>
        <v>615.25</v>
      </c>
      <c r="N159" s="6">
        <f t="shared" si="83"/>
        <v>0</v>
      </c>
      <c r="O159" s="6">
        <f t="shared" si="84"/>
        <v>0</v>
      </c>
      <c r="P159" s="25">
        <f t="shared" si="85"/>
        <v>615.25</v>
      </c>
      <c r="Q159" s="25">
        <f t="shared" si="93"/>
        <v>0</v>
      </c>
      <c r="R159" s="6">
        <f t="shared" si="61"/>
        <v>658.3175</v>
      </c>
      <c r="S159" s="6">
        <f t="shared" si="61"/>
        <v>0</v>
      </c>
      <c r="T159" s="6">
        <f t="shared" si="86"/>
        <v>0</v>
      </c>
      <c r="U159" s="25">
        <f>SUM(Q159:T159)</f>
        <v>658.3175</v>
      </c>
      <c r="V159" s="6">
        <f t="shared" si="94"/>
        <v>0</v>
      </c>
      <c r="W159" s="6">
        <f t="shared" si="62"/>
        <v>704.399725</v>
      </c>
      <c r="X159" s="6">
        <f t="shared" si="87"/>
        <v>0</v>
      </c>
      <c r="Y159" s="6">
        <f t="shared" si="88"/>
        <v>0</v>
      </c>
      <c r="Z159" s="25">
        <f t="shared" si="89"/>
        <v>704.399725</v>
      </c>
    </row>
    <row r="160" spans="1:26" s="7" customFormat="1" ht="28.5">
      <c r="A160" s="40"/>
      <c r="B160" s="41"/>
      <c r="C160" s="41"/>
      <c r="D160" s="54"/>
      <c r="E160" s="42"/>
      <c r="F160" s="14" t="s">
        <v>240</v>
      </c>
      <c r="G160" s="6"/>
      <c r="H160" s="6"/>
      <c r="I160" s="6"/>
      <c r="J160" s="6">
        <v>206</v>
      </c>
      <c r="K160" s="25">
        <f>SUM(G160:J160)</f>
        <v>206</v>
      </c>
      <c r="L160" s="6"/>
      <c r="M160" s="6">
        <f t="shared" si="82"/>
        <v>0</v>
      </c>
      <c r="N160" s="6">
        <f t="shared" si="83"/>
        <v>0</v>
      </c>
      <c r="O160" s="6">
        <f t="shared" si="84"/>
        <v>220.42000000000002</v>
      </c>
      <c r="P160" s="25">
        <f t="shared" si="85"/>
        <v>220.42000000000002</v>
      </c>
      <c r="Q160" s="25">
        <f t="shared" si="93"/>
        <v>0</v>
      </c>
      <c r="R160" s="6">
        <f t="shared" si="61"/>
        <v>0</v>
      </c>
      <c r="S160" s="6">
        <f t="shared" si="61"/>
        <v>0</v>
      </c>
      <c r="T160" s="6">
        <f t="shared" si="86"/>
        <v>235.84940000000003</v>
      </c>
      <c r="U160" s="25">
        <f>SUM(Q160:T160)</f>
        <v>235.84940000000003</v>
      </c>
      <c r="V160" s="6">
        <f t="shared" si="94"/>
        <v>0</v>
      </c>
      <c r="W160" s="6">
        <f t="shared" si="62"/>
        <v>0</v>
      </c>
      <c r="X160" s="6">
        <f t="shared" si="87"/>
        <v>0</v>
      </c>
      <c r="Y160" s="6">
        <f t="shared" si="88"/>
        <v>252.35885800000003</v>
      </c>
      <c r="Z160" s="25">
        <f t="shared" si="89"/>
        <v>252.35885800000003</v>
      </c>
    </row>
    <row r="161" spans="1:26" s="7" customFormat="1" ht="15">
      <c r="A161" s="40"/>
      <c r="B161" s="41"/>
      <c r="C161" s="41"/>
      <c r="D161" s="54"/>
      <c r="E161" s="42"/>
      <c r="F161" s="14" t="s">
        <v>241</v>
      </c>
      <c r="G161" s="6"/>
      <c r="H161" s="6"/>
      <c r="I161" s="6">
        <v>12</v>
      </c>
      <c r="J161" s="6"/>
      <c r="K161" s="25">
        <f>SUM(G161:J161)</f>
        <v>12</v>
      </c>
      <c r="L161" s="6"/>
      <c r="M161" s="6">
        <f t="shared" si="82"/>
        <v>0</v>
      </c>
      <c r="N161" s="6">
        <f t="shared" si="83"/>
        <v>12.84</v>
      </c>
      <c r="O161" s="6">
        <f t="shared" si="84"/>
        <v>0</v>
      </c>
      <c r="P161" s="25">
        <f t="shared" si="85"/>
        <v>12.84</v>
      </c>
      <c r="Q161" s="25">
        <f t="shared" si="93"/>
        <v>0</v>
      </c>
      <c r="R161" s="6">
        <f t="shared" si="61"/>
        <v>0</v>
      </c>
      <c r="S161" s="6">
        <f t="shared" si="61"/>
        <v>13.7388</v>
      </c>
      <c r="T161" s="6">
        <f t="shared" si="86"/>
        <v>0</v>
      </c>
      <c r="U161" s="25">
        <f>SUM(Q161:T161)</f>
        <v>13.7388</v>
      </c>
      <c r="V161" s="6">
        <f t="shared" si="94"/>
        <v>0</v>
      </c>
      <c r="W161" s="6">
        <f t="shared" si="62"/>
        <v>0</v>
      </c>
      <c r="X161" s="6">
        <f t="shared" si="87"/>
        <v>14.700516</v>
      </c>
      <c r="Y161" s="6">
        <f t="shared" si="88"/>
        <v>0</v>
      </c>
      <c r="Z161" s="25">
        <f t="shared" si="89"/>
        <v>14.700516</v>
      </c>
    </row>
    <row r="162" spans="1:26" s="9" customFormat="1" ht="15">
      <c r="A162" s="40"/>
      <c r="B162" s="41"/>
      <c r="C162" s="41"/>
      <c r="D162" s="54"/>
      <c r="E162" s="42"/>
      <c r="F162" s="15" t="s">
        <v>123</v>
      </c>
      <c r="G162" s="8">
        <f>SUM(G158:G161)</f>
        <v>0</v>
      </c>
      <c r="H162" s="8">
        <f aca="true" t="shared" si="99" ref="H162:Z162">SUM(H158:H161)</f>
        <v>575</v>
      </c>
      <c r="I162" s="8">
        <f t="shared" si="99"/>
        <v>208</v>
      </c>
      <c r="J162" s="8">
        <f t="shared" si="99"/>
        <v>206</v>
      </c>
      <c r="K162" s="8">
        <f t="shared" si="99"/>
        <v>989</v>
      </c>
      <c r="L162" s="8">
        <f>SUM(L158:L161)</f>
        <v>0</v>
      </c>
      <c r="M162" s="8">
        <f t="shared" si="82"/>
        <v>615.25</v>
      </c>
      <c r="N162" s="8">
        <f t="shared" si="83"/>
        <v>222.56</v>
      </c>
      <c r="O162" s="8">
        <f t="shared" si="84"/>
        <v>220.42000000000002</v>
      </c>
      <c r="P162" s="8">
        <f t="shared" si="99"/>
        <v>1058.23</v>
      </c>
      <c r="Q162" s="8">
        <f t="shared" si="99"/>
        <v>0</v>
      </c>
      <c r="R162" s="8">
        <f t="shared" si="61"/>
        <v>658.3175</v>
      </c>
      <c r="S162" s="8">
        <f t="shared" si="61"/>
        <v>238.13920000000002</v>
      </c>
      <c r="T162" s="8">
        <f t="shared" si="86"/>
        <v>235.84940000000003</v>
      </c>
      <c r="U162" s="8">
        <f t="shared" si="99"/>
        <v>1132.3061</v>
      </c>
      <c r="V162" s="8">
        <f t="shared" si="99"/>
        <v>0</v>
      </c>
      <c r="W162" s="8">
        <f t="shared" si="62"/>
        <v>704.399725</v>
      </c>
      <c r="X162" s="8">
        <f t="shared" si="87"/>
        <v>254.80894400000003</v>
      </c>
      <c r="Y162" s="8">
        <f t="shared" si="88"/>
        <v>252.35885800000003</v>
      </c>
      <c r="Z162" s="8">
        <f t="shared" si="99"/>
        <v>1211.5675270000002</v>
      </c>
    </row>
    <row r="163" spans="1:26" s="29" customFormat="1" ht="15">
      <c r="A163" s="40"/>
      <c r="B163" s="41"/>
      <c r="C163" s="48" t="s">
        <v>135</v>
      </c>
      <c r="D163" s="48"/>
      <c r="E163" s="48"/>
      <c r="F163" s="48"/>
      <c r="G163" s="27">
        <f>SUM(G149+G157+G162)</f>
        <v>129.6</v>
      </c>
      <c r="H163" s="27">
        <f aca="true" t="shared" si="100" ref="H163:Z163">SUM(H149+H157+H162)</f>
        <v>575</v>
      </c>
      <c r="I163" s="27">
        <f t="shared" si="100"/>
        <v>2460.3</v>
      </c>
      <c r="J163" s="27">
        <f t="shared" si="100"/>
        <v>206</v>
      </c>
      <c r="K163" s="27">
        <f t="shared" si="100"/>
        <v>3370.9</v>
      </c>
      <c r="L163" s="27">
        <f>SUM(L149+L157+L162)</f>
        <v>129.6</v>
      </c>
      <c r="M163" s="27">
        <f t="shared" si="82"/>
        <v>615.25</v>
      </c>
      <c r="N163" s="27">
        <f t="shared" si="83"/>
        <v>2632.521</v>
      </c>
      <c r="O163" s="27">
        <f t="shared" si="84"/>
        <v>220.42000000000002</v>
      </c>
      <c r="P163" s="27">
        <f t="shared" si="100"/>
        <v>3597.7909999999997</v>
      </c>
      <c r="Q163" s="27">
        <f t="shared" si="100"/>
        <v>138.672</v>
      </c>
      <c r="R163" s="27">
        <f t="shared" si="61"/>
        <v>658.3175</v>
      </c>
      <c r="S163" s="27">
        <f t="shared" si="61"/>
        <v>2816.7974700000004</v>
      </c>
      <c r="T163" s="27">
        <f t="shared" si="86"/>
        <v>235.84940000000003</v>
      </c>
      <c r="U163" s="27">
        <f t="shared" si="100"/>
        <v>3849.63637</v>
      </c>
      <c r="V163" s="27">
        <f t="shared" si="100"/>
        <v>148.37904</v>
      </c>
      <c r="W163" s="27">
        <f t="shared" si="62"/>
        <v>704.399725</v>
      </c>
      <c r="X163" s="27">
        <f t="shared" si="87"/>
        <v>3013.9732929000006</v>
      </c>
      <c r="Y163" s="27">
        <f t="shared" si="88"/>
        <v>252.35885800000003</v>
      </c>
      <c r="Z163" s="27">
        <f t="shared" si="100"/>
        <v>4119.110915900001</v>
      </c>
    </row>
    <row r="164" spans="1:26" s="7" customFormat="1" ht="28.5">
      <c r="A164" s="40"/>
      <c r="B164" s="41">
        <v>4</v>
      </c>
      <c r="C164" s="41" t="s">
        <v>58</v>
      </c>
      <c r="D164" s="54">
        <v>1</v>
      </c>
      <c r="E164" s="42" t="s">
        <v>89</v>
      </c>
      <c r="F164" s="17" t="s">
        <v>242</v>
      </c>
      <c r="G164" s="25"/>
      <c r="H164" s="25"/>
      <c r="I164" s="25">
        <v>60</v>
      </c>
      <c r="J164" s="25"/>
      <c r="K164" s="25">
        <f>SUM(G164:J164)</f>
        <v>60</v>
      </c>
      <c r="L164" s="25"/>
      <c r="M164" s="25">
        <f t="shared" si="82"/>
        <v>0</v>
      </c>
      <c r="N164" s="25">
        <f t="shared" si="83"/>
        <v>64.2</v>
      </c>
      <c r="O164" s="25">
        <f t="shared" si="84"/>
        <v>0</v>
      </c>
      <c r="P164" s="25">
        <f>SUM(L164:O164)</f>
        <v>64.2</v>
      </c>
      <c r="Q164" s="25">
        <f aca="true" t="shared" si="101" ref="Q164:S179">(L164*7%)+L164</f>
        <v>0</v>
      </c>
      <c r="R164" s="25">
        <f t="shared" si="61"/>
        <v>0</v>
      </c>
      <c r="S164" s="25">
        <f t="shared" si="61"/>
        <v>68.694</v>
      </c>
      <c r="T164" s="25">
        <f t="shared" si="86"/>
        <v>0</v>
      </c>
      <c r="U164" s="25">
        <f>SUM(Q164:T164)</f>
        <v>68.694</v>
      </c>
      <c r="V164" s="25">
        <f aca="true" t="shared" si="102" ref="V164:W179">(Q164*7%)+Q164</f>
        <v>0</v>
      </c>
      <c r="W164" s="25">
        <f t="shared" si="62"/>
        <v>0</v>
      </c>
      <c r="X164" s="25">
        <f t="shared" si="87"/>
        <v>73.50258000000001</v>
      </c>
      <c r="Y164" s="25">
        <f t="shared" si="88"/>
        <v>0</v>
      </c>
      <c r="Z164" s="25">
        <f t="shared" si="89"/>
        <v>73.50258000000001</v>
      </c>
    </row>
    <row r="165" spans="1:26" s="7" customFormat="1" ht="28.5">
      <c r="A165" s="40"/>
      <c r="B165" s="41"/>
      <c r="C165" s="41"/>
      <c r="D165" s="54"/>
      <c r="E165" s="42"/>
      <c r="F165" s="14" t="s">
        <v>243</v>
      </c>
      <c r="G165" s="6"/>
      <c r="H165" s="6"/>
      <c r="I165" s="6">
        <v>442</v>
      </c>
      <c r="J165" s="6"/>
      <c r="K165" s="25">
        <f>SUM(G165:J165)</f>
        <v>442</v>
      </c>
      <c r="L165" s="6"/>
      <c r="M165" s="6">
        <f t="shared" si="82"/>
        <v>0</v>
      </c>
      <c r="N165" s="6">
        <f t="shared" si="83"/>
        <v>472.94</v>
      </c>
      <c r="O165" s="6">
        <f t="shared" si="84"/>
        <v>0</v>
      </c>
      <c r="P165" s="25">
        <f>SUM(L165:O165)</f>
        <v>472.94</v>
      </c>
      <c r="Q165" s="25">
        <f t="shared" si="101"/>
        <v>0</v>
      </c>
      <c r="R165" s="6">
        <f t="shared" si="61"/>
        <v>0</v>
      </c>
      <c r="S165" s="6">
        <f t="shared" si="61"/>
        <v>506.0458</v>
      </c>
      <c r="T165" s="6">
        <f t="shared" si="86"/>
        <v>0</v>
      </c>
      <c r="U165" s="25">
        <f>SUM(Q165:T165)</f>
        <v>506.0458</v>
      </c>
      <c r="V165" s="6">
        <f t="shared" si="102"/>
        <v>0</v>
      </c>
      <c r="W165" s="6">
        <f t="shared" si="62"/>
        <v>0</v>
      </c>
      <c r="X165" s="6">
        <f t="shared" si="87"/>
        <v>541.469006</v>
      </c>
      <c r="Y165" s="6">
        <f t="shared" si="88"/>
        <v>0</v>
      </c>
      <c r="Z165" s="25">
        <f t="shared" si="89"/>
        <v>541.469006</v>
      </c>
    </row>
    <row r="166" spans="1:26" s="7" customFormat="1" ht="28.5">
      <c r="A166" s="40"/>
      <c r="B166" s="41"/>
      <c r="C166" s="41"/>
      <c r="D166" s="54"/>
      <c r="E166" s="42"/>
      <c r="F166" s="14" t="s">
        <v>244</v>
      </c>
      <c r="G166" s="6"/>
      <c r="H166" s="6"/>
      <c r="I166" s="6"/>
      <c r="J166" s="6"/>
      <c r="K166" s="25">
        <f>SUM(G166:J166)</f>
        <v>0</v>
      </c>
      <c r="L166" s="6"/>
      <c r="M166" s="6">
        <f t="shared" si="82"/>
        <v>0</v>
      </c>
      <c r="N166" s="6">
        <f t="shared" si="83"/>
        <v>0</v>
      </c>
      <c r="O166" s="6">
        <f t="shared" si="84"/>
        <v>0</v>
      </c>
      <c r="P166" s="25">
        <f>SUM(L166:O166)</f>
        <v>0</v>
      </c>
      <c r="Q166" s="25">
        <f t="shared" si="101"/>
        <v>0</v>
      </c>
      <c r="R166" s="6">
        <f t="shared" si="61"/>
        <v>0</v>
      </c>
      <c r="S166" s="6">
        <f t="shared" si="61"/>
        <v>0</v>
      </c>
      <c r="T166" s="6">
        <f t="shared" si="86"/>
        <v>0</v>
      </c>
      <c r="U166" s="25">
        <f>SUM(Q166:T166)</f>
        <v>0</v>
      </c>
      <c r="V166" s="6">
        <f t="shared" si="102"/>
        <v>0</v>
      </c>
      <c r="W166" s="6">
        <f t="shared" si="62"/>
        <v>0</v>
      </c>
      <c r="X166" s="6">
        <f t="shared" si="87"/>
        <v>0</v>
      </c>
      <c r="Y166" s="6">
        <f t="shared" si="88"/>
        <v>0</v>
      </c>
      <c r="Z166" s="25">
        <f t="shared" si="89"/>
        <v>0</v>
      </c>
    </row>
    <row r="167" spans="1:26" s="7" customFormat="1" ht="28.5">
      <c r="A167" s="40"/>
      <c r="B167" s="41"/>
      <c r="C167" s="41"/>
      <c r="D167" s="54"/>
      <c r="E167" s="42"/>
      <c r="F167" s="14" t="s">
        <v>245</v>
      </c>
      <c r="G167" s="6"/>
      <c r="H167" s="6"/>
      <c r="I167" s="6"/>
      <c r="J167" s="6"/>
      <c r="K167" s="25">
        <f>SUM(G167:J167)</f>
        <v>0</v>
      </c>
      <c r="L167" s="6"/>
      <c r="M167" s="6">
        <f t="shared" si="82"/>
        <v>0</v>
      </c>
      <c r="N167" s="6">
        <f t="shared" si="83"/>
        <v>0</v>
      </c>
      <c r="O167" s="6">
        <f t="shared" si="84"/>
        <v>0</v>
      </c>
      <c r="P167" s="25">
        <f>SUM(L167:O167)</f>
        <v>0</v>
      </c>
      <c r="Q167" s="25">
        <f t="shared" si="101"/>
        <v>0</v>
      </c>
      <c r="R167" s="6">
        <f t="shared" si="101"/>
        <v>0</v>
      </c>
      <c r="S167" s="6">
        <f t="shared" si="101"/>
        <v>0</v>
      </c>
      <c r="T167" s="6">
        <f t="shared" si="86"/>
        <v>0</v>
      </c>
      <c r="U167" s="25">
        <f>SUM(Q167:T167)</f>
        <v>0</v>
      </c>
      <c r="V167" s="6">
        <f t="shared" si="102"/>
        <v>0</v>
      </c>
      <c r="W167" s="6">
        <f t="shared" si="102"/>
        <v>0</v>
      </c>
      <c r="X167" s="6">
        <f t="shared" si="87"/>
        <v>0</v>
      </c>
      <c r="Y167" s="6">
        <f t="shared" si="88"/>
        <v>0</v>
      </c>
      <c r="Z167" s="25">
        <f t="shared" si="89"/>
        <v>0</v>
      </c>
    </row>
    <row r="168" spans="1:26" s="9" customFormat="1" ht="15">
      <c r="A168" s="40"/>
      <c r="B168" s="41"/>
      <c r="C168" s="41"/>
      <c r="D168" s="54"/>
      <c r="E168" s="42"/>
      <c r="F168" s="15" t="s">
        <v>123</v>
      </c>
      <c r="G168" s="8">
        <f>SUM(G164:G167)</f>
        <v>0</v>
      </c>
      <c r="H168" s="8">
        <f aca="true" t="shared" si="103" ref="H168:Z168">SUM(H164:H167)</f>
        <v>0</v>
      </c>
      <c r="I168" s="8">
        <f t="shared" si="103"/>
        <v>502</v>
      </c>
      <c r="J168" s="8">
        <f t="shared" si="103"/>
        <v>0</v>
      </c>
      <c r="K168" s="8">
        <f t="shared" si="103"/>
        <v>502</v>
      </c>
      <c r="L168" s="8">
        <f>SUM(L164:L167)</f>
        <v>0</v>
      </c>
      <c r="M168" s="8">
        <f t="shared" si="82"/>
        <v>0</v>
      </c>
      <c r="N168" s="8">
        <f t="shared" si="83"/>
        <v>537.14</v>
      </c>
      <c r="O168" s="8">
        <f t="shared" si="84"/>
        <v>0</v>
      </c>
      <c r="P168" s="8">
        <f t="shared" si="103"/>
        <v>537.14</v>
      </c>
      <c r="Q168" s="8">
        <f t="shared" si="103"/>
        <v>0</v>
      </c>
      <c r="R168" s="8">
        <f t="shared" si="101"/>
        <v>0</v>
      </c>
      <c r="S168" s="8">
        <f t="shared" si="101"/>
        <v>574.7398</v>
      </c>
      <c r="T168" s="8">
        <f t="shared" si="86"/>
        <v>0</v>
      </c>
      <c r="U168" s="8">
        <f t="shared" si="103"/>
        <v>574.7398</v>
      </c>
      <c r="V168" s="8">
        <f t="shared" si="103"/>
        <v>0</v>
      </c>
      <c r="W168" s="8">
        <f t="shared" si="102"/>
        <v>0</v>
      </c>
      <c r="X168" s="8">
        <f t="shared" si="87"/>
        <v>614.9715859999999</v>
      </c>
      <c r="Y168" s="8">
        <f t="shared" si="88"/>
        <v>0</v>
      </c>
      <c r="Z168" s="8">
        <f t="shared" si="103"/>
        <v>614.971586</v>
      </c>
    </row>
    <row r="169" spans="1:26" s="29" customFormat="1" ht="15">
      <c r="A169" s="40"/>
      <c r="B169" s="41"/>
      <c r="C169" s="48" t="s">
        <v>135</v>
      </c>
      <c r="D169" s="48"/>
      <c r="E169" s="48"/>
      <c r="F169" s="48"/>
      <c r="G169" s="27">
        <f>G168</f>
        <v>0</v>
      </c>
      <c r="H169" s="27">
        <f aca="true" t="shared" si="104" ref="H169:Z169">H168</f>
        <v>0</v>
      </c>
      <c r="I169" s="27">
        <f t="shared" si="104"/>
        <v>502</v>
      </c>
      <c r="J169" s="27">
        <f t="shared" si="104"/>
        <v>0</v>
      </c>
      <c r="K169" s="27">
        <f t="shared" si="104"/>
        <v>502</v>
      </c>
      <c r="L169" s="27">
        <f>L168</f>
        <v>0</v>
      </c>
      <c r="M169" s="27">
        <f t="shared" si="82"/>
        <v>0</v>
      </c>
      <c r="N169" s="27">
        <f t="shared" si="83"/>
        <v>537.14</v>
      </c>
      <c r="O169" s="27">
        <f t="shared" si="84"/>
        <v>0</v>
      </c>
      <c r="P169" s="27">
        <f t="shared" si="104"/>
        <v>537.14</v>
      </c>
      <c r="Q169" s="27">
        <f t="shared" si="104"/>
        <v>0</v>
      </c>
      <c r="R169" s="27">
        <f t="shared" si="101"/>
        <v>0</v>
      </c>
      <c r="S169" s="27">
        <f t="shared" si="101"/>
        <v>574.7398</v>
      </c>
      <c r="T169" s="27">
        <f t="shared" si="86"/>
        <v>0</v>
      </c>
      <c r="U169" s="27">
        <f t="shared" si="104"/>
        <v>574.7398</v>
      </c>
      <c r="V169" s="27">
        <f t="shared" si="104"/>
        <v>0</v>
      </c>
      <c r="W169" s="27">
        <f t="shared" si="102"/>
        <v>0</v>
      </c>
      <c r="X169" s="27">
        <f t="shared" si="87"/>
        <v>614.9715859999999</v>
      </c>
      <c r="Y169" s="27">
        <f t="shared" si="88"/>
        <v>0</v>
      </c>
      <c r="Z169" s="27">
        <f t="shared" si="104"/>
        <v>614.971586</v>
      </c>
    </row>
    <row r="170" spans="1:26" s="7" customFormat="1" ht="30" customHeight="1">
      <c r="A170" s="40"/>
      <c r="B170" s="41">
        <v>5</v>
      </c>
      <c r="C170" s="55" t="s">
        <v>91</v>
      </c>
      <c r="D170" s="54">
        <v>1</v>
      </c>
      <c r="E170" s="42" t="s">
        <v>90</v>
      </c>
      <c r="F170" s="17" t="s">
        <v>246</v>
      </c>
      <c r="G170" s="25"/>
      <c r="H170" s="25"/>
      <c r="I170" s="25"/>
      <c r="J170" s="25"/>
      <c r="K170" s="25">
        <f aca="true" t="shared" si="105" ref="K170:K175">SUM(G170:J170)</f>
        <v>0</v>
      </c>
      <c r="L170" s="25"/>
      <c r="M170" s="25">
        <f t="shared" si="82"/>
        <v>0</v>
      </c>
      <c r="N170" s="25">
        <f t="shared" si="83"/>
        <v>0</v>
      </c>
      <c r="O170" s="25">
        <f t="shared" si="84"/>
        <v>0</v>
      </c>
      <c r="P170" s="25">
        <f aca="true" t="shared" si="106" ref="P170:P175">SUM(L170:O170)</f>
        <v>0</v>
      </c>
      <c r="Q170" s="25">
        <f aca="true" t="shared" si="107" ref="Q170:Q190">(L170*7%)+L170</f>
        <v>0</v>
      </c>
      <c r="R170" s="25">
        <f t="shared" si="101"/>
        <v>0</v>
      </c>
      <c r="S170" s="25">
        <f t="shared" si="101"/>
        <v>0</v>
      </c>
      <c r="T170" s="25">
        <f t="shared" si="86"/>
        <v>0</v>
      </c>
      <c r="U170" s="25">
        <f aca="true" t="shared" si="108" ref="U170:U175">SUM(Q170:T170)</f>
        <v>0</v>
      </c>
      <c r="V170" s="25">
        <f aca="true" t="shared" si="109" ref="V170:V190">(Q170*7%)+Q170</f>
        <v>0</v>
      </c>
      <c r="W170" s="25">
        <f t="shared" si="102"/>
        <v>0</v>
      </c>
      <c r="X170" s="25">
        <f t="shared" si="87"/>
        <v>0</v>
      </c>
      <c r="Y170" s="25">
        <f t="shared" si="88"/>
        <v>0</v>
      </c>
      <c r="Z170" s="25">
        <f aca="true" t="shared" si="110" ref="Z170:Z190">SUM(V170:Y170)</f>
        <v>0</v>
      </c>
    </row>
    <row r="171" spans="1:26" s="7" customFormat="1" ht="28.5">
      <c r="A171" s="40"/>
      <c r="B171" s="41"/>
      <c r="C171" s="55"/>
      <c r="D171" s="54"/>
      <c r="E171" s="42"/>
      <c r="F171" s="17" t="s">
        <v>247</v>
      </c>
      <c r="G171" s="6"/>
      <c r="H171" s="6"/>
      <c r="I171" s="6">
        <v>12</v>
      </c>
      <c r="J171" s="6"/>
      <c r="K171" s="25">
        <f t="shared" si="105"/>
        <v>12</v>
      </c>
      <c r="L171" s="6"/>
      <c r="M171" s="6">
        <f t="shared" si="82"/>
        <v>0</v>
      </c>
      <c r="N171" s="6">
        <f t="shared" si="83"/>
        <v>12.84</v>
      </c>
      <c r="O171" s="6">
        <f t="shared" si="84"/>
        <v>0</v>
      </c>
      <c r="P171" s="25">
        <f t="shared" si="106"/>
        <v>12.84</v>
      </c>
      <c r="Q171" s="25">
        <f t="shared" si="107"/>
        <v>0</v>
      </c>
      <c r="R171" s="6">
        <f t="shared" si="101"/>
        <v>0</v>
      </c>
      <c r="S171" s="6">
        <f t="shared" si="101"/>
        <v>13.7388</v>
      </c>
      <c r="T171" s="6">
        <f t="shared" si="86"/>
        <v>0</v>
      </c>
      <c r="U171" s="25">
        <f t="shared" si="108"/>
        <v>13.7388</v>
      </c>
      <c r="V171" s="6">
        <f t="shared" si="109"/>
        <v>0</v>
      </c>
      <c r="W171" s="6">
        <f t="shared" si="102"/>
        <v>0</v>
      </c>
      <c r="X171" s="6">
        <f t="shared" si="87"/>
        <v>14.700516</v>
      </c>
      <c r="Y171" s="6">
        <f t="shared" si="88"/>
        <v>0</v>
      </c>
      <c r="Z171" s="25">
        <f t="shared" si="110"/>
        <v>14.700516</v>
      </c>
    </row>
    <row r="172" spans="1:26" s="7" customFormat="1" ht="28.5">
      <c r="A172" s="40"/>
      <c r="B172" s="41"/>
      <c r="C172" s="55"/>
      <c r="D172" s="54"/>
      <c r="E172" s="42"/>
      <c r="F172" s="17" t="s">
        <v>248</v>
      </c>
      <c r="G172" s="6"/>
      <c r="H172" s="6"/>
      <c r="I172" s="6"/>
      <c r="J172" s="6"/>
      <c r="K172" s="25">
        <f t="shared" si="105"/>
        <v>0</v>
      </c>
      <c r="L172" s="6"/>
      <c r="M172" s="6">
        <f t="shared" si="82"/>
        <v>0</v>
      </c>
      <c r="N172" s="6">
        <f t="shared" si="83"/>
        <v>0</v>
      </c>
      <c r="O172" s="6">
        <f t="shared" si="84"/>
        <v>0</v>
      </c>
      <c r="P172" s="25">
        <f t="shared" si="106"/>
        <v>0</v>
      </c>
      <c r="Q172" s="25">
        <f t="shared" si="107"/>
        <v>0</v>
      </c>
      <c r="R172" s="6">
        <f t="shared" si="101"/>
        <v>0</v>
      </c>
      <c r="S172" s="6">
        <f t="shared" si="101"/>
        <v>0</v>
      </c>
      <c r="T172" s="6">
        <f t="shared" si="86"/>
        <v>0</v>
      </c>
      <c r="U172" s="25">
        <f t="shared" si="108"/>
        <v>0</v>
      </c>
      <c r="V172" s="6">
        <f t="shared" si="109"/>
        <v>0</v>
      </c>
      <c r="W172" s="6">
        <f t="shared" si="102"/>
        <v>0</v>
      </c>
      <c r="X172" s="6">
        <f t="shared" si="87"/>
        <v>0</v>
      </c>
      <c r="Y172" s="6">
        <f t="shared" si="88"/>
        <v>0</v>
      </c>
      <c r="Z172" s="25">
        <f t="shared" si="110"/>
        <v>0</v>
      </c>
    </row>
    <row r="173" spans="1:26" s="7" customFormat="1" ht="28.5">
      <c r="A173" s="40"/>
      <c r="B173" s="41"/>
      <c r="C173" s="55"/>
      <c r="D173" s="54"/>
      <c r="E173" s="42"/>
      <c r="F173" s="14" t="s">
        <v>249</v>
      </c>
      <c r="G173" s="6"/>
      <c r="H173" s="6"/>
      <c r="I173" s="6"/>
      <c r="J173" s="6"/>
      <c r="K173" s="25">
        <f t="shared" si="105"/>
        <v>0</v>
      </c>
      <c r="L173" s="6"/>
      <c r="M173" s="6">
        <f t="shared" si="82"/>
        <v>0</v>
      </c>
      <c r="N173" s="6">
        <f t="shared" si="83"/>
        <v>0</v>
      </c>
      <c r="O173" s="6">
        <f t="shared" si="84"/>
        <v>0</v>
      </c>
      <c r="P173" s="25">
        <f t="shared" si="106"/>
        <v>0</v>
      </c>
      <c r="Q173" s="25">
        <f t="shared" si="107"/>
        <v>0</v>
      </c>
      <c r="R173" s="6">
        <f t="shared" si="101"/>
        <v>0</v>
      </c>
      <c r="S173" s="6">
        <f t="shared" si="101"/>
        <v>0</v>
      </c>
      <c r="T173" s="6">
        <f t="shared" si="86"/>
        <v>0</v>
      </c>
      <c r="U173" s="25">
        <f t="shared" si="108"/>
        <v>0</v>
      </c>
      <c r="V173" s="6">
        <f t="shared" si="109"/>
        <v>0</v>
      </c>
      <c r="W173" s="6">
        <f t="shared" si="102"/>
        <v>0</v>
      </c>
      <c r="X173" s="6">
        <f t="shared" si="87"/>
        <v>0</v>
      </c>
      <c r="Y173" s="6">
        <f t="shared" si="88"/>
        <v>0</v>
      </c>
      <c r="Z173" s="25">
        <f t="shared" si="110"/>
        <v>0</v>
      </c>
    </row>
    <row r="174" spans="1:26" s="7" customFormat="1" ht="28.5">
      <c r="A174" s="40"/>
      <c r="B174" s="41"/>
      <c r="C174" s="55"/>
      <c r="D174" s="54"/>
      <c r="E174" s="42"/>
      <c r="F174" s="17" t="s">
        <v>250</v>
      </c>
      <c r="G174" s="6"/>
      <c r="H174" s="6"/>
      <c r="I174" s="6"/>
      <c r="J174" s="6"/>
      <c r="K174" s="25">
        <f t="shared" si="105"/>
        <v>0</v>
      </c>
      <c r="L174" s="6"/>
      <c r="M174" s="6">
        <f t="shared" si="82"/>
        <v>0</v>
      </c>
      <c r="N174" s="6">
        <f t="shared" si="83"/>
        <v>0</v>
      </c>
      <c r="O174" s="6">
        <f t="shared" si="84"/>
        <v>0</v>
      </c>
      <c r="P174" s="25">
        <f t="shared" si="106"/>
        <v>0</v>
      </c>
      <c r="Q174" s="25">
        <f t="shared" si="107"/>
        <v>0</v>
      </c>
      <c r="R174" s="6">
        <f t="shared" si="101"/>
        <v>0</v>
      </c>
      <c r="S174" s="6">
        <f t="shared" si="101"/>
        <v>0</v>
      </c>
      <c r="T174" s="6">
        <f t="shared" si="86"/>
        <v>0</v>
      </c>
      <c r="U174" s="25">
        <f t="shared" si="108"/>
        <v>0</v>
      </c>
      <c r="V174" s="6">
        <f t="shared" si="109"/>
        <v>0</v>
      </c>
      <c r="W174" s="6">
        <f t="shared" si="102"/>
        <v>0</v>
      </c>
      <c r="X174" s="6">
        <f t="shared" si="87"/>
        <v>0</v>
      </c>
      <c r="Y174" s="6">
        <f t="shared" si="88"/>
        <v>0</v>
      </c>
      <c r="Z174" s="25">
        <f t="shared" si="110"/>
        <v>0</v>
      </c>
    </row>
    <row r="175" spans="1:26" s="7" customFormat="1" ht="28.5">
      <c r="A175" s="40"/>
      <c r="B175" s="41"/>
      <c r="C175" s="55"/>
      <c r="D175" s="54"/>
      <c r="E175" s="42"/>
      <c r="F175" s="17" t="s">
        <v>251</v>
      </c>
      <c r="G175" s="6">
        <v>155</v>
      </c>
      <c r="H175" s="6"/>
      <c r="I175" s="6"/>
      <c r="J175" s="6"/>
      <c r="K175" s="25">
        <f t="shared" si="105"/>
        <v>155</v>
      </c>
      <c r="L175" s="6">
        <v>155</v>
      </c>
      <c r="M175" s="6">
        <f t="shared" si="82"/>
        <v>0</v>
      </c>
      <c r="N175" s="6">
        <f t="shared" si="83"/>
        <v>0</v>
      </c>
      <c r="O175" s="6">
        <f t="shared" si="84"/>
        <v>0</v>
      </c>
      <c r="P175" s="25">
        <f t="shared" si="106"/>
        <v>155</v>
      </c>
      <c r="Q175" s="25">
        <f t="shared" si="107"/>
        <v>165.85</v>
      </c>
      <c r="R175" s="6">
        <f t="shared" si="101"/>
        <v>0</v>
      </c>
      <c r="S175" s="6">
        <f t="shared" si="101"/>
        <v>0</v>
      </c>
      <c r="T175" s="6">
        <f t="shared" si="86"/>
        <v>0</v>
      </c>
      <c r="U175" s="25">
        <f t="shared" si="108"/>
        <v>165.85</v>
      </c>
      <c r="V175" s="6">
        <f t="shared" si="109"/>
        <v>177.4595</v>
      </c>
      <c r="W175" s="6">
        <f t="shared" si="102"/>
        <v>0</v>
      </c>
      <c r="X175" s="6">
        <f t="shared" si="87"/>
        <v>0</v>
      </c>
      <c r="Y175" s="6">
        <f t="shared" si="88"/>
        <v>0</v>
      </c>
      <c r="Z175" s="25">
        <f t="shared" si="110"/>
        <v>177.4595</v>
      </c>
    </row>
    <row r="176" spans="1:26" s="7" customFormat="1" ht="15">
      <c r="A176" s="40"/>
      <c r="B176" s="41"/>
      <c r="C176" s="55"/>
      <c r="D176" s="54"/>
      <c r="E176" s="42"/>
      <c r="F176" s="15" t="s">
        <v>123</v>
      </c>
      <c r="G176" s="6">
        <f aca="true" t="shared" si="111" ref="G176:L176">SUM(G170:G175)</f>
        <v>155</v>
      </c>
      <c r="H176" s="6">
        <f t="shared" si="111"/>
        <v>0</v>
      </c>
      <c r="I176" s="6">
        <f t="shared" si="111"/>
        <v>12</v>
      </c>
      <c r="J176" s="6">
        <f t="shared" si="111"/>
        <v>0</v>
      </c>
      <c r="K176" s="6">
        <f t="shared" si="111"/>
        <v>167</v>
      </c>
      <c r="L176" s="6">
        <f t="shared" si="111"/>
        <v>155</v>
      </c>
      <c r="M176" s="6">
        <f t="shared" si="82"/>
        <v>0</v>
      </c>
      <c r="N176" s="6">
        <f t="shared" si="83"/>
        <v>12.84</v>
      </c>
      <c r="O176" s="6">
        <f t="shared" si="84"/>
        <v>0</v>
      </c>
      <c r="P176" s="6">
        <f>SUM(P170:P175)</f>
        <v>167.84</v>
      </c>
      <c r="Q176" s="25">
        <f t="shared" si="107"/>
        <v>165.85</v>
      </c>
      <c r="R176" s="6">
        <f t="shared" si="101"/>
        <v>0</v>
      </c>
      <c r="S176" s="6">
        <f t="shared" si="101"/>
        <v>13.7388</v>
      </c>
      <c r="T176" s="6">
        <f t="shared" si="86"/>
        <v>0</v>
      </c>
      <c r="U176" s="6">
        <f>SUM(U170:U175)</f>
        <v>179.5888</v>
      </c>
      <c r="V176" s="6">
        <f t="shared" si="109"/>
        <v>177.4595</v>
      </c>
      <c r="W176" s="6">
        <f t="shared" si="102"/>
        <v>0</v>
      </c>
      <c r="X176" s="6">
        <f t="shared" si="87"/>
        <v>14.700516</v>
      </c>
      <c r="Y176" s="6">
        <f t="shared" si="88"/>
        <v>0</v>
      </c>
      <c r="Z176" s="6">
        <f>SUM(Z170:Z175)</f>
        <v>192.16001599999998</v>
      </c>
    </row>
    <row r="177" spans="1:26" s="29" customFormat="1" ht="15">
      <c r="A177" s="40"/>
      <c r="B177" s="41"/>
      <c r="C177" s="48" t="s">
        <v>135</v>
      </c>
      <c r="D177" s="48"/>
      <c r="E177" s="48"/>
      <c r="F177" s="48"/>
      <c r="G177" s="27">
        <f>+G176</f>
        <v>155</v>
      </c>
      <c r="H177" s="27">
        <f aca="true" t="shared" si="112" ref="H177:Z177">+H176</f>
        <v>0</v>
      </c>
      <c r="I177" s="27">
        <f t="shared" si="112"/>
        <v>12</v>
      </c>
      <c r="J177" s="27">
        <f t="shared" si="112"/>
        <v>0</v>
      </c>
      <c r="K177" s="27">
        <f t="shared" si="112"/>
        <v>167</v>
      </c>
      <c r="L177" s="27">
        <f>+L176</f>
        <v>155</v>
      </c>
      <c r="M177" s="27">
        <f t="shared" si="82"/>
        <v>0</v>
      </c>
      <c r="N177" s="27">
        <f t="shared" si="83"/>
        <v>12.84</v>
      </c>
      <c r="O177" s="27">
        <f t="shared" si="84"/>
        <v>0</v>
      </c>
      <c r="P177" s="27">
        <f t="shared" si="112"/>
        <v>167.84</v>
      </c>
      <c r="Q177" s="27">
        <f t="shared" si="112"/>
        <v>165.85</v>
      </c>
      <c r="R177" s="27">
        <f t="shared" si="101"/>
        <v>0</v>
      </c>
      <c r="S177" s="27">
        <f t="shared" si="101"/>
        <v>13.7388</v>
      </c>
      <c r="T177" s="27">
        <f t="shared" si="86"/>
        <v>0</v>
      </c>
      <c r="U177" s="27">
        <f t="shared" si="112"/>
        <v>179.5888</v>
      </c>
      <c r="V177" s="27">
        <f t="shared" si="112"/>
        <v>177.4595</v>
      </c>
      <c r="W177" s="27">
        <f t="shared" si="102"/>
        <v>0</v>
      </c>
      <c r="X177" s="27">
        <f t="shared" si="87"/>
        <v>14.700516</v>
      </c>
      <c r="Y177" s="27">
        <f t="shared" si="88"/>
        <v>0</v>
      </c>
      <c r="Z177" s="27">
        <f t="shared" si="112"/>
        <v>192.16001599999998</v>
      </c>
    </row>
    <row r="178" spans="1:26" s="7" customFormat="1" ht="42.75" customHeight="1">
      <c r="A178" s="40" t="s">
        <v>59</v>
      </c>
      <c r="B178" s="41">
        <v>1</v>
      </c>
      <c r="C178" s="41" t="s">
        <v>105</v>
      </c>
      <c r="D178" s="54">
        <v>1</v>
      </c>
      <c r="E178" s="42" t="s">
        <v>92</v>
      </c>
      <c r="F178" s="14" t="s">
        <v>252</v>
      </c>
      <c r="G178" s="25">
        <v>77</v>
      </c>
      <c r="H178" s="25"/>
      <c r="I178" s="25"/>
      <c r="J178" s="25"/>
      <c r="K178" s="25">
        <f>SUM(G178:J178)</f>
        <v>77</v>
      </c>
      <c r="L178" s="25">
        <v>77</v>
      </c>
      <c r="M178" s="25">
        <f t="shared" si="82"/>
        <v>0</v>
      </c>
      <c r="N178" s="25">
        <f t="shared" si="83"/>
        <v>0</v>
      </c>
      <c r="O178" s="25">
        <f t="shared" si="84"/>
        <v>0</v>
      </c>
      <c r="P178" s="25">
        <f aca="true" t="shared" si="113" ref="P178:P190">SUM(L178:O178)</f>
        <v>77</v>
      </c>
      <c r="Q178" s="25">
        <f t="shared" si="107"/>
        <v>82.39</v>
      </c>
      <c r="R178" s="25">
        <f t="shared" si="101"/>
        <v>0</v>
      </c>
      <c r="S178" s="25">
        <f t="shared" si="101"/>
        <v>0</v>
      </c>
      <c r="T178" s="25">
        <f t="shared" si="86"/>
        <v>0</v>
      </c>
      <c r="U178" s="25">
        <f>SUM(Q178:T178)</f>
        <v>82.39</v>
      </c>
      <c r="V178" s="25">
        <f t="shared" si="109"/>
        <v>88.1573</v>
      </c>
      <c r="W178" s="25">
        <f t="shared" si="102"/>
        <v>0</v>
      </c>
      <c r="X178" s="25">
        <f t="shared" si="87"/>
        <v>0</v>
      </c>
      <c r="Y178" s="25">
        <f t="shared" si="88"/>
        <v>0</v>
      </c>
      <c r="Z178" s="25">
        <f t="shared" si="110"/>
        <v>88.1573</v>
      </c>
    </row>
    <row r="179" spans="1:26" s="7" customFormat="1" ht="28.5">
      <c r="A179" s="40"/>
      <c r="B179" s="41"/>
      <c r="C179" s="41"/>
      <c r="D179" s="54"/>
      <c r="E179" s="42"/>
      <c r="F179" s="14" t="s">
        <v>253</v>
      </c>
      <c r="G179" s="6">
        <v>50</v>
      </c>
      <c r="H179" s="6"/>
      <c r="I179" s="6"/>
      <c r="J179" s="6"/>
      <c r="K179" s="25">
        <f>SUM(G179:J179)</f>
        <v>50</v>
      </c>
      <c r="L179" s="6">
        <v>50</v>
      </c>
      <c r="M179" s="6">
        <f t="shared" si="82"/>
        <v>0</v>
      </c>
      <c r="N179" s="6">
        <f t="shared" si="83"/>
        <v>0</v>
      </c>
      <c r="O179" s="6">
        <f t="shared" si="84"/>
        <v>0</v>
      </c>
      <c r="P179" s="25">
        <f t="shared" si="113"/>
        <v>50</v>
      </c>
      <c r="Q179" s="25">
        <f t="shared" si="107"/>
        <v>53.5</v>
      </c>
      <c r="R179" s="6">
        <f t="shared" si="101"/>
        <v>0</v>
      </c>
      <c r="S179" s="6">
        <f t="shared" si="101"/>
        <v>0</v>
      </c>
      <c r="T179" s="6">
        <f t="shared" si="86"/>
        <v>0</v>
      </c>
      <c r="U179" s="25">
        <f>SUM(Q179:T179)</f>
        <v>53.5</v>
      </c>
      <c r="V179" s="6">
        <f t="shared" si="109"/>
        <v>57.245</v>
      </c>
      <c r="W179" s="6">
        <f t="shared" si="102"/>
        <v>0</v>
      </c>
      <c r="X179" s="6">
        <f t="shared" si="87"/>
        <v>0</v>
      </c>
      <c r="Y179" s="6">
        <f t="shared" si="88"/>
        <v>0</v>
      </c>
      <c r="Z179" s="25">
        <f t="shared" si="110"/>
        <v>57.245</v>
      </c>
    </row>
    <row r="180" spans="1:26" s="9" customFormat="1" ht="15">
      <c r="A180" s="40"/>
      <c r="B180" s="41"/>
      <c r="C180" s="41"/>
      <c r="D180" s="54"/>
      <c r="E180" s="42"/>
      <c r="F180" s="15" t="s">
        <v>123</v>
      </c>
      <c r="G180" s="8">
        <f>SUM(G178:G179)</f>
        <v>127</v>
      </c>
      <c r="H180" s="8">
        <f aca="true" t="shared" si="114" ref="H180:Z180">SUM(H178:H179)</f>
        <v>0</v>
      </c>
      <c r="I180" s="8">
        <f t="shared" si="114"/>
        <v>0</v>
      </c>
      <c r="J180" s="8">
        <f t="shared" si="114"/>
        <v>0</v>
      </c>
      <c r="K180" s="8">
        <f t="shared" si="114"/>
        <v>127</v>
      </c>
      <c r="L180" s="8">
        <f>SUM(L178:L179)</f>
        <v>127</v>
      </c>
      <c r="M180" s="8">
        <f t="shared" si="82"/>
        <v>0</v>
      </c>
      <c r="N180" s="8">
        <f t="shared" si="83"/>
        <v>0</v>
      </c>
      <c r="O180" s="8">
        <f t="shared" si="84"/>
        <v>0</v>
      </c>
      <c r="P180" s="8">
        <f t="shared" si="114"/>
        <v>127</v>
      </c>
      <c r="Q180" s="8">
        <f t="shared" si="114"/>
        <v>135.89</v>
      </c>
      <c r="R180" s="8">
        <f aca="true" t="shared" si="115" ref="R180:S243">(M180*7%)+M180</f>
        <v>0</v>
      </c>
      <c r="S180" s="8">
        <f t="shared" si="115"/>
        <v>0</v>
      </c>
      <c r="T180" s="8">
        <f t="shared" si="86"/>
        <v>0</v>
      </c>
      <c r="U180" s="8">
        <f t="shared" si="114"/>
        <v>135.89</v>
      </c>
      <c r="V180" s="8">
        <f t="shared" si="114"/>
        <v>145.4023</v>
      </c>
      <c r="W180" s="8">
        <f aca="true" t="shared" si="116" ref="W180:W243">(R180*7%)+R180</f>
        <v>0</v>
      </c>
      <c r="X180" s="8">
        <f t="shared" si="87"/>
        <v>0</v>
      </c>
      <c r="Y180" s="8">
        <f t="shared" si="88"/>
        <v>0</v>
      </c>
      <c r="Z180" s="8">
        <f t="shared" si="114"/>
        <v>145.4023</v>
      </c>
    </row>
    <row r="181" spans="1:26" s="7" customFormat="1" ht="28.5">
      <c r="A181" s="40"/>
      <c r="B181" s="41"/>
      <c r="C181" s="41"/>
      <c r="D181" s="54">
        <v>2</v>
      </c>
      <c r="E181" s="42" t="s">
        <v>106</v>
      </c>
      <c r="F181" s="14" t="s">
        <v>254</v>
      </c>
      <c r="G181" s="25"/>
      <c r="H181" s="25"/>
      <c r="I181" s="25"/>
      <c r="J181" s="25"/>
      <c r="K181" s="25">
        <f aca="true" t="shared" si="117" ref="K181:K190">SUM(G181:J181)</f>
        <v>0</v>
      </c>
      <c r="L181" s="25"/>
      <c r="M181" s="25">
        <f t="shared" si="82"/>
        <v>0</v>
      </c>
      <c r="N181" s="25">
        <f t="shared" si="83"/>
        <v>0</v>
      </c>
      <c r="O181" s="25">
        <f t="shared" si="84"/>
        <v>0</v>
      </c>
      <c r="P181" s="25">
        <f t="shared" si="113"/>
        <v>0</v>
      </c>
      <c r="Q181" s="25">
        <f t="shared" si="107"/>
        <v>0</v>
      </c>
      <c r="R181" s="25">
        <f t="shared" si="115"/>
        <v>0</v>
      </c>
      <c r="S181" s="25">
        <f t="shared" si="115"/>
        <v>0</v>
      </c>
      <c r="T181" s="25">
        <f t="shared" si="86"/>
        <v>0</v>
      </c>
      <c r="U181" s="25">
        <f aca="true" t="shared" si="118" ref="U181:U187">SUM(Q181:T181)</f>
        <v>0</v>
      </c>
      <c r="V181" s="25">
        <f t="shared" si="109"/>
        <v>0</v>
      </c>
      <c r="W181" s="25">
        <f t="shared" si="116"/>
        <v>0</v>
      </c>
      <c r="X181" s="25">
        <f t="shared" si="87"/>
        <v>0</v>
      </c>
      <c r="Y181" s="25">
        <f t="shared" si="88"/>
        <v>0</v>
      </c>
      <c r="Z181" s="25">
        <f t="shared" si="110"/>
        <v>0</v>
      </c>
    </row>
    <row r="182" spans="1:26" s="7" customFormat="1" ht="28.5">
      <c r="A182" s="40"/>
      <c r="B182" s="41"/>
      <c r="C182" s="41"/>
      <c r="D182" s="54"/>
      <c r="E182" s="42"/>
      <c r="F182" s="14" t="s">
        <v>255</v>
      </c>
      <c r="G182" s="6"/>
      <c r="H182" s="6"/>
      <c r="I182" s="6"/>
      <c r="J182" s="6"/>
      <c r="K182" s="25">
        <f t="shared" si="117"/>
        <v>0</v>
      </c>
      <c r="L182" s="6"/>
      <c r="M182" s="6">
        <f t="shared" si="82"/>
        <v>0</v>
      </c>
      <c r="N182" s="6">
        <f t="shared" si="83"/>
        <v>0</v>
      </c>
      <c r="O182" s="6">
        <f t="shared" si="84"/>
        <v>0</v>
      </c>
      <c r="P182" s="25">
        <f t="shared" si="113"/>
        <v>0</v>
      </c>
      <c r="Q182" s="25">
        <f t="shared" si="107"/>
        <v>0</v>
      </c>
      <c r="R182" s="6">
        <f t="shared" si="115"/>
        <v>0</v>
      </c>
      <c r="S182" s="6">
        <f t="shared" si="115"/>
        <v>0</v>
      </c>
      <c r="T182" s="6">
        <f t="shared" si="86"/>
        <v>0</v>
      </c>
      <c r="U182" s="25">
        <f t="shared" si="118"/>
        <v>0</v>
      </c>
      <c r="V182" s="6">
        <f t="shared" si="109"/>
        <v>0</v>
      </c>
      <c r="W182" s="6">
        <f t="shared" si="116"/>
        <v>0</v>
      </c>
      <c r="X182" s="6">
        <f t="shared" si="87"/>
        <v>0</v>
      </c>
      <c r="Y182" s="6">
        <f t="shared" si="88"/>
        <v>0</v>
      </c>
      <c r="Z182" s="25">
        <f t="shared" si="110"/>
        <v>0</v>
      </c>
    </row>
    <row r="183" spans="1:26" s="7" customFormat="1" ht="42.75">
      <c r="A183" s="40"/>
      <c r="B183" s="41"/>
      <c r="C183" s="41"/>
      <c r="D183" s="54"/>
      <c r="E183" s="42"/>
      <c r="F183" s="14" t="s">
        <v>256</v>
      </c>
      <c r="G183" s="6"/>
      <c r="H183" s="6"/>
      <c r="I183" s="6"/>
      <c r="J183" s="6"/>
      <c r="K183" s="25">
        <f t="shared" si="117"/>
        <v>0</v>
      </c>
      <c r="L183" s="6"/>
      <c r="M183" s="6">
        <f t="shared" si="82"/>
        <v>0</v>
      </c>
      <c r="N183" s="6">
        <f t="shared" si="83"/>
        <v>0</v>
      </c>
      <c r="O183" s="6">
        <f t="shared" si="84"/>
        <v>0</v>
      </c>
      <c r="P183" s="25">
        <f t="shared" si="113"/>
        <v>0</v>
      </c>
      <c r="Q183" s="25">
        <f t="shared" si="107"/>
        <v>0</v>
      </c>
      <c r="R183" s="6">
        <f t="shared" si="115"/>
        <v>0</v>
      </c>
      <c r="S183" s="6">
        <f t="shared" si="115"/>
        <v>0</v>
      </c>
      <c r="T183" s="6">
        <f t="shared" si="86"/>
        <v>0</v>
      </c>
      <c r="U183" s="25">
        <f t="shared" si="118"/>
        <v>0</v>
      </c>
      <c r="V183" s="6">
        <f t="shared" si="109"/>
        <v>0</v>
      </c>
      <c r="W183" s="6">
        <f t="shared" si="116"/>
        <v>0</v>
      </c>
      <c r="X183" s="6">
        <f t="shared" si="87"/>
        <v>0</v>
      </c>
      <c r="Y183" s="6">
        <f t="shared" si="88"/>
        <v>0</v>
      </c>
      <c r="Z183" s="25">
        <f t="shared" si="110"/>
        <v>0</v>
      </c>
    </row>
    <row r="184" spans="1:26" s="7" customFormat="1" ht="42.75">
      <c r="A184" s="40"/>
      <c r="B184" s="41"/>
      <c r="C184" s="41"/>
      <c r="D184" s="54"/>
      <c r="E184" s="42"/>
      <c r="F184" s="14" t="s">
        <v>257</v>
      </c>
      <c r="G184" s="6"/>
      <c r="H184" s="6"/>
      <c r="I184" s="6"/>
      <c r="J184" s="6"/>
      <c r="K184" s="25">
        <f t="shared" si="117"/>
        <v>0</v>
      </c>
      <c r="L184" s="6"/>
      <c r="M184" s="6">
        <f t="shared" si="82"/>
        <v>0</v>
      </c>
      <c r="N184" s="6">
        <f t="shared" si="83"/>
        <v>0</v>
      </c>
      <c r="O184" s="6">
        <f t="shared" si="84"/>
        <v>0</v>
      </c>
      <c r="P184" s="25">
        <f t="shared" si="113"/>
        <v>0</v>
      </c>
      <c r="Q184" s="25">
        <f t="shared" si="107"/>
        <v>0</v>
      </c>
      <c r="R184" s="6">
        <f t="shared" si="115"/>
        <v>0</v>
      </c>
      <c r="S184" s="6">
        <f t="shared" si="115"/>
        <v>0</v>
      </c>
      <c r="T184" s="6">
        <f t="shared" si="86"/>
        <v>0</v>
      </c>
      <c r="U184" s="25">
        <f t="shared" si="118"/>
        <v>0</v>
      </c>
      <c r="V184" s="6">
        <f t="shared" si="109"/>
        <v>0</v>
      </c>
      <c r="W184" s="6">
        <f t="shared" si="116"/>
        <v>0</v>
      </c>
      <c r="X184" s="6">
        <f t="shared" si="87"/>
        <v>0</v>
      </c>
      <c r="Y184" s="6">
        <f t="shared" si="88"/>
        <v>0</v>
      </c>
      <c r="Z184" s="25">
        <f t="shared" si="110"/>
        <v>0</v>
      </c>
    </row>
    <row r="185" spans="1:26" s="7" customFormat="1" ht="28.5">
      <c r="A185" s="40"/>
      <c r="B185" s="41"/>
      <c r="C185" s="41"/>
      <c r="D185" s="54"/>
      <c r="E185" s="42"/>
      <c r="F185" s="14" t="s">
        <v>258</v>
      </c>
      <c r="G185" s="6"/>
      <c r="H185" s="6"/>
      <c r="I185" s="6"/>
      <c r="J185" s="6"/>
      <c r="K185" s="25">
        <f t="shared" si="117"/>
        <v>0</v>
      </c>
      <c r="L185" s="6"/>
      <c r="M185" s="6">
        <f t="shared" si="82"/>
        <v>0</v>
      </c>
      <c r="N185" s="6">
        <f t="shared" si="83"/>
        <v>0</v>
      </c>
      <c r="O185" s="6">
        <f t="shared" si="84"/>
        <v>0</v>
      </c>
      <c r="P185" s="25">
        <f t="shared" si="113"/>
        <v>0</v>
      </c>
      <c r="Q185" s="25">
        <f t="shared" si="107"/>
        <v>0</v>
      </c>
      <c r="R185" s="6">
        <f t="shared" si="115"/>
        <v>0</v>
      </c>
      <c r="S185" s="6">
        <f t="shared" si="115"/>
        <v>0</v>
      </c>
      <c r="T185" s="6">
        <f t="shared" si="86"/>
        <v>0</v>
      </c>
      <c r="U185" s="25">
        <f t="shared" si="118"/>
        <v>0</v>
      </c>
      <c r="V185" s="6">
        <f t="shared" si="109"/>
        <v>0</v>
      </c>
      <c r="W185" s="6">
        <f t="shared" si="116"/>
        <v>0</v>
      </c>
      <c r="X185" s="6">
        <f t="shared" si="87"/>
        <v>0</v>
      </c>
      <c r="Y185" s="6">
        <f t="shared" si="88"/>
        <v>0</v>
      </c>
      <c r="Z185" s="25">
        <f t="shared" si="110"/>
        <v>0</v>
      </c>
    </row>
    <row r="186" spans="1:26" s="7" customFormat="1" ht="28.5">
      <c r="A186" s="40"/>
      <c r="B186" s="41"/>
      <c r="C186" s="41"/>
      <c r="D186" s="54"/>
      <c r="E186" s="42"/>
      <c r="F186" s="14" t="s">
        <v>259</v>
      </c>
      <c r="G186" s="6"/>
      <c r="H186" s="6"/>
      <c r="I186" s="6"/>
      <c r="J186" s="6"/>
      <c r="K186" s="25">
        <f t="shared" si="117"/>
        <v>0</v>
      </c>
      <c r="L186" s="6"/>
      <c r="M186" s="6">
        <f t="shared" si="82"/>
        <v>0</v>
      </c>
      <c r="N186" s="6">
        <f t="shared" si="83"/>
        <v>0</v>
      </c>
      <c r="O186" s="6">
        <f t="shared" si="84"/>
        <v>0</v>
      </c>
      <c r="P186" s="25">
        <f t="shared" si="113"/>
        <v>0</v>
      </c>
      <c r="Q186" s="25">
        <f t="shared" si="107"/>
        <v>0</v>
      </c>
      <c r="R186" s="6">
        <f t="shared" si="115"/>
        <v>0</v>
      </c>
      <c r="S186" s="6">
        <f t="shared" si="115"/>
        <v>0</v>
      </c>
      <c r="T186" s="6">
        <f t="shared" si="86"/>
        <v>0</v>
      </c>
      <c r="U186" s="25">
        <f t="shared" si="118"/>
        <v>0</v>
      </c>
      <c r="V186" s="6">
        <f t="shared" si="109"/>
        <v>0</v>
      </c>
      <c r="W186" s="6">
        <f t="shared" si="116"/>
        <v>0</v>
      </c>
      <c r="X186" s="6">
        <f t="shared" si="87"/>
        <v>0</v>
      </c>
      <c r="Y186" s="6">
        <f t="shared" si="88"/>
        <v>0</v>
      </c>
      <c r="Z186" s="25">
        <f t="shared" si="110"/>
        <v>0</v>
      </c>
    </row>
    <row r="187" spans="1:26" s="7" customFormat="1" ht="28.5">
      <c r="A187" s="40"/>
      <c r="B187" s="41"/>
      <c r="C187" s="41"/>
      <c r="D187" s="54"/>
      <c r="E187" s="42"/>
      <c r="F187" s="14" t="s">
        <v>260</v>
      </c>
      <c r="G187" s="6"/>
      <c r="H187" s="6"/>
      <c r="I187" s="6">
        <v>100</v>
      </c>
      <c r="J187" s="6"/>
      <c r="K187" s="25">
        <f t="shared" si="117"/>
        <v>100</v>
      </c>
      <c r="L187" s="6"/>
      <c r="M187" s="6">
        <f t="shared" si="82"/>
        <v>0</v>
      </c>
      <c r="N187" s="6">
        <f t="shared" si="83"/>
        <v>107</v>
      </c>
      <c r="O187" s="6">
        <f t="shared" si="84"/>
        <v>0</v>
      </c>
      <c r="P187" s="25">
        <f t="shared" si="113"/>
        <v>107</v>
      </c>
      <c r="Q187" s="25">
        <f t="shared" si="107"/>
        <v>0</v>
      </c>
      <c r="R187" s="6">
        <f t="shared" si="115"/>
        <v>0</v>
      </c>
      <c r="S187" s="6">
        <f t="shared" si="115"/>
        <v>114.49</v>
      </c>
      <c r="T187" s="6">
        <f t="shared" si="86"/>
        <v>0</v>
      </c>
      <c r="U187" s="25">
        <f t="shared" si="118"/>
        <v>114.49</v>
      </c>
      <c r="V187" s="6">
        <f t="shared" si="109"/>
        <v>0</v>
      </c>
      <c r="W187" s="6">
        <f t="shared" si="116"/>
        <v>0</v>
      </c>
      <c r="X187" s="6">
        <f t="shared" si="87"/>
        <v>122.5043</v>
      </c>
      <c r="Y187" s="6">
        <f t="shared" si="88"/>
        <v>0</v>
      </c>
      <c r="Z187" s="25">
        <f t="shared" si="110"/>
        <v>122.5043</v>
      </c>
    </row>
    <row r="188" spans="1:26" s="9" customFormat="1" ht="15">
      <c r="A188" s="40"/>
      <c r="B188" s="41"/>
      <c r="C188" s="41"/>
      <c r="D188" s="54"/>
      <c r="E188" s="42"/>
      <c r="F188" s="15" t="s">
        <v>123</v>
      </c>
      <c r="G188" s="8">
        <f>SUM(G181:G187)</f>
        <v>0</v>
      </c>
      <c r="H188" s="8">
        <f aca="true" t="shared" si="119" ref="H188:Z188">SUM(H181:H187)</f>
        <v>0</v>
      </c>
      <c r="I188" s="8">
        <f t="shared" si="119"/>
        <v>100</v>
      </c>
      <c r="J188" s="8">
        <f t="shared" si="119"/>
        <v>0</v>
      </c>
      <c r="K188" s="8">
        <f t="shared" si="119"/>
        <v>100</v>
      </c>
      <c r="L188" s="8">
        <f>SUM(L181:L187)</f>
        <v>0</v>
      </c>
      <c r="M188" s="8">
        <f t="shared" si="82"/>
        <v>0</v>
      </c>
      <c r="N188" s="8">
        <f t="shared" si="83"/>
        <v>107</v>
      </c>
      <c r="O188" s="8">
        <f t="shared" si="84"/>
        <v>0</v>
      </c>
      <c r="P188" s="8">
        <f t="shared" si="119"/>
        <v>107</v>
      </c>
      <c r="Q188" s="8">
        <f t="shared" si="119"/>
        <v>0</v>
      </c>
      <c r="R188" s="8">
        <f t="shared" si="115"/>
        <v>0</v>
      </c>
      <c r="S188" s="8">
        <f t="shared" si="115"/>
        <v>114.49</v>
      </c>
      <c r="T188" s="8">
        <f t="shared" si="86"/>
        <v>0</v>
      </c>
      <c r="U188" s="8">
        <f t="shared" si="119"/>
        <v>114.49</v>
      </c>
      <c r="V188" s="8">
        <f t="shared" si="119"/>
        <v>0</v>
      </c>
      <c r="W188" s="8">
        <f t="shared" si="116"/>
        <v>0</v>
      </c>
      <c r="X188" s="8">
        <f t="shared" si="87"/>
        <v>122.5043</v>
      </c>
      <c r="Y188" s="8">
        <f t="shared" si="88"/>
        <v>0</v>
      </c>
      <c r="Z188" s="8">
        <f t="shared" si="119"/>
        <v>122.5043</v>
      </c>
    </row>
    <row r="189" spans="1:26" s="7" customFormat="1" ht="57">
      <c r="A189" s="40"/>
      <c r="B189" s="41"/>
      <c r="C189" s="41"/>
      <c r="D189" s="54">
        <v>3</v>
      </c>
      <c r="E189" s="42" t="s">
        <v>107</v>
      </c>
      <c r="F189" s="14" t="s">
        <v>261</v>
      </c>
      <c r="G189" s="6"/>
      <c r="H189" s="6"/>
      <c r="I189" s="6"/>
      <c r="J189" s="6"/>
      <c r="K189" s="25">
        <f t="shared" si="117"/>
        <v>0</v>
      </c>
      <c r="L189" s="6"/>
      <c r="M189" s="6">
        <f t="shared" si="82"/>
        <v>0</v>
      </c>
      <c r="N189" s="6">
        <f t="shared" si="83"/>
        <v>0</v>
      </c>
      <c r="O189" s="6">
        <f t="shared" si="84"/>
        <v>0</v>
      </c>
      <c r="P189" s="25">
        <f t="shared" si="113"/>
        <v>0</v>
      </c>
      <c r="Q189" s="25">
        <f t="shared" si="107"/>
        <v>0</v>
      </c>
      <c r="R189" s="6">
        <f t="shared" si="115"/>
        <v>0</v>
      </c>
      <c r="S189" s="6">
        <f t="shared" si="115"/>
        <v>0</v>
      </c>
      <c r="T189" s="6">
        <f t="shared" si="86"/>
        <v>0</v>
      </c>
      <c r="U189" s="25">
        <f>SUM(Q189:T189)</f>
        <v>0</v>
      </c>
      <c r="V189" s="6">
        <f t="shared" si="109"/>
        <v>0</v>
      </c>
      <c r="W189" s="6">
        <f t="shared" si="116"/>
        <v>0</v>
      </c>
      <c r="X189" s="6">
        <f t="shared" si="87"/>
        <v>0</v>
      </c>
      <c r="Y189" s="6">
        <f t="shared" si="88"/>
        <v>0</v>
      </c>
      <c r="Z189" s="25">
        <f t="shared" si="110"/>
        <v>0</v>
      </c>
    </row>
    <row r="190" spans="1:26" s="7" customFormat="1" ht="57">
      <c r="A190" s="40"/>
      <c r="B190" s="41"/>
      <c r="C190" s="41"/>
      <c r="D190" s="54"/>
      <c r="E190" s="42"/>
      <c r="F190" s="14" t="s">
        <v>262</v>
      </c>
      <c r="G190" s="6"/>
      <c r="H190" s="6"/>
      <c r="I190" s="6"/>
      <c r="J190" s="6"/>
      <c r="K190" s="25">
        <f t="shared" si="117"/>
        <v>0</v>
      </c>
      <c r="L190" s="6"/>
      <c r="M190" s="6">
        <f t="shared" si="82"/>
        <v>0</v>
      </c>
      <c r="N190" s="6">
        <f t="shared" si="83"/>
        <v>0</v>
      </c>
      <c r="O190" s="6">
        <f t="shared" si="84"/>
        <v>0</v>
      </c>
      <c r="P190" s="25">
        <f t="shared" si="113"/>
        <v>0</v>
      </c>
      <c r="Q190" s="25">
        <f t="shared" si="107"/>
        <v>0</v>
      </c>
      <c r="R190" s="6">
        <f t="shared" si="115"/>
        <v>0</v>
      </c>
      <c r="S190" s="6">
        <f t="shared" si="115"/>
        <v>0</v>
      </c>
      <c r="T190" s="6">
        <f t="shared" si="86"/>
        <v>0</v>
      </c>
      <c r="U190" s="25">
        <f>SUM(Q190:T190)</f>
        <v>0</v>
      </c>
      <c r="V190" s="6">
        <f t="shared" si="109"/>
        <v>0</v>
      </c>
      <c r="W190" s="6">
        <f t="shared" si="116"/>
        <v>0</v>
      </c>
      <c r="X190" s="6">
        <f t="shared" si="87"/>
        <v>0</v>
      </c>
      <c r="Y190" s="6">
        <f t="shared" si="88"/>
        <v>0</v>
      </c>
      <c r="Z190" s="25">
        <f t="shared" si="110"/>
        <v>0</v>
      </c>
    </row>
    <row r="191" spans="1:26" s="9" customFormat="1" ht="15">
      <c r="A191" s="40"/>
      <c r="B191" s="41"/>
      <c r="C191" s="41"/>
      <c r="D191" s="54"/>
      <c r="E191" s="42"/>
      <c r="F191" s="15" t="s">
        <v>123</v>
      </c>
      <c r="G191" s="8">
        <f>SUM(G189:G190)</f>
        <v>0</v>
      </c>
      <c r="H191" s="8">
        <f aca="true" t="shared" si="120" ref="H191:Z191">SUM(H189:H190)</f>
        <v>0</v>
      </c>
      <c r="I191" s="8">
        <f t="shared" si="120"/>
        <v>0</v>
      </c>
      <c r="J191" s="8">
        <f t="shared" si="120"/>
        <v>0</v>
      </c>
      <c r="K191" s="8">
        <f t="shared" si="120"/>
        <v>0</v>
      </c>
      <c r="L191" s="8">
        <f>SUM(L189:L190)</f>
        <v>0</v>
      </c>
      <c r="M191" s="8">
        <f t="shared" si="82"/>
        <v>0</v>
      </c>
      <c r="N191" s="8">
        <f t="shared" si="83"/>
        <v>0</v>
      </c>
      <c r="O191" s="8">
        <f t="shared" si="84"/>
        <v>0</v>
      </c>
      <c r="P191" s="8">
        <f t="shared" si="120"/>
        <v>0</v>
      </c>
      <c r="Q191" s="8">
        <f t="shared" si="120"/>
        <v>0</v>
      </c>
      <c r="R191" s="8">
        <f t="shared" si="115"/>
        <v>0</v>
      </c>
      <c r="S191" s="8">
        <f t="shared" si="115"/>
        <v>0</v>
      </c>
      <c r="T191" s="8">
        <f t="shared" si="86"/>
        <v>0</v>
      </c>
      <c r="U191" s="8">
        <f t="shared" si="120"/>
        <v>0</v>
      </c>
      <c r="V191" s="8">
        <f t="shared" si="120"/>
        <v>0</v>
      </c>
      <c r="W191" s="8">
        <f t="shared" si="116"/>
        <v>0</v>
      </c>
      <c r="X191" s="8">
        <f t="shared" si="87"/>
        <v>0</v>
      </c>
      <c r="Y191" s="8">
        <f t="shared" si="88"/>
        <v>0</v>
      </c>
      <c r="Z191" s="8">
        <f t="shared" si="120"/>
        <v>0</v>
      </c>
    </row>
    <row r="192" spans="1:26" s="29" customFormat="1" ht="15">
      <c r="A192" s="40"/>
      <c r="B192" s="41"/>
      <c r="C192" s="48" t="s">
        <v>135</v>
      </c>
      <c r="D192" s="48"/>
      <c r="E192" s="48"/>
      <c r="F192" s="31"/>
      <c r="G192" s="27">
        <f>SUM(G180+G188+G191)</f>
        <v>127</v>
      </c>
      <c r="H192" s="27">
        <f aca="true" t="shared" si="121" ref="H192:Z192">SUM(H180+H188+H191)</f>
        <v>0</v>
      </c>
      <c r="I192" s="27">
        <f t="shared" si="121"/>
        <v>100</v>
      </c>
      <c r="J192" s="27">
        <f t="shared" si="121"/>
        <v>0</v>
      </c>
      <c r="K192" s="27">
        <f t="shared" si="121"/>
        <v>227</v>
      </c>
      <c r="L192" s="27">
        <f>SUM(L180+L188+L191)</f>
        <v>127</v>
      </c>
      <c r="M192" s="27">
        <f t="shared" si="82"/>
        <v>0</v>
      </c>
      <c r="N192" s="27">
        <f t="shared" si="83"/>
        <v>107</v>
      </c>
      <c r="O192" s="27">
        <f t="shared" si="84"/>
        <v>0</v>
      </c>
      <c r="P192" s="27">
        <f t="shared" si="121"/>
        <v>234</v>
      </c>
      <c r="Q192" s="27">
        <f t="shared" si="121"/>
        <v>135.89</v>
      </c>
      <c r="R192" s="27">
        <f t="shared" si="115"/>
        <v>0</v>
      </c>
      <c r="S192" s="27">
        <f t="shared" si="115"/>
        <v>114.49</v>
      </c>
      <c r="T192" s="27">
        <f t="shared" si="86"/>
        <v>0</v>
      </c>
      <c r="U192" s="27">
        <f t="shared" si="121"/>
        <v>250.38</v>
      </c>
      <c r="V192" s="27">
        <f t="shared" si="121"/>
        <v>145.4023</v>
      </c>
      <c r="W192" s="27">
        <f t="shared" si="116"/>
        <v>0</v>
      </c>
      <c r="X192" s="27">
        <f t="shared" si="87"/>
        <v>122.5043</v>
      </c>
      <c r="Y192" s="27">
        <f t="shared" si="88"/>
        <v>0</v>
      </c>
      <c r="Z192" s="27">
        <f t="shared" si="121"/>
        <v>267.9066</v>
      </c>
    </row>
    <row r="193" spans="1:26" s="7" customFormat="1" ht="30" customHeight="1">
      <c r="A193" s="40"/>
      <c r="B193" s="41">
        <v>2</v>
      </c>
      <c r="C193" s="41" t="s">
        <v>60</v>
      </c>
      <c r="D193" s="54">
        <v>1</v>
      </c>
      <c r="E193" s="42" t="s">
        <v>93</v>
      </c>
      <c r="F193" s="14" t="s">
        <v>263</v>
      </c>
      <c r="G193" s="25"/>
      <c r="H193" s="25"/>
      <c r="I193" s="25"/>
      <c r="J193" s="25"/>
      <c r="K193" s="25">
        <f>SUM(G193:J193)</f>
        <v>0</v>
      </c>
      <c r="L193" s="25"/>
      <c r="M193" s="25">
        <f t="shared" si="82"/>
        <v>0</v>
      </c>
      <c r="N193" s="25">
        <f t="shared" si="83"/>
        <v>0</v>
      </c>
      <c r="O193" s="25">
        <f t="shared" si="84"/>
        <v>0</v>
      </c>
      <c r="P193" s="25">
        <f aca="true" t="shared" si="122" ref="P193:P198">SUM(L193:O193)</f>
        <v>0</v>
      </c>
      <c r="Q193" s="25">
        <f>(L193*7%)+L193</f>
        <v>0</v>
      </c>
      <c r="R193" s="25">
        <f t="shared" si="115"/>
        <v>0</v>
      </c>
      <c r="S193" s="25">
        <f t="shared" si="115"/>
        <v>0</v>
      </c>
      <c r="T193" s="25">
        <f t="shared" si="86"/>
        <v>0</v>
      </c>
      <c r="U193" s="25">
        <f>SUM(Q193:T193)</f>
        <v>0</v>
      </c>
      <c r="V193" s="25">
        <f>(Q193*7%)+Q193</f>
        <v>0</v>
      </c>
      <c r="W193" s="25">
        <f t="shared" si="116"/>
        <v>0</v>
      </c>
      <c r="X193" s="25">
        <f t="shared" si="87"/>
        <v>0</v>
      </c>
      <c r="Y193" s="25">
        <f t="shared" si="88"/>
        <v>0</v>
      </c>
      <c r="Z193" s="25">
        <f>SUM(V193:Y193)</f>
        <v>0</v>
      </c>
    </row>
    <row r="194" spans="1:26" s="7" customFormat="1" ht="28.5">
      <c r="A194" s="40"/>
      <c r="B194" s="41"/>
      <c r="C194" s="41"/>
      <c r="D194" s="54"/>
      <c r="E194" s="42"/>
      <c r="F194" s="14" t="s">
        <v>264</v>
      </c>
      <c r="G194" s="6"/>
      <c r="H194" s="6"/>
      <c r="I194" s="6"/>
      <c r="J194" s="6"/>
      <c r="K194" s="25">
        <f>SUM(G194:J194)</f>
        <v>0</v>
      </c>
      <c r="L194" s="6"/>
      <c r="M194" s="6">
        <f t="shared" si="82"/>
        <v>0</v>
      </c>
      <c r="N194" s="6">
        <f t="shared" si="83"/>
        <v>0</v>
      </c>
      <c r="O194" s="6">
        <f t="shared" si="84"/>
        <v>0</v>
      </c>
      <c r="P194" s="25">
        <f t="shared" si="122"/>
        <v>0</v>
      </c>
      <c r="Q194" s="25">
        <f>(L194*7%)+L194</f>
        <v>0</v>
      </c>
      <c r="R194" s="6">
        <f t="shared" si="115"/>
        <v>0</v>
      </c>
      <c r="S194" s="6">
        <f t="shared" si="115"/>
        <v>0</v>
      </c>
      <c r="T194" s="6">
        <f t="shared" si="86"/>
        <v>0</v>
      </c>
      <c r="U194" s="25">
        <f>SUM(Q194:T194)</f>
        <v>0</v>
      </c>
      <c r="V194" s="6">
        <f>(Q194*7%)+Q194</f>
        <v>0</v>
      </c>
      <c r="W194" s="6">
        <f t="shared" si="116"/>
        <v>0</v>
      </c>
      <c r="X194" s="6">
        <f t="shared" si="87"/>
        <v>0</v>
      </c>
      <c r="Y194" s="6">
        <f t="shared" si="88"/>
        <v>0</v>
      </c>
      <c r="Z194" s="25">
        <f>SUM(V194:Y194)</f>
        <v>0</v>
      </c>
    </row>
    <row r="195" spans="1:26" s="7" customFormat="1" ht="42.75">
      <c r="A195" s="40"/>
      <c r="B195" s="41"/>
      <c r="C195" s="41"/>
      <c r="D195" s="54"/>
      <c r="E195" s="42"/>
      <c r="F195" s="14" t="s">
        <v>265</v>
      </c>
      <c r="G195" s="6"/>
      <c r="H195" s="6"/>
      <c r="I195" s="6"/>
      <c r="J195" s="6"/>
      <c r="K195" s="25">
        <f>SUM(G195:J195)</f>
        <v>0</v>
      </c>
      <c r="L195" s="6"/>
      <c r="M195" s="6">
        <f t="shared" si="82"/>
        <v>0</v>
      </c>
      <c r="N195" s="6">
        <f t="shared" si="83"/>
        <v>0</v>
      </c>
      <c r="O195" s="6">
        <f t="shared" si="84"/>
        <v>0</v>
      </c>
      <c r="P195" s="25">
        <f t="shared" si="122"/>
        <v>0</v>
      </c>
      <c r="Q195" s="25">
        <f>(L195*7%)+L195</f>
        <v>0</v>
      </c>
      <c r="R195" s="6">
        <f t="shared" si="115"/>
        <v>0</v>
      </c>
      <c r="S195" s="6">
        <f t="shared" si="115"/>
        <v>0</v>
      </c>
      <c r="T195" s="6">
        <f t="shared" si="86"/>
        <v>0</v>
      </c>
      <c r="U195" s="25">
        <f>SUM(Q195:T195)</f>
        <v>0</v>
      </c>
      <c r="V195" s="6">
        <f>(Q195*7%)+Q195</f>
        <v>0</v>
      </c>
      <c r="W195" s="6">
        <f t="shared" si="116"/>
        <v>0</v>
      </c>
      <c r="X195" s="6">
        <f t="shared" si="87"/>
        <v>0</v>
      </c>
      <c r="Y195" s="6">
        <f t="shared" si="88"/>
        <v>0</v>
      </c>
      <c r="Z195" s="25">
        <f>SUM(V195:Y195)</f>
        <v>0</v>
      </c>
    </row>
    <row r="196" spans="1:26" s="7" customFormat="1" ht="31.5" customHeight="1">
      <c r="A196" s="40"/>
      <c r="B196" s="41"/>
      <c r="C196" s="41"/>
      <c r="D196" s="54"/>
      <c r="E196" s="42"/>
      <c r="F196" s="14" t="s">
        <v>266</v>
      </c>
      <c r="G196" s="6"/>
      <c r="H196" s="6"/>
      <c r="I196" s="6"/>
      <c r="J196" s="6"/>
      <c r="K196" s="25">
        <f>SUM(G196:J196)</f>
        <v>0</v>
      </c>
      <c r="L196" s="6"/>
      <c r="M196" s="6">
        <f t="shared" si="82"/>
        <v>0</v>
      </c>
      <c r="N196" s="6">
        <f t="shared" si="83"/>
        <v>0</v>
      </c>
      <c r="O196" s="6">
        <f t="shared" si="84"/>
        <v>0</v>
      </c>
      <c r="P196" s="25">
        <f t="shared" si="122"/>
        <v>0</v>
      </c>
      <c r="Q196" s="25">
        <f>(L196*7%)+L196</f>
        <v>0</v>
      </c>
      <c r="R196" s="6">
        <f t="shared" si="115"/>
        <v>0</v>
      </c>
      <c r="S196" s="6">
        <f t="shared" si="115"/>
        <v>0</v>
      </c>
      <c r="T196" s="6">
        <f t="shared" si="86"/>
        <v>0</v>
      </c>
      <c r="U196" s="25">
        <f>SUM(Q196:T196)</f>
        <v>0</v>
      </c>
      <c r="V196" s="6">
        <f>(Q196*7%)+Q196</f>
        <v>0</v>
      </c>
      <c r="W196" s="6">
        <f t="shared" si="116"/>
        <v>0</v>
      </c>
      <c r="X196" s="6">
        <f t="shared" si="87"/>
        <v>0</v>
      </c>
      <c r="Y196" s="6">
        <f t="shared" si="88"/>
        <v>0</v>
      </c>
      <c r="Z196" s="25">
        <f>SUM(V196:Y196)</f>
        <v>0</v>
      </c>
    </row>
    <row r="197" spans="1:26" s="9" customFormat="1" ht="15">
      <c r="A197" s="40"/>
      <c r="B197" s="41"/>
      <c r="C197" s="41"/>
      <c r="D197" s="54"/>
      <c r="E197" s="42"/>
      <c r="F197" s="15" t="s">
        <v>123</v>
      </c>
      <c r="G197" s="8">
        <f>SUM(G193:G196)</f>
        <v>0</v>
      </c>
      <c r="H197" s="8">
        <f aca="true" t="shared" si="123" ref="H197:Z197">SUM(H193:H196)</f>
        <v>0</v>
      </c>
      <c r="I197" s="8">
        <f t="shared" si="123"/>
        <v>0</v>
      </c>
      <c r="J197" s="8">
        <f t="shared" si="123"/>
        <v>0</v>
      </c>
      <c r="K197" s="8">
        <f t="shared" si="123"/>
        <v>0</v>
      </c>
      <c r="L197" s="8">
        <f>SUM(L193:L196)</f>
        <v>0</v>
      </c>
      <c r="M197" s="8">
        <f t="shared" si="82"/>
        <v>0</v>
      </c>
      <c r="N197" s="8">
        <f t="shared" si="83"/>
        <v>0</v>
      </c>
      <c r="O197" s="8">
        <f t="shared" si="84"/>
        <v>0</v>
      </c>
      <c r="P197" s="8">
        <f t="shared" si="123"/>
        <v>0</v>
      </c>
      <c r="Q197" s="8">
        <f t="shared" si="123"/>
        <v>0</v>
      </c>
      <c r="R197" s="8">
        <f t="shared" si="115"/>
        <v>0</v>
      </c>
      <c r="S197" s="8">
        <f t="shared" si="115"/>
        <v>0</v>
      </c>
      <c r="T197" s="8">
        <f t="shared" si="86"/>
        <v>0</v>
      </c>
      <c r="U197" s="8">
        <f t="shared" si="123"/>
        <v>0</v>
      </c>
      <c r="V197" s="8">
        <f t="shared" si="123"/>
        <v>0</v>
      </c>
      <c r="W197" s="8">
        <f t="shared" si="116"/>
        <v>0</v>
      </c>
      <c r="X197" s="8">
        <f t="shared" si="87"/>
        <v>0</v>
      </c>
      <c r="Y197" s="8">
        <f t="shared" si="88"/>
        <v>0</v>
      </c>
      <c r="Z197" s="8">
        <f t="shared" si="123"/>
        <v>0</v>
      </c>
    </row>
    <row r="198" spans="1:26" s="7" customFormat="1" ht="30" customHeight="1">
      <c r="A198" s="40"/>
      <c r="B198" s="41"/>
      <c r="C198" s="41"/>
      <c r="D198" s="54">
        <v>2</v>
      </c>
      <c r="E198" s="42" t="s">
        <v>94</v>
      </c>
      <c r="F198" s="14" t="s">
        <v>267</v>
      </c>
      <c r="G198" s="6">
        <v>0</v>
      </c>
      <c r="H198" s="6">
        <v>0</v>
      </c>
      <c r="I198" s="6">
        <v>0</v>
      </c>
      <c r="J198" s="6">
        <v>0</v>
      </c>
      <c r="K198" s="25">
        <f>SUM(G198:J198)</f>
        <v>0</v>
      </c>
      <c r="L198" s="6">
        <v>0</v>
      </c>
      <c r="M198" s="6">
        <f t="shared" si="82"/>
        <v>0</v>
      </c>
      <c r="N198" s="6">
        <f t="shared" si="83"/>
        <v>0</v>
      </c>
      <c r="O198" s="6">
        <f t="shared" si="84"/>
        <v>0</v>
      </c>
      <c r="P198" s="25">
        <f t="shared" si="122"/>
        <v>0</v>
      </c>
      <c r="Q198" s="6">
        <f>(L198*7%)+L198</f>
        <v>0</v>
      </c>
      <c r="R198" s="6">
        <f t="shared" si="115"/>
        <v>0</v>
      </c>
      <c r="S198" s="6">
        <f t="shared" si="115"/>
        <v>0</v>
      </c>
      <c r="T198" s="6">
        <f t="shared" si="86"/>
        <v>0</v>
      </c>
      <c r="U198" s="6">
        <f>SUM(Q198:T198)</f>
        <v>0</v>
      </c>
      <c r="V198" s="6">
        <f>(Q198*7%)+Q198</f>
        <v>0</v>
      </c>
      <c r="W198" s="6">
        <f t="shared" si="116"/>
        <v>0</v>
      </c>
      <c r="X198" s="6">
        <f t="shared" si="87"/>
        <v>0</v>
      </c>
      <c r="Y198" s="6">
        <f t="shared" si="88"/>
        <v>0</v>
      </c>
      <c r="Z198" s="6">
        <f>SUM(V198:Y198)</f>
        <v>0</v>
      </c>
    </row>
    <row r="199" spans="1:26" s="9" customFormat="1" ht="15">
      <c r="A199" s="40"/>
      <c r="B199" s="41"/>
      <c r="C199" s="41"/>
      <c r="D199" s="54"/>
      <c r="E199" s="42"/>
      <c r="F199" s="15" t="s">
        <v>123</v>
      </c>
      <c r="G199" s="8">
        <f>G198</f>
        <v>0</v>
      </c>
      <c r="H199" s="8">
        <f aca="true" t="shared" si="124" ref="H199:Z199">H198</f>
        <v>0</v>
      </c>
      <c r="I199" s="8">
        <f t="shared" si="124"/>
        <v>0</v>
      </c>
      <c r="J199" s="8">
        <f t="shared" si="124"/>
        <v>0</v>
      </c>
      <c r="K199" s="8">
        <f t="shared" si="124"/>
        <v>0</v>
      </c>
      <c r="L199" s="8">
        <f>L198</f>
        <v>0</v>
      </c>
      <c r="M199" s="8">
        <f t="shared" si="82"/>
        <v>0</v>
      </c>
      <c r="N199" s="8">
        <f t="shared" si="83"/>
        <v>0</v>
      </c>
      <c r="O199" s="8">
        <f t="shared" si="84"/>
        <v>0</v>
      </c>
      <c r="P199" s="8">
        <f t="shared" si="124"/>
        <v>0</v>
      </c>
      <c r="Q199" s="8">
        <f t="shared" si="124"/>
        <v>0</v>
      </c>
      <c r="R199" s="8">
        <f t="shared" si="115"/>
        <v>0</v>
      </c>
      <c r="S199" s="8">
        <f t="shared" si="115"/>
        <v>0</v>
      </c>
      <c r="T199" s="8">
        <f t="shared" si="86"/>
        <v>0</v>
      </c>
      <c r="U199" s="8">
        <f t="shared" si="124"/>
        <v>0</v>
      </c>
      <c r="V199" s="8">
        <f t="shared" si="124"/>
        <v>0</v>
      </c>
      <c r="W199" s="8">
        <f t="shared" si="116"/>
        <v>0</v>
      </c>
      <c r="X199" s="8">
        <f t="shared" si="87"/>
        <v>0</v>
      </c>
      <c r="Y199" s="8">
        <f t="shared" si="88"/>
        <v>0</v>
      </c>
      <c r="Z199" s="8">
        <f t="shared" si="124"/>
        <v>0</v>
      </c>
    </row>
    <row r="200" spans="1:26" s="29" customFormat="1" ht="15">
      <c r="A200" s="40"/>
      <c r="B200" s="41"/>
      <c r="C200" s="48" t="s">
        <v>135</v>
      </c>
      <c r="D200" s="48"/>
      <c r="E200" s="48"/>
      <c r="F200" s="48"/>
      <c r="G200" s="27">
        <f>+G197+G199</f>
        <v>0</v>
      </c>
      <c r="H200" s="27">
        <f aca="true" t="shared" si="125" ref="H200:Z200">+H197+H199</f>
        <v>0</v>
      </c>
      <c r="I200" s="27">
        <f t="shared" si="125"/>
        <v>0</v>
      </c>
      <c r="J200" s="27">
        <f t="shared" si="125"/>
        <v>0</v>
      </c>
      <c r="K200" s="27">
        <f t="shared" si="125"/>
        <v>0</v>
      </c>
      <c r="L200" s="27">
        <f>+L197+L199</f>
        <v>0</v>
      </c>
      <c r="M200" s="27">
        <f aca="true" t="shared" si="126" ref="M200:M260">(H200*7%)+H200</f>
        <v>0</v>
      </c>
      <c r="N200" s="27">
        <f aca="true" t="shared" si="127" ref="N200:N260">(I200*7%)+I200</f>
        <v>0</v>
      </c>
      <c r="O200" s="27">
        <f aca="true" t="shared" si="128" ref="O200:O260">(J200*7%)+J200</f>
        <v>0</v>
      </c>
      <c r="P200" s="27">
        <f t="shared" si="125"/>
        <v>0</v>
      </c>
      <c r="Q200" s="27">
        <f t="shared" si="125"/>
        <v>0</v>
      </c>
      <c r="R200" s="27">
        <f t="shared" si="115"/>
        <v>0</v>
      </c>
      <c r="S200" s="27">
        <f t="shared" si="115"/>
        <v>0</v>
      </c>
      <c r="T200" s="27">
        <f aca="true" t="shared" si="129" ref="T200:T260">(O200*7%)+O200</f>
        <v>0</v>
      </c>
      <c r="U200" s="27">
        <f t="shared" si="125"/>
        <v>0</v>
      </c>
      <c r="V200" s="27">
        <f t="shared" si="125"/>
        <v>0</v>
      </c>
      <c r="W200" s="27">
        <f t="shared" si="116"/>
        <v>0</v>
      </c>
      <c r="X200" s="27">
        <f aca="true" t="shared" si="130" ref="X200:X260">(S200*7%)+S200</f>
        <v>0</v>
      </c>
      <c r="Y200" s="27">
        <f aca="true" t="shared" si="131" ref="Y200:Y260">(T200*7%)+T200</f>
        <v>0</v>
      </c>
      <c r="Z200" s="27">
        <f t="shared" si="125"/>
        <v>0</v>
      </c>
    </row>
    <row r="201" spans="1:26" s="7" customFormat="1" ht="30" customHeight="1">
      <c r="A201" s="40"/>
      <c r="B201" s="41">
        <v>3</v>
      </c>
      <c r="C201" s="41" t="s">
        <v>61</v>
      </c>
      <c r="D201" s="54">
        <v>1</v>
      </c>
      <c r="E201" s="42" t="s">
        <v>95</v>
      </c>
      <c r="F201" s="17" t="s">
        <v>268</v>
      </c>
      <c r="G201" s="25"/>
      <c r="H201" s="25"/>
      <c r="I201" s="25"/>
      <c r="J201" s="25"/>
      <c r="K201" s="25">
        <f>SUM(G201:J201)</f>
        <v>0</v>
      </c>
      <c r="L201" s="25"/>
      <c r="M201" s="25">
        <f t="shared" si="126"/>
        <v>0</v>
      </c>
      <c r="N201" s="25">
        <f t="shared" si="127"/>
        <v>0</v>
      </c>
      <c r="O201" s="25">
        <f t="shared" si="128"/>
        <v>0</v>
      </c>
      <c r="P201" s="25">
        <f aca="true" t="shared" si="132" ref="P201:P209">SUM(L201:O201)</f>
        <v>0</v>
      </c>
      <c r="Q201" s="25">
        <f aca="true" t="shared" si="133" ref="Q201:Q209">(L201*7%)+L201</f>
        <v>0</v>
      </c>
      <c r="R201" s="25">
        <f t="shared" si="115"/>
        <v>0</v>
      </c>
      <c r="S201" s="25">
        <f t="shared" si="115"/>
        <v>0</v>
      </c>
      <c r="T201" s="25">
        <f t="shared" si="129"/>
        <v>0</v>
      </c>
      <c r="U201" s="25">
        <f>SUM(Q201:T201)</f>
        <v>0</v>
      </c>
      <c r="V201" s="25">
        <f aca="true" t="shared" si="134" ref="V201:V209">(Q201*7%)+Q201</f>
        <v>0</v>
      </c>
      <c r="W201" s="25">
        <f t="shared" si="116"/>
        <v>0</v>
      </c>
      <c r="X201" s="25">
        <f t="shared" si="130"/>
        <v>0</v>
      </c>
      <c r="Y201" s="25">
        <f t="shared" si="131"/>
        <v>0</v>
      </c>
      <c r="Z201" s="25">
        <f aca="true" t="shared" si="135" ref="Z201:Z209">SUM(V201:Y201)</f>
        <v>0</v>
      </c>
    </row>
    <row r="202" spans="1:26" s="7" customFormat="1" ht="28.5">
      <c r="A202" s="40"/>
      <c r="B202" s="41"/>
      <c r="C202" s="41"/>
      <c r="D202" s="54"/>
      <c r="E202" s="42"/>
      <c r="F202" s="17" t="s">
        <v>269</v>
      </c>
      <c r="G202" s="6"/>
      <c r="H202" s="6"/>
      <c r="I202" s="6"/>
      <c r="J202" s="6"/>
      <c r="K202" s="25">
        <f aca="true" t="shared" si="136" ref="K202:K209">SUM(G202:J202)</f>
        <v>0</v>
      </c>
      <c r="L202" s="6"/>
      <c r="M202" s="6">
        <f t="shared" si="126"/>
        <v>0</v>
      </c>
      <c r="N202" s="6">
        <f t="shared" si="127"/>
        <v>0</v>
      </c>
      <c r="O202" s="6">
        <f t="shared" si="128"/>
        <v>0</v>
      </c>
      <c r="P202" s="25">
        <f t="shared" si="132"/>
        <v>0</v>
      </c>
      <c r="Q202" s="25">
        <f t="shared" si="133"/>
        <v>0</v>
      </c>
      <c r="R202" s="6">
        <f t="shared" si="115"/>
        <v>0</v>
      </c>
      <c r="S202" s="6">
        <f t="shared" si="115"/>
        <v>0</v>
      </c>
      <c r="T202" s="6">
        <f t="shared" si="129"/>
        <v>0</v>
      </c>
      <c r="U202" s="25">
        <f>SUM(Q202:T202)</f>
        <v>0</v>
      </c>
      <c r="V202" s="6">
        <f t="shared" si="134"/>
        <v>0</v>
      </c>
      <c r="W202" s="6">
        <f t="shared" si="116"/>
        <v>0</v>
      </c>
      <c r="X202" s="6">
        <f t="shared" si="130"/>
        <v>0</v>
      </c>
      <c r="Y202" s="6">
        <f t="shared" si="131"/>
        <v>0</v>
      </c>
      <c r="Z202" s="25">
        <f t="shared" si="135"/>
        <v>0</v>
      </c>
    </row>
    <row r="203" spans="1:26" s="7" customFormat="1" ht="42.75">
      <c r="A203" s="40"/>
      <c r="B203" s="41"/>
      <c r="C203" s="41"/>
      <c r="D203" s="54"/>
      <c r="E203" s="42"/>
      <c r="F203" s="14" t="s">
        <v>270</v>
      </c>
      <c r="G203" s="6"/>
      <c r="H203" s="6"/>
      <c r="I203" s="6"/>
      <c r="J203" s="6"/>
      <c r="K203" s="25">
        <f t="shared" si="136"/>
        <v>0</v>
      </c>
      <c r="L203" s="6"/>
      <c r="M203" s="6">
        <f t="shared" si="126"/>
        <v>0</v>
      </c>
      <c r="N203" s="6">
        <f t="shared" si="127"/>
        <v>0</v>
      </c>
      <c r="O203" s="6">
        <f t="shared" si="128"/>
        <v>0</v>
      </c>
      <c r="P203" s="25">
        <f t="shared" si="132"/>
        <v>0</v>
      </c>
      <c r="Q203" s="25">
        <f t="shared" si="133"/>
        <v>0</v>
      </c>
      <c r="R203" s="6">
        <f t="shared" si="115"/>
        <v>0</v>
      </c>
      <c r="S203" s="6">
        <f t="shared" si="115"/>
        <v>0</v>
      </c>
      <c r="T203" s="6">
        <f t="shared" si="129"/>
        <v>0</v>
      </c>
      <c r="U203" s="25">
        <f>SUM(Q203:T203)</f>
        <v>0</v>
      </c>
      <c r="V203" s="6">
        <f t="shared" si="134"/>
        <v>0</v>
      </c>
      <c r="W203" s="6">
        <f t="shared" si="116"/>
        <v>0</v>
      </c>
      <c r="X203" s="6">
        <f t="shared" si="130"/>
        <v>0</v>
      </c>
      <c r="Y203" s="6">
        <f t="shared" si="131"/>
        <v>0</v>
      </c>
      <c r="Z203" s="25">
        <f t="shared" si="135"/>
        <v>0</v>
      </c>
    </row>
    <row r="204" spans="1:26" s="7" customFormat="1" ht="30" customHeight="1">
      <c r="A204" s="40"/>
      <c r="B204" s="41"/>
      <c r="C204" s="41"/>
      <c r="D204" s="54"/>
      <c r="E204" s="42"/>
      <c r="F204" s="14" t="s">
        <v>271</v>
      </c>
      <c r="G204" s="6"/>
      <c r="H204" s="6"/>
      <c r="I204" s="6"/>
      <c r="J204" s="6"/>
      <c r="K204" s="25">
        <f t="shared" si="136"/>
        <v>0</v>
      </c>
      <c r="L204" s="6"/>
      <c r="M204" s="6">
        <f t="shared" si="126"/>
        <v>0</v>
      </c>
      <c r="N204" s="6">
        <f t="shared" si="127"/>
        <v>0</v>
      </c>
      <c r="O204" s="6">
        <f t="shared" si="128"/>
        <v>0</v>
      </c>
      <c r="P204" s="25">
        <f t="shared" si="132"/>
        <v>0</v>
      </c>
      <c r="Q204" s="25">
        <f t="shared" si="133"/>
        <v>0</v>
      </c>
      <c r="R204" s="6">
        <f t="shared" si="115"/>
        <v>0</v>
      </c>
      <c r="S204" s="6">
        <f t="shared" si="115"/>
        <v>0</v>
      </c>
      <c r="T204" s="6">
        <f t="shared" si="129"/>
        <v>0</v>
      </c>
      <c r="U204" s="25">
        <f>SUM(Q204:T204)</f>
        <v>0</v>
      </c>
      <c r="V204" s="6">
        <f t="shared" si="134"/>
        <v>0</v>
      </c>
      <c r="W204" s="6">
        <f t="shared" si="116"/>
        <v>0</v>
      </c>
      <c r="X204" s="6">
        <f t="shared" si="130"/>
        <v>0</v>
      </c>
      <c r="Y204" s="6">
        <f t="shared" si="131"/>
        <v>0</v>
      </c>
      <c r="Z204" s="25">
        <f t="shared" si="135"/>
        <v>0</v>
      </c>
    </row>
    <row r="205" spans="1:26" s="7" customFormat="1" ht="28.5">
      <c r="A205" s="40"/>
      <c r="B205" s="41"/>
      <c r="C205" s="41"/>
      <c r="D205" s="54"/>
      <c r="E205" s="42"/>
      <c r="F205" s="17" t="s">
        <v>275</v>
      </c>
      <c r="G205" s="6"/>
      <c r="H205" s="6"/>
      <c r="I205" s="6"/>
      <c r="J205" s="6"/>
      <c r="K205" s="25">
        <f t="shared" si="136"/>
        <v>0</v>
      </c>
      <c r="L205" s="6"/>
      <c r="M205" s="6">
        <f t="shared" si="126"/>
        <v>0</v>
      </c>
      <c r="N205" s="6">
        <f t="shared" si="127"/>
        <v>0</v>
      </c>
      <c r="O205" s="6">
        <f t="shared" si="128"/>
        <v>0</v>
      </c>
      <c r="P205" s="25">
        <f t="shared" si="132"/>
        <v>0</v>
      </c>
      <c r="Q205" s="25">
        <f t="shared" si="133"/>
        <v>0</v>
      </c>
      <c r="R205" s="6">
        <f t="shared" si="115"/>
        <v>0</v>
      </c>
      <c r="S205" s="6">
        <f t="shared" si="115"/>
        <v>0</v>
      </c>
      <c r="T205" s="6">
        <f t="shared" si="129"/>
        <v>0</v>
      </c>
      <c r="U205" s="25">
        <f>SUM(Q205:T205)</f>
        <v>0</v>
      </c>
      <c r="V205" s="6">
        <f t="shared" si="134"/>
        <v>0</v>
      </c>
      <c r="W205" s="6">
        <f t="shared" si="116"/>
        <v>0</v>
      </c>
      <c r="X205" s="6">
        <f t="shared" si="130"/>
        <v>0</v>
      </c>
      <c r="Y205" s="6">
        <f t="shared" si="131"/>
        <v>0</v>
      </c>
      <c r="Z205" s="25">
        <f t="shared" si="135"/>
        <v>0</v>
      </c>
    </row>
    <row r="206" spans="1:26" s="9" customFormat="1" ht="15">
      <c r="A206" s="40"/>
      <c r="B206" s="41"/>
      <c r="C206" s="41"/>
      <c r="D206" s="54"/>
      <c r="E206" s="42"/>
      <c r="F206" s="15" t="s">
        <v>123</v>
      </c>
      <c r="G206" s="8">
        <f>SUM(G201:G205)</f>
        <v>0</v>
      </c>
      <c r="H206" s="8">
        <f aca="true" t="shared" si="137" ref="H206:Z206">SUM(H201:H205)</f>
        <v>0</v>
      </c>
      <c r="I206" s="8">
        <f t="shared" si="137"/>
        <v>0</v>
      </c>
      <c r="J206" s="8">
        <f t="shared" si="137"/>
        <v>0</v>
      </c>
      <c r="K206" s="8">
        <f t="shared" si="137"/>
        <v>0</v>
      </c>
      <c r="L206" s="8">
        <f>SUM(L201:L205)</f>
        <v>0</v>
      </c>
      <c r="M206" s="8">
        <f t="shared" si="126"/>
        <v>0</v>
      </c>
      <c r="N206" s="8">
        <f t="shared" si="127"/>
        <v>0</v>
      </c>
      <c r="O206" s="8">
        <f t="shared" si="128"/>
        <v>0</v>
      </c>
      <c r="P206" s="8">
        <f t="shared" si="137"/>
        <v>0</v>
      </c>
      <c r="Q206" s="8">
        <f t="shared" si="137"/>
        <v>0</v>
      </c>
      <c r="R206" s="8">
        <f t="shared" si="115"/>
        <v>0</v>
      </c>
      <c r="S206" s="8">
        <f t="shared" si="115"/>
        <v>0</v>
      </c>
      <c r="T206" s="8">
        <f t="shared" si="129"/>
        <v>0</v>
      </c>
      <c r="U206" s="8">
        <f t="shared" si="137"/>
        <v>0</v>
      </c>
      <c r="V206" s="8">
        <f t="shared" si="137"/>
        <v>0</v>
      </c>
      <c r="W206" s="8">
        <f t="shared" si="116"/>
        <v>0</v>
      </c>
      <c r="X206" s="8">
        <f t="shared" si="130"/>
        <v>0</v>
      </c>
      <c r="Y206" s="8">
        <f t="shared" si="131"/>
        <v>0</v>
      </c>
      <c r="Z206" s="8">
        <f t="shared" si="137"/>
        <v>0</v>
      </c>
    </row>
    <row r="207" spans="1:26" s="7" customFormat="1" ht="42.75">
      <c r="A207" s="40"/>
      <c r="B207" s="41"/>
      <c r="C207" s="41"/>
      <c r="D207" s="54">
        <v>2</v>
      </c>
      <c r="E207" s="42" t="s">
        <v>96</v>
      </c>
      <c r="F207" s="14" t="s">
        <v>272</v>
      </c>
      <c r="G207" s="25"/>
      <c r="H207" s="25"/>
      <c r="I207" s="25"/>
      <c r="J207" s="25"/>
      <c r="K207" s="25">
        <f t="shared" si="136"/>
        <v>0</v>
      </c>
      <c r="L207" s="25"/>
      <c r="M207" s="25">
        <f t="shared" si="126"/>
        <v>0</v>
      </c>
      <c r="N207" s="25">
        <f t="shared" si="127"/>
        <v>0</v>
      </c>
      <c r="O207" s="25">
        <f t="shared" si="128"/>
        <v>0</v>
      </c>
      <c r="P207" s="25">
        <f t="shared" si="132"/>
        <v>0</v>
      </c>
      <c r="Q207" s="25">
        <f t="shared" si="133"/>
        <v>0</v>
      </c>
      <c r="R207" s="25">
        <f t="shared" si="115"/>
        <v>0</v>
      </c>
      <c r="S207" s="25">
        <f t="shared" si="115"/>
        <v>0</v>
      </c>
      <c r="T207" s="25">
        <f t="shared" si="129"/>
        <v>0</v>
      </c>
      <c r="U207" s="25">
        <f>SUM(Q207:T207)</f>
        <v>0</v>
      </c>
      <c r="V207" s="25">
        <f t="shared" si="134"/>
        <v>0</v>
      </c>
      <c r="W207" s="25">
        <f t="shared" si="116"/>
        <v>0</v>
      </c>
      <c r="X207" s="25">
        <f t="shared" si="130"/>
        <v>0</v>
      </c>
      <c r="Y207" s="25">
        <f t="shared" si="131"/>
        <v>0</v>
      </c>
      <c r="Z207" s="25">
        <f t="shared" si="135"/>
        <v>0</v>
      </c>
    </row>
    <row r="208" spans="1:26" s="7" customFormat="1" ht="28.5">
      <c r="A208" s="40"/>
      <c r="B208" s="41"/>
      <c r="C208" s="41"/>
      <c r="D208" s="54"/>
      <c r="E208" s="42"/>
      <c r="F208" s="14" t="s">
        <v>273</v>
      </c>
      <c r="G208" s="6"/>
      <c r="H208" s="6"/>
      <c r="I208" s="6"/>
      <c r="J208" s="6"/>
      <c r="K208" s="25">
        <f t="shared" si="136"/>
        <v>0</v>
      </c>
      <c r="L208" s="6"/>
      <c r="M208" s="6">
        <f t="shared" si="126"/>
        <v>0</v>
      </c>
      <c r="N208" s="6">
        <f t="shared" si="127"/>
        <v>0</v>
      </c>
      <c r="O208" s="6">
        <f t="shared" si="128"/>
        <v>0</v>
      </c>
      <c r="P208" s="25">
        <f t="shared" si="132"/>
        <v>0</v>
      </c>
      <c r="Q208" s="25">
        <f t="shared" si="133"/>
        <v>0</v>
      </c>
      <c r="R208" s="6">
        <f t="shared" si="115"/>
        <v>0</v>
      </c>
      <c r="S208" s="6">
        <f t="shared" si="115"/>
        <v>0</v>
      </c>
      <c r="T208" s="6">
        <f t="shared" si="129"/>
        <v>0</v>
      </c>
      <c r="U208" s="25">
        <f>SUM(Q208:T208)</f>
        <v>0</v>
      </c>
      <c r="V208" s="6">
        <f t="shared" si="134"/>
        <v>0</v>
      </c>
      <c r="W208" s="6">
        <f t="shared" si="116"/>
        <v>0</v>
      </c>
      <c r="X208" s="6">
        <f t="shared" si="130"/>
        <v>0</v>
      </c>
      <c r="Y208" s="6">
        <f t="shared" si="131"/>
        <v>0</v>
      </c>
      <c r="Z208" s="25">
        <f t="shared" si="135"/>
        <v>0</v>
      </c>
    </row>
    <row r="209" spans="1:26" s="7" customFormat="1" ht="42.75" customHeight="1">
      <c r="A209" s="40"/>
      <c r="B209" s="41"/>
      <c r="C209" s="41"/>
      <c r="D209" s="54"/>
      <c r="E209" s="42"/>
      <c r="F209" s="14" t="s">
        <v>0</v>
      </c>
      <c r="G209" s="6"/>
      <c r="H209" s="6"/>
      <c r="I209" s="6"/>
      <c r="J209" s="6"/>
      <c r="K209" s="25">
        <f t="shared" si="136"/>
        <v>0</v>
      </c>
      <c r="L209" s="6"/>
      <c r="M209" s="6">
        <f t="shared" si="126"/>
        <v>0</v>
      </c>
      <c r="N209" s="6">
        <f t="shared" si="127"/>
        <v>0</v>
      </c>
      <c r="O209" s="6">
        <f t="shared" si="128"/>
        <v>0</v>
      </c>
      <c r="P209" s="25">
        <f t="shared" si="132"/>
        <v>0</v>
      </c>
      <c r="Q209" s="25">
        <f t="shared" si="133"/>
        <v>0</v>
      </c>
      <c r="R209" s="6">
        <f t="shared" si="115"/>
        <v>0</v>
      </c>
      <c r="S209" s="6">
        <f t="shared" si="115"/>
        <v>0</v>
      </c>
      <c r="T209" s="6">
        <f t="shared" si="129"/>
        <v>0</v>
      </c>
      <c r="U209" s="25">
        <f>SUM(Q209:T209)</f>
        <v>0</v>
      </c>
      <c r="V209" s="6">
        <f t="shared" si="134"/>
        <v>0</v>
      </c>
      <c r="W209" s="6">
        <f t="shared" si="116"/>
        <v>0</v>
      </c>
      <c r="X209" s="6">
        <f t="shared" si="130"/>
        <v>0</v>
      </c>
      <c r="Y209" s="6">
        <f t="shared" si="131"/>
        <v>0</v>
      </c>
      <c r="Z209" s="25">
        <f t="shared" si="135"/>
        <v>0</v>
      </c>
    </row>
    <row r="210" spans="1:26" s="9" customFormat="1" ht="15">
      <c r="A210" s="40"/>
      <c r="B210" s="41"/>
      <c r="C210" s="41"/>
      <c r="D210" s="54"/>
      <c r="E210" s="42"/>
      <c r="F210" s="15" t="s">
        <v>123</v>
      </c>
      <c r="G210" s="8">
        <f>SUM(G207:G209)</f>
        <v>0</v>
      </c>
      <c r="H210" s="8">
        <f aca="true" t="shared" si="138" ref="H210:Z210">SUM(H207:H209)</f>
        <v>0</v>
      </c>
      <c r="I210" s="8">
        <f t="shared" si="138"/>
        <v>0</v>
      </c>
      <c r="J210" s="8">
        <f t="shared" si="138"/>
        <v>0</v>
      </c>
      <c r="K210" s="8">
        <f t="shared" si="138"/>
        <v>0</v>
      </c>
      <c r="L210" s="8">
        <f>SUM(L207:L209)</f>
        <v>0</v>
      </c>
      <c r="M210" s="8">
        <f t="shared" si="126"/>
        <v>0</v>
      </c>
      <c r="N210" s="8">
        <f t="shared" si="127"/>
        <v>0</v>
      </c>
      <c r="O210" s="8">
        <f t="shared" si="128"/>
        <v>0</v>
      </c>
      <c r="P210" s="8">
        <f t="shared" si="138"/>
        <v>0</v>
      </c>
      <c r="Q210" s="8">
        <f t="shared" si="138"/>
        <v>0</v>
      </c>
      <c r="R210" s="8">
        <f t="shared" si="115"/>
        <v>0</v>
      </c>
      <c r="S210" s="8">
        <f t="shared" si="115"/>
        <v>0</v>
      </c>
      <c r="T210" s="8">
        <f t="shared" si="129"/>
        <v>0</v>
      </c>
      <c r="U210" s="8">
        <f t="shared" si="138"/>
        <v>0</v>
      </c>
      <c r="V210" s="8">
        <f t="shared" si="138"/>
        <v>0</v>
      </c>
      <c r="W210" s="8">
        <f t="shared" si="116"/>
        <v>0</v>
      </c>
      <c r="X210" s="8">
        <f t="shared" si="130"/>
        <v>0</v>
      </c>
      <c r="Y210" s="8">
        <f t="shared" si="131"/>
        <v>0</v>
      </c>
      <c r="Z210" s="8">
        <f t="shared" si="138"/>
        <v>0</v>
      </c>
    </row>
    <row r="211" spans="1:26" s="29" customFormat="1" ht="15">
      <c r="A211" s="40"/>
      <c r="B211" s="41"/>
      <c r="C211" s="48" t="s">
        <v>47</v>
      </c>
      <c r="D211" s="48"/>
      <c r="E211" s="48"/>
      <c r="F211" s="48"/>
      <c r="G211" s="27">
        <f>+G206+G210</f>
        <v>0</v>
      </c>
      <c r="H211" s="27">
        <f aca="true" t="shared" si="139" ref="H211:Z211">+H206+H210</f>
        <v>0</v>
      </c>
      <c r="I211" s="27">
        <f t="shared" si="139"/>
        <v>0</v>
      </c>
      <c r="J211" s="27">
        <f t="shared" si="139"/>
        <v>0</v>
      </c>
      <c r="K211" s="27">
        <f t="shared" si="139"/>
        <v>0</v>
      </c>
      <c r="L211" s="27">
        <f>+L206+L210</f>
        <v>0</v>
      </c>
      <c r="M211" s="27">
        <f t="shared" si="126"/>
        <v>0</v>
      </c>
      <c r="N211" s="27">
        <f t="shared" si="127"/>
        <v>0</v>
      </c>
      <c r="O211" s="27">
        <f t="shared" si="128"/>
        <v>0</v>
      </c>
      <c r="P211" s="27">
        <f t="shared" si="139"/>
        <v>0</v>
      </c>
      <c r="Q211" s="27">
        <f t="shared" si="139"/>
        <v>0</v>
      </c>
      <c r="R211" s="27">
        <f t="shared" si="115"/>
        <v>0</v>
      </c>
      <c r="S211" s="27">
        <f t="shared" si="115"/>
        <v>0</v>
      </c>
      <c r="T211" s="27">
        <f t="shared" si="129"/>
        <v>0</v>
      </c>
      <c r="U211" s="27">
        <f t="shared" si="139"/>
        <v>0</v>
      </c>
      <c r="V211" s="27">
        <f t="shared" si="139"/>
        <v>0</v>
      </c>
      <c r="W211" s="27">
        <f t="shared" si="116"/>
        <v>0</v>
      </c>
      <c r="X211" s="27">
        <f t="shared" si="130"/>
        <v>0</v>
      </c>
      <c r="Y211" s="27">
        <f t="shared" si="131"/>
        <v>0</v>
      </c>
      <c r="Z211" s="27">
        <f t="shared" si="139"/>
        <v>0</v>
      </c>
    </row>
    <row r="212" spans="1:26" s="7" customFormat="1" ht="30" customHeight="1">
      <c r="A212" s="41" t="s">
        <v>62</v>
      </c>
      <c r="B212" s="41">
        <v>1</v>
      </c>
      <c r="C212" s="41" t="s">
        <v>63</v>
      </c>
      <c r="D212" s="54">
        <v>1</v>
      </c>
      <c r="E212" s="42" t="s">
        <v>97</v>
      </c>
      <c r="F212" s="14" t="s">
        <v>1</v>
      </c>
      <c r="G212" s="25"/>
      <c r="H212" s="25"/>
      <c r="I212" s="25">
        <v>54</v>
      </c>
      <c r="J212" s="25"/>
      <c r="K212" s="25">
        <f aca="true" t="shared" si="140" ref="K212:K229">SUM(G212:J212)</f>
        <v>54</v>
      </c>
      <c r="L212" s="25"/>
      <c r="M212" s="25">
        <f t="shared" si="126"/>
        <v>0</v>
      </c>
      <c r="N212" s="25">
        <f t="shared" si="127"/>
        <v>57.78</v>
      </c>
      <c r="O212" s="25">
        <f t="shared" si="128"/>
        <v>0</v>
      </c>
      <c r="P212" s="25">
        <f aca="true" t="shared" si="141" ref="P212:P231">SUM(L212:O212)</f>
        <v>57.78</v>
      </c>
      <c r="Q212" s="25">
        <f aca="true" t="shared" si="142" ref="Q212:Q229">(L212*7%)+L212</f>
        <v>0</v>
      </c>
      <c r="R212" s="25">
        <f t="shared" si="115"/>
        <v>0</v>
      </c>
      <c r="S212" s="25">
        <f t="shared" si="115"/>
        <v>61.824600000000004</v>
      </c>
      <c r="T212" s="25">
        <f t="shared" si="129"/>
        <v>0</v>
      </c>
      <c r="U212" s="25">
        <f aca="true" t="shared" si="143" ref="U212:U221">SUM(Q212:T212)</f>
        <v>61.824600000000004</v>
      </c>
      <c r="V212" s="25">
        <f aca="true" t="shared" si="144" ref="V212:V229">(Q212*7%)+Q212</f>
        <v>0</v>
      </c>
      <c r="W212" s="25">
        <f t="shared" si="116"/>
        <v>0</v>
      </c>
      <c r="X212" s="25">
        <f t="shared" si="130"/>
        <v>66.152322</v>
      </c>
      <c r="Y212" s="25">
        <f t="shared" si="131"/>
        <v>0</v>
      </c>
      <c r="Z212" s="25">
        <f aca="true" t="shared" si="145" ref="Z212:Z229">SUM(V212:Y212)</f>
        <v>66.152322</v>
      </c>
    </row>
    <row r="213" spans="1:26" s="7" customFormat="1" ht="42.75">
      <c r="A213" s="41"/>
      <c r="B213" s="41"/>
      <c r="C213" s="41"/>
      <c r="D213" s="54"/>
      <c r="E213" s="42"/>
      <c r="F213" s="14" t="s">
        <v>2</v>
      </c>
      <c r="G213" s="6"/>
      <c r="H213" s="6"/>
      <c r="I213" s="6"/>
      <c r="J213" s="6"/>
      <c r="K213" s="25">
        <f t="shared" si="140"/>
        <v>0</v>
      </c>
      <c r="L213" s="6"/>
      <c r="M213" s="6">
        <f t="shared" si="126"/>
        <v>0</v>
      </c>
      <c r="N213" s="6">
        <f t="shared" si="127"/>
        <v>0</v>
      </c>
      <c r="O213" s="6">
        <f t="shared" si="128"/>
        <v>0</v>
      </c>
      <c r="P213" s="25">
        <f t="shared" si="141"/>
        <v>0</v>
      </c>
      <c r="Q213" s="25">
        <f t="shared" si="142"/>
        <v>0</v>
      </c>
      <c r="R213" s="6">
        <f t="shared" si="115"/>
        <v>0</v>
      </c>
      <c r="S213" s="6">
        <f t="shared" si="115"/>
        <v>0</v>
      </c>
      <c r="T213" s="6">
        <f t="shared" si="129"/>
        <v>0</v>
      </c>
      <c r="U213" s="25">
        <f t="shared" si="143"/>
        <v>0</v>
      </c>
      <c r="V213" s="6">
        <f t="shared" si="144"/>
        <v>0</v>
      </c>
      <c r="W213" s="6">
        <f t="shared" si="116"/>
        <v>0</v>
      </c>
      <c r="X213" s="6">
        <f t="shared" si="130"/>
        <v>0</v>
      </c>
      <c r="Y213" s="6">
        <f t="shared" si="131"/>
        <v>0</v>
      </c>
      <c r="Z213" s="25">
        <f t="shared" si="145"/>
        <v>0</v>
      </c>
    </row>
    <row r="214" spans="1:26" s="7" customFormat="1" ht="45" customHeight="1">
      <c r="A214" s="41"/>
      <c r="B214" s="41"/>
      <c r="C214" s="41"/>
      <c r="D214" s="54"/>
      <c r="E214" s="42"/>
      <c r="F214" s="14" t="s">
        <v>3</v>
      </c>
      <c r="G214" s="6"/>
      <c r="H214" s="6"/>
      <c r="I214" s="6">
        <v>32</v>
      </c>
      <c r="J214" s="6"/>
      <c r="K214" s="25">
        <f t="shared" si="140"/>
        <v>32</v>
      </c>
      <c r="L214" s="6"/>
      <c r="M214" s="6">
        <f t="shared" si="126"/>
        <v>0</v>
      </c>
      <c r="N214" s="6">
        <f t="shared" si="127"/>
        <v>34.24</v>
      </c>
      <c r="O214" s="6">
        <f t="shared" si="128"/>
        <v>0</v>
      </c>
      <c r="P214" s="25">
        <f t="shared" si="141"/>
        <v>34.24</v>
      </c>
      <c r="Q214" s="25">
        <f t="shared" si="142"/>
        <v>0</v>
      </c>
      <c r="R214" s="6">
        <f t="shared" si="115"/>
        <v>0</v>
      </c>
      <c r="S214" s="6">
        <f t="shared" si="115"/>
        <v>36.6368</v>
      </c>
      <c r="T214" s="6">
        <f t="shared" si="129"/>
        <v>0</v>
      </c>
      <c r="U214" s="25">
        <f t="shared" si="143"/>
        <v>36.6368</v>
      </c>
      <c r="V214" s="6">
        <f t="shared" si="144"/>
        <v>0</v>
      </c>
      <c r="W214" s="6">
        <f t="shared" si="116"/>
        <v>0</v>
      </c>
      <c r="X214" s="6">
        <f t="shared" si="130"/>
        <v>39.201376</v>
      </c>
      <c r="Y214" s="6">
        <f t="shared" si="131"/>
        <v>0</v>
      </c>
      <c r="Z214" s="25">
        <f t="shared" si="145"/>
        <v>39.201376</v>
      </c>
    </row>
    <row r="215" spans="1:26" s="7" customFormat="1" ht="42.75">
      <c r="A215" s="41"/>
      <c r="B215" s="41"/>
      <c r="C215" s="41"/>
      <c r="D215" s="54"/>
      <c r="E215" s="42"/>
      <c r="F215" s="14" t="s">
        <v>4</v>
      </c>
      <c r="G215" s="6"/>
      <c r="H215" s="6"/>
      <c r="I215" s="6">
        <v>50</v>
      </c>
      <c r="J215" s="6"/>
      <c r="K215" s="25">
        <f t="shared" si="140"/>
        <v>50</v>
      </c>
      <c r="L215" s="6"/>
      <c r="M215" s="6">
        <f t="shared" si="126"/>
        <v>0</v>
      </c>
      <c r="N215" s="6">
        <f t="shared" si="127"/>
        <v>53.5</v>
      </c>
      <c r="O215" s="6">
        <f t="shared" si="128"/>
        <v>0</v>
      </c>
      <c r="P215" s="25">
        <f t="shared" si="141"/>
        <v>53.5</v>
      </c>
      <c r="Q215" s="25">
        <f t="shared" si="142"/>
        <v>0</v>
      </c>
      <c r="R215" s="6">
        <f t="shared" si="115"/>
        <v>0</v>
      </c>
      <c r="S215" s="6">
        <f t="shared" si="115"/>
        <v>57.245</v>
      </c>
      <c r="T215" s="6">
        <f t="shared" si="129"/>
        <v>0</v>
      </c>
      <c r="U215" s="25">
        <f t="shared" si="143"/>
        <v>57.245</v>
      </c>
      <c r="V215" s="6">
        <f t="shared" si="144"/>
        <v>0</v>
      </c>
      <c r="W215" s="6">
        <f t="shared" si="116"/>
        <v>0</v>
      </c>
      <c r="X215" s="6">
        <f t="shared" si="130"/>
        <v>61.25215</v>
      </c>
      <c r="Y215" s="6">
        <f t="shared" si="131"/>
        <v>0</v>
      </c>
      <c r="Z215" s="25">
        <f t="shared" si="145"/>
        <v>61.25215</v>
      </c>
    </row>
    <row r="216" spans="1:26" s="7" customFormat="1" ht="42.75">
      <c r="A216" s="41"/>
      <c r="B216" s="41"/>
      <c r="C216" s="41"/>
      <c r="D216" s="54"/>
      <c r="E216" s="42"/>
      <c r="F216" s="14" t="s">
        <v>5</v>
      </c>
      <c r="G216" s="6"/>
      <c r="H216" s="6"/>
      <c r="I216" s="6">
        <v>50</v>
      </c>
      <c r="J216" s="6"/>
      <c r="K216" s="25">
        <f t="shared" si="140"/>
        <v>50</v>
      </c>
      <c r="L216" s="6"/>
      <c r="M216" s="6">
        <f t="shared" si="126"/>
        <v>0</v>
      </c>
      <c r="N216" s="6">
        <f t="shared" si="127"/>
        <v>53.5</v>
      </c>
      <c r="O216" s="6">
        <f t="shared" si="128"/>
        <v>0</v>
      </c>
      <c r="P216" s="25">
        <f t="shared" si="141"/>
        <v>53.5</v>
      </c>
      <c r="Q216" s="25">
        <f t="shared" si="142"/>
        <v>0</v>
      </c>
      <c r="R216" s="6">
        <f t="shared" si="115"/>
        <v>0</v>
      </c>
      <c r="S216" s="6">
        <f t="shared" si="115"/>
        <v>57.245</v>
      </c>
      <c r="T216" s="6">
        <f t="shared" si="129"/>
        <v>0</v>
      </c>
      <c r="U216" s="25">
        <f t="shared" si="143"/>
        <v>57.245</v>
      </c>
      <c r="V216" s="6">
        <f t="shared" si="144"/>
        <v>0</v>
      </c>
      <c r="W216" s="6">
        <f t="shared" si="116"/>
        <v>0</v>
      </c>
      <c r="X216" s="6">
        <f t="shared" si="130"/>
        <v>61.25215</v>
      </c>
      <c r="Y216" s="6">
        <f t="shared" si="131"/>
        <v>0</v>
      </c>
      <c r="Z216" s="25">
        <f t="shared" si="145"/>
        <v>61.25215</v>
      </c>
    </row>
    <row r="217" spans="1:26" s="7" customFormat="1" ht="85.5">
      <c r="A217" s="41"/>
      <c r="B217" s="41"/>
      <c r="C217" s="41"/>
      <c r="D217" s="54"/>
      <c r="E217" s="42"/>
      <c r="F217" s="14" t="s">
        <v>6</v>
      </c>
      <c r="G217" s="6"/>
      <c r="H217" s="6"/>
      <c r="I217" s="6">
        <v>50</v>
      </c>
      <c r="J217" s="6"/>
      <c r="K217" s="25">
        <f t="shared" si="140"/>
        <v>50</v>
      </c>
      <c r="L217" s="6"/>
      <c r="M217" s="6">
        <f t="shared" si="126"/>
        <v>0</v>
      </c>
      <c r="N217" s="6">
        <f t="shared" si="127"/>
        <v>53.5</v>
      </c>
      <c r="O217" s="6">
        <f t="shared" si="128"/>
        <v>0</v>
      </c>
      <c r="P217" s="25">
        <f t="shared" si="141"/>
        <v>53.5</v>
      </c>
      <c r="Q217" s="25">
        <f t="shared" si="142"/>
        <v>0</v>
      </c>
      <c r="R217" s="6">
        <f t="shared" si="115"/>
        <v>0</v>
      </c>
      <c r="S217" s="6">
        <f t="shared" si="115"/>
        <v>57.245</v>
      </c>
      <c r="T217" s="6">
        <f t="shared" si="129"/>
        <v>0</v>
      </c>
      <c r="U217" s="25">
        <f t="shared" si="143"/>
        <v>57.245</v>
      </c>
      <c r="V217" s="6">
        <f t="shared" si="144"/>
        <v>0</v>
      </c>
      <c r="W217" s="6">
        <f t="shared" si="116"/>
        <v>0</v>
      </c>
      <c r="X217" s="6">
        <f t="shared" si="130"/>
        <v>61.25215</v>
      </c>
      <c r="Y217" s="6">
        <f t="shared" si="131"/>
        <v>0</v>
      </c>
      <c r="Z217" s="25">
        <f t="shared" si="145"/>
        <v>61.25215</v>
      </c>
    </row>
    <row r="218" spans="1:26" s="7" customFormat="1" ht="28.5">
      <c r="A218" s="41"/>
      <c r="B218" s="41"/>
      <c r="C218" s="41"/>
      <c r="D218" s="54"/>
      <c r="E218" s="42"/>
      <c r="F218" s="14" t="s">
        <v>7</v>
      </c>
      <c r="G218" s="6"/>
      <c r="H218" s="6"/>
      <c r="I218" s="6"/>
      <c r="J218" s="6"/>
      <c r="K218" s="25">
        <f t="shared" si="140"/>
        <v>0</v>
      </c>
      <c r="L218" s="6"/>
      <c r="M218" s="6">
        <f t="shared" si="126"/>
        <v>0</v>
      </c>
      <c r="N218" s="6">
        <f t="shared" si="127"/>
        <v>0</v>
      </c>
      <c r="O218" s="6">
        <f t="shared" si="128"/>
        <v>0</v>
      </c>
      <c r="P218" s="25">
        <f t="shared" si="141"/>
        <v>0</v>
      </c>
      <c r="Q218" s="25">
        <f t="shared" si="142"/>
        <v>0</v>
      </c>
      <c r="R218" s="6">
        <f t="shared" si="115"/>
        <v>0</v>
      </c>
      <c r="S218" s="6">
        <f t="shared" si="115"/>
        <v>0</v>
      </c>
      <c r="T218" s="6">
        <f t="shared" si="129"/>
        <v>0</v>
      </c>
      <c r="U218" s="25">
        <f t="shared" si="143"/>
        <v>0</v>
      </c>
      <c r="V218" s="6">
        <f t="shared" si="144"/>
        <v>0</v>
      </c>
      <c r="W218" s="6">
        <f t="shared" si="116"/>
        <v>0</v>
      </c>
      <c r="X218" s="6">
        <f t="shared" si="130"/>
        <v>0</v>
      </c>
      <c r="Y218" s="6">
        <f t="shared" si="131"/>
        <v>0</v>
      </c>
      <c r="Z218" s="25">
        <f t="shared" si="145"/>
        <v>0</v>
      </c>
    </row>
    <row r="219" spans="1:26" s="7" customFormat="1" ht="28.5">
      <c r="A219" s="41"/>
      <c r="B219" s="41"/>
      <c r="C219" s="41"/>
      <c r="D219" s="54"/>
      <c r="E219" s="42"/>
      <c r="F219" s="14" t="s">
        <v>8</v>
      </c>
      <c r="G219" s="6"/>
      <c r="H219" s="6"/>
      <c r="I219" s="6"/>
      <c r="J219" s="6"/>
      <c r="K219" s="25">
        <f t="shared" si="140"/>
        <v>0</v>
      </c>
      <c r="L219" s="6"/>
      <c r="M219" s="6">
        <f t="shared" si="126"/>
        <v>0</v>
      </c>
      <c r="N219" s="6">
        <f t="shared" si="127"/>
        <v>0</v>
      </c>
      <c r="O219" s="6">
        <f t="shared" si="128"/>
        <v>0</v>
      </c>
      <c r="P219" s="25">
        <f t="shared" si="141"/>
        <v>0</v>
      </c>
      <c r="Q219" s="25">
        <f t="shared" si="142"/>
        <v>0</v>
      </c>
      <c r="R219" s="6">
        <f t="shared" si="115"/>
        <v>0</v>
      </c>
      <c r="S219" s="6">
        <f t="shared" si="115"/>
        <v>0</v>
      </c>
      <c r="T219" s="6">
        <f t="shared" si="129"/>
        <v>0</v>
      </c>
      <c r="U219" s="25">
        <f t="shared" si="143"/>
        <v>0</v>
      </c>
      <c r="V219" s="6">
        <f t="shared" si="144"/>
        <v>0</v>
      </c>
      <c r="W219" s="6">
        <f t="shared" si="116"/>
        <v>0</v>
      </c>
      <c r="X219" s="6">
        <f t="shared" si="130"/>
        <v>0</v>
      </c>
      <c r="Y219" s="6">
        <f t="shared" si="131"/>
        <v>0</v>
      </c>
      <c r="Z219" s="25">
        <f t="shared" si="145"/>
        <v>0</v>
      </c>
    </row>
    <row r="220" spans="1:26" s="7" customFormat="1" ht="28.5">
      <c r="A220" s="41"/>
      <c r="B220" s="41"/>
      <c r="C220" s="41"/>
      <c r="D220" s="54"/>
      <c r="E220" s="42"/>
      <c r="F220" s="14" t="s">
        <v>9</v>
      </c>
      <c r="G220" s="6"/>
      <c r="H220" s="6"/>
      <c r="I220" s="6"/>
      <c r="J220" s="6"/>
      <c r="K220" s="25">
        <f t="shared" si="140"/>
        <v>0</v>
      </c>
      <c r="L220" s="6"/>
      <c r="M220" s="6">
        <f t="shared" si="126"/>
        <v>0</v>
      </c>
      <c r="N220" s="6">
        <f t="shared" si="127"/>
        <v>0</v>
      </c>
      <c r="O220" s="6">
        <f t="shared" si="128"/>
        <v>0</v>
      </c>
      <c r="P220" s="25">
        <f t="shared" si="141"/>
        <v>0</v>
      </c>
      <c r="Q220" s="25">
        <f t="shared" si="142"/>
        <v>0</v>
      </c>
      <c r="R220" s="6">
        <f t="shared" si="115"/>
        <v>0</v>
      </c>
      <c r="S220" s="6">
        <f t="shared" si="115"/>
        <v>0</v>
      </c>
      <c r="T220" s="6">
        <f t="shared" si="129"/>
        <v>0</v>
      </c>
      <c r="U220" s="25">
        <f t="shared" si="143"/>
        <v>0</v>
      </c>
      <c r="V220" s="6">
        <f t="shared" si="144"/>
        <v>0</v>
      </c>
      <c r="W220" s="6">
        <f t="shared" si="116"/>
        <v>0</v>
      </c>
      <c r="X220" s="6">
        <f t="shared" si="130"/>
        <v>0</v>
      </c>
      <c r="Y220" s="6">
        <f t="shared" si="131"/>
        <v>0</v>
      </c>
      <c r="Z220" s="25">
        <f t="shared" si="145"/>
        <v>0</v>
      </c>
    </row>
    <row r="221" spans="1:26" s="7" customFormat="1" ht="28.5">
      <c r="A221" s="41"/>
      <c r="B221" s="41"/>
      <c r="C221" s="41"/>
      <c r="D221" s="54"/>
      <c r="E221" s="42"/>
      <c r="F221" s="14" t="s">
        <v>10</v>
      </c>
      <c r="G221" s="6"/>
      <c r="H221" s="6"/>
      <c r="I221" s="6"/>
      <c r="J221" s="6"/>
      <c r="K221" s="25">
        <f t="shared" si="140"/>
        <v>0</v>
      </c>
      <c r="L221" s="6"/>
      <c r="M221" s="6">
        <f t="shared" si="126"/>
        <v>0</v>
      </c>
      <c r="N221" s="6">
        <f t="shared" si="127"/>
        <v>0</v>
      </c>
      <c r="O221" s="6">
        <f t="shared" si="128"/>
        <v>0</v>
      </c>
      <c r="P221" s="25">
        <f t="shared" si="141"/>
        <v>0</v>
      </c>
      <c r="Q221" s="25">
        <f t="shared" si="142"/>
        <v>0</v>
      </c>
      <c r="R221" s="6">
        <f t="shared" si="115"/>
        <v>0</v>
      </c>
      <c r="S221" s="6">
        <f t="shared" si="115"/>
        <v>0</v>
      </c>
      <c r="T221" s="6">
        <f t="shared" si="129"/>
        <v>0</v>
      </c>
      <c r="U221" s="25">
        <f t="shared" si="143"/>
        <v>0</v>
      </c>
      <c r="V221" s="6">
        <f t="shared" si="144"/>
        <v>0</v>
      </c>
      <c r="W221" s="6">
        <f t="shared" si="116"/>
        <v>0</v>
      </c>
      <c r="X221" s="6">
        <f t="shared" si="130"/>
        <v>0</v>
      </c>
      <c r="Y221" s="6">
        <f t="shared" si="131"/>
        <v>0</v>
      </c>
      <c r="Z221" s="25">
        <f t="shared" si="145"/>
        <v>0</v>
      </c>
    </row>
    <row r="222" spans="1:26" s="9" customFormat="1" ht="15">
      <c r="A222" s="41"/>
      <c r="B222" s="41"/>
      <c r="C222" s="41"/>
      <c r="D222" s="54"/>
      <c r="E222" s="42"/>
      <c r="F222" s="15" t="s">
        <v>123</v>
      </c>
      <c r="G222" s="8">
        <f>SUM(G212:G221)</f>
        <v>0</v>
      </c>
      <c r="H222" s="8">
        <f aca="true" t="shared" si="146" ref="H222:Z222">SUM(H212:H221)</f>
        <v>0</v>
      </c>
      <c r="I222" s="8">
        <f t="shared" si="146"/>
        <v>236</v>
      </c>
      <c r="J222" s="8">
        <f t="shared" si="146"/>
        <v>0</v>
      </c>
      <c r="K222" s="8">
        <f t="shared" si="146"/>
        <v>236</v>
      </c>
      <c r="L222" s="8">
        <f>SUM(L212:L221)</f>
        <v>0</v>
      </c>
      <c r="M222" s="8">
        <f t="shared" si="126"/>
        <v>0</v>
      </c>
      <c r="N222" s="8">
        <f t="shared" si="127"/>
        <v>252.52</v>
      </c>
      <c r="O222" s="8">
        <f t="shared" si="128"/>
        <v>0</v>
      </c>
      <c r="P222" s="8">
        <f t="shared" si="146"/>
        <v>252.52</v>
      </c>
      <c r="Q222" s="8">
        <f t="shared" si="146"/>
        <v>0</v>
      </c>
      <c r="R222" s="8">
        <f t="shared" si="115"/>
        <v>0</v>
      </c>
      <c r="S222" s="8">
        <f t="shared" si="115"/>
        <v>270.19640000000004</v>
      </c>
      <c r="T222" s="8">
        <f t="shared" si="129"/>
        <v>0</v>
      </c>
      <c r="U222" s="8">
        <f t="shared" si="146"/>
        <v>270.1964</v>
      </c>
      <c r="V222" s="8">
        <f t="shared" si="146"/>
        <v>0</v>
      </c>
      <c r="W222" s="8">
        <f t="shared" si="116"/>
        <v>0</v>
      </c>
      <c r="X222" s="8">
        <f t="shared" si="130"/>
        <v>289.11014800000004</v>
      </c>
      <c r="Y222" s="8">
        <f t="shared" si="131"/>
        <v>0</v>
      </c>
      <c r="Z222" s="8">
        <f t="shared" si="146"/>
        <v>289.110148</v>
      </c>
    </row>
    <row r="223" spans="1:26" s="7" customFormat="1" ht="30" customHeight="1">
      <c r="A223" s="41"/>
      <c r="B223" s="41"/>
      <c r="C223" s="41"/>
      <c r="D223" s="54">
        <v>2</v>
      </c>
      <c r="E223" s="42" t="s">
        <v>98</v>
      </c>
      <c r="F223" s="14" t="s">
        <v>11</v>
      </c>
      <c r="G223" s="25"/>
      <c r="H223" s="25"/>
      <c r="I223" s="25"/>
      <c r="J223" s="25"/>
      <c r="K223" s="25">
        <f t="shared" si="140"/>
        <v>0</v>
      </c>
      <c r="L223" s="25"/>
      <c r="M223" s="25">
        <f t="shared" si="126"/>
        <v>0</v>
      </c>
      <c r="N223" s="25">
        <f t="shared" si="127"/>
        <v>0</v>
      </c>
      <c r="O223" s="25">
        <f t="shared" si="128"/>
        <v>0</v>
      </c>
      <c r="P223" s="25">
        <f t="shared" si="141"/>
        <v>0</v>
      </c>
      <c r="Q223" s="25">
        <f t="shared" si="142"/>
        <v>0</v>
      </c>
      <c r="R223" s="25">
        <f t="shared" si="115"/>
        <v>0</v>
      </c>
      <c r="S223" s="25">
        <f t="shared" si="115"/>
        <v>0</v>
      </c>
      <c r="T223" s="25">
        <f t="shared" si="129"/>
        <v>0</v>
      </c>
      <c r="U223" s="25">
        <f aca="true" t="shared" si="147" ref="U223:U229">SUM(Q223:T223)</f>
        <v>0</v>
      </c>
      <c r="V223" s="25">
        <f t="shared" si="144"/>
        <v>0</v>
      </c>
      <c r="W223" s="25">
        <f t="shared" si="116"/>
        <v>0</v>
      </c>
      <c r="X223" s="25">
        <f t="shared" si="130"/>
        <v>0</v>
      </c>
      <c r="Y223" s="25">
        <f t="shared" si="131"/>
        <v>0</v>
      </c>
      <c r="Z223" s="25">
        <f t="shared" si="145"/>
        <v>0</v>
      </c>
    </row>
    <row r="224" spans="1:26" s="7" customFormat="1" ht="71.25">
      <c r="A224" s="41"/>
      <c r="B224" s="41"/>
      <c r="C224" s="41"/>
      <c r="D224" s="54"/>
      <c r="E224" s="42"/>
      <c r="F224" s="14" t="s">
        <v>12</v>
      </c>
      <c r="G224" s="6"/>
      <c r="H224" s="6"/>
      <c r="I224" s="6">
        <v>50</v>
      </c>
      <c r="J224" s="6"/>
      <c r="K224" s="25">
        <f t="shared" si="140"/>
        <v>50</v>
      </c>
      <c r="L224" s="6"/>
      <c r="M224" s="6">
        <f t="shared" si="126"/>
        <v>0</v>
      </c>
      <c r="N224" s="6">
        <f t="shared" si="127"/>
        <v>53.5</v>
      </c>
      <c r="O224" s="6">
        <f t="shared" si="128"/>
        <v>0</v>
      </c>
      <c r="P224" s="25">
        <f t="shared" si="141"/>
        <v>53.5</v>
      </c>
      <c r="Q224" s="25">
        <f t="shared" si="142"/>
        <v>0</v>
      </c>
      <c r="R224" s="6">
        <f t="shared" si="115"/>
        <v>0</v>
      </c>
      <c r="S224" s="6">
        <f t="shared" si="115"/>
        <v>57.245</v>
      </c>
      <c r="T224" s="6">
        <f t="shared" si="129"/>
        <v>0</v>
      </c>
      <c r="U224" s="25">
        <f t="shared" si="147"/>
        <v>57.245</v>
      </c>
      <c r="V224" s="6">
        <f t="shared" si="144"/>
        <v>0</v>
      </c>
      <c r="W224" s="6">
        <f t="shared" si="116"/>
        <v>0</v>
      </c>
      <c r="X224" s="6">
        <f t="shared" si="130"/>
        <v>61.25215</v>
      </c>
      <c r="Y224" s="6">
        <f t="shared" si="131"/>
        <v>0</v>
      </c>
      <c r="Z224" s="25">
        <f t="shared" si="145"/>
        <v>61.25215</v>
      </c>
    </row>
    <row r="225" spans="1:26" s="7" customFormat="1" ht="42.75">
      <c r="A225" s="41"/>
      <c r="B225" s="41"/>
      <c r="C225" s="41"/>
      <c r="D225" s="54"/>
      <c r="E225" s="42"/>
      <c r="F225" s="14" t="s">
        <v>13</v>
      </c>
      <c r="G225" s="6"/>
      <c r="H225" s="6"/>
      <c r="I225" s="6"/>
      <c r="J225" s="6"/>
      <c r="K225" s="25">
        <f t="shared" si="140"/>
        <v>0</v>
      </c>
      <c r="L225" s="6"/>
      <c r="M225" s="6">
        <f t="shared" si="126"/>
        <v>0</v>
      </c>
      <c r="N225" s="6">
        <f t="shared" si="127"/>
        <v>0</v>
      </c>
      <c r="O225" s="6">
        <f t="shared" si="128"/>
        <v>0</v>
      </c>
      <c r="P225" s="25">
        <f t="shared" si="141"/>
        <v>0</v>
      </c>
      <c r="Q225" s="25">
        <f t="shared" si="142"/>
        <v>0</v>
      </c>
      <c r="R225" s="6">
        <f t="shared" si="115"/>
        <v>0</v>
      </c>
      <c r="S225" s="6">
        <f t="shared" si="115"/>
        <v>0</v>
      </c>
      <c r="T225" s="6">
        <f t="shared" si="129"/>
        <v>0</v>
      </c>
      <c r="U225" s="25">
        <f t="shared" si="147"/>
        <v>0</v>
      </c>
      <c r="V225" s="6">
        <f t="shared" si="144"/>
        <v>0</v>
      </c>
      <c r="W225" s="6">
        <f t="shared" si="116"/>
        <v>0</v>
      </c>
      <c r="X225" s="6">
        <f t="shared" si="130"/>
        <v>0</v>
      </c>
      <c r="Y225" s="6">
        <f t="shared" si="131"/>
        <v>0</v>
      </c>
      <c r="Z225" s="25">
        <f t="shared" si="145"/>
        <v>0</v>
      </c>
    </row>
    <row r="226" spans="1:26" s="7" customFormat="1" ht="28.5">
      <c r="A226" s="41"/>
      <c r="B226" s="41"/>
      <c r="C226" s="41"/>
      <c r="D226" s="54"/>
      <c r="E226" s="42"/>
      <c r="F226" s="14" t="s">
        <v>14</v>
      </c>
      <c r="G226" s="6"/>
      <c r="H226" s="6"/>
      <c r="I226" s="6"/>
      <c r="J226" s="6"/>
      <c r="K226" s="25">
        <f t="shared" si="140"/>
        <v>0</v>
      </c>
      <c r="L226" s="6"/>
      <c r="M226" s="6">
        <f t="shared" si="126"/>
        <v>0</v>
      </c>
      <c r="N226" s="6">
        <f t="shared" si="127"/>
        <v>0</v>
      </c>
      <c r="O226" s="6">
        <f t="shared" si="128"/>
        <v>0</v>
      </c>
      <c r="P226" s="25">
        <f t="shared" si="141"/>
        <v>0</v>
      </c>
      <c r="Q226" s="25">
        <f t="shared" si="142"/>
        <v>0</v>
      </c>
      <c r="R226" s="6">
        <f t="shared" si="115"/>
        <v>0</v>
      </c>
      <c r="S226" s="6">
        <f t="shared" si="115"/>
        <v>0</v>
      </c>
      <c r="T226" s="6">
        <f t="shared" si="129"/>
        <v>0</v>
      </c>
      <c r="U226" s="25">
        <f t="shared" si="147"/>
        <v>0</v>
      </c>
      <c r="V226" s="6">
        <f t="shared" si="144"/>
        <v>0</v>
      </c>
      <c r="W226" s="6">
        <f t="shared" si="116"/>
        <v>0</v>
      </c>
      <c r="X226" s="6">
        <f t="shared" si="130"/>
        <v>0</v>
      </c>
      <c r="Y226" s="6">
        <f t="shared" si="131"/>
        <v>0</v>
      </c>
      <c r="Z226" s="25">
        <f t="shared" si="145"/>
        <v>0</v>
      </c>
    </row>
    <row r="227" spans="1:26" s="7" customFormat="1" ht="28.5">
      <c r="A227" s="41"/>
      <c r="B227" s="41"/>
      <c r="C227" s="41"/>
      <c r="D227" s="54"/>
      <c r="E227" s="42"/>
      <c r="F227" s="14" t="s">
        <v>15</v>
      </c>
      <c r="G227" s="6"/>
      <c r="H227" s="6"/>
      <c r="I227" s="6"/>
      <c r="J227" s="6"/>
      <c r="K227" s="25">
        <f t="shared" si="140"/>
        <v>0</v>
      </c>
      <c r="L227" s="6"/>
      <c r="M227" s="6">
        <f t="shared" si="126"/>
        <v>0</v>
      </c>
      <c r="N227" s="6">
        <f t="shared" si="127"/>
        <v>0</v>
      </c>
      <c r="O227" s="6">
        <f t="shared" si="128"/>
        <v>0</v>
      </c>
      <c r="P227" s="25">
        <f t="shared" si="141"/>
        <v>0</v>
      </c>
      <c r="Q227" s="25">
        <f t="shared" si="142"/>
        <v>0</v>
      </c>
      <c r="R227" s="6">
        <f t="shared" si="115"/>
        <v>0</v>
      </c>
      <c r="S227" s="6">
        <f t="shared" si="115"/>
        <v>0</v>
      </c>
      <c r="T227" s="6">
        <f t="shared" si="129"/>
        <v>0</v>
      </c>
      <c r="U227" s="25">
        <f t="shared" si="147"/>
        <v>0</v>
      </c>
      <c r="V227" s="6">
        <f t="shared" si="144"/>
        <v>0</v>
      </c>
      <c r="W227" s="6">
        <f t="shared" si="116"/>
        <v>0</v>
      </c>
      <c r="X227" s="6">
        <f t="shared" si="130"/>
        <v>0</v>
      </c>
      <c r="Y227" s="6">
        <f t="shared" si="131"/>
        <v>0</v>
      </c>
      <c r="Z227" s="25">
        <f t="shared" si="145"/>
        <v>0</v>
      </c>
    </row>
    <row r="228" spans="1:26" s="7" customFormat="1" ht="28.5">
      <c r="A228" s="41"/>
      <c r="B228" s="41"/>
      <c r="C228" s="41"/>
      <c r="D228" s="54"/>
      <c r="E228" s="42"/>
      <c r="F228" s="14" t="s">
        <v>16</v>
      </c>
      <c r="G228" s="6"/>
      <c r="H228" s="6"/>
      <c r="I228" s="6"/>
      <c r="J228" s="6"/>
      <c r="K228" s="25">
        <f t="shared" si="140"/>
        <v>0</v>
      </c>
      <c r="L228" s="6"/>
      <c r="M228" s="6">
        <f t="shared" si="126"/>
        <v>0</v>
      </c>
      <c r="N228" s="6">
        <f t="shared" si="127"/>
        <v>0</v>
      </c>
      <c r="O228" s="6">
        <f t="shared" si="128"/>
        <v>0</v>
      </c>
      <c r="P228" s="25">
        <f t="shared" si="141"/>
        <v>0</v>
      </c>
      <c r="Q228" s="25">
        <f t="shared" si="142"/>
        <v>0</v>
      </c>
      <c r="R228" s="6">
        <f t="shared" si="115"/>
        <v>0</v>
      </c>
      <c r="S228" s="6">
        <f t="shared" si="115"/>
        <v>0</v>
      </c>
      <c r="T228" s="6">
        <f t="shared" si="129"/>
        <v>0</v>
      </c>
      <c r="U228" s="25">
        <f t="shared" si="147"/>
        <v>0</v>
      </c>
      <c r="V228" s="6">
        <f t="shared" si="144"/>
        <v>0</v>
      </c>
      <c r="W228" s="6">
        <f t="shared" si="116"/>
        <v>0</v>
      </c>
      <c r="X228" s="6">
        <f t="shared" si="130"/>
        <v>0</v>
      </c>
      <c r="Y228" s="6">
        <f t="shared" si="131"/>
        <v>0</v>
      </c>
      <c r="Z228" s="25">
        <f t="shared" si="145"/>
        <v>0</v>
      </c>
    </row>
    <row r="229" spans="1:26" s="7" customFormat="1" ht="28.5">
      <c r="A229" s="41"/>
      <c r="B229" s="41"/>
      <c r="C229" s="41"/>
      <c r="D229" s="54"/>
      <c r="E229" s="42"/>
      <c r="F229" s="17" t="s">
        <v>17</v>
      </c>
      <c r="G229" s="6"/>
      <c r="H229" s="6"/>
      <c r="I229" s="6"/>
      <c r="J229" s="6"/>
      <c r="K229" s="25">
        <f t="shared" si="140"/>
        <v>0</v>
      </c>
      <c r="L229" s="6"/>
      <c r="M229" s="6">
        <f t="shared" si="126"/>
        <v>0</v>
      </c>
      <c r="N229" s="6">
        <f t="shared" si="127"/>
        <v>0</v>
      </c>
      <c r="O229" s="6">
        <f t="shared" si="128"/>
        <v>0</v>
      </c>
      <c r="P229" s="25">
        <f t="shared" si="141"/>
        <v>0</v>
      </c>
      <c r="Q229" s="25">
        <f t="shared" si="142"/>
        <v>0</v>
      </c>
      <c r="R229" s="6">
        <f t="shared" si="115"/>
        <v>0</v>
      </c>
      <c r="S229" s="6">
        <f t="shared" si="115"/>
        <v>0</v>
      </c>
      <c r="T229" s="6">
        <f t="shared" si="129"/>
        <v>0</v>
      </c>
      <c r="U229" s="25">
        <f t="shared" si="147"/>
        <v>0</v>
      </c>
      <c r="V229" s="6">
        <f t="shared" si="144"/>
        <v>0</v>
      </c>
      <c r="W229" s="6">
        <f t="shared" si="116"/>
        <v>0</v>
      </c>
      <c r="X229" s="6">
        <f t="shared" si="130"/>
        <v>0</v>
      </c>
      <c r="Y229" s="6">
        <f t="shared" si="131"/>
        <v>0</v>
      </c>
      <c r="Z229" s="25">
        <f t="shared" si="145"/>
        <v>0</v>
      </c>
    </row>
    <row r="230" spans="1:26" s="9" customFormat="1" ht="15">
      <c r="A230" s="41"/>
      <c r="B230" s="41"/>
      <c r="C230" s="41"/>
      <c r="D230" s="54"/>
      <c r="E230" s="42"/>
      <c r="F230" s="15" t="s">
        <v>123</v>
      </c>
      <c r="G230" s="8">
        <f>SUM(G223:G229)</f>
        <v>0</v>
      </c>
      <c r="H230" s="8">
        <f aca="true" t="shared" si="148" ref="H230:Z230">SUM(H223:H229)</f>
        <v>0</v>
      </c>
      <c r="I230" s="8">
        <f t="shared" si="148"/>
        <v>50</v>
      </c>
      <c r="J230" s="8">
        <f t="shared" si="148"/>
        <v>0</v>
      </c>
      <c r="K230" s="8">
        <f t="shared" si="148"/>
        <v>50</v>
      </c>
      <c r="L230" s="8">
        <f>SUM(L223:L229)</f>
        <v>0</v>
      </c>
      <c r="M230" s="8">
        <f t="shared" si="126"/>
        <v>0</v>
      </c>
      <c r="N230" s="8">
        <f t="shared" si="127"/>
        <v>53.5</v>
      </c>
      <c r="O230" s="8">
        <f t="shared" si="128"/>
        <v>0</v>
      </c>
      <c r="P230" s="8">
        <f t="shared" si="148"/>
        <v>53.5</v>
      </c>
      <c r="Q230" s="8">
        <f t="shared" si="148"/>
        <v>0</v>
      </c>
      <c r="R230" s="8">
        <f t="shared" si="115"/>
        <v>0</v>
      </c>
      <c r="S230" s="8">
        <f t="shared" si="115"/>
        <v>57.245</v>
      </c>
      <c r="T230" s="8">
        <f t="shared" si="129"/>
        <v>0</v>
      </c>
      <c r="U230" s="8">
        <f t="shared" si="148"/>
        <v>57.245</v>
      </c>
      <c r="V230" s="8">
        <f t="shared" si="148"/>
        <v>0</v>
      </c>
      <c r="W230" s="8">
        <f t="shared" si="116"/>
        <v>0</v>
      </c>
      <c r="X230" s="8">
        <f t="shared" si="130"/>
        <v>61.25215</v>
      </c>
      <c r="Y230" s="8">
        <f t="shared" si="131"/>
        <v>0</v>
      </c>
      <c r="Z230" s="8">
        <f t="shared" si="148"/>
        <v>61.25215</v>
      </c>
    </row>
    <row r="231" spans="1:26" s="7" customFormat="1" ht="30" customHeight="1">
      <c r="A231" s="41"/>
      <c r="B231" s="41"/>
      <c r="C231" s="41"/>
      <c r="D231" s="54">
        <v>3</v>
      </c>
      <c r="E231" s="42" t="s">
        <v>99</v>
      </c>
      <c r="F231" s="14" t="s">
        <v>18</v>
      </c>
      <c r="G231" s="6">
        <v>0</v>
      </c>
      <c r="H231" s="6">
        <v>0</v>
      </c>
      <c r="I231" s="6">
        <v>0</v>
      </c>
      <c r="J231" s="6">
        <v>0</v>
      </c>
      <c r="K231" s="6">
        <f>SUM(G231:J231)</f>
        <v>0</v>
      </c>
      <c r="L231" s="6">
        <v>0</v>
      </c>
      <c r="M231" s="6">
        <f t="shared" si="126"/>
        <v>0</v>
      </c>
      <c r="N231" s="6">
        <f t="shared" si="127"/>
        <v>0</v>
      </c>
      <c r="O231" s="6">
        <f t="shared" si="128"/>
        <v>0</v>
      </c>
      <c r="P231" s="25">
        <f t="shared" si="141"/>
        <v>0</v>
      </c>
      <c r="Q231" s="6">
        <f>(L231*7%)+L231</f>
        <v>0</v>
      </c>
      <c r="R231" s="6">
        <f t="shared" si="115"/>
        <v>0</v>
      </c>
      <c r="S231" s="6">
        <f t="shared" si="115"/>
        <v>0</v>
      </c>
      <c r="T231" s="6">
        <f t="shared" si="129"/>
        <v>0</v>
      </c>
      <c r="U231" s="6">
        <f>SUM(Q231:T231)</f>
        <v>0</v>
      </c>
      <c r="V231" s="6">
        <f>(Q231*7%)+Q231</f>
        <v>0</v>
      </c>
      <c r="W231" s="6">
        <f t="shared" si="116"/>
        <v>0</v>
      </c>
      <c r="X231" s="6">
        <f t="shared" si="130"/>
        <v>0</v>
      </c>
      <c r="Y231" s="6">
        <f t="shared" si="131"/>
        <v>0</v>
      </c>
      <c r="Z231" s="6">
        <f>SUM(V231:Y231)</f>
        <v>0</v>
      </c>
    </row>
    <row r="232" spans="1:26" s="9" customFormat="1" ht="15">
      <c r="A232" s="41"/>
      <c r="B232" s="41"/>
      <c r="C232" s="41"/>
      <c r="D232" s="54"/>
      <c r="E232" s="42"/>
      <c r="F232" s="15" t="s">
        <v>123</v>
      </c>
      <c r="G232" s="8">
        <f>G231</f>
        <v>0</v>
      </c>
      <c r="H232" s="8">
        <f aca="true" t="shared" si="149" ref="H232:Z232">H231</f>
        <v>0</v>
      </c>
      <c r="I232" s="8">
        <f t="shared" si="149"/>
        <v>0</v>
      </c>
      <c r="J232" s="8">
        <f t="shared" si="149"/>
        <v>0</v>
      </c>
      <c r="K232" s="8">
        <f t="shared" si="149"/>
        <v>0</v>
      </c>
      <c r="L232" s="8">
        <f>L231</f>
        <v>0</v>
      </c>
      <c r="M232" s="8">
        <f t="shared" si="126"/>
        <v>0</v>
      </c>
      <c r="N232" s="8">
        <f t="shared" si="127"/>
        <v>0</v>
      </c>
      <c r="O232" s="8">
        <f t="shared" si="128"/>
        <v>0</v>
      </c>
      <c r="P232" s="8">
        <f t="shared" si="149"/>
        <v>0</v>
      </c>
      <c r="Q232" s="8">
        <f t="shared" si="149"/>
        <v>0</v>
      </c>
      <c r="R232" s="8">
        <f t="shared" si="115"/>
        <v>0</v>
      </c>
      <c r="S232" s="8">
        <f t="shared" si="115"/>
        <v>0</v>
      </c>
      <c r="T232" s="8">
        <f t="shared" si="129"/>
        <v>0</v>
      </c>
      <c r="U232" s="8">
        <f t="shared" si="149"/>
        <v>0</v>
      </c>
      <c r="V232" s="8">
        <f t="shared" si="149"/>
        <v>0</v>
      </c>
      <c r="W232" s="8">
        <f t="shared" si="116"/>
        <v>0</v>
      </c>
      <c r="X232" s="8">
        <f t="shared" si="130"/>
        <v>0</v>
      </c>
      <c r="Y232" s="8">
        <f t="shared" si="131"/>
        <v>0</v>
      </c>
      <c r="Z232" s="8">
        <f t="shared" si="149"/>
        <v>0</v>
      </c>
    </row>
    <row r="233" spans="1:26" s="29" customFormat="1" ht="15">
      <c r="A233" s="41"/>
      <c r="B233" s="41"/>
      <c r="C233" s="48" t="s">
        <v>135</v>
      </c>
      <c r="D233" s="48"/>
      <c r="E233" s="48"/>
      <c r="F233" s="48"/>
      <c r="G233" s="27">
        <f>SUM(G222+G230+G232)</f>
        <v>0</v>
      </c>
      <c r="H233" s="27">
        <f aca="true" t="shared" si="150" ref="H233:Z233">SUM(H222+H230+H232)</f>
        <v>0</v>
      </c>
      <c r="I233" s="27">
        <f t="shared" si="150"/>
        <v>286</v>
      </c>
      <c r="J233" s="27">
        <f t="shared" si="150"/>
        <v>0</v>
      </c>
      <c r="K233" s="27">
        <f t="shared" si="150"/>
        <v>286</v>
      </c>
      <c r="L233" s="27">
        <f>SUM(L222+L230+L232)</f>
        <v>0</v>
      </c>
      <c r="M233" s="27">
        <f t="shared" si="126"/>
        <v>0</v>
      </c>
      <c r="N233" s="27">
        <f t="shared" si="127"/>
        <v>306.02</v>
      </c>
      <c r="O233" s="27">
        <f t="shared" si="128"/>
        <v>0</v>
      </c>
      <c r="P233" s="27">
        <f t="shared" si="150"/>
        <v>306.02</v>
      </c>
      <c r="Q233" s="27">
        <f t="shared" si="150"/>
        <v>0</v>
      </c>
      <c r="R233" s="27">
        <f t="shared" si="115"/>
        <v>0</v>
      </c>
      <c r="S233" s="27">
        <f t="shared" si="115"/>
        <v>327.4414</v>
      </c>
      <c r="T233" s="27">
        <f t="shared" si="129"/>
        <v>0</v>
      </c>
      <c r="U233" s="27">
        <f t="shared" si="150"/>
        <v>327.4414</v>
      </c>
      <c r="V233" s="27">
        <f t="shared" si="150"/>
        <v>0</v>
      </c>
      <c r="W233" s="27">
        <f t="shared" si="116"/>
        <v>0</v>
      </c>
      <c r="X233" s="27">
        <f t="shared" si="130"/>
        <v>350.362298</v>
      </c>
      <c r="Y233" s="27">
        <f t="shared" si="131"/>
        <v>0</v>
      </c>
      <c r="Z233" s="27">
        <f t="shared" si="150"/>
        <v>350.362298</v>
      </c>
    </row>
    <row r="234" spans="1:26" s="7" customFormat="1" ht="42.75">
      <c r="A234" s="41"/>
      <c r="B234" s="41">
        <v>2</v>
      </c>
      <c r="C234" s="41" t="s">
        <v>64</v>
      </c>
      <c r="D234" s="54">
        <v>1</v>
      </c>
      <c r="E234" s="42" t="s">
        <v>100</v>
      </c>
      <c r="F234" s="14" t="s">
        <v>19</v>
      </c>
      <c r="G234" s="25">
        <v>12.5</v>
      </c>
      <c r="H234" s="25"/>
      <c r="I234" s="25"/>
      <c r="J234" s="25"/>
      <c r="K234" s="25">
        <f>SUM(G234:J234)</f>
        <v>12.5</v>
      </c>
      <c r="L234" s="25">
        <v>12.5</v>
      </c>
      <c r="M234" s="25">
        <f t="shared" si="126"/>
        <v>0</v>
      </c>
      <c r="N234" s="25">
        <f t="shared" si="127"/>
        <v>0</v>
      </c>
      <c r="O234" s="25">
        <f t="shared" si="128"/>
        <v>0</v>
      </c>
      <c r="P234" s="25">
        <f>SUM(L234:O234)</f>
        <v>12.5</v>
      </c>
      <c r="Q234" s="25">
        <f>(L234*7%)+L234</f>
        <v>13.375</v>
      </c>
      <c r="R234" s="25">
        <f t="shared" si="115"/>
        <v>0</v>
      </c>
      <c r="S234" s="25">
        <f t="shared" si="115"/>
        <v>0</v>
      </c>
      <c r="T234" s="25">
        <f t="shared" si="129"/>
        <v>0</v>
      </c>
      <c r="U234" s="25">
        <f>SUM(Q234:T234)</f>
        <v>13.375</v>
      </c>
      <c r="V234" s="25">
        <f>(Q234*7%)+Q234</f>
        <v>14.31125</v>
      </c>
      <c r="W234" s="25">
        <f t="shared" si="116"/>
        <v>0</v>
      </c>
      <c r="X234" s="25">
        <f t="shared" si="130"/>
        <v>0</v>
      </c>
      <c r="Y234" s="25">
        <f t="shared" si="131"/>
        <v>0</v>
      </c>
      <c r="Z234" s="25">
        <f>SUM(V234:Y234)</f>
        <v>14.31125</v>
      </c>
    </row>
    <row r="235" spans="1:26" s="7" customFormat="1" ht="57">
      <c r="A235" s="41"/>
      <c r="B235" s="41"/>
      <c r="C235" s="41"/>
      <c r="D235" s="54"/>
      <c r="E235" s="42"/>
      <c r="F235" s="14" t="s">
        <v>20</v>
      </c>
      <c r="G235" s="6"/>
      <c r="H235" s="6"/>
      <c r="I235" s="6"/>
      <c r="J235" s="6"/>
      <c r="K235" s="25">
        <f>SUM(G235:J235)</f>
        <v>0</v>
      </c>
      <c r="L235" s="6"/>
      <c r="M235" s="6">
        <f t="shared" si="126"/>
        <v>0</v>
      </c>
      <c r="N235" s="6">
        <f t="shared" si="127"/>
        <v>0</v>
      </c>
      <c r="O235" s="6">
        <f t="shared" si="128"/>
        <v>0</v>
      </c>
      <c r="P235" s="25">
        <f>SUM(L235:O235)</f>
        <v>0</v>
      </c>
      <c r="Q235" s="25">
        <f>(L235*7%)+L235</f>
        <v>0</v>
      </c>
      <c r="R235" s="6">
        <f t="shared" si="115"/>
        <v>0</v>
      </c>
      <c r="S235" s="6">
        <f t="shared" si="115"/>
        <v>0</v>
      </c>
      <c r="T235" s="6">
        <f t="shared" si="129"/>
        <v>0</v>
      </c>
      <c r="U235" s="25">
        <f>SUM(Q235:T235)</f>
        <v>0</v>
      </c>
      <c r="V235" s="6">
        <f>(Q235*7%)+Q235</f>
        <v>0</v>
      </c>
      <c r="W235" s="6">
        <f t="shared" si="116"/>
        <v>0</v>
      </c>
      <c r="X235" s="6">
        <f t="shared" si="130"/>
        <v>0</v>
      </c>
      <c r="Y235" s="6">
        <f t="shared" si="131"/>
        <v>0</v>
      </c>
      <c r="Z235" s="25">
        <f>SUM(V235:Y235)</f>
        <v>0</v>
      </c>
    </row>
    <row r="236" spans="1:26" s="7" customFormat="1" ht="15">
      <c r="A236" s="41"/>
      <c r="B236" s="41"/>
      <c r="C236" s="41"/>
      <c r="D236" s="54"/>
      <c r="E236" s="42"/>
      <c r="F236" s="14" t="s">
        <v>21</v>
      </c>
      <c r="G236" s="6"/>
      <c r="H236" s="6">
        <v>73.8</v>
      </c>
      <c r="I236" s="6"/>
      <c r="J236" s="6"/>
      <c r="K236" s="25">
        <f>SUM(G236:J236)</f>
        <v>73.8</v>
      </c>
      <c r="L236" s="6"/>
      <c r="M236" s="6">
        <f t="shared" si="126"/>
        <v>78.966</v>
      </c>
      <c r="N236" s="6">
        <f t="shared" si="127"/>
        <v>0</v>
      </c>
      <c r="O236" s="6">
        <f t="shared" si="128"/>
        <v>0</v>
      </c>
      <c r="P236" s="25">
        <f>SUM(L236:O236)</f>
        <v>78.966</v>
      </c>
      <c r="Q236" s="25">
        <f>(L236*7%)+L236</f>
        <v>0</v>
      </c>
      <c r="R236" s="6">
        <f t="shared" si="115"/>
        <v>84.49361999999999</v>
      </c>
      <c r="S236" s="6">
        <f t="shared" si="115"/>
        <v>0</v>
      </c>
      <c r="T236" s="6">
        <f t="shared" si="129"/>
        <v>0</v>
      </c>
      <c r="U236" s="25">
        <f>SUM(Q236:T236)</f>
        <v>84.49361999999999</v>
      </c>
      <c r="V236" s="6">
        <f>(Q236*7%)+Q236</f>
        <v>0</v>
      </c>
      <c r="W236" s="6">
        <f t="shared" si="116"/>
        <v>90.4081734</v>
      </c>
      <c r="X236" s="6">
        <f t="shared" si="130"/>
        <v>0</v>
      </c>
      <c r="Y236" s="6">
        <f t="shared" si="131"/>
        <v>0</v>
      </c>
      <c r="Z236" s="25">
        <f>SUM(V236:Y236)</f>
        <v>90.4081734</v>
      </c>
    </row>
    <row r="237" spans="1:26" s="7" customFormat="1" ht="15">
      <c r="A237" s="41"/>
      <c r="B237" s="41"/>
      <c r="C237" s="41"/>
      <c r="D237" s="54"/>
      <c r="E237" s="42"/>
      <c r="F237" s="14" t="s">
        <v>22</v>
      </c>
      <c r="G237" s="6"/>
      <c r="H237" s="6"/>
      <c r="I237" s="6"/>
      <c r="J237" s="6"/>
      <c r="K237" s="25">
        <f>SUM(G237:J237)</f>
        <v>0</v>
      </c>
      <c r="L237" s="6"/>
      <c r="M237" s="6">
        <f t="shared" si="126"/>
        <v>0</v>
      </c>
      <c r="N237" s="6">
        <f t="shared" si="127"/>
        <v>0</v>
      </c>
      <c r="O237" s="6">
        <f t="shared" si="128"/>
        <v>0</v>
      </c>
      <c r="P237" s="25">
        <f>SUM(L237:O237)</f>
        <v>0</v>
      </c>
      <c r="Q237" s="25">
        <f>(L237*7%)+L237</f>
        <v>0</v>
      </c>
      <c r="R237" s="6">
        <f t="shared" si="115"/>
        <v>0</v>
      </c>
      <c r="S237" s="6">
        <f t="shared" si="115"/>
        <v>0</v>
      </c>
      <c r="T237" s="6">
        <f t="shared" si="129"/>
        <v>0</v>
      </c>
      <c r="U237" s="25">
        <f>SUM(Q237:T237)</f>
        <v>0</v>
      </c>
      <c r="V237" s="6">
        <f>(Q237*7%)+Q237</f>
        <v>0</v>
      </c>
      <c r="W237" s="6">
        <f t="shared" si="116"/>
        <v>0</v>
      </c>
      <c r="X237" s="6">
        <f t="shared" si="130"/>
        <v>0</v>
      </c>
      <c r="Y237" s="6">
        <f t="shared" si="131"/>
        <v>0</v>
      </c>
      <c r="Z237" s="25">
        <f>SUM(V237:Y237)</f>
        <v>0</v>
      </c>
    </row>
    <row r="238" spans="1:26" s="9" customFormat="1" ht="15">
      <c r="A238" s="41"/>
      <c r="B238" s="41"/>
      <c r="C238" s="41"/>
      <c r="D238" s="54"/>
      <c r="E238" s="42"/>
      <c r="F238" s="15" t="s">
        <v>123</v>
      </c>
      <c r="G238" s="8">
        <f aca="true" t="shared" si="151" ref="G238:L238">SUM(G234:G237)</f>
        <v>12.5</v>
      </c>
      <c r="H238" s="8">
        <f t="shared" si="151"/>
        <v>73.8</v>
      </c>
      <c r="I238" s="8">
        <f t="shared" si="151"/>
        <v>0</v>
      </c>
      <c r="J238" s="8">
        <f t="shared" si="151"/>
        <v>0</v>
      </c>
      <c r="K238" s="8">
        <f t="shared" si="151"/>
        <v>86.3</v>
      </c>
      <c r="L238" s="8">
        <f t="shared" si="151"/>
        <v>12.5</v>
      </c>
      <c r="M238" s="8">
        <f t="shared" si="126"/>
        <v>78.966</v>
      </c>
      <c r="N238" s="8">
        <f t="shared" si="127"/>
        <v>0</v>
      </c>
      <c r="O238" s="8">
        <f t="shared" si="128"/>
        <v>0</v>
      </c>
      <c r="P238" s="8">
        <f>SUM(P234:P237)</f>
        <v>91.466</v>
      </c>
      <c r="Q238" s="8">
        <f>SUM(Q234:Q237)</f>
        <v>13.375</v>
      </c>
      <c r="R238" s="8">
        <f t="shared" si="115"/>
        <v>84.49361999999999</v>
      </c>
      <c r="S238" s="8">
        <f t="shared" si="115"/>
        <v>0</v>
      </c>
      <c r="T238" s="8">
        <f t="shared" si="129"/>
        <v>0</v>
      </c>
      <c r="U238" s="8">
        <f>SUM(U234:U237)</f>
        <v>97.86861999999999</v>
      </c>
      <c r="V238" s="8">
        <f>SUM(V234:V237)</f>
        <v>14.31125</v>
      </c>
      <c r="W238" s="8">
        <f t="shared" si="116"/>
        <v>90.4081734</v>
      </c>
      <c r="X238" s="8">
        <f t="shared" si="130"/>
        <v>0</v>
      </c>
      <c r="Y238" s="8">
        <f t="shared" si="131"/>
        <v>0</v>
      </c>
      <c r="Z238" s="8">
        <f>SUM(Z234:Z237)</f>
        <v>104.7194234</v>
      </c>
    </row>
    <row r="239" spans="1:26" s="29" customFormat="1" ht="15">
      <c r="A239" s="41"/>
      <c r="B239" s="41"/>
      <c r="C239" s="48" t="s">
        <v>135</v>
      </c>
      <c r="D239" s="48"/>
      <c r="E239" s="48"/>
      <c r="F239" s="48"/>
      <c r="G239" s="27">
        <f aca="true" t="shared" si="152" ref="G239:Z239">SUM(G238)</f>
        <v>12.5</v>
      </c>
      <c r="H239" s="27">
        <f t="shared" si="152"/>
        <v>73.8</v>
      </c>
      <c r="I239" s="27">
        <f t="shared" si="152"/>
        <v>0</v>
      </c>
      <c r="J239" s="27">
        <f t="shared" si="152"/>
        <v>0</v>
      </c>
      <c r="K239" s="27">
        <f t="shared" si="152"/>
        <v>86.3</v>
      </c>
      <c r="L239" s="27">
        <f t="shared" si="152"/>
        <v>12.5</v>
      </c>
      <c r="M239" s="27">
        <f t="shared" si="126"/>
        <v>78.966</v>
      </c>
      <c r="N239" s="27">
        <f t="shared" si="127"/>
        <v>0</v>
      </c>
      <c r="O239" s="27">
        <f t="shared" si="128"/>
        <v>0</v>
      </c>
      <c r="P239" s="27">
        <f t="shared" si="152"/>
        <v>91.466</v>
      </c>
      <c r="Q239" s="27">
        <f t="shared" si="152"/>
        <v>13.375</v>
      </c>
      <c r="R239" s="27">
        <f t="shared" si="115"/>
        <v>84.49361999999999</v>
      </c>
      <c r="S239" s="27">
        <f t="shared" si="115"/>
        <v>0</v>
      </c>
      <c r="T239" s="27">
        <f t="shared" si="129"/>
        <v>0</v>
      </c>
      <c r="U239" s="27">
        <f t="shared" si="152"/>
        <v>97.86861999999999</v>
      </c>
      <c r="V239" s="27">
        <f t="shared" si="152"/>
        <v>14.31125</v>
      </c>
      <c r="W239" s="27">
        <f t="shared" si="116"/>
        <v>90.4081734</v>
      </c>
      <c r="X239" s="27">
        <f t="shared" si="130"/>
        <v>0</v>
      </c>
      <c r="Y239" s="27">
        <f t="shared" si="131"/>
        <v>0</v>
      </c>
      <c r="Z239" s="27">
        <f t="shared" si="152"/>
        <v>104.7194234</v>
      </c>
    </row>
    <row r="240" spans="1:26" s="7" customFormat="1" ht="30" customHeight="1">
      <c r="A240" s="41" t="s">
        <v>65</v>
      </c>
      <c r="B240" s="41">
        <v>1</v>
      </c>
      <c r="C240" s="41" t="s">
        <v>104</v>
      </c>
      <c r="D240" s="54">
        <v>1</v>
      </c>
      <c r="E240" s="42" t="s">
        <v>101</v>
      </c>
      <c r="F240" s="17" t="s">
        <v>23</v>
      </c>
      <c r="G240" s="25">
        <v>1</v>
      </c>
      <c r="H240" s="25"/>
      <c r="I240" s="25"/>
      <c r="J240" s="25"/>
      <c r="K240" s="25">
        <f>SUM(G240:J240)</f>
        <v>1</v>
      </c>
      <c r="L240" s="25">
        <v>1</v>
      </c>
      <c r="M240" s="25">
        <f t="shared" si="126"/>
        <v>0</v>
      </c>
      <c r="N240" s="25">
        <f t="shared" si="127"/>
        <v>0</v>
      </c>
      <c r="O240" s="25">
        <f t="shared" si="128"/>
        <v>0</v>
      </c>
      <c r="P240" s="25">
        <f aca="true" t="shared" si="153" ref="P240:P257">SUM(L240:O240)</f>
        <v>1</v>
      </c>
      <c r="Q240" s="25">
        <f aca="true" t="shared" si="154" ref="Q240:S257">(L240*7%)+L240</f>
        <v>1.07</v>
      </c>
      <c r="R240" s="25">
        <f t="shared" si="115"/>
        <v>0</v>
      </c>
      <c r="S240" s="25">
        <f t="shared" si="115"/>
        <v>0</v>
      </c>
      <c r="T240" s="25">
        <f t="shared" si="129"/>
        <v>0</v>
      </c>
      <c r="U240" s="25">
        <f aca="true" t="shared" si="155" ref="U240:U246">SUM(Q240:T240)</f>
        <v>1.07</v>
      </c>
      <c r="V240" s="25">
        <f aca="true" t="shared" si="156" ref="V240:W257">(Q240*7%)+Q240</f>
        <v>1.1449</v>
      </c>
      <c r="W240" s="25">
        <f t="shared" si="116"/>
        <v>0</v>
      </c>
      <c r="X240" s="25">
        <f t="shared" si="130"/>
        <v>0</v>
      </c>
      <c r="Y240" s="25">
        <f t="shared" si="131"/>
        <v>0</v>
      </c>
      <c r="Z240" s="25">
        <f aca="true" t="shared" si="157" ref="Z240:Z257">SUM(V240:Y240)</f>
        <v>1.1449</v>
      </c>
    </row>
    <row r="241" spans="1:26" s="7" customFormat="1" ht="28.5">
      <c r="A241" s="41"/>
      <c r="B241" s="41"/>
      <c r="C241" s="41"/>
      <c r="D241" s="54"/>
      <c r="E241" s="42"/>
      <c r="F241" s="14" t="s">
        <v>24</v>
      </c>
      <c r="G241" s="6"/>
      <c r="H241" s="6"/>
      <c r="I241" s="6"/>
      <c r="J241" s="6"/>
      <c r="K241" s="25">
        <f aca="true" t="shared" si="158" ref="K241:K246">SUM(G241:J241)</f>
        <v>0</v>
      </c>
      <c r="L241" s="6"/>
      <c r="M241" s="6">
        <f t="shared" si="126"/>
        <v>0</v>
      </c>
      <c r="N241" s="6">
        <f t="shared" si="127"/>
        <v>0</v>
      </c>
      <c r="O241" s="6">
        <f t="shared" si="128"/>
        <v>0</v>
      </c>
      <c r="P241" s="25">
        <f t="shared" si="153"/>
        <v>0</v>
      </c>
      <c r="Q241" s="25">
        <f t="shared" si="154"/>
        <v>0</v>
      </c>
      <c r="R241" s="6">
        <f t="shared" si="115"/>
        <v>0</v>
      </c>
      <c r="S241" s="6">
        <f t="shared" si="115"/>
        <v>0</v>
      </c>
      <c r="T241" s="6">
        <f t="shared" si="129"/>
        <v>0</v>
      </c>
      <c r="U241" s="25">
        <f t="shared" si="155"/>
        <v>0</v>
      </c>
      <c r="V241" s="6">
        <f t="shared" si="156"/>
        <v>0</v>
      </c>
      <c r="W241" s="6">
        <f t="shared" si="116"/>
        <v>0</v>
      </c>
      <c r="X241" s="6">
        <f t="shared" si="130"/>
        <v>0</v>
      </c>
      <c r="Y241" s="6">
        <f t="shared" si="131"/>
        <v>0</v>
      </c>
      <c r="Z241" s="25">
        <f t="shared" si="157"/>
        <v>0</v>
      </c>
    </row>
    <row r="242" spans="1:26" s="7" customFormat="1" ht="28.5">
      <c r="A242" s="41"/>
      <c r="B242" s="41"/>
      <c r="C242" s="41"/>
      <c r="D242" s="54"/>
      <c r="E242" s="42"/>
      <c r="F242" s="17" t="s">
        <v>25</v>
      </c>
      <c r="G242" s="6"/>
      <c r="H242" s="6"/>
      <c r="I242" s="6"/>
      <c r="J242" s="6"/>
      <c r="K242" s="25">
        <f t="shared" si="158"/>
        <v>0</v>
      </c>
      <c r="L242" s="6"/>
      <c r="M242" s="6">
        <f t="shared" si="126"/>
        <v>0</v>
      </c>
      <c r="N242" s="6">
        <f t="shared" si="127"/>
        <v>0</v>
      </c>
      <c r="O242" s="6">
        <f t="shared" si="128"/>
        <v>0</v>
      </c>
      <c r="P242" s="25">
        <f t="shared" si="153"/>
        <v>0</v>
      </c>
      <c r="Q242" s="25">
        <f t="shared" si="154"/>
        <v>0</v>
      </c>
      <c r="R242" s="6">
        <f t="shared" si="115"/>
        <v>0</v>
      </c>
      <c r="S242" s="6">
        <f t="shared" si="115"/>
        <v>0</v>
      </c>
      <c r="T242" s="6">
        <f t="shared" si="129"/>
        <v>0</v>
      </c>
      <c r="U242" s="25">
        <f t="shared" si="155"/>
        <v>0</v>
      </c>
      <c r="V242" s="6">
        <f t="shared" si="156"/>
        <v>0</v>
      </c>
      <c r="W242" s="6">
        <f t="shared" si="116"/>
        <v>0</v>
      </c>
      <c r="X242" s="6">
        <f t="shared" si="130"/>
        <v>0</v>
      </c>
      <c r="Y242" s="6">
        <f t="shared" si="131"/>
        <v>0</v>
      </c>
      <c r="Z242" s="25">
        <f t="shared" si="157"/>
        <v>0</v>
      </c>
    </row>
    <row r="243" spans="1:26" s="7" customFormat="1" ht="42.75">
      <c r="A243" s="41"/>
      <c r="B243" s="41"/>
      <c r="C243" s="41"/>
      <c r="D243" s="54"/>
      <c r="E243" s="42"/>
      <c r="F243" s="14" t="s">
        <v>26</v>
      </c>
      <c r="G243" s="6"/>
      <c r="H243" s="6"/>
      <c r="I243" s="6"/>
      <c r="J243" s="6"/>
      <c r="K243" s="25">
        <f t="shared" si="158"/>
        <v>0</v>
      </c>
      <c r="L243" s="6"/>
      <c r="M243" s="6">
        <f t="shared" si="126"/>
        <v>0</v>
      </c>
      <c r="N243" s="6">
        <f t="shared" si="127"/>
        <v>0</v>
      </c>
      <c r="O243" s="6">
        <f t="shared" si="128"/>
        <v>0</v>
      </c>
      <c r="P243" s="25">
        <f t="shared" si="153"/>
        <v>0</v>
      </c>
      <c r="Q243" s="25">
        <f t="shared" si="154"/>
        <v>0</v>
      </c>
      <c r="R243" s="6">
        <f t="shared" si="115"/>
        <v>0</v>
      </c>
      <c r="S243" s="6">
        <f t="shared" si="115"/>
        <v>0</v>
      </c>
      <c r="T243" s="6">
        <f t="shared" si="129"/>
        <v>0</v>
      </c>
      <c r="U243" s="25">
        <f t="shared" si="155"/>
        <v>0</v>
      </c>
      <c r="V243" s="6">
        <f t="shared" si="156"/>
        <v>0</v>
      </c>
      <c r="W243" s="6">
        <f t="shared" si="116"/>
        <v>0</v>
      </c>
      <c r="X243" s="6">
        <f t="shared" si="130"/>
        <v>0</v>
      </c>
      <c r="Y243" s="6">
        <f t="shared" si="131"/>
        <v>0</v>
      </c>
      <c r="Z243" s="25">
        <f t="shared" si="157"/>
        <v>0</v>
      </c>
    </row>
    <row r="244" spans="1:26" s="7" customFormat="1" ht="28.5">
      <c r="A244" s="41"/>
      <c r="B244" s="41"/>
      <c r="C244" s="41"/>
      <c r="D244" s="54"/>
      <c r="E244" s="42"/>
      <c r="F244" s="17" t="s">
        <v>27</v>
      </c>
      <c r="G244" s="6"/>
      <c r="H244" s="6"/>
      <c r="I244" s="6"/>
      <c r="J244" s="6"/>
      <c r="K244" s="25">
        <f t="shared" si="158"/>
        <v>0</v>
      </c>
      <c r="L244" s="6"/>
      <c r="M244" s="6">
        <f t="shared" si="126"/>
        <v>0</v>
      </c>
      <c r="N244" s="6">
        <f t="shared" si="127"/>
        <v>0</v>
      </c>
      <c r="O244" s="6">
        <f t="shared" si="128"/>
        <v>0</v>
      </c>
      <c r="P244" s="25">
        <f t="shared" si="153"/>
        <v>0</v>
      </c>
      <c r="Q244" s="25">
        <f t="shared" si="154"/>
        <v>0</v>
      </c>
      <c r="R244" s="6">
        <f t="shared" si="154"/>
        <v>0</v>
      </c>
      <c r="S244" s="6">
        <f t="shared" si="154"/>
        <v>0</v>
      </c>
      <c r="T244" s="6">
        <f t="shared" si="129"/>
        <v>0</v>
      </c>
      <c r="U244" s="25">
        <f t="shared" si="155"/>
        <v>0</v>
      </c>
      <c r="V244" s="6">
        <f t="shared" si="156"/>
        <v>0</v>
      </c>
      <c r="W244" s="6">
        <f t="shared" si="156"/>
        <v>0</v>
      </c>
      <c r="X244" s="6">
        <f t="shared" si="130"/>
        <v>0</v>
      </c>
      <c r="Y244" s="6">
        <f t="shared" si="131"/>
        <v>0</v>
      </c>
      <c r="Z244" s="25">
        <f t="shared" si="157"/>
        <v>0</v>
      </c>
    </row>
    <row r="245" spans="1:26" s="7" customFormat="1" ht="42.75">
      <c r="A245" s="41"/>
      <c r="B245" s="41"/>
      <c r="C245" s="41"/>
      <c r="D245" s="54"/>
      <c r="E245" s="42"/>
      <c r="F245" s="14" t="s">
        <v>28</v>
      </c>
      <c r="G245" s="6"/>
      <c r="H245" s="6"/>
      <c r="I245" s="6"/>
      <c r="J245" s="6"/>
      <c r="K245" s="25">
        <f t="shared" si="158"/>
        <v>0</v>
      </c>
      <c r="L245" s="6"/>
      <c r="M245" s="6">
        <f t="shared" si="126"/>
        <v>0</v>
      </c>
      <c r="N245" s="6">
        <f t="shared" si="127"/>
        <v>0</v>
      </c>
      <c r="O245" s="6">
        <f t="shared" si="128"/>
        <v>0</v>
      </c>
      <c r="P245" s="25">
        <f t="shared" si="153"/>
        <v>0</v>
      </c>
      <c r="Q245" s="25">
        <f t="shared" si="154"/>
        <v>0</v>
      </c>
      <c r="R245" s="6">
        <f t="shared" si="154"/>
        <v>0</v>
      </c>
      <c r="S245" s="6">
        <f t="shared" si="154"/>
        <v>0</v>
      </c>
      <c r="T245" s="6">
        <f t="shared" si="129"/>
        <v>0</v>
      </c>
      <c r="U245" s="25">
        <f t="shared" si="155"/>
        <v>0</v>
      </c>
      <c r="V245" s="6">
        <f t="shared" si="156"/>
        <v>0</v>
      </c>
      <c r="W245" s="6">
        <f t="shared" si="156"/>
        <v>0</v>
      </c>
      <c r="X245" s="6">
        <f t="shared" si="130"/>
        <v>0</v>
      </c>
      <c r="Y245" s="6">
        <f t="shared" si="131"/>
        <v>0</v>
      </c>
      <c r="Z245" s="25">
        <f t="shared" si="157"/>
        <v>0</v>
      </c>
    </row>
    <row r="246" spans="1:26" s="7" customFormat="1" ht="15">
      <c r="A246" s="41"/>
      <c r="B246" s="41"/>
      <c r="C246" s="41"/>
      <c r="D246" s="54"/>
      <c r="E246" s="42"/>
      <c r="F246" s="17" t="s">
        <v>29</v>
      </c>
      <c r="G246" s="6"/>
      <c r="H246" s="6"/>
      <c r="I246" s="6"/>
      <c r="J246" s="6"/>
      <c r="K246" s="25">
        <f t="shared" si="158"/>
        <v>0</v>
      </c>
      <c r="L246" s="6"/>
      <c r="M246" s="6">
        <f t="shared" si="126"/>
        <v>0</v>
      </c>
      <c r="N246" s="6">
        <f t="shared" si="127"/>
        <v>0</v>
      </c>
      <c r="O246" s="6">
        <f t="shared" si="128"/>
        <v>0</v>
      </c>
      <c r="P246" s="25">
        <f t="shared" si="153"/>
        <v>0</v>
      </c>
      <c r="Q246" s="25">
        <f t="shared" si="154"/>
        <v>0</v>
      </c>
      <c r="R246" s="6">
        <f t="shared" si="154"/>
        <v>0</v>
      </c>
      <c r="S246" s="6">
        <f t="shared" si="154"/>
        <v>0</v>
      </c>
      <c r="T246" s="6">
        <f t="shared" si="129"/>
        <v>0</v>
      </c>
      <c r="U246" s="25">
        <f t="shared" si="155"/>
        <v>0</v>
      </c>
      <c r="V246" s="6">
        <f t="shared" si="156"/>
        <v>0</v>
      </c>
      <c r="W246" s="6">
        <f t="shared" si="156"/>
        <v>0</v>
      </c>
      <c r="X246" s="6">
        <f t="shared" si="130"/>
        <v>0</v>
      </c>
      <c r="Y246" s="6">
        <f t="shared" si="131"/>
        <v>0</v>
      </c>
      <c r="Z246" s="25">
        <f t="shared" si="157"/>
        <v>0</v>
      </c>
    </row>
    <row r="247" spans="1:26" s="9" customFormat="1" ht="15">
      <c r="A247" s="41"/>
      <c r="B247" s="41"/>
      <c r="C247" s="41"/>
      <c r="D247" s="54"/>
      <c r="E247" s="42"/>
      <c r="F247" s="15" t="s">
        <v>123</v>
      </c>
      <c r="G247" s="8">
        <f>SUM(G240:G246)</f>
        <v>1</v>
      </c>
      <c r="H247" s="8">
        <f aca="true" t="shared" si="159" ref="H247:Z247">SUM(H240:H246)</f>
        <v>0</v>
      </c>
      <c r="I247" s="8">
        <f t="shared" si="159"/>
        <v>0</v>
      </c>
      <c r="J247" s="8">
        <f t="shared" si="159"/>
        <v>0</v>
      </c>
      <c r="K247" s="8">
        <f t="shared" si="159"/>
        <v>1</v>
      </c>
      <c r="L247" s="8">
        <f>SUM(L240:L246)</f>
        <v>1</v>
      </c>
      <c r="M247" s="8">
        <f t="shared" si="126"/>
        <v>0</v>
      </c>
      <c r="N247" s="8">
        <f t="shared" si="127"/>
        <v>0</v>
      </c>
      <c r="O247" s="8">
        <f t="shared" si="128"/>
        <v>0</v>
      </c>
      <c r="P247" s="8">
        <f t="shared" si="159"/>
        <v>1</v>
      </c>
      <c r="Q247" s="8">
        <f t="shared" si="159"/>
        <v>1.07</v>
      </c>
      <c r="R247" s="8">
        <f t="shared" si="154"/>
        <v>0</v>
      </c>
      <c r="S247" s="8">
        <f t="shared" si="154"/>
        <v>0</v>
      </c>
      <c r="T247" s="8">
        <f t="shared" si="129"/>
        <v>0</v>
      </c>
      <c r="U247" s="8">
        <f t="shared" si="159"/>
        <v>1.07</v>
      </c>
      <c r="V247" s="8">
        <f t="shared" si="159"/>
        <v>1.1449</v>
      </c>
      <c r="W247" s="8">
        <f t="shared" si="156"/>
        <v>0</v>
      </c>
      <c r="X247" s="8">
        <f t="shared" si="130"/>
        <v>0</v>
      </c>
      <c r="Y247" s="8">
        <f t="shared" si="131"/>
        <v>0</v>
      </c>
      <c r="Z247" s="8">
        <f t="shared" si="159"/>
        <v>1.1449</v>
      </c>
    </row>
    <row r="248" spans="1:26" s="7" customFormat="1" ht="28.5">
      <c r="A248" s="41"/>
      <c r="B248" s="41"/>
      <c r="C248" s="41"/>
      <c r="D248" s="54">
        <v>2</v>
      </c>
      <c r="E248" s="42" t="s">
        <v>102</v>
      </c>
      <c r="F248" s="14" t="s">
        <v>30</v>
      </c>
      <c r="G248" s="25"/>
      <c r="H248" s="25"/>
      <c r="I248" s="25"/>
      <c r="J248" s="25"/>
      <c r="K248" s="25">
        <f>SUM(G248:J248)</f>
        <v>0</v>
      </c>
      <c r="L248" s="25"/>
      <c r="M248" s="25">
        <f t="shared" si="126"/>
        <v>0</v>
      </c>
      <c r="N248" s="25">
        <f t="shared" si="127"/>
        <v>0</v>
      </c>
      <c r="O248" s="25">
        <f t="shared" si="128"/>
        <v>0</v>
      </c>
      <c r="P248" s="25">
        <f t="shared" si="153"/>
        <v>0</v>
      </c>
      <c r="Q248" s="25">
        <f t="shared" si="154"/>
        <v>0</v>
      </c>
      <c r="R248" s="25">
        <f t="shared" si="154"/>
        <v>0</v>
      </c>
      <c r="S248" s="25">
        <f t="shared" si="154"/>
        <v>0</v>
      </c>
      <c r="T248" s="25">
        <f t="shared" si="129"/>
        <v>0</v>
      </c>
      <c r="U248" s="25">
        <f>SUM(Q248:T248)</f>
        <v>0</v>
      </c>
      <c r="V248" s="25">
        <f t="shared" si="156"/>
        <v>0</v>
      </c>
      <c r="W248" s="25">
        <f t="shared" si="156"/>
        <v>0</v>
      </c>
      <c r="X248" s="25">
        <f t="shared" si="130"/>
        <v>0</v>
      </c>
      <c r="Y248" s="25">
        <f t="shared" si="131"/>
        <v>0</v>
      </c>
      <c r="Z248" s="25">
        <f t="shared" si="157"/>
        <v>0</v>
      </c>
    </row>
    <row r="249" spans="1:26" s="7" customFormat="1" ht="42.75">
      <c r="A249" s="41"/>
      <c r="B249" s="41"/>
      <c r="C249" s="41"/>
      <c r="D249" s="54"/>
      <c r="E249" s="42"/>
      <c r="F249" s="14" t="s">
        <v>31</v>
      </c>
      <c r="G249" s="6"/>
      <c r="H249" s="6"/>
      <c r="I249" s="6"/>
      <c r="J249" s="6"/>
      <c r="K249" s="25">
        <f>SUM(G249:J249)</f>
        <v>0</v>
      </c>
      <c r="L249" s="6"/>
      <c r="M249" s="6">
        <f t="shared" si="126"/>
        <v>0</v>
      </c>
      <c r="N249" s="6">
        <f t="shared" si="127"/>
        <v>0</v>
      </c>
      <c r="O249" s="6">
        <f t="shared" si="128"/>
        <v>0</v>
      </c>
      <c r="P249" s="25">
        <f t="shared" si="153"/>
        <v>0</v>
      </c>
      <c r="Q249" s="25">
        <f t="shared" si="154"/>
        <v>0</v>
      </c>
      <c r="R249" s="6">
        <f t="shared" si="154"/>
        <v>0</v>
      </c>
      <c r="S249" s="6">
        <f t="shared" si="154"/>
        <v>0</v>
      </c>
      <c r="T249" s="6">
        <f t="shared" si="129"/>
        <v>0</v>
      </c>
      <c r="U249" s="25">
        <f>SUM(Q249:T249)</f>
        <v>0</v>
      </c>
      <c r="V249" s="6">
        <f t="shared" si="156"/>
        <v>0</v>
      </c>
      <c r="W249" s="6">
        <f t="shared" si="156"/>
        <v>0</v>
      </c>
      <c r="X249" s="6">
        <f t="shared" si="130"/>
        <v>0</v>
      </c>
      <c r="Y249" s="6">
        <f t="shared" si="131"/>
        <v>0</v>
      </c>
      <c r="Z249" s="25">
        <f t="shared" si="157"/>
        <v>0</v>
      </c>
    </row>
    <row r="250" spans="1:26" s="7" customFormat="1" ht="42.75">
      <c r="A250" s="41"/>
      <c r="B250" s="41"/>
      <c r="C250" s="41"/>
      <c r="D250" s="54"/>
      <c r="E250" s="42"/>
      <c r="F250" s="14" t="s">
        <v>32</v>
      </c>
      <c r="G250" s="6"/>
      <c r="H250" s="6">
        <v>10</v>
      </c>
      <c r="I250" s="6"/>
      <c r="J250" s="6"/>
      <c r="K250" s="25">
        <f>SUM(G250:J250)</f>
        <v>10</v>
      </c>
      <c r="L250" s="6"/>
      <c r="M250" s="6">
        <f t="shared" si="126"/>
        <v>10.7</v>
      </c>
      <c r="N250" s="6">
        <f t="shared" si="127"/>
        <v>0</v>
      </c>
      <c r="O250" s="6">
        <f t="shared" si="128"/>
        <v>0</v>
      </c>
      <c r="P250" s="25">
        <f t="shared" si="153"/>
        <v>10.7</v>
      </c>
      <c r="Q250" s="25">
        <f t="shared" si="154"/>
        <v>0</v>
      </c>
      <c r="R250" s="6">
        <f t="shared" si="154"/>
        <v>11.449</v>
      </c>
      <c r="S250" s="6">
        <f t="shared" si="154"/>
        <v>0</v>
      </c>
      <c r="T250" s="6">
        <f t="shared" si="129"/>
        <v>0</v>
      </c>
      <c r="U250" s="25">
        <f>SUM(Q250:T250)</f>
        <v>11.449</v>
      </c>
      <c r="V250" s="6">
        <f t="shared" si="156"/>
        <v>0</v>
      </c>
      <c r="W250" s="6">
        <f t="shared" si="156"/>
        <v>12.25043</v>
      </c>
      <c r="X250" s="6">
        <f t="shared" si="130"/>
        <v>0</v>
      </c>
      <c r="Y250" s="6">
        <f t="shared" si="131"/>
        <v>0</v>
      </c>
      <c r="Z250" s="25">
        <f t="shared" si="157"/>
        <v>12.25043</v>
      </c>
    </row>
    <row r="251" spans="1:26" s="7" customFormat="1" ht="57">
      <c r="A251" s="41"/>
      <c r="B251" s="41"/>
      <c r="C251" s="41"/>
      <c r="D251" s="54"/>
      <c r="E251" s="42"/>
      <c r="F251" s="14" t="s">
        <v>33</v>
      </c>
      <c r="G251" s="6"/>
      <c r="H251" s="6"/>
      <c r="I251" s="6"/>
      <c r="J251" s="6"/>
      <c r="K251" s="25">
        <f>SUM(G251:J251)</f>
        <v>0</v>
      </c>
      <c r="L251" s="6"/>
      <c r="M251" s="6">
        <f t="shared" si="126"/>
        <v>0</v>
      </c>
      <c r="N251" s="6">
        <f t="shared" si="127"/>
        <v>0</v>
      </c>
      <c r="O251" s="6">
        <f t="shared" si="128"/>
        <v>0</v>
      </c>
      <c r="P251" s="25">
        <f t="shared" si="153"/>
        <v>0</v>
      </c>
      <c r="Q251" s="25">
        <f t="shared" si="154"/>
        <v>0</v>
      </c>
      <c r="R251" s="6">
        <f t="shared" si="154"/>
        <v>0</v>
      </c>
      <c r="S251" s="6">
        <f t="shared" si="154"/>
        <v>0</v>
      </c>
      <c r="T251" s="6">
        <f t="shared" si="129"/>
        <v>0</v>
      </c>
      <c r="U251" s="25">
        <f>SUM(Q251:T251)</f>
        <v>0</v>
      </c>
      <c r="V251" s="6">
        <f t="shared" si="156"/>
        <v>0</v>
      </c>
      <c r="W251" s="6">
        <f t="shared" si="156"/>
        <v>0</v>
      </c>
      <c r="X251" s="6">
        <f t="shared" si="130"/>
        <v>0</v>
      </c>
      <c r="Y251" s="6">
        <f t="shared" si="131"/>
        <v>0</v>
      </c>
      <c r="Z251" s="25">
        <f t="shared" si="157"/>
        <v>0</v>
      </c>
    </row>
    <row r="252" spans="1:26" s="7" customFormat="1" ht="28.5">
      <c r="A252" s="41"/>
      <c r="B252" s="41"/>
      <c r="C252" s="41"/>
      <c r="D252" s="54"/>
      <c r="E252" s="42"/>
      <c r="F252" s="14" t="s">
        <v>34</v>
      </c>
      <c r="G252" s="6"/>
      <c r="H252" s="6"/>
      <c r="I252" s="6"/>
      <c r="J252" s="6"/>
      <c r="K252" s="25">
        <f>SUM(G252:J252)</f>
        <v>0</v>
      </c>
      <c r="L252" s="6"/>
      <c r="M252" s="6">
        <f t="shared" si="126"/>
        <v>0</v>
      </c>
      <c r="N252" s="6">
        <f t="shared" si="127"/>
        <v>0</v>
      </c>
      <c r="O252" s="6">
        <f t="shared" si="128"/>
        <v>0</v>
      </c>
      <c r="P252" s="25">
        <f t="shared" si="153"/>
        <v>0</v>
      </c>
      <c r="Q252" s="25">
        <f t="shared" si="154"/>
        <v>0</v>
      </c>
      <c r="R252" s="6">
        <f t="shared" si="154"/>
        <v>0</v>
      </c>
      <c r="S252" s="6">
        <f t="shared" si="154"/>
        <v>0</v>
      </c>
      <c r="T252" s="6">
        <f t="shared" si="129"/>
        <v>0</v>
      </c>
      <c r="U252" s="25">
        <f>SUM(Q252:T252)</f>
        <v>0</v>
      </c>
      <c r="V252" s="6">
        <f t="shared" si="156"/>
        <v>0</v>
      </c>
      <c r="W252" s="6">
        <f t="shared" si="156"/>
        <v>0</v>
      </c>
      <c r="X252" s="6">
        <f t="shared" si="130"/>
        <v>0</v>
      </c>
      <c r="Y252" s="6">
        <f t="shared" si="131"/>
        <v>0</v>
      </c>
      <c r="Z252" s="25">
        <f t="shared" si="157"/>
        <v>0</v>
      </c>
    </row>
    <row r="253" spans="1:26" s="9" customFormat="1" ht="15">
      <c r="A253" s="41"/>
      <c r="B253" s="41"/>
      <c r="C253" s="41"/>
      <c r="D253" s="54"/>
      <c r="E253" s="42"/>
      <c r="F253" s="15" t="s">
        <v>123</v>
      </c>
      <c r="G253" s="8">
        <f>SUM(G248:G252)</f>
        <v>0</v>
      </c>
      <c r="H253" s="8">
        <f aca="true" t="shared" si="160" ref="H253:Z253">SUM(H248:H252)</f>
        <v>10</v>
      </c>
      <c r="I253" s="8">
        <f t="shared" si="160"/>
        <v>0</v>
      </c>
      <c r="J253" s="8">
        <f t="shared" si="160"/>
        <v>0</v>
      </c>
      <c r="K253" s="8">
        <f t="shared" si="160"/>
        <v>10</v>
      </c>
      <c r="L253" s="8">
        <f>SUM(L248:L252)</f>
        <v>0</v>
      </c>
      <c r="M253" s="8">
        <f t="shared" si="126"/>
        <v>10.7</v>
      </c>
      <c r="N253" s="8">
        <f t="shared" si="127"/>
        <v>0</v>
      </c>
      <c r="O253" s="8">
        <f t="shared" si="128"/>
        <v>0</v>
      </c>
      <c r="P253" s="8">
        <f t="shared" si="160"/>
        <v>10.7</v>
      </c>
      <c r="Q253" s="8">
        <f t="shared" si="160"/>
        <v>0</v>
      </c>
      <c r="R253" s="8">
        <f t="shared" si="154"/>
        <v>11.449</v>
      </c>
      <c r="S253" s="8">
        <f t="shared" si="154"/>
        <v>0</v>
      </c>
      <c r="T253" s="8">
        <f t="shared" si="129"/>
        <v>0</v>
      </c>
      <c r="U253" s="8">
        <f t="shared" si="160"/>
        <v>11.449</v>
      </c>
      <c r="V253" s="8">
        <f t="shared" si="160"/>
        <v>0</v>
      </c>
      <c r="W253" s="8">
        <f t="shared" si="156"/>
        <v>12.25043</v>
      </c>
      <c r="X253" s="8">
        <f t="shared" si="130"/>
        <v>0</v>
      </c>
      <c r="Y253" s="8">
        <f t="shared" si="131"/>
        <v>0</v>
      </c>
      <c r="Z253" s="8">
        <f t="shared" si="160"/>
        <v>12.25043</v>
      </c>
    </row>
    <row r="254" spans="1:26" s="7" customFormat="1" ht="42.75">
      <c r="A254" s="41"/>
      <c r="B254" s="41"/>
      <c r="C254" s="41"/>
      <c r="D254" s="58">
        <v>3</v>
      </c>
      <c r="E254" s="57" t="s">
        <v>103</v>
      </c>
      <c r="F254" s="17" t="s">
        <v>35</v>
      </c>
      <c r="G254" s="25"/>
      <c r="H254" s="25"/>
      <c r="I254" s="25"/>
      <c r="J254" s="25"/>
      <c r="K254" s="25">
        <f>SUM(G254:J254)</f>
        <v>0</v>
      </c>
      <c r="L254" s="25"/>
      <c r="M254" s="25">
        <f t="shared" si="126"/>
        <v>0</v>
      </c>
      <c r="N254" s="25">
        <f t="shared" si="127"/>
        <v>0</v>
      </c>
      <c r="O254" s="25">
        <f t="shared" si="128"/>
        <v>0</v>
      </c>
      <c r="P254" s="25">
        <f t="shared" si="153"/>
        <v>0</v>
      </c>
      <c r="Q254" s="25">
        <f t="shared" si="154"/>
        <v>0</v>
      </c>
      <c r="R254" s="25">
        <f t="shared" si="154"/>
        <v>0</v>
      </c>
      <c r="S254" s="25">
        <f t="shared" si="154"/>
        <v>0</v>
      </c>
      <c r="T254" s="25">
        <f t="shared" si="129"/>
        <v>0</v>
      </c>
      <c r="U254" s="25">
        <f>SUM(Q254:T254)</f>
        <v>0</v>
      </c>
      <c r="V254" s="25">
        <f t="shared" si="156"/>
        <v>0</v>
      </c>
      <c r="W254" s="25">
        <f t="shared" si="156"/>
        <v>0</v>
      </c>
      <c r="X254" s="25">
        <f t="shared" si="130"/>
        <v>0</v>
      </c>
      <c r="Y254" s="25">
        <f t="shared" si="131"/>
        <v>0</v>
      </c>
      <c r="Z254" s="25">
        <f t="shared" si="157"/>
        <v>0</v>
      </c>
    </row>
    <row r="255" spans="1:26" s="7" customFormat="1" ht="59.25" customHeight="1">
      <c r="A255" s="41"/>
      <c r="B255" s="41"/>
      <c r="C255" s="41"/>
      <c r="D255" s="58"/>
      <c r="E255" s="57"/>
      <c r="F255" s="14" t="s">
        <v>36</v>
      </c>
      <c r="G255" s="26">
        <v>50</v>
      </c>
      <c r="H255" s="26"/>
      <c r="I255" s="6"/>
      <c r="J255" s="6"/>
      <c r="K255" s="25">
        <f>SUM(G255:J255)</f>
        <v>50</v>
      </c>
      <c r="L255" s="26">
        <v>50</v>
      </c>
      <c r="M255" s="6">
        <f t="shared" si="126"/>
        <v>0</v>
      </c>
      <c r="N255" s="6">
        <f t="shared" si="127"/>
        <v>0</v>
      </c>
      <c r="O255" s="6">
        <f t="shared" si="128"/>
        <v>0</v>
      </c>
      <c r="P255" s="25">
        <f t="shared" si="153"/>
        <v>50</v>
      </c>
      <c r="Q255" s="25">
        <f t="shared" si="154"/>
        <v>53.5</v>
      </c>
      <c r="R255" s="6">
        <f t="shared" si="154"/>
        <v>0</v>
      </c>
      <c r="S255" s="6">
        <f t="shared" si="154"/>
        <v>0</v>
      </c>
      <c r="T255" s="6">
        <f t="shared" si="129"/>
        <v>0</v>
      </c>
      <c r="U255" s="25">
        <f>SUM(Q255:T255)</f>
        <v>53.5</v>
      </c>
      <c r="V255" s="6">
        <f t="shared" si="156"/>
        <v>57.245</v>
      </c>
      <c r="W255" s="6">
        <f t="shared" si="156"/>
        <v>0</v>
      </c>
      <c r="X255" s="6">
        <f t="shared" si="130"/>
        <v>0</v>
      </c>
      <c r="Y255" s="6">
        <f t="shared" si="131"/>
        <v>0</v>
      </c>
      <c r="Z255" s="25">
        <f t="shared" si="157"/>
        <v>57.245</v>
      </c>
    </row>
    <row r="256" spans="1:26" s="7" customFormat="1" ht="57">
      <c r="A256" s="41"/>
      <c r="B256" s="41"/>
      <c r="C256" s="41"/>
      <c r="D256" s="58"/>
      <c r="E256" s="57"/>
      <c r="F256" s="14" t="s">
        <v>37</v>
      </c>
      <c r="G256" s="26"/>
      <c r="H256" s="26"/>
      <c r="I256" s="6"/>
      <c r="J256" s="6"/>
      <c r="K256" s="25">
        <f>SUM(G256:J256)</f>
        <v>0</v>
      </c>
      <c r="L256" s="26"/>
      <c r="M256" s="6">
        <f t="shared" si="126"/>
        <v>0</v>
      </c>
      <c r="N256" s="6">
        <f t="shared" si="127"/>
        <v>0</v>
      </c>
      <c r="O256" s="6">
        <f t="shared" si="128"/>
        <v>0</v>
      </c>
      <c r="P256" s="25">
        <f t="shared" si="153"/>
        <v>0</v>
      </c>
      <c r="Q256" s="25">
        <f t="shared" si="154"/>
        <v>0</v>
      </c>
      <c r="R256" s="6">
        <f t="shared" si="154"/>
        <v>0</v>
      </c>
      <c r="S256" s="6">
        <f t="shared" si="154"/>
        <v>0</v>
      </c>
      <c r="T256" s="6">
        <f t="shared" si="129"/>
        <v>0</v>
      </c>
      <c r="U256" s="25">
        <f>SUM(Q256:T256)</f>
        <v>0</v>
      </c>
      <c r="V256" s="6">
        <f t="shared" si="156"/>
        <v>0</v>
      </c>
      <c r="W256" s="6">
        <f t="shared" si="156"/>
        <v>0</v>
      </c>
      <c r="X256" s="6">
        <f t="shared" si="130"/>
        <v>0</v>
      </c>
      <c r="Y256" s="6">
        <f t="shared" si="131"/>
        <v>0</v>
      </c>
      <c r="Z256" s="25">
        <f t="shared" si="157"/>
        <v>0</v>
      </c>
    </row>
    <row r="257" spans="1:26" s="7" customFormat="1" ht="15">
      <c r="A257" s="41"/>
      <c r="B257" s="41"/>
      <c r="C257" s="41"/>
      <c r="D257" s="58"/>
      <c r="E257" s="57"/>
      <c r="F257" s="17" t="s">
        <v>38</v>
      </c>
      <c r="G257" s="26">
        <v>46</v>
      </c>
      <c r="H257" s="26"/>
      <c r="I257" s="6"/>
      <c r="J257" s="6"/>
      <c r="K257" s="25">
        <f>SUM(G257:J257)</f>
        <v>46</v>
      </c>
      <c r="L257" s="26">
        <v>46</v>
      </c>
      <c r="M257" s="6">
        <f t="shared" si="126"/>
        <v>0</v>
      </c>
      <c r="N257" s="6">
        <f t="shared" si="127"/>
        <v>0</v>
      </c>
      <c r="O257" s="6">
        <f t="shared" si="128"/>
        <v>0</v>
      </c>
      <c r="P257" s="25">
        <f t="shared" si="153"/>
        <v>46</v>
      </c>
      <c r="Q257" s="25">
        <f t="shared" si="154"/>
        <v>49.22</v>
      </c>
      <c r="R257" s="6">
        <f t="shared" si="154"/>
        <v>0</v>
      </c>
      <c r="S257" s="6">
        <f t="shared" si="154"/>
        <v>0</v>
      </c>
      <c r="T257" s="6">
        <f t="shared" si="129"/>
        <v>0</v>
      </c>
      <c r="U257" s="25">
        <f>SUM(Q257:T257)</f>
        <v>49.22</v>
      </c>
      <c r="V257" s="6">
        <f t="shared" si="156"/>
        <v>52.6654</v>
      </c>
      <c r="W257" s="6">
        <f t="shared" si="156"/>
        <v>0</v>
      </c>
      <c r="X257" s="6">
        <f t="shared" si="130"/>
        <v>0</v>
      </c>
      <c r="Y257" s="6">
        <f t="shared" si="131"/>
        <v>0</v>
      </c>
      <c r="Z257" s="25">
        <f t="shared" si="157"/>
        <v>52.6654</v>
      </c>
    </row>
    <row r="258" spans="1:26" s="9" customFormat="1" ht="15">
      <c r="A258" s="41"/>
      <c r="B258" s="41"/>
      <c r="C258" s="41"/>
      <c r="D258" s="58"/>
      <c r="E258" s="57"/>
      <c r="F258" s="15" t="s">
        <v>123</v>
      </c>
      <c r="G258" s="32">
        <f>SUM(G254:G257)</f>
        <v>96</v>
      </c>
      <c r="H258" s="32">
        <f>SUM(H254:H257)</f>
        <v>0</v>
      </c>
      <c r="I258" s="32">
        <f>SUM(I254:I257)</f>
        <v>0</v>
      </c>
      <c r="J258" s="32">
        <f>SUM(J254:J257)</f>
        <v>0</v>
      </c>
      <c r="K258" s="33">
        <f>SUM(G258:J258)</f>
        <v>96</v>
      </c>
      <c r="L258" s="32">
        <f>SUM(L254:L257)</f>
        <v>96</v>
      </c>
      <c r="M258" s="32">
        <f t="shared" si="126"/>
        <v>0</v>
      </c>
      <c r="N258" s="32">
        <f t="shared" si="127"/>
        <v>0</v>
      </c>
      <c r="O258" s="32">
        <f t="shared" si="128"/>
        <v>0</v>
      </c>
      <c r="P258" s="32">
        <f>SUM(P254:P257)</f>
        <v>96</v>
      </c>
      <c r="Q258" s="32">
        <f>SUM(Q254:Q257)</f>
        <v>102.72</v>
      </c>
      <c r="R258" s="32">
        <f aca="true" t="shared" si="161" ref="R258:S260">(M258*7%)+M258</f>
        <v>0</v>
      </c>
      <c r="S258" s="32">
        <f t="shared" si="161"/>
        <v>0</v>
      </c>
      <c r="T258" s="32">
        <f t="shared" si="129"/>
        <v>0</v>
      </c>
      <c r="U258" s="32">
        <f>SUM(U254:U257)</f>
        <v>102.72</v>
      </c>
      <c r="V258" s="32">
        <f>SUM(V254:V257)</f>
        <v>109.9104</v>
      </c>
      <c r="W258" s="32">
        <f>(R258*7%)+R258</f>
        <v>0</v>
      </c>
      <c r="X258" s="32">
        <f t="shared" si="130"/>
        <v>0</v>
      </c>
      <c r="Y258" s="32">
        <f t="shared" si="131"/>
        <v>0</v>
      </c>
      <c r="Z258" s="32">
        <f>SUM(Z254:Z257)</f>
        <v>109.9104</v>
      </c>
    </row>
    <row r="259" spans="1:26" s="7" customFormat="1" ht="15">
      <c r="A259" s="41"/>
      <c r="B259" s="41"/>
      <c r="C259" s="56" t="s">
        <v>135</v>
      </c>
      <c r="D259" s="56"/>
      <c r="E259" s="56"/>
      <c r="F259" s="56"/>
      <c r="G259" s="8">
        <f>SUM(G247+G253+G258)</f>
        <v>97</v>
      </c>
      <c r="H259" s="8">
        <f aca="true" t="shared" si="162" ref="H259:Z259">SUM(H247+H253+H258)</f>
        <v>10</v>
      </c>
      <c r="I259" s="8">
        <f t="shared" si="162"/>
        <v>0</v>
      </c>
      <c r="J259" s="8">
        <f t="shared" si="162"/>
        <v>0</v>
      </c>
      <c r="K259" s="8">
        <f t="shared" si="162"/>
        <v>107</v>
      </c>
      <c r="L259" s="8">
        <f>SUM(L247+L253+L258)</f>
        <v>97</v>
      </c>
      <c r="M259" s="8">
        <f t="shared" si="126"/>
        <v>10.7</v>
      </c>
      <c r="N259" s="8">
        <f t="shared" si="127"/>
        <v>0</v>
      </c>
      <c r="O259" s="8">
        <f t="shared" si="128"/>
        <v>0</v>
      </c>
      <c r="P259" s="8">
        <f t="shared" si="162"/>
        <v>107.7</v>
      </c>
      <c r="Q259" s="8">
        <f t="shared" si="162"/>
        <v>103.78999999999999</v>
      </c>
      <c r="R259" s="8">
        <f t="shared" si="161"/>
        <v>11.449</v>
      </c>
      <c r="S259" s="8">
        <f t="shared" si="161"/>
        <v>0</v>
      </c>
      <c r="T259" s="8">
        <f t="shared" si="129"/>
        <v>0</v>
      </c>
      <c r="U259" s="8">
        <f t="shared" si="162"/>
        <v>115.239</v>
      </c>
      <c r="V259" s="8">
        <f t="shared" si="162"/>
        <v>111.0553</v>
      </c>
      <c r="W259" s="8">
        <f>(R259*7%)+R259</f>
        <v>12.25043</v>
      </c>
      <c r="X259" s="8">
        <f t="shared" si="130"/>
        <v>0</v>
      </c>
      <c r="Y259" s="8">
        <f t="shared" si="131"/>
        <v>0</v>
      </c>
      <c r="Z259" s="8">
        <f t="shared" si="162"/>
        <v>123.30573</v>
      </c>
    </row>
    <row r="260" spans="1:26" s="36" customFormat="1" ht="15">
      <c r="A260" s="39" t="s">
        <v>67</v>
      </c>
      <c r="B260" s="39"/>
      <c r="C260" s="39"/>
      <c r="D260" s="39"/>
      <c r="E260" s="39"/>
      <c r="F260" s="34"/>
      <c r="G260" s="35">
        <f>SUM(G29+G41+G75+G111+G135+G143+G163+G169+G177+G192+G200+G211+G233+G239+G259)</f>
        <v>3929.93</v>
      </c>
      <c r="H260" s="35">
        <f aca="true" t="shared" si="163" ref="H260:Z260">SUM(H29+H41+H75+H111+H135+H143+H163+H169+H177+H192+H200+H211+H233+H239+H259)</f>
        <v>957.5999999999999</v>
      </c>
      <c r="I260" s="35">
        <f t="shared" si="163"/>
        <v>24000</v>
      </c>
      <c r="J260" s="35">
        <f t="shared" si="163"/>
        <v>1807</v>
      </c>
      <c r="K260" s="35">
        <f t="shared" si="163"/>
        <v>30694.530000000002</v>
      </c>
      <c r="L260" s="35">
        <f>SUM(L29+L41+L75+L111+L135+L143+L163+L169+L177+L192+L200+L211+L233+L239+L259)</f>
        <v>3929.93</v>
      </c>
      <c r="M260" s="35">
        <f t="shared" si="126"/>
        <v>1024.6319999999998</v>
      </c>
      <c r="N260" s="35">
        <f t="shared" si="127"/>
        <v>25680</v>
      </c>
      <c r="O260" s="35">
        <f t="shared" si="128"/>
        <v>1933.49</v>
      </c>
      <c r="P260" s="35">
        <f t="shared" si="163"/>
        <v>32568.052000000003</v>
      </c>
      <c r="Q260" s="35">
        <f t="shared" si="163"/>
        <v>4205.0251</v>
      </c>
      <c r="R260" s="35">
        <f t="shared" si="161"/>
        <v>1096.3562399999998</v>
      </c>
      <c r="S260" s="35">
        <f t="shared" si="161"/>
        <v>27477.6</v>
      </c>
      <c r="T260" s="35">
        <f t="shared" si="129"/>
        <v>2068.8343</v>
      </c>
      <c r="U260" s="35">
        <f t="shared" si="163"/>
        <v>29950.597910000004</v>
      </c>
      <c r="V260" s="35">
        <f t="shared" si="163"/>
        <v>4499.376857</v>
      </c>
      <c r="W260" s="35">
        <f>(R260*7%)+R260</f>
        <v>1173.1011767999998</v>
      </c>
      <c r="X260" s="35">
        <f t="shared" si="130"/>
        <v>29401.032</v>
      </c>
      <c r="Y260" s="35">
        <f t="shared" si="131"/>
        <v>2213.652701</v>
      </c>
      <c r="Z260" s="35">
        <f t="shared" si="163"/>
        <v>37287.162734800004</v>
      </c>
    </row>
    <row r="261" spans="6:7" ht="15">
      <c r="F261" s="20"/>
      <c r="G261" s="12"/>
    </row>
    <row r="262" ht="15">
      <c r="F262" s="12" t="s">
        <v>68</v>
      </c>
    </row>
    <row r="263" ht="15">
      <c r="F263" s="22"/>
    </row>
    <row r="264" spans="6:26" ht="15">
      <c r="F264" s="21"/>
      <c r="Z264" s="13">
        <f>SUM(Z241:Z258)</f>
        <v>245.46656000000002</v>
      </c>
    </row>
    <row r="265" ht="15">
      <c r="F265" s="20"/>
    </row>
    <row r="266" ht="15">
      <c r="F266" s="23"/>
    </row>
    <row r="267" ht="15">
      <c r="F267" s="20"/>
    </row>
    <row r="268" ht="15">
      <c r="F268" s="21"/>
    </row>
    <row r="269" ht="15">
      <c r="F269" s="20"/>
    </row>
    <row r="270" ht="15">
      <c r="F270" s="24"/>
    </row>
    <row r="271" ht="15">
      <c r="F271" s="24"/>
    </row>
    <row r="272" ht="15">
      <c r="F272" s="24"/>
    </row>
    <row r="273" ht="15">
      <c r="F273" s="24"/>
    </row>
    <row r="274" ht="15">
      <c r="F274" s="24"/>
    </row>
    <row r="275" ht="15">
      <c r="F275" s="24"/>
    </row>
    <row r="276" ht="15">
      <c r="F276" s="24"/>
    </row>
    <row r="277" ht="15">
      <c r="F277" s="24"/>
    </row>
    <row r="278" ht="15">
      <c r="F278" s="24"/>
    </row>
    <row r="279" ht="15">
      <c r="F279" s="24"/>
    </row>
    <row r="280" ht="15">
      <c r="F280" s="24"/>
    </row>
    <row r="281" ht="15">
      <c r="F281" s="24"/>
    </row>
    <row r="282" ht="15">
      <c r="F282" s="24"/>
    </row>
    <row r="283" ht="15">
      <c r="F283" s="24"/>
    </row>
    <row r="284" ht="15">
      <c r="F284" s="24"/>
    </row>
    <row r="285" ht="15">
      <c r="F285" s="24"/>
    </row>
    <row r="286" ht="15">
      <c r="F286" s="24"/>
    </row>
    <row r="287" ht="15">
      <c r="F287" s="24"/>
    </row>
    <row r="288" ht="15">
      <c r="F288" s="24"/>
    </row>
    <row r="289" ht="15">
      <c r="F289" s="24"/>
    </row>
    <row r="290" ht="15">
      <c r="F290" s="24"/>
    </row>
    <row r="291" ht="15">
      <c r="F291" s="24"/>
    </row>
    <row r="292" ht="15">
      <c r="F292" s="24"/>
    </row>
    <row r="293" ht="15">
      <c r="F293" s="24"/>
    </row>
  </sheetData>
  <sheetProtection/>
  <mergeCells count="155">
    <mergeCell ref="C259:F259"/>
    <mergeCell ref="E248:E253"/>
    <mergeCell ref="D248:D253"/>
    <mergeCell ref="E254:E258"/>
    <mergeCell ref="D254:D258"/>
    <mergeCell ref="E193:E197"/>
    <mergeCell ref="D193:D197"/>
    <mergeCell ref="D234:D238"/>
    <mergeCell ref="C239:F239"/>
    <mergeCell ref="C234:C238"/>
    <mergeCell ref="E240:E247"/>
    <mergeCell ref="D240:D247"/>
    <mergeCell ref="C240:C258"/>
    <mergeCell ref="C178:C191"/>
    <mergeCell ref="E189:E191"/>
    <mergeCell ref="D189:D191"/>
    <mergeCell ref="E198:E199"/>
    <mergeCell ref="D198:D199"/>
    <mergeCell ref="C193:C199"/>
    <mergeCell ref="D178:D180"/>
    <mergeCell ref="C192:E192"/>
    <mergeCell ref="E181:E188"/>
    <mergeCell ref="D181:D188"/>
    <mergeCell ref="C211:F211"/>
    <mergeCell ref="E212:E222"/>
    <mergeCell ref="D212:D222"/>
    <mergeCell ref="C212:C232"/>
    <mergeCell ref="C200:F200"/>
    <mergeCell ref="E201:E206"/>
    <mergeCell ref="D201:D206"/>
    <mergeCell ref="E207:E210"/>
    <mergeCell ref="D207:D210"/>
    <mergeCell ref="C201:C210"/>
    <mergeCell ref="C163:F163"/>
    <mergeCell ref="C144:C162"/>
    <mergeCell ref="D164:D168"/>
    <mergeCell ref="C169:F169"/>
    <mergeCell ref="E170:E176"/>
    <mergeCell ref="C170:C176"/>
    <mergeCell ref="D170:D176"/>
    <mergeCell ref="E141:E142"/>
    <mergeCell ref="D141:D142"/>
    <mergeCell ref="C136:C142"/>
    <mergeCell ref="D150:D157"/>
    <mergeCell ref="E158:E162"/>
    <mergeCell ref="D158:D162"/>
    <mergeCell ref="D120:D122"/>
    <mergeCell ref="E123:E134"/>
    <mergeCell ref="D123:D134"/>
    <mergeCell ref="C112:C134"/>
    <mergeCell ref="C135:F135"/>
    <mergeCell ref="E136:E140"/>
    <mergeCell ref="D136:D140"/>
    <mergeCell ref="C42:C74"/>
    <mergeCell ref="C76:C103"/>
    <mergeCell ref="C104:F104"/>
    <mergeCell ref="E105:E110"/>
    <mergeCell ref="D105:D110"/>
    <mergeCell ref="C105:C110"/>
    <mergeCell ref="E94:E98"/>
    <mergeCell ref="D94:D98"/>
    <mergeCell ref="D99:D103"/>
    <mergeCell ref="E99:E103"/>
    <mergeCell ref="E67:E70"/>
    <mergeCell ref="D67:D70"/>
    <mergeCell ref="E71:E74"/>
    <mergeCell ref="D71:D74"/>
    <mergeCell ref="E62:E66"/>
    <mergeCell ref="D76:D79"/>
    <mergeCell ref="D35:D36"/>
    <mergeCell ref="E42:E55"/>
    <mergeCell ref="D42:D55"/>
    <mergeCell ref="E56:E61"/>
    <mergeCell ref="D56:D61"/>
    <mergeCell ref="D62:D66"/>
    <mergeCell ref="B193:B200"/>
    <mergeCell ref="B178:B192"/>
    <mergeCell ref="B105:B111"/>
    <mergeCell ref="D33:D34"/>
    <mergeCell ref="C29:F29"/>
    <mergeCell ref="C41:F41"/>
    <mergeCell ref="E37:E40"/>
    <mergeCell ref="D37:D40"/>
    <mergeCell ref="C30:C35"/>
    <mergeCell ref="E35:E36"/>
    <mergeCell ref="D144:D149"/>
    <mergeCell ref="D112:D119"/>
    <mergeCell ref="E120:E122"/>
    <mergeCell ref="E144:E149"/>
    <mergeCell ref="B170:B177"/>
    <mergeCell ref="B76:B104"/>
    <mergeCell ref="E80:E88"/>
    <mergeCell ref="D80:D88"/>
    <mergeCell ref="E89:E93"/>
    <mergeCell ref="D89:D93"/>
    <mergeCell ref="B201:B211"/>
    <mergeCell ref="B136:B143"/>
    <mergeCell ref="B144:B163"/>
    <mergeCell ref="B164:B169"/>
    <mergeCell ref="C111:F111"/>
    <mergeCell ref="E112:E119"/>
    <mergeCell ref="E150:E157"/>
    <mergeCell ref="E164:E168"/>
    <mergeCell ref="C164:C168"/>
    <mergeCell ref="C143:E143"/>
    <mergeCell ref="C177:F177"/>
    <mergeCell ref="A240:A259"/>
    <mergeCell ref="B212:B233"/>
    <mergeCell ref="B240:B259"/>
    <mergeCell ref="E223:E230"/>
    <mergeCell ref="D223:D230"/>
    <mergeCell ref="E231:E232"/>
    <mergeCell ref="D231:D232"/>
    <mergeCell ref="C233:F233"/>
    <mergeCell ref="E234:E238"/>
    <mergeCell ref="V5:Z5"/>
    <mergeCell ref="G5:K5"/>
    <mergeCell ref="F4:F6"/>
    <mergeCell ref="D7:D14"/>
    <mergeCell ref="E7:E14"/>
    <mergeCell ref="D4:D6"/>
    <mergeCell ref="Q4:U4"/>
    <mergeCell ref="V4:Z4"/>
    <mergeCell ref="G4:K4"/>
    <mergeCell ref="L4:P4"/>
    <mergeCell ref="C75:F75"/>
    <mergeCell ref="E76:E79"/>
    <mergeCell ref="D15:D19"/>
    <mergeCell ref="E15:E19"/>
    <mergeCell ref="C7:C28"/>
    <mergeCell ref="E33:E34"/>
    <mergeCell ref="E20:E28"/>
    <mergeCell ref="D20:D28"/>
    <mergeCell ref="E30:E32"/>
    <mergeCell ref="D30:D32"/>
    <mergeCell ref="B42:B75"/>
    <mergeCell ref="B112:B135"/>
    <mergeCell ref="A1:Z1"/>
    <mergeCell ref="A7:A111"/>
    <mergeCell ref="A4:A6"/>
    <mergeCell ref="B4:B6"/>
    <mergeCell ref="C4:C6"/>
    <mergeCell ref="Q5:U5"/>
    <mergeCell ref="L5:P5"/>
    <mergeCell ref="E4:E6"/>
    <mergeCell ref="A3:P3"/>
    <mergeCell ref="Q3:AE3"/>
    <mergeCell ref="A260:E260"/>
    <mergeCell ref="A112:A177"/>
    <mergeCell ref="A178:A211"/>
    <mergeCell ref="B234:B239"/>
    <mergeCell ref="A212:A239"/>
    <mergeCell ref="E178:E180"/>
    <mergeCell ref="B7:B29"/>
    <mergeCell ref="B30:B41"/>
  </mergeCells>
  <printOptions horizontalCentered="1"/>
  <pageMargins left="0.7874015748031497" right="1.1811023622047245" top="1.1811023622047245" bottom="1.1811023622047245" header="0.4921259842519685" footer="0"/>
  <pageSetup horizontalDpi="300" verticalDpi="300" orientation="landscape" paperSize="5" scale="37" r:id="rId1"/>
  <headerFooter alignWithMargins="0">
    <oddHeader>&amp;C&amp;18Municipio de Sabana de Torres
Acuerdo No. 012 de 2008
“Por el cual el Honorable Concejo Municipal adopta el Plan de Desarrollo 2008 – 2011”
“Desarrollo Social Con Dignidad”&amp;10
</oddHeader>
  </headerFooter>
  <rowBreaks count="1" manualBreakCount="1">
    <brk id="177" max="255" man="1"/>
  </rowBreaks>
  <colBreaks count="1" manualBreakCount="1">
    <brk id="16" min="2" max="6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GOBSAN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Mayra Leguizamon</cp:lastModifiedBy>
  <cp:lastPrinted>2008-10-25T19:38:29Z</cp:lastPrinted>
  <dcterms:created xsi:type="dcterms:W3CDTF">2008-04-03T14:39:48Z</dcterms:created>
  <dcterms:modified xsi:type="dcterms:W3CDTF">2014-06-13T21:22:40Z</dcterms:modified>
  <cp:category/>
  <cp:version/>
  <cp:contentType/>
  <cp:contentStatus/>
</cp:coreProperties>
</file>