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395" windowHeight="5475" activeTab="12"/>
  </bookViews>
  <sheets>
    <sheet name="POAI EDUCACION" sheetId="9" r:id="rId1"/>
    <sheet name="POA-SALUD" sheetId="12" r:id="rId2"/>
    <sheet name="POA-AGUAP" sheetId="13" r:id="rId3"/>
    <sheet name="POA-CULTURA" sheetId="14" r:id="rId4"/>
    <sheet name="POA DEPORTE" sheetId="15" r:id="rId5"/>
    <sheet name="POA- VIVIENDA - OTROS SERV" sheetId="16" r:id="rId6"/>
    <sheet name="PPI-INFRAEST-EQUIPAM" sheetId="18" r:id="rId7"/>
    <sheet name="PPI-TIC" sheetId="20" r:id="rId8"/>
    <sheet name="PPI-AMBIET-DESASTRES" sheetId="21" r:id="rId9"/>
    <sheet name="PPI-AGRO ECONOMI-COMUNIT-" sheetId="22" r:id="rId10"/>
    <sheet name="PPI-FLIA-P VULNERABLE-FORT.INST" sheetId="25" r:id="rId11"/>
    <sheet name="PPI-TURISMO-JUSTICIA" sheetId="27" r:id="rId12"/>
    <sheet name="POAI-DEUDA Y RESUMEN" sheetId="31" r:id="rId13"/>
    <sheet name="Hoja1" sheetId="32" r:id="rId14"/>
  </sheets>
  <calcPr calcId="145621"/>
</workbook>
</file>

<file path=xl/calcChain.xml><?xml version="1.0" encoding="utf-8"?>
<calcChain xmlns="http://schemas.openxmlformats.org/spreadsheetml/2006/main">
  <c r="H29" i="22" l="1"/>
  <c r="F5" i="13" l="1"/>
  <c r="G16" i="12"/>
  <c r="K35" i="12"/>
  <c r="G45" i="12" l="1"/>
  <c r="D45" i="12" s="1"/>
  <c r="F19" i="9"/>
  <c r="H5" i="25" l="1"/>
  <c r="H14" i="25" s="1"/>
  <c r="I5" i="25"/>
  <c r="I14" i="25" s="1"/>
  <c r="J5" i="25"/>
  <c r="J14" i="25" s="1"/>
  <c r="K5" i="25"/>
  <c r="K14" i="25" s="1"/>
  <c r="L5" i="25"/>
  <c r="L14" i="25" s="1"/>
  <c r="M5" i="25"/>
  <c r="M14" i="25" s="1"/>
  <c r="H15" i="31"/>
  <c r="F15" i="31"/>
  <c r="D15" i="31" l="1"/>
  <c r="F5" i="18"/>
  <c r="F24" i="21"/>
  <c r="F5" i="22"/>
  <c r="G5" i="22"/>
  <c r="H5" i="22"/>
  <c r="I5" i="22"/>
  <c r="J5" i="22"/>
  <c r="K5" i="22"/>
  <c r="L5" i="22"/>
  <c r="E5" i="22"/>
  <c r="F17" i="15"/>
  <c r="G17" i="15"/>
  <c r="H17" i="15"/>
  <c r="I17" i="15"/>
  <c r="J17" i="15"/>
  <c r="K17" i="15"/>
  <c r="L17" i="15"/>
  <c r="G5" i="13"/>
  <c r="H5" i="13"/>
  <c r="I5" i="13"/>
  <c r="J5" i="13"/>
  <c r="K5" i="13"/>
  <c r="L5" i="13"/>
  <c r="M5" i="13"/>
  <c r="N5" i="13"/>
  <c r="E5" i="13"/>
  <c r="F9" i="13"/>
  <c r="G9" i="13"/>
  <c r="H9" i="13"/>
  <c r="I9" i="13"/>
  <c r="J9" i="13"/>
  <c r="K9" i="13"/>
  <c r="L9" i="13"/>
  <c r="M9" i="13"/>
  <c r="N9" i="13"/>
  <c r="E9" i="13"/>
  <c r="E11" i="12"/>
  <c r="G18" i="12"/>
  <c r="G30" i="12"/>
  <c r="H30" i="12"/>
  <c r="I30" i="12"/>
  <c r="J30" i="12"/>
  <c r="K30" i="12"/>
  <c r="L30" i="12"/>
  <c r="M30" i="12"/>
  <c r="N30" i="12"/>
  <c r="O30" i="12"/>
  <c r="P30" i="12"/>
  <c r="F30" i="12"/>
  <c r="E30" i="12"/>
  <c r="E35" i="12"/>
  <c r="E23" i="12"/>
  <c r="E7" i="12"/>
  <c r="F46" i="9"/>
  <c r="G46" i="9"/>
  <c r="H46" i="9"/>
  <c r="I46" i="9"/>
  <c r="J46" i="9"/>
  <c r="K46" i="9"/>
  <c r="L46" i="9"/>
  <c r="M46" i="9"/>
  <c r="F43" i="9"/>
  <c r="G43" i="9"/>
  <c r="H43" i="9"/>
  <c r="I43" i="9"/>
  <c r="J43" i="9"/>
  <c r="K43" i="9"/>
  <c r="L43" i="9"/>
  <c r="M43" i="9"/>
  <c r="F40" i="9"/>
  <c r="G40" i="9"/>
  <c r="H40" i="9"/>
  <c r="I40" i="9"/>
  <c r="J40" i="9"/>
  <c r="K40" i="9"/>
  <c r="L40" i="9"/>
  <c r="M40" i="9"/>
  <c r="F32" i="9"/>
  <c r="G32" i="9"/>
  <c r="H32" i="9"/>
  <c r="I32" i="9"/>
  <c r="J32" i="9"/>
  <c r="K32" i="9"/>
  <c r="L32" i="9"/>
  <c r="M32" i="9"/>
  <c r="G19" i="9"/>
  <c r="H19" i="9"/>
  <c r="I19" i="9"/>
  <c r="J19" i="9"/>
  <c r="K19" i="9"/>
  <c r="L19" i="9"/>
  <c r="M19" i="9"/>
  <c r="G6" i="9"/>
  <c r="H6" i="9"/>
  <c r="I6" i="9"/>
  <c r="J6" i="9"/>
  <c r="K6" i="9"/>
  <c r="L6" i="9"/>
  <c r="M6" i="9"/>
  <c r="F25" i="9"/>
  <c r="G25" i="9"/>
  <c r="H25" i="9"/>
  <c r="I25" i="9"/>
  <c r="J25" i="9"/>
  <c r="K25" i="9"/>
  <c r="L25" i="9"/>
  <c r="M25" i="9"/>
  <c r="E25" i="9"/>
  <c r="L49" i="9" l="1"/>
  <c r="M49" i="9"/>
  <c r="E48" i="12"/>
  <c r="H11" i="12" l="1"/>
  <c r="I11" i="12"/>
  <c r="J11" i="12"/>
  <c r="K11" i="12"/>
  <c r="L11" i="12"/>
  <c r="M11" i="12"/>
  <c r="N11" i="12"/>
  <c r="O11" i="12"/>
  <c r="P11" i="12"/>
  <c r="G7" i="12"/>
  <c r="H7" i="12"/>
  <c r="I7" i="12"/>
  <c r="J7" i="12"/>
  <c r="K7" i="12"/>
  <c r="L7" i="12"/>
  <c r="M7" i="12"/>
  <c r="N7" i="12"/>
  <c r="O7" i="12"/>
  <c r="P7" i="12"/>
  <c r="F7" i="12"/>
  <c r="F14" i="13"/>
  <c r="D37" i="13" s="1"/>
  <c r="F6" i="9"/>
  <c r="F49" i="9" s="1"/>
  <c r="D7" i="12" l="1"/>
  <c r="F5" i="27" l="1"/>
  <c r="F11" i="27" s="1"/>
  <c r="G5" i="27"/>
  <c r="G11" i="27" s="1"/>
  <c r="H5" i="27"/>
  <c r="H11" i="27" s="1"/>
  <c r="I5" i="27"/>
  <c r="I11" i="27" s="1"/>
  <c r="J5" i="27"/>
  <c r="J11" i="27" s="1"/>
  <c r="K5" i="27"/>
  <c r="K11" i="27" s="1"/>
  <c r="L5" i="27"/>
  <c r="L11" i="27" s="1"/>
  <c r="M5" i="27"/>
  <c r="M11" i="27" s="1"/>
  <c r="E5" i="27"/>
  <c r="E11" i="27" s="1"/>
  <c r="F34" i="22"/>
  <c r="G34" i="22"/>
  <c r="H34" i="22"/>
  <c r="H38" i="22" s="1"/>
  <c r="I34" i="22"/>
  <c r="J34" i="22"/>
  <c r="K34" i="22"/>
  <c r="L34" i="22"/>
  <c r="F29" i="22"/>
  <c r="G29" i="22"/>
  <c r="I29" i="22"/>
  <c r="J29" i="22"/>
  <c r="K29" i="22"/>
  <c r="L29" i="22"/>
  <c r="E34" i="22"/>
  <c r="E29" i="22"/>
  <c r="E38" i="22" s="1"/>
  <c r="F29" i="25"/>
  <c r="F25" i="25" s="1"/>
  <c r="G29" i="25"/>
  <c r="H29" i="25"/>
  <c r="J29" i="25"/>
  <c r="K29" i="25"/>
  <c r="L29" i="25"/>
  <c r="M29" i="25"/>
  <c r="G25" i="25"/>
  <c r="H25" i="25"/>
  <c r="J25" i="25"/>
  <c r="K25" i="25"/>
  <c r="L25" i="25"/>
  <c r="M25" i="25"/>
  <c r="F20" i="25"/>
  <c r="G20" i="25"/>
  <c r="H20" i="25"/>
  <c r="J20" i="25"/>
  <c r="K20" i="25"/>
  <c r="K32" i="25" s="1"/>
  <c r="L20" i="25"/>
  <c r="M20" i="25"/>
  <c r="E29" i="25"/>
  <c r="E25" i="25"/>
  <c r="E20" i="25"/>
  <c r="F20" i="22"/>
  <c r="F23" i="22" s="1"/>
  <c r="G20" i="22"/>
  <c r="G23" i="22" s="1"/>
  <c r="H20" i="22"/>
  <c r="H23" i="22" s="1"/>
  <c r="I20" i="22"/>
  <c r="I23" i="22" s="1"/>
  <c r="J20" i="22"/>
  <c r="J23" i="22" s="1"/>
  <c r="K20" i="22"/>
  <c r="K23" i="22" s="1"/>
  <c r="L20" i="22"/>
  <c r="L23" i="22" s="1"/>
  <c r="E20" i="22"/>
  <c r="E23" i="22" s="1"/>
  <c r="I38" i="22" l="1"/>
  <c r="M32" i="25"/>
  <c r="H32" i="25"/>
  <c r="J38" i="22"/>
  <c r="F38" i="22"/>
  <c r="E32" i="25"/>
  <c r="L32" i="25"/>
  <c r="J32" i="25"/>
  <c r="G32" i="25"/>
  <c r="F32" i="25"/>
  <c r="K38" i="22"/>
  <c r="G38" i="22"/>
  <c r="D11" i="27"/>
  <c r="L38" i="22"/>
  <c r="D23" i="22"/>
  <c r="D32" i="25" l="1"/>
  <c r="D38" i="22"/>
  <c r="F11" i="22"/>
  <c r="F14" i="22" s="1"/>
  <c r="G11" i="22"/>
  <c r="G14" i="22" s="1"/>
  <c r="H11" i="22"/>
  <c r="H14" i="22" s="1"/>
  <c r="I11" i="22"/>
  <c r="I14" i="22" s="1"/>
  <c r="J11" i="22"/>
  <c r="J14" i="22" s="1"/>
  <c r="K11" i="22"/>
  <c r="K14" i="22" s="1"/>
  <c r="L11" i="22"/>
  <c r="L14" i="22" s="1"/>
  <c r="E11" i="22"/>
  <c r="E14" i="22" s="1"/>
  <c r="F31" i="21"/>
  <c r="G31" i="21"/>
  <c r="H31" i="21"/>
  <c r="I31" i="21"/>
  <c r="J31" i="21"/>
  <c r="K31" i="21"/>
  <c r="L31" i="21"/>
  <c r="M31" i="21"/>
  <c r="F25" i="21"/>
  <c r="G25" i="21"/>
  <c r="H25" i="21"/>
  <c r="I25" i="21"/>
  <c r="I34" i="21" s="1"/>
  <c r="J25" i="21"/>
  <c r="K25" i="21"/>
  <c r="L25" i="21"/>
  <c r="M25" i="21"/>
  <c r="F16" i="21"/>
  <c r="G16" i="21"/>
  <c r="I16" i="21"/>
  <c r="J16" i="21"/>
  <c r="K16" i="21"/>
  <c r="L16" i="21"/>
  <c r="M16" i="21"/>
  <c r="F10" i="21"/>
  <c r="G10" i="21"/>
  <c r="H10" i="21"/>
  <c r="I10" i="21"/>
  <c r="J10" i="21"/>
  <c r="K10" i="21"/>
  <c r="L10" i="21"/>
  <c r="M10" i="21"/>
  <c r="F5" i="21"/>
  <c r="F15" i="21" s="1"/>
  <c r="G5" i="21"/>
  <c r="H5" i="21"/>
  <c r="H34" i="21" s="1"/>
  <c r="I5" i="21"/>
  <c r="J5" i="21"/>
  <c r="K5" i="21"/>
  <c r="L5" i="21"/>
  <c r="L34" i="21" s="1"/>
  <c r="M5" i="21"/>
  <c r="G34" i="21"/>
  <c r="K34" i="21"/>
  <c r="M34" i="21"/>
  <c r="E31" i="21"/>
  <c r="E25" i="21"/>
  <c r="E16" i="21"/>
  <c r="E10" i="21"/>
  <c r="E5" i="21"/>
  <c r="F22" i="18"/>
  <c r="F33" i="18" s="1"/>
  <c r="G22" i="18"/>
  <c r="G33" i="18" s="1"/>
  <c r="H22" i="18"/>
  <c r="H33" i="18" s="1"/>
  <c r="I22" i="18"/>
  <c r="I33" i="18" s="1"/>
  <c r="J22" i="18"/>
  <c r="J33" i="18" s="1"/>
  <c r="K22" i="18"/>
  <c r="K33" i="18" s="1"/>
  <c r="L22" i="18"/>
  <c r="L33" i="18" s="1"/>
  <c r="E22" i="18"/>
  <c r="E33" i="18" s="1"/>
  <c r="F13" i="18"/>
  <c r="G13" i="18"/>
  <c r="H13" i="18"/>
  <c r="H16" i="18" s="1"/>
  <c r="I13" i="18"/>
  <c r="J13" i="18"/>
  <c r="K13" i="18"/>
  <c r="L13" i="18"/>
  <c r="L5" i="18"/>
  <c r="G5" i="18"/>
  <c r="H5" i="18"/>
  <c r="I5" i="18"/>
  <c r="J5" i="18"/>
  <c r="K5" i="18"/>
  <c r="E13" i="18"/>
  <c r="E5" i="18"/>
  <c r="F5" i="25"/>
  <c r="F14" i="25" s="1"/>
  <c r="G5" i="25"/>
  <c r="G14" i="25" s="1"/>
  <c r="F17" i="27"/>
  <c r="F23" i="27" s="1"/>
  <c r="G17" i="27"/>
  <c r="G23" i="27" s="1"/>
  <c r="H17" i="27"/>
  <c r="I17" i="27"/>
  <c r="I23" i="27" s="1"/>
  <c r="J17" i="27"/>
  <c r="J23" i="27" s="1"/>
  <c r="K17" i="27"/>
  <c r="K23" i="27" s="1"/>
  <c r="L17" i="27"/>
  <c r="L23" i="27" s="1"/>
  <c r="M17" i="27"/>
  <c r="M23" i="27" s="1"/>
  <c r="H23" i="27"/>
  <c r="E17" i="27"/>
  <c r="E23" i="27" s="1"/>
  <c r="F5" i="20"/>
  <c r="G5" i="20"/>
  <c r="H5" i="20"/>
  <c r="H17" i="20" s="1"/>
  <c r="I5" i="20"/>
  <c r="J5" i="20"/>
  <c r="K5" i="20"/>
  <c r="L5" i="20"/>
  <c r="F11" i="20"/>
  <c r="G11" i="20"/>
  <c r="H11" i="20"/>
  <c r="I11" i="20"/>
  <c r="J11" i="20"/>
  <c r="K11" i="20"/>
  <c r="L11" i="20"/>
  <c r="F14" i="20"/>
  <c r="G14" i="20"/>
  <c r="H14" i="20"/>
  <c r="I14" i="20"/>
  <c r="J14" i="20"/>
  <c r="K14" i="20"/>
  <c r="L14" i="20"/>
  <c r="E14" i="20"/>
  <c r="E11" i="20"/>
  <c r="E5" i="20"/>
  <c r="F22" i="16"/>
  <c r="G22" i="16"/>
  <c r="G30" i="16" s="1"/>
  <c r="H22" i="16"/>
  <c r="I22" i="16"/>
  <c r="J22" i="16"/>
  <c r="K22" i="16"/>
  <c r="L22" i="16"/>
  <c r="M22" i="16"/>
  <c r="N22" i="16"/>
  <c r="F25" i="16"/>
  <c r="G25" i="16"/>
  <c r="H25" i="16"/>
  <c r="I25" i="16"/>
  <c r="J25" i="16"/>
  <c r="K25" i="16"/>
  <c r="L25" i="16"/>
  <c r="M25" i="16"/>
  <c r="N25" i="16"/>
  <c r="E25" i="16"/>
  <c r="E22" i="16"/>
  <c r="F6" i="16"/>
  <c r="G6" i="16"/>
  <c r="H6" i="16"/>
  <c r="I6" i="16"/>
  <c r="J6" i="16"/>
  <c r="K6" i="16"/>
  <c r="L6" i="16"/>
  <c r="M6" i="16"/>
  <c r="N6" i="16"/>
  <c r="F14" i="16"/>
  <c r="G14" i="16"/>
  <c r="H14" i="16"/>
  <c r="I14" i="16"/>
  <c r="J14" i="16"/>
  <c r="K14" i="16"/>
  <c r="L14" i="16"/>
  <c r="M14" i="16"/>
  <c r="N14" i="16"/>
  <c r="E14" i="16"/>
  <c r="E6" i="16"/>
  <c r="F5" i="15"/>
  <c r="F20" i="15" s="1"/>
  <c r="G5" i="15"/>
  <c r="G20" i="15" s="1"/>
  <c r="H5" i="15"/>
  <c r="H20" i="15" s="1"/>
  <c r="I5" i="15"/>
  <c r="I20" i="15" s="1"/>
  <c r="J5" i="15"/>
  <c r="J20" i="15" s="1"/>
  <c r="K5" i="15"/>
  <c r="K20" i="15" s="1"/>
  <c r="L5" i="15"/>
  <c r="L20" i="15" s="1"/>
  <c r="E17" i="15"/>
  <c r="E5" i="15"/>
  <c r="F5" i="14"/>
  <c r="G5" i="14"/>
  <c r="H5" i="14"/>
  <c r="I5" i="14"/>
  <c r="J5" i="14"/>
  <c r="K5" i="14"/>
  <c r="L5" i="14"/>
  <c r="M5" i="14"/>
  <c r="F9" i="14"/>
  <c r="G9" i="14"/>
  <c r="H9" i="14"/>
  <c r="I9" i="14"/>
  <c r="J9" i="14"/>
  <c r="K9" i="14"/>
  <c r="L9" i="14"/>
  <c r="M9" i="14"/>
  <c r="F13" i="14"/>
  <c r="G13" i="14"/>
  <c r="H13" i="14"/>
  <c r="I13" i="14"/>
  <c r="J13" i="14"/>
  <c r="K13" i="14"/>
  <c r="L13" i="14"/>
  <c r="M13" i="14"/>
  <c r="F21" i="14"/>
  <c r="G21" i="14"/>
  <c r="H21" i="14"/>
  <c r="I21" i="14"/>
  <c r="J21" i="14"/>
  <c r="K21" i="14"/>
  <c r="L21" i="14"/>
  <c r="M21" i="14"/>
  <c r="E21" i="14"/>
  <c r="E13" i="14"/>
  <c r="E5" i="14"/>
  <c r="E9" i="14"/>
  <c r="H16" i="21" l="1"/>
  <c r="J34" i="21"/>
  <c r="M30" i="16"/>
  <c r="K30" i="16"/>
  <c r="L17" i="20"/>
  <c r="J17" i="20"/>
  <c r="J16" i="18"/>
  <c r="L16" i="18"/>
  <c r="I16" i="18"/>
  <c r="F34" i="21"/>
  <c r="D34" i="21" s="1"/>
  <c r="I17" i="16"/>
  <c r="E20" i="15"/>
  <c r="L25" i="14"/>
  <c r="H25" i="14"/>
  <c r="J25" i="14"/>
  <c r="E25" i="14"/>
  <c r="M17" i="16"/>
  <c r="E17" i="20"/>
  <c r="E34" i="21"/>
  <c r="M25" i="14"/>
  <c r="K25" i="14"/>
  <c r="I25" i="14"/>
  <c r="F25" i="14"/>
  <c r="E17" i="16"/>
  <c r="N17" i="16"/>
  <c r="J17" i="16"/>
  <c r="F17" i="16"/>
  <c r="K17" i="16"/>
  <c r="G17" i="16"/>
  <c r="D20" i="15"/>
  <c r="K17" i="20"/>
  <c r="I17" i="20"/>
  <c r="G17" i="20"/>
  <c r="L17" i="16"/>
  <c r="H17" i="16"/>
  <c r="E30" i="16"/>
  <c r="N30" i="16"/>
  <c r="L30" i="16"/>
  <c r="J30" i="16"/>
  <c r="H30" i="16"/>
  <c r="F30" i="16"/>
  <c r="E16" i="18"/>
  <c r="K16" i="18"/>
  <c r="G16" i="18"/>
  <c r="D14" i="22"/>
  <c r="D33" i="18"/>
  <c r="D23" i="27"/>
  <c r="F17" i="20"/>
  <c r="I30" i="16"/>
  <c r="G25" i="14"/>
  <c r="F16" i="18"/>
  <c r="B35" i="16" l="1"/>
  <c r="D30" i="16"/>
  <c r="D17" i="20"/>
  <c r="D17" i="16"/>
  <c r="D16" i="18"/>
  <c r="D25" i="14"/>
  <c r="F12" i="13"/>
  <c r="G12" i="13"/>
  <c r="H12" i="13"/>
  <c r="I12" i="13"/>
  <c r="J12" i="13"/>
  <c r="K12" i="13"/>
  <c r="L12" i="13"/>
  <c r="M12" i="13"/>
  <c r="N12" i="13"/>
  <c r="F18" i="13"/>
  <c r="G18" i="13"/>
  <c r="H18" i="13"/>
  <c r="I18" i="13"/>
  <c r="J18" i="13"/>
  <c r="K18" i="13"/>
  <c r="L18" i="13"/>
  <c r="M18" i="13"/>
  <c r="N18" i="13"/>
  <c r="F21" i="13"/>
  <c r="G21" i="13"/>
  <c r="H21" i="13"/>
  <c r="I21" i="13"/>
  <c r="J21" i="13"/>
  <c r="K21" i="13"/>
  <c r="L21" i="13"/>
  <c r="M21" i="13"/>
  <c r="N21" i="13"/>
  <c r="F24" i="13"/>
  <c r="G24" i="13"/>
  <c r="H24" i="13"/>
  <c r="I24" i="13"/>
  <c r="J24" i="13"/>
  <c r="K24" i="13"/>
  <c r="L24" i="13"/>
  <c r="M24" i="13"/>
  <c r="N24" i="13"/>
  <c r="E24" i="13"/>
  <c r="E21" i="13"/>
  <c r="E18" i="13"/>
  <c r="E12" i="13"/>
  <c r="G23" i="12"/>
  <c r="G11" i="12" s="1"/>
  <c r="H23" i="12"/>
  <c r="I23" i="12"/>
  <c r="J23" i="12"/>
  <c r="K23" i="12"/>
  <c r="K48" i="12" s="1"/>
  <c r="L23" i="12"/>
  <c r="M23" i="12"/>
  <c r="N23" i="12"/>
  <c r="O23" i="12"/>
  <c r="P23" i="12"/>
  <c r="G35" i="12"/>
  <c r="H35" i="12"/>
  <c r="H48" i="12" s="1"/>
  <c r="I35" i="12"/>
  <c r="J35" i="12"/>
  <c r="J48" i="12" s="1"/>
  <c r="L35" i="12"/>
  <c r="M35" i="12"/>
  <c r="N35" i="12"/>
  <c r="O35" i="12"/>
  <c r="P35" i="12"/>
  <c r="F35" i="12"/>
  <c r="F23" i="12"/>
  <c r="G49" i="9"/>
  <c r="H49" i="9"/>
  <c r="I49" i="9"/>
  <c r="J49" i="9"/>
  <c r="K49" i="9"/>
  <c r="E46" i="9"/>
  <c r="E43" i="9"/>
  <c r="E40" i="9"/>
  <c r="E32" i="9"/>
  <c r="E19" i="9"/>
  <c r="E6" i="9"/>
  <c r="I48" i="12" l="1"/>
  <c r="D35" i="12"/>
  <c r="F11" i="12"/>
  <c r="F48" i="12" s="1"/>
  <c r="N48" i="12"/>
  <c r="F30" i="13"/>
  <c r="G48" i="12"/>
  <c r="O48" i="12"/>
  <c r="M48" i="12"/>
  <c r="E30" i="13"/>
  <c r="P48" i="12"/>
  <c r="L48" i="12"/>
  <c r="M30" i="13"/>
  <c r="J30" i="13"/>
  <c r="I30" i="13"/>
  <c r="N30" i="13"/>
  <c r="L30" i="13"/>
  <c r="K30" i="13"/>
  <c r="G30" i="13"/>
  <c r="H30" i="13"/>
  <c r="E49" i="9"/>
  <c r="D30" i="13" l="1"/>
  <c r="D11" i="12"/>
  <c r="D48" i="12" s="1"/>
  <c r="D38" i="13"/>
  <c r="D39" i="13" s="1"/>
  <c r="D49" i="9"/>
  <c r="E5" i="25" l="1"/>
  <c r="E14" i="25" s="1"/>
  <c r="D14" i="25" s="1"/>
</calcChain>
</file>

<file path=xl/sharedStrings.xml><?xml version="1.0" encoding="utf-8"?>
<sst xmlns="http://schemas.openxmlformats.org/spreadsheetml/2006/main" count="546" uniqueCount="401">
  <si>
    <t>Recursos propios</t>
  </si>
  <si>
    <t>Meta Producto %</t>
  </si>
  <si>
    <t>S.G.P</t>
  </si>
  <si>
    <t>SECTOR SALUD</t>
  </si>
  <si>
    <t>Servicio de la deuda Vigencias Anteriores</t>
  </si>
  <si>
    <t>NACION</t>
  </si>
  <si>
    <t>DPTO</t>
  </si>
  <si>
    <t>SGP                                                         LIBRE DESTINO</t>
  </si>
  <si>
    <t>RECURSOS                                              DE CAPITAL</t>
  </si>
  <si>
    <t>OTRA                                         COFINAC.</t>
  </si>
  <si>
    <t>Recursos                                            propios</t>
  </si>
  <si>
    <t>SGR-                                                 REGALIAS</t>
  </si>
  <si>
    <t>EJE TEMATICO: VIDA DIGNA -LO SOCIAL</t>
  </si>
  <si>
    <t>DIMENSION: SOCIO CULTURAL</t>
  </si>
  <si>
    <t>CODIGO FUT</t>
  </si>
  <si>
    <t>OTRA                                                       COFINAC.</t>
  </si>
  <si>
    <t>EJE TEMATICO: VIDA DIGNA LO SOCIAL</t>
  </si>
  <si>
    <t>LEY 99</t>
  </si>
  <si>
    <t>DIMENSION: DESARROLLO SOCIAL-SOCIO CULTURAL</t>
  </si>
  <si>
    <t>EJE TEMATICO: AMBIENTE SANO</t>
  </si>
  <si>
    <t>PDA</t>
  </si>
  <si>
    <t>DIMENSION: DESARROLLO SOCIO CULTURAL</t>
  </si>
  <si>
    <t>SECTOR: CULTURA</t>
  </si>
  <si>
    <t>DIMENSION:</t>
  </si>
  <si>
    <t>EJE TEMATICO:</t>
  </si>
  <si>
    <t>SECTOR: RECREACION Y DEPORTE</t>
  </si>
  <si>
    <t>SECTOR: VIVIENDA</t>
  </si>
  <si>
    <t>SECTOR: OTROS SERVICIOS PUBLICOS</t>
  </si>
  <si>
    <t>DIMESION: AMBIENTE CONSTRUIDO</t>
  </si>
  <si>
    <t>EJE TEMATICO: CRECIMIENTO URBANO Y RURAL</t>
  </si>
  <si>
    <t>SECTOR: INFRAESTRUCTURA VIAL Y TRANSPORTE</t>
  </si>
  <si>
    <t xml:space="preserve">S.G.P                                            </t>
  </si>
  <si>
    <t xml:space="preserve">S.G.P                                             </t>
  </si>
  <si>
    <t xml:space="preserve">S.G.P                                           </t>
  </si>
  <si>
    <t>PROGRAMA,  SUBPROGRAMS Y PROYECTOS DE INVERSION</t>
  </si>
  <si>
    <t>PROGRAMAS,  SUBPROGRAMAS PROYECTOS</t>
  </si>
  <si>
    <t>PROGRAMAS, SUBPROGRAMAS Y PROYECTOS</t>
  </si>
  <si>
    <t>PROGRAMA,  SUBPROGRAMAS Y PROYECTOS</t>
  </si>
  <si>
    <t>PROGRAMAS , SUBPROGRAMAS Y PROYECTOS</t>
  </si>
  <si>
    <t>SECTOR: INFRAESTRUCTURAS PUBLICAS, EQUIPAMIENTOS  SOCIALES E INSTITUCIONALES</t>
  </si>
  <si>
    <t>DIMENSION:AMBIENTE CONSTRUIDO</t>
  </si>
  <si>
    <t>SECTOR:TECNOLOGIA E INNOVACION-TIC`S</t>
  </si>
  <si>
    <t>SECTOR: MEDIO AMBIENTE, GESTION DEL RIESGO Y ORDENAMIENTO TERRITORIAL</t>
  </si>
  <si>
    <t>SGR- REGALIAS</t>
  </si>
  <si>
    <t>LIBRE DESTINACION</t>
  </si>
  <si>
    <t xml:space="preserve">NACION </t>
  </si>
  <si>
    <t>RECURSOS DE CAPITAL</t>
  </si>
  <si>
    <t>OTRA COFINANCIAC.</t>
  </si>
  <si>
    <t>FOSYGA</t>
  </si>
  <si>
    <t>ETESA</t>
  </si>
  <si>
    <t>CAJA COMP.</t>
  </si>
  <si>
    <t>RENDIMIENTOS FINANCIEROS</t>
  </si>
  <si>
    <t xml:space="preserve">S.G.P     - FORZOZA                                        </t>
  </si>
  <si>
    <t>ESTAMPILLA PROELECT.</t>
  </si>
  <si>
    <t>CONTRIBUCION 5%</t>
  </si>
  <si>
    <t>EJE TEMATICO: CRECIMIENTO ECONOMICO</t>
  </si>
  <si>
    <t>SECTOR: AGROPECUARIO</t>
  </si>
  <si>
    <t>DIMENSION : ECONOMICO</t>
  </si>
  <si>
    <t>EJE TEMATICO:DESARROLLO ECONOMICO</t>
  </si>
  <si>
    <t>DIEMSION: ECONOMICA</t>
  </si>
  <si>
    <t>EJE TEMATICO: DESARROLLO ECONOMICO</t>
  </si>
  <si>
    <t>SECTOR: PROMOCION Y FOMENTO AL DESARROLLO ECONOMICO</t>
  </si>
  <si>
    <t>PROGRAMAS,SUBPROGRAMA Y PROYECTOS</t>
  </si>
  <si>
    <t>DIMENSION: POLITICO ADMINISTRATIVO</t>
  </si>
  <si>
    <t>SECTOR: DESARROLLO COMUNITARIO</t>
  </si>
  <si>
    <t>DIMENSION SOCIO CULTURAL</t>
  </si>
  <si>
    <t>EJE TEMATICO: VIDA DIGNA</t>
  </si>
  <si>
    <t>SECTOR:PROTECCION A MUJERES, ADULTOS, NIÑOS, NIÑAS VICTIMAS DE LA VIOLENCIA, DESPLAZADOS Y POBLACION EN RIESGO</t>
  </si>
  <si>
    <t>DIMENSION: FORTALECIMIENTO INSTITUCIONAL</t>
  </si>
  <si>
    <t>SECTOR: FORTALECIMIENTO INSTITUCIONAL</t>
  </si>
  <si>
    <t>PROGRAMA, SUBPROGRAMAS Y PROYECTOS</t>
  </si>
  <si>
    <t>DIMENSION : ECONOMICA</t>
  </si>
  <si>
    <t>SECTOR: DESARROLLO DEL TURISMO</t>
  </si>
  <si>
    <t>SECTOR. JUSTICIA, ORDEN PUBLICO, SEGURIDAD Y CONVIVENCIA</t>
  </si>
  <si>
    <t>DIMENSION: AMBIENTE</t>
  </si>
  <si>
    <t>Capital</t>
  </si>
  <si>
    <t>Credito Compra de Lote</t>
  </si>
  <si>
    <t>Intereses</t>
  </si>
  <si>
    <t>SERVICO DEDA PUBLICA VIGENCIAS ANTERIORES MEDIANO Y LARGO PLAZO</t>
  </si>
  <si>
    <t>TOTAL RECURSOS</t>
  </si>
  <si>
    <t>TOTAL TECURSOS</t>
  </si>
  <si>
    <t>Estampilla Procultura</t>
  </si>
  <si>
    <t>Recursos Propios</t>
  </si>
  <si>
    <t>A.1</t>
  </si>
  <si>
    <t>PROGRAMA- INFRAESTRUCTURA</t>
  </si>
  <si>
    <t>SUBPROGRAMA- Dotación de Instituciones educativas</t>
  </si>
  <si>
    <t>SUBPROGRAMA-Construccion, Remodelacion, Mantenimiento, Conservacion y ampliacion de Instituciones educativas</t>
  </si>
  <si>
    <t>SUBPROGRAMA- Arrendamiento Instalaciones Adicionales IE Las mercedes</t>
  </si>
  <si>
    <t>SUBPROGRAMA- Construccion nueva sede IE las Mercedes, Costos Preinversion- Estudios y Diseños</t>
  </si>
  <si>
    <t>SUBPROGRAMA- Construccion, remodelacion y apliacion de cocinas, comedor y provision de material adecuado</t>
  </si>
  <si>
    <t>PROGRAMA- SUBSIDIOS</t>
  </si>
  <si>
    <t>SUBPROGRAMA- Reconceptualizacion Pruebas Icfes</t>
  </si>
  <si>
    <t>SUBPROGRAMA- Subsidio para transporte escolar</t>
  </si>
  <si>
    <t>PROGRAMA- CALIDAD DE LA EDUCACION</t>
  </si>
  <si>
    <t>SUBPROGRAMA- Implementacion del Plan decenal (Mantener, Promover y Evaluar la Calidad Educativa)</t>
  </si>
  <si>
    <t>SUBPROGRAMA- Mejoramiento de la educación media y articulación con la educación superior y/o educación para el trabajo y desarrollo humano</t>
  </si>
  <si>
    <t>SUBPROGRAMA- Bienestar Docente</t>
  </si>
  <si>
    <t>PROGRAMA- DESERCION ESCOLAR</t>
  </si>
  <si>
    <t>SUBPROGRAMA- Provision de Material Didactico a Instituciones Educativas</t>
  </si>
  <si>
    <t>SUBPROGRAMA- Alimentación Escolar</t>
  </si>
  <si>
    <t>SUBPROGRAMA- Reforzar el aprendizaje de niñ@s con dificultada y/o discapacidad</t>
  </si>
  <si>
    <t>PROGRAMA- TALENTO HUMANO</t>
  </si>
  <si>
    <t>SUBPROGRAMA- Desarrollo de competencias en lengua extranjera</t>
  </si>
  <si>
    <t>PROGRAMA- ANALFABETISMO</t>
  </si>
  <si>
    <t>SUBPROGRAMA- Implementacion del programa de educacion para adultos para reducir el Analfabetismo</t>
  </si>
  <si>
    <t>PROGRAMA- SERVICIOS PUBLICOS</t>
  </si>
  <si>
    <t>SUBPROGRAMA- Servicios Publicos Domiciliarios</t>
  </si>
  <si>
    <t>COD.FUT</t>
  </si>
  <si>
    <t>A.2</t>
  </si>
  <si>
    <t>PROGRAMA- SALUD PUBLICA</t>
  </si>
  <si>
    <t>PROGRAMA- SALUD SEXUAL Y REPRODUCTIVA</t>
  </si>
  <si>
    <t>PROGRAMA- SALUD MENTAL</t>
  </si>
  <si>
    <t>Subprograma- Sustancias Psicoactivas</t>
  </si>
  <si>
    <t>Subprograma- Estrategias para mejorar la salud mental de los discapacitados</t>
  </si>
  <si>
    <t>PROGRAMA- REGIMEN SUBSIDIADO</t>
  </si>
  <si>
    <t>TOTAL PRESUPUESTO DE SALUD AÑO 2014</t>
  </si>
  <si>
    <t>Subprograma- Fortalecimiento E.S.E Luis Antonio Mojica</t>
  </si>
  <si>
    <t>Subprograma- Salud Infantil</t>
  </si>
  <si>
    <t>Subprograma- Plan decenal de Salud Publica</t>
  </si>
  <si>
    <t>Subprograma- Campaña de Vacunacion</t>
  </si>
  <si>
    <t>Subprograma- Salud Materna</t>
  </si>
  <si>
    <t>Subprograma- Salud Sexual y reproductiva en adolescentes</t>
  </si>
  <si>
    <t>Subprograma- VIH Sida e infecciones de transmision sexual y enfermedades transmisibles y no transmisibles</t>
  </si>
  <si>
    <t>Subprograma- Aseguramiento al regimen subsidiado</t>
  </si>
  <si>
    <t>Cod. Fut</t>
  </si>
  <si>
    <t>TOTAL PRESUPUESTO EDUCACION 2014</t>
  </si>
  <si>
    <t>Cod.Fut</t>
  </si>
  <si>
    <t>Subprograma- Plan de atencion basica, Programas de salud pública</t>
  </si>
  <si>
    <t>Subprograma- Optimizacion y Rehabilitacion de Alcantarillado Urbano y Sub Urbano</t>
  </si>
  <si>
    <t>Subprograma-Descontaminacion de fuentes Hídricas</t>
  </si>
  <si>
    <t>Subprograma-Tratamiento y/o aprovechamiento de residuos solidos Urbanos</t>
  </si>
  <si>
    <t>Subprograma- Mejoramiento, Mantenimiento  y/o Tratamiento de aguas servidas</t>
  </si>
  <si>
    <t>Subprograma- Subsidios Estratos 1 y 2</t>
  </si>
  <si>
    <t>Subprograma - Estudios y Diseños Tecnicos</t>
  </si>
  <si>
    <t>PROGRAMA- REHABILITACION Y OPTIMIZACION DEL SERVICIO DE ALCANTARILLADO EN ZONA URBANA Y SUBURBANA</t>
  </si>
  <si>
    <t>PROGRAMA- FUENTES HIDRICAS CONTAMINADAS</t>
  </si>
  <si>
    <t>PROGRAMA- RESIDUOS SOLIDOS</t>
  </si>
  <si>
    <t>PROGRAMA- PLAN SANEAMIENTO BASICO</t>
  </si>
  <si>
    <t>PROGRAMA- ESTUDIOS Y DISEÑOS TECNICOS</t>
  </si>
  <si>
    <t>TOTAL PRESUPUESTO SANEAMIENTO BASICO AÑO 2014</t>
  </si>
  <si>
    <t>TOTAL PRESUPUESTO CULTURA 2014</t>
  </si>
  <si>
    <t>COD. FUT</t>
  </si>
  <si>
    <t>Subprograma: Diseño e implementacion de programas de actividad física para disminuir los niveles de sedentarismo (Ej. Aeróbicos al parque, caminatas, ciclo vías)</t>
  </si>
  <si>
    <t>Subprograma-Fomento e inclusión de los niños, Infancia, adolescencia, adultos y discapacitados (0 a siempre) a las actividades deportivas y de convivencia.</t>
  </si>
  <si>
    <t>Subprograma-Construccion, Adecuacion, Optimizacion y Habilitacion de escenarios deportivos y/o recreativos y parques del ente territorial</t>
  </si>
  <si>
    <t>PROGRAMA- INFRAESTRUCTURA DEPORTIVA Y RECREATIVA</t>
  </si>
  <si>
    <t>PROGRAMA - SUBPROGRAMAS- PROYECTOS</t>
  </si>
  <si>
    <t>PROGRAMA- APOYO FINANCIERO PARA EL APROVECHAMIENTO DEL TIEMPO LIBRE</t>
  </si>
  <si>
    <t>Subprograma- Capacitacion a Niñ@s y jóvenes deportistas en habilidades y técnicas para el mejor desempeño deportivo</t>
  </si>
  <si>
    <t>TOTAL PRESUPUESTO DEPORTE Y RECREACION AÑO 2014</t>
  </si>
  <si>
    <t>PROGRAMA- VIVIENDA DE INTERES SOCIAL</t>
  </si>
  <si>
    <t>Subprograma- Reubicacion de Viviendas de Interes Social para la zona Urbana y Rural, en zonas de alto riesgo</t>
  </si>
  <si>
    <t>Subprograma- Habilitacion de espacios para vivienda Urbana y Rural- EOT</t>
  </si>
  <si>
    <t>PROGRAMA- SUBSIDIOS PARA VIVIENDA DE INTERES SOCIAL</t>
  </si>
  <si>
    <t>Subprograma- Mejoramiento de Vivienda Rural y Urbana</t>
  </si>
  <si>
    <t>PROGRAMA: GAS DOMICILIARIO</t>
  </si>
  <si>
    <t>Subprograma-  AMPLIACION, COBERTURA Y SERVICIO DE GAS NATURAL DOMICILIARIO</t>
  </si>
  <si>
    <t>PROGRAMA- AMPLIACION DE ENERGIA ELECTRICA EN ZONA RURAL Y URBANA</t>
  </si>
  <si>
    <t>Subprograma- Ampliación del servicio de Energia electrica en zona urbana y rural</t>
  </si>
  <si>
    <t>TOTAL PRESUPUESTO VIVIENDA AÑO 2014</t>
  </si>
  <si>
    <t>EJE TEMATICO: VIDA DIGNA - LO SOCIAL</t>
  </si>
  <si>
    <t>Subprograma: Construccion de Viviendas de Interes Social Urbana y Rural</t>
  </si>
  <si>
    <t>TOTAL PRESUPUESTO OTROS SERVICIOS PUBLICOS 2014</t>
  </si>
  <si>
    <t xml:space="preserve">PROGRAMA,  SUBPROGRAMS Y PROYECTOS </t>
  </si>
  <si>
    <t>TOTAL INFRACTRUCTURA VIAL Y TRANSPORTE AÑO 2014</t>
  </si>
  <si>
    <t>DIMENSION:SOCIO CULTURAL</t>
  </si>
  <si>
    <t>TOTAL PRESUPUESTO TECNOLOGIA E INNOVACION-TIC`S AÑO 2014</t>
  </si>
  <si>
    <t>PROGRAMA- INTERNET PARA TODOS</t>
  </si>
  <si>
    <t>Subprograma- Acceso a nuevas tecnologias</t>
  </si>
  <si>
    <t xml:space="preserve">Subprograma- Formacion para mejorar la calidad Administrativa </t>
  </si>
  <si>
    <t>Subprograma- Modernizacion y fortalecimiento institucional</t>
  </si>
  <si>
    <t>PROGRAMA- TRANSFERENCIA DE TECNOLOGIA</t>
  </si>
  <si>
    <t>PROGRAMA: OPTIMIZACION DEL RECURSO FISICO</t>
  </si>
  <si>
    <t>Subprograma- Plan de Mitigación ambiental</t>
  </si>
  <si>
    <t>TOTAL PRESUPUESTO SECTOR DESARROLLO DEL TURISMO 2014</t>
  </si>
  <si>
    <t>PROGRAMA- CONVIVENCIA CIUDADANA</t>
  </si>
  <si>
    <t>Subprograma- Financiacion de actividades de la Comisaria de Familia para atender Programas que protejan  la poblacion infantil, el joven adolescente y la Mujer</t>
  </si>
  <si>
    <t>Subprograma- Actividades para minimizar el riesgo, prevenir la violencia intrafamiliar, en menores de Edad, el desplazamiento Forzado y la Violencia</t>
  </si>
  <si>
    <t>Subprograma- Generacion y fortalecimiento del turismo</t>
  </si>
  <si>
    <t>PROGRAMA- FOMENTO Y PROMOCION DEL TURISMO ECO RELIGIOSO</t>
  </si>
  <si>
    <t>TOTAL PRESUPUESTO SECTOR JUSTICIA, ORDEN PUBLICO, SEGURIDAD Y CONVIVENCIA AÑO 2014</t>
  </si>
  <si>
    <t>PROGRAMA- POBLACION VULNERABLE</t>
  </si>
  <si>
    <t>Subprograma- Inclusion de grupos etnicos y Poblacion Vulnerable - Adultos, Discapacitados, Desplazados por la violencia</t>
  </si>
  <si>
    <t>Subprograma- Apoyo a la Gestion y Desarrollo Institucional Municipal</t>
  </si>
  <si>
    <t>TOTAL PRESUPUESTO SECTOR PROTECCION A MUJERES, ADULTOS, NIÑOS, NIÑAS VICTIMAS DE LA VIOLENCIA, DESPLAZADOS Y POBLACION EN RIESGO AÑO 2014</t>
  </si>
  <si>
    <t>PROGRAMA:VIAS Y TRANSPORTE RURAL Y URBANO</t>
  </si>
  <si>
    <t>Subprograma- Construccion, Mejoramiento y/o Habilitacion de Vias Urbanas y Rurales</t>
  </si>
  <si>
    <t>PROGRAMA: TRANSPORTE</t>
  </si>
  <si>
    <t>Subprograma- Adquisicion de maquinaria para el mejoramiento vial urbano y rural</t>
  </si>
  <si>
    <t>Subprograma- Construccion, Adecuacion, Habilitacion, Conservacion y/o mejoramiento de  la infraestructura Publica Municipal</t>
  </si>
  <si>
    <t>PROGRAMA- EQUIPAMIENTO MUNICIPAL</t>
  </si>
  <si>
    <t>PROGRAMA- CONSERVACION Y PRESERVACION DE LOS RECURSOS NATURALES (FLORA Y FAUNA)</t>
  </si>
  <si>
    <t>Subprograma- Adquisicion de Areas de interes publico para la conservacion y preservacion ambiental</t>
  </si>
  <si>
    <t>Subprograma- Incentivos para la conservacion y preservacion ambiental</t>
  </si>
  <si>
    <t>Subprograma- Desarrollo de acciones para Fotalecer el sistema ambiental, la educacion formal y no formal y el apoyo a las unidades productivas para la media tecnica ambiental   (MDL, CIF,Educacion Ambiental no Formal)</t>
  </si>
  <si>
    <t>Subprograma- Implementacion del sistema de alerta y plan de contingencia, para minimizar el riesgo</t>
  </si>
  <si>
    <t>Subprograma- Aciones de Mitigacion para reducir el riesgo</t>
  </si>
  <si>
    <t>Subprograma- Fortalecimiento y Capacitacion al cuerpo de Bomberos Atencion y prevencion del Riesgo</t>
  </si>
  <si>
    <t>Subprograma- Acciones de Mitigacion Ambiental para afrontar el cambio climatico(Proyectos de MDL)</t>
  </si>
  <si>
    <t>Subprograma- Descontaminacion de fuentes hídricas</t>
  </si>
  <si>
    <t xml:space="preserve">PROGRAMA- CONSERVACION DE MICROCUENCAS , PROTECCION DE FUENTES, REFORESTACION Y VIGILANCIA AMBIENTAL </t>
  </si>
  <si>
    <t>PROGRAMA- ATENCION Y PREVENCION DE DESASTRES</t>
  </si>
  <si>
    <t>PROGRAMA- MITIGACION AMBIENTAL</t>
  </si>
  <si>
    <t>PROGRAMA- ORDENAMIENTO TERRITORIAL</t>
  </si>
  <si>
    <t>TOTAL PRESUPUESTO MEDIO AMBIENTE, GESTION DEL RIESGO Y ORDENAMIENTO TERRITORIAL AÑO 2014</t>
  </si>
  <si>
    <t>TOTAL PRESUPUESTO SECTOR AGROPECUARIO AÑO 2014</t>
  </si>
  <si>
    <t>PROGRAMA- PROMOCION DEL DESARROLLO EMPRESARIAL</t>
  </si>
  <si>
    <t>Subprograma- Promocion de actividades generadoras de empleo</t>
  </si>
  <si>
    <t>TOTAL PRESUPUESTO PROMOCION Y FOMENTO AL DESARROLLO ECONOMICO AÑO 2014</t>
  </si>
  <si>
    <t>PROGRAMA- PARTICIPACION CIUDADANA Y CONTROL SOCIAL</t>
  </si>
  <si>
    <t>PROGRAMA- FORTALECIMIENTO INSTITUCIONAL Y COMUNITARIO</t>
  </si>
  <si>
    <t>Subprograma- Capacitación comunitaria y empresarial</t>
  </si>
  <si>
    <t>Subprograma- Participación Ciudadana y Control Social</t>
  </si>
  <si>
    <t>PROGRAMA- DESEMPEÑO FISCAL,EVALUACION Y SEGUIMIENTO DEL PLAN DE DESARROLLO</t>
  </si>
  <si>
    <t>Subprograma- Eficiencia Administrativa</t>
  </si>
  <si>
    <t>PROGRAMA- SISTEMA DE CONTROL INTERNO Y NORMA-CALIDAD</t>
  </si>
  <si>
    <t>Subprograma- Fortalecimiento del Sistema de Control Interno y Calidad</t>
  </si>
  <si>
    <t>TOTAL PRESUPUESTO SECTOR FORTALECIMIENTO INSTITUCIONAL AÑO 2014</t>
  </si>
  <si>
    <t>PROGRAMA:FORTALECIMIENTO DE LA BIBLIOTECA PUBLICA</t>
  </si>
  <si>
    <t>Subprograma- Fortalecimiento de la biblioteca municipal y de las demás bibliotecas de acceso a la comunidad</t>
  </si>
  <si>
    <t>Subprograma-Dotacion y Sostenimiento de la Casa de la cultura parar la Articulacion de la familia en el desarrollo de programas de formacion integral cultural de los niñ@s, adolescentes, adultos ( 0 a Siempre)</t>
  </si>
  <si>
    <t xml:space="preserve">Subprograma- Financiacion de eventos, formacion de expresiones artisticas, Apoyo y/o Fortalecimiento de escuelas municipales de artes </t>
  </si>
  <si>
    <t>Subprograma- Conservación, mantenimiento periódico e intervención de bienes de interés cultural</t>
  </si>
  <si>
    <t>PROGRAMA: RESCATE DEL PATRIMONIO CULTURAL</t>
  </si>
  <si>
    <t>PROGRAMA: FORMACION CULTURAL Y ARTISTICA</t>
  </si>
  <si>
    <t>PROGRAMA: DESARROLLO INTEGRAL CULTURAL</t>
  </si>
  <si>
    <t>Subprograma- Dotacion y Cofinanciacion de campeonatos en las diferentes disciplinas que se practican en la entidad territorial (Ej.campeonato municipal de fútbol,Footbol de salon  microfútbol, Basquetbol, Voleibol, Otros)</t>
  </si>
  <si>
    <t>Subprograma- Implementar proyectos de formacion de escuelas deportivas, para incrementar la participación deportiva en las instituciones educativas y comunidad en general</t>
  </si>
  <si>
    <t>Subprograma- Formulacion, Estudios, Diagnosticos y Cartografia de  Ordenamiento Territorial</t>
  </si>
  <si>
    <t>PROGRAMA: DESARROLLO RURAL Y ASISTENCIA TECNICA</t>
  </si>
  <si>
    <t>Subprograma- Asistencia Tecnica Directa Rural</t>
  </si>
  <si>
    <t>Subprograma- Gestion a traves de la Asociacion de Municipios - Incremento de La Productiviadad y Competitividad</t>
  </si>
  <si>
    <t>PROGRAMA: APUESTA REGIONAL PARA LA PLANEACION ESTRATEGICA</t>
  </si>
  <si>
    <t>PROGRAMA: DESARROLLO Y FORTALECIMIENTO INSTITUCIONAL MUNICIPAL</t>
  </si>
  <si>
    <t>TOTAL PRESUPUESTO DESARROLLO COMUNITARIO AÑO 2014</t>
  </si>
  <si>
    <t>SECTOR:  AGUA POTABLE Y SANEAMIENTO BASICO</t>
  </si>
  <si>
    <t>SECTOR: EDUCACION</t>
  </si>
  <si>
    <t>PLAN SECTORIAL OTROS SECTORES-PROPOSITO GENERAL</t>
  </si>
  <si>
    <t>ALIMENTACION ESCOLAR</t>
  </si>
  <si>
    <t>TOTAL PRESUPUESTO SERVICIO DE LA DEUDA AÑO 2014</t>
  </si>
  <si>
    <t xml:space="preserve"> RECURSOS PROPIOS</t>
  </si>
  <si>
    <t>TOTAL INFRAESTRUCTURAS PUBLICAS, EQUIPAMIENTOS  SOCIALES E INSTITUCIONALES</t>
  </si>
  <si>
    <t xml:space="preserve">TOTAL </t>
  </si>
  <si>
    <t>ESTAMPILLA ADULTO MAYOR</t>
  </si>
  <si>
    <t>SGP-LIBRE DESTINO</t>
  </si>
  <si>
    <t>Gratuidad</t>
  </si>
  <si>
    <t>COLJUEGOS</t>
  </si>
  <si>
    <t>PROGRAMA OTROS GASTOS EN SALUD</t>
  </si>
  <si>
    <t>PRESTACION DE SERVICIOS</t>
  </si>
  <si>
    <t>Aportes patronales sin situacion de fondos</t>
  </si>
  <si>
    <t>Contribucion supersalud</t>
  </si>
  <si>
    <t>TRANSFERENCIAS VIGENCIAS FUTURAS</t>
  </si>
  <si>
    <t>Plan Departamental de Aguas SSF</t>
  </si>
  <si>
    <t>Subsidios SSF</t>
  </si>
  <si>
    <t>Impuesto alumbrado público</t>
  </si>
  <si>
    <t>Construccion, remodelación y mantenimiento de las instituciones educativas del municipio.</t>
  </si>
  <si>
    <t>Remodelación y mantenimiento cocinas comedor instituciones educativas</t>
  </si>
  <si>
    <t>Dotación instituciones educativas</t>
  </si>
  <si>
    <t>Fortalecimiento del Saber - Pruebas Saber 11</t>
  </si>
  <si>
    <t>Formulación del Plan Decenal de las Instituciones Educativas</t>
  </si>
  <si>
    <t>Ampliacion acueductos municipales</t>
  </si>
  <si>
    <t>ampliacion alcantarillados municipales</t>
  </si>
  <si>
    <t>Dotacion de elementos e implementos educativos para mejorar la cobertura escolar en las IE del Municipio</t>
  </si>
  <si>
    <t>Instalacion de sistemas de seguridad de las Instituciones Educativas</t>
  </si>
  <si>
    <t>Arrendamiento Instalaciones Adicionales IE Las Mercedes</t>
  </si>
  <si>
    <t xml:space="preserve">Proyecto estudios y diseños IE educativo las Mercedes </t>
  </si>
  <si>
    <t xml:space="preserve">Transporte escolar para los estudiantes de las cuatro (4) IE , zona rural  </t>
  </si>
  <si>
    <t>Apoyo a estudiantes de educacion superior a traves del Fondo educativo para la educación superior</t>
  </si>
  <si>
    <t>Apoyo al foro educativo Territorial y actividades conducentes a mejorar la calidad educativa</t>
  </si>
  <si>
    <t>Dotacion de implementos educativos y material didáctico escolar para las IE del Municipio</t>
  </si>
  <si>
    <t>Apoyo al programa de alimentación escolar  de las Instituciones Educativas y las diferentes actividades conducentes a la disminucion de los indices de desercion escolar</t>
  </si>
  <si>
    <t>Apoyo a la Gestion para atender el programa de alimentacion Escolar</t>
  </si>
  <si>
    <t>Proyecto integral para disminuir las condiciones de aprendizaje de niñ@s en condicion de discapacidad</t>
  </si>
  <si>
    <t>Adquisicion de material multimedia para mejorar la competencia en lengua extranjera</t>
  </si>
  <si>
    <t>Implementacion del programa de albabetizacion de adultos .</t>
  </si>
  <si>
    <t>Apoyo a las Instituciones Educativas con el pago del servicio publico de energia y acueducto</t>
  </si>
  <si>
    <t>Fortalecimiento Institucional de La Ese Hospital Luis Antonio Mojica</t>
  </si>
  <si>
    <t>Construccion, Remodelacion y mantenimiento del Hospital ESE Luis Antonio Mojica</t>
  </si>
  <si>
    <t>Apoyo y fortalecimiento de la direccion local de salud(Sivigila, Riesgos profesionales, profesional de apoyo en salud publica)</t>
  </si>
  <si>
    <t>Actividades de Promocion y prevencion en salud</t>
  </si>
  <si>
    <t>Atención integral de enfermedades revalentes en la infancia</t>
  </si>
  <si>
    <t>Otros Programas y estrategias</t>
  </si>
  <si>
    <t>Atencion integral a primera infancia de 0 a cinco años</t>
  </si>
  <si>
    <t>Proyecto para la aplicación al servicio del Plan de Intervenciones Colectivas</t>
  </si>
  <si>
    <t>Actividades de Vacunacion para cobertura de la poblacion infantil , control de crecimiento y talleres de prevencion</t>
  </si>
  <si>
    <t>Estrategias para promover y apoyar la lactancia materna</t>
  </si>
  <si>
    <t>Estrategia para el ejercicio responsable de la sexualidad, derechos y deberes en S.S.R y la promocion del buen trato</t>
  </si>
  <si>
    <t>Atencion a pacientes con VIH-Sida e infecciones de transmision sexual</t>
  </si>
  <si>
    <t>Actualizacion y seguimiento al plan municipal de salud mental en sus componentes de suicidio, intento de suicidio, reduccion del consumo de sustancias sicoactivas y politicas Haz-Paz</t>
  </si>
  <si>
    <t>Atencion integral a la poblacion en condicion de discapacidad</t>
  </si>
  <si>
    <t>Finanaciacion regimen subsidiado de seguridad social en salud(Continuidad)-SGP</t>
  </si>
  <si>
    <t>Finanaciacion regimen subsidiado de seguridad social en salud(Continuidad)-FOSYGA</t>
  </si>
  <si>
    <t>Finanaciacion regimen subsidiado de seguridad social en salud(Continuidad)-ETESA</t>
  </si>
  <si>
    <t>Finanaciacion regimen subsidiado de seguridad social en salud(Continuidad)-DPTO</t>
  </si>
  <si>
    <t>Finanaciacion regimen subsidiado de seguridad social en salud(Continuidad)CAJA COMP.</t>
  </si>
  <si>
    <t>Finanaciacion regimen subsidiado de seguridad social en salud(Continuidad)-COLJUEGOS</t>
  </si>
  <si>
    <t>Interventoria a la administracion de recursos del RS</t>
  </si>
  <si>
    <t>Construccion de Baterias Sanitarias en la zona urbana y rural</t>
  </si>
  <si>
    <t>Barrido, recoleccion y disposicion final</t>
  </si>
  <si>
    <t>Mantenimiento , sostenimiento y suministro de combustible vehiculo destinado a la recoleccion y transporte de residuos solidos</t>
  </si>
  <si>
    <t>Estudios para clausura y cierre definitivo de la empresa Biorganicos del Paez en liquidacion</t>
  </si>
  <si>
    <t>Jornadas de sencibilizacion y educacion en la aplicación del comparendo ambiental</t>
  </si>
  <si>
    <t>Mantenimiento de la Planta de tratamiento de aguas servidas</t>
  </si>
  <si>
    <t>Aplicación de la Norma con la implementacion de subsidios para estratos 1,2,3- Servicio recoleccion de residuos solidos</t>
  </si>
  <si>
    <t>Elaboracion del estudio tarifario de residuos solidos</t>
  </si>
  <si>
    <t>Adecuacion y Dotacion  de espacios para la atencion de la primera infancia en la Biblioteca Municipal</t>
  </si>
  <si>
    <t>Dotacion de Instrumentos, elementos para el funcionamiento de la Banda Municipal, Grupos artisticos y folcloricos y trajes tipicos casa de la Cultura</t>
  </si>
  <si>
    <t>Financiaciòn de los eventos culturales tradicionales  y actividades formativas en danza, musica, teatro etc.</t>
  </si>
  <si>
    <t>Programa "Semana de La Musica " Unidos Por la Nataguensidad</t>
  </si>
  <si>
    <t>Apoyo a la gestion para la organización de la Semana de la Musica " Unidos por la Nataguensidad"</t>
  </si>
  <si>
    <t>Fortalecimiento para la participacion de eventos artisticos, Instruccion y  capacitacion de la sinfonica juvenil del Municipio de Nataga</t>
  </si>
  <si>
    <t>Financiaciòn de los eventos culturales y actividades tradicionales feriales y de San Pedro, municipal y/o regional.</t>
  </si>
  <si>
    <t>Cofinanciacion y suministro de elementos para actividades deportivas en diferentes disciplinas</t>
  </si>
  <si>
    <t>Proyecto "Plan de Capacitacion en habilidades y tecnicas deportivas"</t>
  </si>
  <si>
    <t>Rehubicacion 16 familias en zonas de riesgo, proyecto Juan Felix Londoño</t>
  </si>
  <si>
    <t>Compra de lote para vivienda de interes social</t>
  </si>
  <si>
    <t>Apoyo a la Gestion para la supervision y seguimiento de las obras de viviendade interes social</t>
  </si>
  <si>
    <t>Formulacion de los proyectos para la contruccion de Vivienda Nueva Urbana y Rural</t>
  </si>
  <si>
    <t xml:space="preserve"> Mejoramiento de Vivienda Urbana y Rural</t>
  </si>
  <si>
    <t>Instalacion de redes domiciliarias de gas comprimido</t>
  </si>
  <si>
    <t>Electrificacion Urbana, proyecto de 70 viviendas prioritarias Juan Felix Londoño</t>
  </si>
  <si>
    <t xml:space="preserve">Mejoramiento y Conservacion Vias Terciarias </t>
  </si>
  <si>
    <t>Adquisicion de seguros y servicio de tecnomecanica para vehiculos al servicio de infraestrucutra vial</t>
  </si>
  <si>
    <t>Reparacion, Mantenimiento y adquisicion de repuestos y elementos de los vehiculos de maquinaria pesada para atender el mejoramiento de las vias rurales y urbanas</t>
  </si>
  <si>
    <t>Apoyo a la Gestion para el seguimiento de obras de infraestrucutra vial rural y urbana</t>
  </si>
  <si>
    <t>Cementacion y mejoramiento de vias urbanas</t>
  </si>
  <si>
    <t>Compra de una motoniveladora, sistema credito por endeudamiento para atender el mejoramiento de vias urbanas y rurales</t>
  </si>
  <si>
    <t>Manteniemiento, Señalizacion y Dotacion  Matadero  Municipal</t>
  </si>
  <si>
    <t>Adecuacion lote en arrendamiento para la realizacion de las ferias Municipales</t>
  </si>
  <si>
    <t>Adecuacion, dotacion y mantenimiento sede archivo Municipal</t>
  </si>
  <si>
    <t>Remodelacion y ampliacion del Palacio Municipal</t>
  </si>
  <si>
    <t>Remodelacion y mantenimiento de la Galeria Municipal</t>
  </si>
  <si>
    <t>Reparacion y Mantenimiento de la morgue Municipal</t>
  </si>
  <si>
    <t>Reparacion y Mantenimiento del parque central el Castillo</t>
  </si>
  <si>
    <t>Adecuacion  del area de parqueo del vehiculo del cuerpo de Bomberos</t>
  </si>
  <si>
    <t>Adquisicion del Lote para la Construccion de la Estacion de Policia Nacional</t>
  </si>
  <si>
    <t>Cofinanciacion del Programa del Gobierno Nacional " Internet para todos" para el Municipio de Nataga</t>
  </si>
  <si>
    <t>Apoyo a la gestion para el mejoramiento, mantenimiento y reparacion de los equipos y sistemas de la Alcaldia Municipal</t>
  </si>
  <si>
    <t xml:space="preserve">Formacion y Capacitacion en aplicaciones operativas de los sistemas al personal administrativo de la Alcaldia Municipal </t>
  </si>
  <si>
    <t>Optimizacion de la pagina Web y modernizacion de los sistemas de la Alcaldia</t>
  </si>
  <si>
    <t>Compra de predios según ofertas para desarrollar en el año 2014- Contratacion de avaluos</t>
  </si>
  <si>
    <t>Apoyo a la gestion para el desarrollo de actividades de educacion ambiental,  Conservacion, preservacion, reforestacion y señalizacion de los parques naturales municipales</t>
  </si>
  <si>
    <t>Acciones de cooperacion mediante convenios con J.A.C, para aislamiento, vigilancia y conservacion de los predios adquiridos por el Municipio</t>
  </si>
  <si>
    <t>Talleres de capacitacion y sencibilizacion para la poblacion de incidenca  del parque natural serrania las nieves, sobre zona cafetera</t>
  </si>
  <si>
    <t>Apoyo al Consejo Mpal para la gestion del Riesgo (CMGR) - Vivienda, Ambiente, sector productivo y otros</t>
  </si>
  <si>
    <t>Plan de respuesta fiesta de las Mercedes, eventos tradicionales y feriales</t>
  </si>
  <si>
    <t>Convenio para el funcionamiento y desarrollo de actividades del cuerpo de Bomberos, con el fin de atender y prevenir el riesgo</t>
  </si>
  <si>
    <t>Estudio de vulnerabilidad y riesgo-EOT</t>
  </si>
  <si>
    <t>Acciones y Actividades de educacion ambiental conducentes a la proteccion y  Conservacion de las zonas de reserva forestal y fuentes hidricas</t>
  </si>
  <si>
    <t>Construccion de Baterias Sanitarias, Pozos Septicos y Beneficiaderos ecologicos</t>
  </si>
  <si>
    <t>Apoyo a la Comision de Ordenamiento territorial Municipal para el analisis del Estudio de vulnerabilidad y riesgo - Ajuste y actualizacion del EOT</t>
  </si>
  <si>
    <t>Prestacion del servicio de asistencia tecnica agropecuaria a pequeños y medianos productores del Municipio de Nataga</t>
  </si>
  <si>
    <t>Implementacion del programa de seguridad alimentaria, con la instalacion y estructuracion de huertas caseras</t>
  </si>
  <si>
    <t>Jornada de participacion del sector productivo para el fortalecimiento del Campo</t>
  </si>
  <si>
    <t>Apoyo a la Gestion para la formulacion de proyectos del fondo emprender</t>
  </si>
  <si>
    <t>Apoyo a las jornadas en zona rural y urbanas de Consejos comunitarios sectoriales</t>
  </si>
  <si>
    <t>Capacitacion a Juntas de Accion Comunal y Organizaciones solidarias</t>
  </si>
  <si>
    <t>Rendicion de cuentas informe de gestion año 2013</t>
  </si>
  <si>
    <t>Apoyo a las gestion en participacion social y comunitaria</t>
  </si>
  <si>
    <t>Apoyo a la gestion para el desarrollo de actividades de los programas sociales de Red Unidos y familias en accion</t>
  </si>
  <si>
    <t>Apoyo economico para el funcionamiento , operación y actividades logisticas al hogar del anciano refugio San Jose y demas actividades con el resto de la poblacion mayor</t>
  </si>
  <si>
    <t xml:space="preserve">Dotacion y actividades ludicas, recreativas y de convivencia dirigidos a mejorar la calidad de vida del adulto </t>
  </si>
  <si>
    <t>Celebracion del dia del adulto mayor y actividades integrales con las instituciones del Municipio de Nataga</t>
  </si>
  <si>
    <t>Apoyo a la gestion para atender asuntos administrativos y base de datos del Sisben</t>
  </si>
  <si>
    <t>Capacitacion, induccion y reinduccion del personal administrativo</t>
  </si>
  <si>
    <t xml:space="preserve">Evaluacion del Plan de  Desarrollo </t>
  </si>
  <si>
    <t>Apoyo a la gestion en asusntos Tecnicos, administrativos y de control interno</t>
  </si>
  <si>
    <t>Estrategias para el fortalecimiento integral del turismo religioso</t>
  </si>
  <si>
    <t xml:space="preserve">Adecuacion de sitios turisticos </t>
  </si>
  <si>
    <t>Programa "Semana de La Musica " Unidos todos por el Turismo y la Nataguensidad</t>
  </si>
  <si>
    <t>Apoyo a la gestion para la organización de la Semana de la Musica " Unidos por el turismo y la Nataguensidad"</t>
  </si>
  <si>
    <t>Financiacion y apoyo para el funcionamiento de la comisaria de Familia</t>
  </si>
  <si>
    <t>Suministro y Dotacion de elementos a la Policia nacional para la minimizacion del riesgo y el fortalecimiento de las actividades  integrales de seguridad y convivencia ciudadana</t>
  </si>
  <si>
    <t>Operatividad de la biblioteca publica municipal.</t>
  </si>
  <si>
    <t>Instrucción a niñ@s en formacion cultural, artistica, musical y convivencia familiar</t>
  </si>
  <si>
    <t>Direccion e instrucción y en formacion musical, artistica y cultural.</t>
  </si>
  <si>
    <t>Dotacion casa de la cultura</t>
  </si>
  <si>
    <t xml:space="preserve"> </t>
  </si>
  <si>
    <t>Adecuacion, Optimizacion y habilitacion de  escenarios deportivos del municipio.</t>
  </si>
  <si>
    <t>Construccion parques deportivos y recreativos.</t>
  </si>
  <si>
    <t>Fortalecimiento para la practica del Deporte la recreacion y la sana convivencia de niñ@s , jovenes, adolescentes y adultos del Municipio de Nataga, actividadees ludicas.</t>
  </si>
  <si>
    <t>Desarrollo de actividades deportivas en el municipio vinculando toda la población- incluye discapacidad - victimas.</t>
  </si>
  <si>
    <t>Ampliacion electrificacion rural</t>
  </si>
  <si>
    <t>Mantenimiento general del alumbrado publico en el municipio.</t>
  </si>
  <si>
    <t>Suminisro de Combustible y lubricntes, Repuestos, accesorios para mantenimiento vial.</t>
  </si>
  <si>
    <t xml:space="preserve">Organización Archivo Municipal </t>
  </si>
  <si>
    <t>TOTAL MEDIO AMBIENTE</t>
  </si>
  <si>
    <t>Acciones de mitigacion para reducir el riesgo</t>
  </si>
  <si>
    <t xml:space="preserve">Apoyo a la financiacion de proyectos productivos </t>
  </si>
  <si>
    <t>Atencion a victimas</t>
  </si>
  <si>
    <t>Programas de atención a la población discapacitada</t>
  </si>
  <si>
    <t>Dotacion CDI y hohares  municipales y rurales</t>
  </si>
  <si>
    <t>Apoyo a las gestion en asuntos Tecnicos, administrativos y legales</t>
  </si>
  <si>
    <t>Actualizacion del EOT y Estratificacion</t>
  </si>
  <si>
    <t>Hogar de Paso</t>
  </si>
  <si>
    <t>Leasing Maquinaria Volqueta</t>
  </si>
  <si>
    <t xml:space="preserve">Retroescavadora </t>
  </si>
  <si>
    <t>Fondo Destinados a Becas, Subsidios y Créditos Educativos  Universitarios (LEY 1012 DE 2006)</t>
  </si>
  <si>
    <t>SGP LIBRE DESTINACION</t>
  </si>
  <si>
    <t>SOBRETASA BOMBERIL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</si>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</sst>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/>
    <xf numFmtId="0" fontId="5" fillId="0" borderId="3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0" fillId="0" borderId="1" xfId="0" applyFill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1" xfId="1" applyNumberFormat="1" applyFont="1" applyFill="1" applyBorder="1"/>
    <xf numFmtId="164" fontId="4" fillId="0" borderId="1" xfId="1" applyNumberFormat="1" applyFont="1" applyFill="1" applyBorder="1"/>
    <xf numFmtId="164" fontId="7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justify" vertical="center" wrapText="1"/>
    </xf>
    <xf numFmtId="164" fontId="0" fillId="0" borderId="1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/>
    <xf numFmtId="164" fontId="9" fillId="0" borderId="9" xfId="1" applyNumberFormat="1" applyFont="1" applyFill="1" applyBorder="1"/>
    <xf numFmtId="164" fontId="7" fillId="0" borderId="1" xfId="1" applyNumberFormat="1" applyFont="1" applyFill="1" applyBorder="1" applyAlignment="1">
      <alignment horizontal="justify" vertical="center" wrapText="1"/>
    </xf>
    <xf numFmtId="164" fontId="9" fillId="0" borderId="9" xfId="1" applyNumberFormat="1" applyFont="1" applyFill="1" applyBorder="1" applyAlignment="1">
      <alignment horizontal="center"/>
    </xf>
    <xf numFmtId="43" fontId="9" fillId="0" borderId="9" xfId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43" fontId="4" fillId="0" borderId="12" xfId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vertical="center" wrapText="1"/>
    </xf>
    <xf numFmtId="164" fontId="4" fillId="0" borderId="10" xfId="1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43" fontId="6" fillId="0" borderId="14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9" fontId="4" fillId="0" borderId="14" xfId="2" applyFont="1" applyFill="1" applyBorder="1" applyAlignment="1">
      <alignment horizontal="center" vertical="center" wrapText="1"/>
    </xf>
    <xf numFmtId="9" fontId="4" fillId="0" borderId="15" xfId="2" applyFont="1" applyFill="1" applyBorder="1" applyAlignment="1">
      <alignment horizontal="center" vertical="center" wrapText="1"/>
    </xf>
    <xf numFmtId="9" fontId="4" fillId="0" borderId="8" xfId="2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9" fontId="4" fillId="0" borderId="17" xfId="2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166" fontId="4" fillId="0" borderId="1" xfId="2" applyNumberFormat="1" applyFont="1" applyFill="1" applyBorder="1" applyAlignment="1">
      <alignment horizontal="center" vertical="center" textRotation="90" wrapText="1"/>
    </xf>
    <xf numFmtId="9" fontId="4" fillId="0" borderId="1" xfId="2" applyFont="1" applyFill="1" applyBorder="1" applyAlignment="1">
      <alignment horizontal="center" vertical="center" textRotation="90" wrapText="1"/>
    </xf>
    <xf numFmtId="166" fontId="4" fillId="0" borderId="14" xfId="2" applyNumberFormat="1" applyFont="1" applyFill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 textRotation="90" wrapText="1"/>
    </xf>
    <xf numFmtId="9" fontId="4" fillId="0" borderId="9" xfId="2" applyFont="1" applyFill="1" applyBorder="1" applyAlignment="1">
      <alignment horizontal="center" vertical="center" textRotation="90" wrapText="1"/>
    </xf>
    <xf numFmtId="164" fontId="4" fillId="0" borderId="5" xfId="1" applyNumberFormat="1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justify" vertical="center"/>
    </xf>
    <xf numFmtId="0" fontId="7" fillId="0" borderId="1" xfId="0" applyFont="1" applyBorder="1"/>
    <xf numFmtId="43" fontId="9" fillId="0" borderId="7" xfId="1" applyFont="1" applyFill="1" applyBorder="1" applyAlignment="1">
      <alignment horizontal="center"/>
    </xf>
    <xf numFmtId="164" fontId="9" fillId="0" borderId="8" xfId="1" applyNumberFormat="1" applyFont="1" applyFill="1" applyBorder="1" applyAlignment="1">
      <alignment horizontal="center"/>
    </xf>
    <xf numFmtId="43" fontId="9" fillId="0" borderId="8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/>
    </xf>
    <xf numFmtId="43" fontId="6" fillId="0" borderId="15" xfId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4" fillId="0" borderId="7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 wrapText="1"/>
    </xf>
    <xf numFmtId="43" fontId="4" fillId="0" borderId="9" xfId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0" fontId="0" fillId="0" borderId="5" xfId="0" applyBorder="1"/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4" fillId="0" borderId="1" xfId="0" applyFont="1" applyFill="1" applyBorder="1" applyAlignment="1">
      <alignment horizontal="justify" vertical="center"/>
    </xf>
    <xf numFmtId="0" fontId="7" fillId="0" borderId="1" xfId="0" applyFont="1" applyFill="1" applyBorder="1"/>
    <xf numFmtId="10" fontId="4" fillId="0" borderId="1" xfId="2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/>
    <xf numFmtId="0" fontId="3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9" fontId="3" fillId="0" borderId="1" xfId="2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textRotation="90" wrapText="1"/>
    </xf>
    <xf numFmtId="164" fontId="3" fillId="0" borderId="1" xfId="1" applyNumberFormat="1" applyFont="1" applyFill="1" applyBorder="1"/>
    <xf numFmtId="166" fontId="3" fillId="0" borderId="1" xfId="2" applyNumberFormat="1" applyFont="1" applyFill="1" applyBorder="1" applyAlignment="1">
      <alignment horizontal="center" vertical="center" wrapText="1"/>
    </xf>
    <xf numFmtId="43" fontId="4" fillId="0" borderId="14" xfId="1" applyFont="1" applyFill="1" applyBorder="1" applyAlignment="1">
      <alignment horizontal="center" vertical="center" wrapText="1"/>
    </xf>
    <xf numFmtId="165" fontId="6" fillId="0" borderId="14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vertical="center" wrapText="1"/>
    </xf>
    <xf numFmtId="164" fontId="3" fillId="0" borderId="1" xfId="0" applyNumberFormat="1" applyFont="1" applyBorder="1"/>
    <xf numFmtId="9" fontId="4" fillId="0" borderId="1" xfId="2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justify" vertical="center"/>
    </xf>
    <xf numFmtId="164" fontId="7" fillId="0" borderId="1" xfId="1" applyNumberFormat="1" applyFont="1" applyBorder="1"/>
    <xf numFmtId="0" fontId="5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Border="1"/>
    <xf numFmtId="0" fontId="8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3" fillId="0" borderId="8" xfId="0" applyNumberFormat="1" applyFont="1" applyBorder="1"/>
    <xf numFmtId="0" fontId="3" fillId="2" borderId="23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/>
    </xf>
    <xf numFmtId="9" fontId="4" fillId="0" borderId="1" xfId="2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166" fontId="4" fillId="0" borderId="15" xfId="2" applyNumberFormat="1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justify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/>
    <xf numFmtId="0" fontId="4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0" fontId="13" fillId="0" borderId="0" xfId="0" applyFont="1"/>
    <xf numFmtId="0" fontId="3" fillId="0" borderId="8" xfId="0" applyFont="1" applyFill="1" applyBorder="1" applyAlignment="1">
      <alignment horizontal="justify" vertical="center" wrapText="1"/>
    </xf>
    <xf numFmtId="0" fontId="11" fillId="0" borderId="1" xfId="0" applyFont="1" applyBorder="1"/>
    <xf numFmtId="0" fontId="7" fillId="0" borderId="28" xfId="0" applyFont="1" applyFill="1" applyBorder="1" applyAlignment="1">
      <alignment horizontal="justify" vertical="center" wrapText="1"/>
    </xf>
    <xf numFmtId="43" fontId="4" fillId="0" borderId="29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6" fontId="4" fillId="0" borderId="8" xfId="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3" fontId="7" fillId="0" borderId="5" xfId="0" applyNumberFormat="1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9" fontId="4" fillId="0" borderId="8" xfId="2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164" fontId="7" fillId="0" borderId="1" xfId="0" applyNumberFormat="1" applyFont="1" applyFill="1" applyBorder="1"/>
    <xf numFmtId="164" fontId="4" fillId="4" borderId="15" xfId="1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0" fillId="0" borderId="9" xfId="0" applyBorder="1"/>
    <xf numFmtId="0" fontId="3" fillId="0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/>
    <xf numFmtId="0" fontId="3" fillId="4" borderId="23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/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9" fontId="6" fillId="0" borderId="25" xfId="2" applyFont="1" applyFill="1" applyBorder="1" applyAlignment="1">
      <alignment horizontal="center" vertical="center" textRotation="90" wrapText="1"/>
    </xf>
    <xf numFmtId="164" fontId="6" fillId="0" borderId="16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164" fontId="9" fillId="0" borderId="23" xfId="1" applyNumberFormat="1" applyFont="1" applyFill="1" applyBorder="1"/>
    <xf numFmtId="164" fontId="1" fillId="0" borderId="1" xfId="1" applyNumberFormat="1" applyFont="1" applyFill="1" applyBorder="1"/>
    <xf numFmtId="3" fontId="13" fillId="0" borderId="0" xfId="0" applyNumberFormat="1" applyFont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164" fontId="11" fillId="0" borderId="1" xfId="1" applyNumberFormat="1" applyFont="1" applyFill="1" applyBorder="1"/>
    <xf numFmtId="0" fontId="7" fillId="7" borderId="1" xfId="0" applyFont="1" applyFill="1" applyBorder="1" applyAlignment="1">
      <alignment horizontal="justify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/>
    <xf numFmtId="164" fontId="4" fillId="8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164" fontId="11" fillId="0" borderId="1" xfId="1" applyNumberFormat="1" applyFont="1" applyBorder="1"/>
    <xf numFmtId="164" fontId="2" fillId="6" borderId="1" xfId="0" applyNumberFormat="1" applyFont="1" applyFill="1" applyBorder="1"/>
    <xf numFmtId="0" fontId="11" fillId="6" borderId="1" xfId="0" applyFont="1" applyFill="1" applyBorder="1"/>
    <xf numFmtId="0" fontId="3" fillId="9" borderId="31" xfId="0" applyFont="1" applyFill="1" applyBorder="1" applyAlignment="1">
      <alignment horizontal="center" vertical="center" wrapText="1"/>
    </xf>
    <xf numFmtId="0" fontId="0" fillId="9" borderId="1" xfId="0" applyFill="1" applyBorder="1"/>
    <xf numFmtId="164" fontId="2" fillId="9" borderId="1" xfId="0" applyNumberFormat="1" applyFont="1" applyFill="1" applyBorder="1"/>
    <xf numFmtId="0" fontId="11" fillId="9" borderId="1" xfId="0" applyFont="1" applyFill="1" applyBorder="1"/>
    <xf numFmtId="0" fontId="3" fillId="9" borderId="1" xfId="0" applyFont="1" applyFill="1" applyBorder="1" applyAlignment="1">
      <alignment horizontal="justify" vertical="center" wrapText="1"/>
    </xf>
    <xf numFmtId="164" fontId="4" fillId="9" borderId="1" xfId="1" applyNumberFormat="1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/>
    <xf numFmtId="164" fontId="3" fillId="0" borderId="1" xfId="0" applyNumberFormat="1" applyFont="1" applyFill="1" applyBorder="1"/>
    <xf numFmtId="167" fontId="17" fillId="0" borderId="0" xfId="1" applyNumberFormat="1" applyFont="1"/>
    <xf numFmtId="167" fontId="17" fillId="0" borderId="1" xfId="1" applyNumberFormat="1" applyFont="1" applyBorder="1"/>
    <xf numFmtId="0" fontId="7" fillId="8" borderId="1" xfId="0" applyFont="1" applyFill="1" applyBorder="1" applyAlignment="1">
      <alignment horizontal="justify" vertical="center" wrapText="1"/>
    </xf>
    <xf numFmtId="0" fontId="0" fillId="8" borderId="1" xfId="0" applyFont="1" applyFill="1" applyBorder="1"/>
    <xf numFmtId="164" fontId="16" fillId="8" borderId="1" xfId="1" applyNumberFormat="1" applyFont="1" applyFill="1" applyBorder="1"/>
    <xf numFmtId="0" fontId="3" fillId="8" borderId="1" xfId="0" applyFont="1" applyFill="1" applyBorder="1" applyAlignment="1">
      <alignment horizontal="justify" vertical="center" wrapText="1"/>
    </xf>
    <xf numFmtId="164" fontId="11" fillId="8" borderId="1" xfId="0" applyNumberFormat="1" applyFont="1" applyFill="1" applyBorder="1"/>
    <xf numFmtId="164" fontId="11" fillId="8" borderId="1" xfId="1" applyNumberFormat="1" applyFont="1" applyFill="1" applyBorder="1"/>
    <xf numFmtId="0" fontId="0" fillId="8" borderId="1" xfId="0" applyFill="1" applyBorder="1"/>
    <xf numFmtId="164" fontId="2" fillId="8" borderId="1" xfId="0" applyNumberFormat="1" applyFont="1" applyFill="1" applyBorder="1"/>
    <xf numFmtId="165" fontId="0" fillId="0" borderId="1" xfId="1" applyNumberFormat="1" applyFont="1" applyBorder="1"/>
    <xf numFmtId="0" fontId="3" fillId="0" borderId="8" xfId="0" applyFont="1" applyBorder="1"/>
    <xf numFmtId="0" fontId="5" fillId="0" borderId="1" xfId="0" applyFont="1" applyBorder="1" applyAlignment="1">
      <alignment horizontal="justify" vertical="center" wrapText="1"/>
    </xf>
    <xf numFmtId="0" fontId="11" fillId="8" borderId="1" xfId="0" applyFont="1" applyFill="1" applyBorder="1"/>
    <xf numFmtId="164" fontId="13" fillId="0" borderId="0" xfId="1" applyNumberFormat="1" applyFont="1"/>
    <xf numFmtId="164" fontId="7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164" fontId="0" fillId="10" borderId="1" xfId="1" applyNumberFormat="1" applyFont="1" applyFill="1" applyBorder="1"/>
    <xf numFmtId="0" fontId="7" fillId="0" borderId="19" xfId="0" applyFont="1" applyFill="1" applyBorder="1" applyAlignment="1">
      <alignment horizontal="justify" vertical="center" wrapText="1"/>
    </xf>
    <xf numFmtId="43" fontId="6" fillId="0" borderId="7" xfId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/>
    <xf numFmtId="164" fontId="5" fillId="0" borderId="5" xfId="1" applyNumberFormat="1" applyFont="1" applyFill="1" applyBorder="1"/>
    <xf numFmtId="0" fontId="7" fillId="0" borderId="9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164" fontId="4" fillId="7" borderId="1" xfId="1" applyNumberFormat="1" applyFont="1" applyFill="1" applyBorder="1"/>
    <xf numFmtId="164" fontId="4" fillId="7" borderId="1" xfId="1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11" fillId="7" borderId="1" xfId="1" applyNumberFormat="1" applyFont="1" applyFill="1" applyBorder="1"/>
    <xf numFmtId="164" fontId="3" fillId="7" borderId="1" xfId="1" applyNumberFormat="1" applyFont="1" applyFill="1" applyBorder="1"/>
    <xf numFmtId="164" fontId="3" fillId="7" borderId="1" xfId="0" applyNumberFormat="1" applyFont="1" applyFill="1" applyBorder="1"/>
    <xf numFmtId="0" fontId="3" fillId="0" borderId="5" xfId="0" applyFont="1" applyFill="1" applyBorder="1" applyAlignment="1">
      <alignment horizontal="justify" vertical="center"/>
    </xf>
    <xf numFmtId="0" fontId="0" fillId="9" borderId="10" xfId="0" applyFill="1" applyBorder="1"/>
    <xf numFmtId="0" fontId="3" fillId="9" borderId="10" xfId="0" applyFont="1" applyFill="1" applyBorder="1" applyAlignment="1">
      <alignment horizontal="left" vertical="center" wrapText="1"/>
    </xf>
    <xf numFmtId="9" fontId="4" fillId="9" borderId="7" xfId="2" applyFont="1" applyFill="1" applyBorder="1" applyAlignment="1">
      <alignment horizontal="center" vertical="center" textRotation="90" wrapText="1"/>
    </xf>
    <xf numFmtId="164" fontId="4" fillId="9" borderId="10" xfId="1" applyNumberFormat="1" applyFont="1" applyFill="1" applyBorder="1" applyAlignment="1">
      <alignment horizontal="center" vertical="center" wrapText="1"/>
    </xf>
    <xf numFmtId="164" fontId="4" fillId="7" borderId="10" xfId="1" applyNumberFormat="1" applyFont="1" applyFill="1" applyBorder="1" applyAlignment="1">
      <alignment horizontal="center" vertical="center" wrapText="1"/>
    </xf>
    <xf numFmtId="0" fontId="0" fillId="0" borderId="5" xfId="0" applyFont="1" applyBorder="1"/>
    <xf numFmtId="0" fontId="7" fillId="0" borderId="5" xfId="0" applyFont="1" applyFill="1" applyBorder="1" applyAlignment="1">
      <alignment horizontal="justify" vertical="center"/>
    </xf>
    <xf numFmtId="43" fontId="5" fillId="0" borderId="9" xfId="1" applyFont="1" applyFill="1" applyBorder="1" applyAlignment="1">
      <alignment horizontal="center" vertical="center" textRotation="90" wrapText="1"/>
    </xf>
    <xf numFmtId="164" fontId="5" fillId="0" borderId="5" xfId="1" applyNumberFormat="1" applyFont="1" applyFill="1" applyBorder="1" applyAlignment="1">
      <alignment horizontal="center" vertical="center" textRotation="90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32" xfId="0" applyFont="1" applyFill="1" applyBorder="1" applyAlignment="1">
      <alignment horizontal="left" wrapText="1"/>
    </xf>
    <xf numFmtId="164" fontId="11" fillId="11" borderId="1" xfId="1" applyNumberFormat="1" applyFont="1" applyFill="1" applyBorder="1"/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 wrapText="1"/>
    </xf>
    <xf numFmtId="166" fontId="4" fillId="0" borderId="20" xfId="2" applyNumberFormat="1" applyFont="1" applyFill="1" applyBorder="1" applyAlignment="1">
      <alignment horizontal="center" vertical="center" wrapText="1"/>
    </xf>
    <xf numFmtId="166" fontId="4" fillId="0" borderId="10" xfId="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164" fontId="4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3"/>
  <sheetViews>
    <sheetView topLeftCell="B1" workbookViewId="0">
      <pane xSplit="1" ySplit="5" topLeftCell="C46" activePane="bottomRight" state="frozen"/>
      <selection activeCell="B1" sqref="B1"/>
      <selection pane="topRight" activeCell="C1" sqref="C1"/>
      <selection pane="bottomLeft" activeCell="B6" sqref="B6"/>
      <selection pane="bottomRight" activeCell="A49" sqref="A49"/>
    </sheetView>
  </sheetViews>
  <sheetFormatPr baseColWidth="10" defaultColWidth="11.42578125" defaultRowHeight="15" x14ac:dyDescent="0.25"/>
  <cols>
    <col min="1" max="1" width="8.140625" customWidth="1"/>
    <col min="2" max="2" width="46.85546875" customWidth="1"/>
    <col min="3" max="3" width="5" customWidth="1"/>
    <col min="4" max="4" width="13.5703125" customWidth="1"/>
    <col min="5" max="13" width="12.42578125" customWidth="1"/>
  </cols>
  <sheetData>
    <row r="1" spans="1:13" ht="21" customHeight="1" x14ac:dyDescent="0.25">
      <c r="A1" s="307" t="s">
        <v>124</v>
      </c>
      <c r="B1" s="139" t="s">
        <v>13</v>
      </c>
      <c r="C1" s="305" t="s">
        <v>1</v>
      </c>
      <c r="D1" s="305" t="s">
        <v>79</v>
      </c>
      <c r="E1" s="305" t="s">
        <v>244</v>
      </c>
      <c r="F1" s="305" t="s">
        <v>52</v>
      </c>
      <c r="G1" s="305" t="s">
        <v>51</v>
      </c>
      <c r="H1" s="305" t="s">
        <v>11</v>
      </c>
      <c r="I1" s="305" t="s">
        <v>5</v>
      </c>
      <c r="J1" s="305" t="s">
        <v>6</v>
      </c>
      <c r="K1" s="305" t="s">
        <v>8</v>
      </c>
      <c r="L1" s="305" t="s">
        <v>238</v>
      </c>
      <c r="M1" s="305" t="s">
        <v>9</v>
      </c>
    </row>
    <row r="2" spans="1:13" ht="18.600000000000001" customHeight="1" x14ac:dyDescent="0.25">
      <c r="A2" s="308"/>
      <c r="B2" s="139" t="s">
        <v>12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9.7" customHeight="1" x14ac:dyDescent="0.25">
      <c r="A3" s="149" t="s">
        <v>83</v>
      </c>
      <c r="B3" s="219" t="s">
        <v>236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8" customHeight="1" x14ac:dyDescent="0.25">
      <c r="A4" s="310"/>
      <c r="B4" s="312" t="s">
        <v>35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13.35" customHeight="1" thickBot="1" x14ac:dyDescent="0.3">
      <c r="A5" s="311"/>
      <c r="B5" s="312"/>
      <c r="C5" s="309"/>
      <c r="D5" s="309"/>
      <c r="E5" s="309"/>
      <c r="F5" s="309"/>
      <c r="G5" s="309"/>
      <c r="H5" s="309"/>
      <c r="I5" s="309"/>
      <c r="J5" s="309"/>
      <c r="K5" s="306"/>
      <c r="L5" s="306"/>
      <c r="M5" s="306"/>
    </row>
    <row r="6" spans="1:13" ht="17.25" customHeight="1" x14ac:dyDescent="0.25">
      <c r="A6" s="3"/>
      <c r="B6" s="18" t="s">
        <v>84</v>
      </c>
      <c r="C6" s="138"/>
      <c r="D6" s="67"/>
      <c r="E6" s="190">
        <f>E8+E9+E11+E13+E15+E17+E18</f>
        <v>10800000</v>
      </c>
      <c r="F6" s="190">
        <f t="shared" ref="F6:M6" si="0">F8+F9+F11+F13+F15+F17+F18</f>
        <v>94137000</v>
      </c>
      <c r="G6" s="190">
        <f t="shared" si="0"/>
        <v>0</v>
      </c>
      <c r="H6" s="190">
        <f t="shared" si="0"/>
        <v>0</v>
      </c>
      <c r="I6" s="190">
        <f t="shared" si="0"/>
        <v>0</v>
      </c>
      <c r="J6" s="190">
        <f t="shared" si="0"/>
        <v>0</v>
      </c>
      <c r="K6" s="190">
        <f t="shared" si="0"/>
        <v>0</v>
      </c>
      <c r="L6" s="190">
        <f t="shared" si="0"/>
        <v>0</v>
      </c>
      <c r="M6" s="190">
        <f t="shared" si="0"/>
        <v>0</v>
      </c>
    </row>
    <row r="7" spans="1:13" ht="27.6" customHeight="1" x14ac:dyDescent="0.25">
      <c r="A7" s="3"/>
      <c r="B7" s="60" t="s">
        <v>85</v>
      </c>
      <c r="C7" s="20"/>
      <c r="D7" s="20"/>
      <c r="E7" s="12"/>
      <c r="F7" s="14"/>
      <c r="G7" s="10"/>
      <c r="H7" s="3"/>
      <c r="I7" s="3"/>
      <c r="J7" s="3"/>
      <c r="K7" s="3"/>
      <c r="L7" s="3"/>
      <c r="M7" s="3"/>
    </row>
    <row r="8" spans="1:13" ht="42" customHeight="1" x14ac:dyDescent="0.3">
      <c r="A8" s="3"/>
      <c r="B8" s="23" t="s">
        <v>262</v>
      </c>
      <c r="C8" s="20"/>
      <c r="D8" s="20"/>
      <c r="E8" s="12"/>
      <c r="F8" s="14">
        <v>0</v>
      </c>
      <c r="G8" s="10"/>
      <c r="H8" s="3"/>
      <c r="I8" s="3"/>
      <c r="J8" s="3"/>
      <c r="K8" s="3"/>
      <c r="L8" s="3"/>
      <c r="M8" s="3"/>
    </row>
    <row r="9" spans="1:13" ht="42" customHeight="1" x14ac:dyDescent="0.3">
      <c r="A9" s="3"/>
      <c r="B9" s="23" t="s">
        <v>263</v>
      </c>
      <c r="C9" s="20"/>
      <c r="D9" s="20"/>
      <c r="E9" s="12"/>
      <c r="F9" s="14">
        <v>3000000</v>
      </c>
      <c r="G9" s="10"/>
      <c r="H9" s="3"/>
      <c r="I9" s="3"/>
      <c r="J9" s="3"/>
      <c r="K9" s="3"/>
      <c r="L9" s="3"/>
      <c r="M9" s="3"/>
    </row>
    <row r="10" spans="1:13" ht="45" customHeight="1" x14ac:dyDescent="0.3">
      <c r="A10" s="3"/>
      <c r="B10" s="60" t="s">
        <v>86</v>
      </c>
      <c r="C10" s="20"/>
      <c r="D10" s="20"/>
      <c r="E10" s="12"/>
      <c r="F10" s="14"/>
      <c r="G10" s="3"/>
      <c r="H10" s="3"/>
      <c r="I10" s="3"/>
      <c r="J10" s="3"/>
      <c r="K10" s="3"/>
      <c r="L10" s="3"/>
      <c r="M10" s="3"/>
    </row>
    <row r="11" spans="1:13" ht="51.6" customHeight="1" x14ac:dyDescent="0.25">
      <c r="A11" s="3"/>
      <c r="B11" s="39" t="s">
        <v>255</v>
      </c>
      <c r="C11" s="20"/>
      <c r="D11" s="20"/>
      <c r="E11" s="12"/>
      <c r="F11" s="14">
        <v>50000000</v>
      </c>
      <c r="G11" s="3"/>
      <c r="H11" s="3"/>
      <c r="I11" s="3"/>
      <c r="J11" s="3"/>
      <c r="K11" s="3"/>
      <c r="L11" s="3"/>
      <c r="M11" s="3"/>
    </row>
    <row r="12" spans="1:13" ht="38.25" customHeight="1" x14ac:dyDescent="0.35">
      <c r="A12" s="3"/>
      <c r="B12" s="60" t="s">
        <v>87</v>
      </c>
      <c r="C12" s="20"/>
      <c r="D12" s="20"/>
      <c r="E12" s="12"/>
      <c r="F12" s="12"/>
      <c r="G12" s="3"/>
      <c r="H12" s="3"/>
      <c r="I12" s="3"/>
      <c r="J12" s="3"/>
      <c r="K12" s="3"/>
      <c r="L12" s="3"/>
      <c r="M12" s="3"/>
    </row>
    <row r="13" spans="1:13" ht="38.25" customHeight="1" x14ac:dyDescent="0.35">
      <c r="A13" s="3"/>
      <c r="B13" s="23" t="s">
        <v>264</v>
      </c>
      <c r="C13" s="20"/>
      <c r="D13" s="20"/>
      <c r="E13" s="12">
        <v>10800000</v>
      </c>
      <c r="F13" s="12">
        <v>0</v>
      </c>
      <c r="G13" s="3"/>
      <c r="H13" s="3"/>
      <c r="I13" s="3"/>
      <c r="J13" s="3"/>
      <c r="K13" s="3"/>
      <c r="L13" s="3"/>
      <c r="M13" s="3"/>
    </row>
    <row r="14" spans="1:13" ht="45" customHeight="1" x14ac:dyDescent="0.25">
      <c r="A14" s="3"/>
      <c r="B14" s="60" t="s">
        <v>88</v>
      </c>
      <c r="C14" s="21"/>
      <c r="D14" s="21"/>
      <c r="E14" s="12"/>
      <c r="F14" s="12"/>
      <c r="G14" s="3"/>
      <c r="H14" s="3"/>
      <c r="I14" s="3"/>
      <c r="J14" s="3"/>
      <c r="K14" s="3"/>
      <c r="L14" s="3"/>
      <c r="M14" s="3"/>
    </row>
    <row r="15" spans="1:13" ht="31.5" customHeight="1" x14ac:dyDescent="0.25">
      <c r="A15" s="3"/>
      <c r="B15" s="23" t="s">
        <v>265</v>
      </c>
      <c r="C15" s="21"/>
      <c r="D15" s="21"/>
      <c r="E15" s="12"/>
      <c r="F15" s="12">
        <v>10000000</v>
      </c>
      <c r="G15" s="3"/>
      <c r="H15" s="3"/>
      <c r="I15" s="3"/>
      <c r="J15" s="3"/>
      <c r="K15" s="3"/>
      <c r="L15" s="3"/>
      <c r="M15" s="3"/>
    </row>
    <row r="16" spans="1:13" ht="48.75" customHeight="1" x14ac:dyDescent="0.35">
      <c r="A16" s="3"/>
      <c r="B16" s="60" t="s">
        <v>89</v>
      </c>
      <c r="C16" s="21"/>
      <c r="D16" s="21"/>
      <c r="E16" s="12"/>
      <c r="F16" s="14"/>
      <c r="G16" s="3"/>
      <c r="H16" s="3"/>
      <c r="I16" s="3"/>
      <c r="J16" s="3"/>
      <c r="K16" s="3"/>
      <c r="L16" s="3"/>
      <c r="M16" s="3"/>
    </row>
    <row r="17" spans="1:13" ht="33.6" customHeight="1" x14ac:dyDescent="0.25">
      <c r="A17" s="3"/>
      <c r="B17" s="23" t="s">
        <v>256</v>
      </c>
      <c r="C17" s="21"/>
      <c r="D17" s="21"/>
      <c r="E17" s="12"/>
      <c r="F17" s="14">
        <v>18000000</v>
      </c>
      <c r="G17" s="3"/>
      <c r="H17" s="3"/>
      <c r="I17" s="3"/>
      <c r="J17" s="3"/>
      <c r="K17" s="3"/>
      <c r="L17" s="45"/>
      <c r="M17" s="3"/>
    </row>
    <row r="18" spans="1:13" ht="27" customHeight="1" x14ac:dyDescent="0.25">
      <c r="A18" s="3"/>
      <c r="B18" s="39" t="s">
        <v>257</v>
      </c>
      <c r="C18" s="21"/>
      <c r="D18" s="21"/>
      <c r="E18" s="12"/>
      <c r="F18" s="14">
        <v>13137000</v>
      </c>
      <c r="G18" s="3"/>
      <c r="H18" s="3"/>
      <c r="I18" s="3"/>
      <c r="J18" s="3"/>
      <c r="K18" s="3"/>
      <c r="L18" s="45">
        <v>0</v>
      </c>
      <c r="M18" s="3"/>
    </row>
    <row r="19" spans="1:13" ht="23.25" customHeight="1" x14ac:dyDescent="0.35">
      <c r="A19" s="3"/>
      <c r="B19" s="137" t="s">
        <v>90</v>
      </c>
      <c r="C19" s="21"/>
      <c r="D19" s="21"/>
      <c r="E19" s="237">
        <f>E21+E24</f>
        <v>0</v>
      </c>
      <c r="F19" s="237">
        <f>F21+F24+F23</f>
        <v>218000000</v>
      </c>
      <c r="G19" s="237">
        <f t="shared" ref="G19:M19" si="1">G21+G24</f>
        <v>0</v>
      </c>
      <c r="H19" s="237">
        <f t="shared" si="1"/>
        <v>0</v>
      </c>
      <c r="I19" s="237">
        <f t="shared" si="1"/>
        <v>0</v>
      </c>
      <c r="J19" s="237">
        <f t="shared" si="1"/>
        <v>0</v>
      </c>
      <c r="K19" s="237">
        <f t="shared" si="1"/>
        <v>0</v>
      </c>
      <c r="L19" s="237">
        <f t="shared" si="1"/>
        <v>0</v>
      </c>
      <c r="M19" s="237">
        <f t="shared" si="1"/>
        <v>0</v>
      </c>
    </row>
    <row r="20" spans="1:13" ht="25.5" customHeight="1" x14ac:dyDescent="0.35">
      <c r="A20" s="3"/>
      <c r="B20" s="60" t="s">
        <v>91</v>
      </c>
      <c r="C20" s="21"/>
      <c r="D20" s="21"/>
      <c r="E20" s="12"/>
      <c r="F20" s="27"/>
      <c r="G20" s="3"/>
      <c r="H20" s="3"/>
      <c r="I20" s="3"/>
      <c r="J20" s="3"/>
      <c r="K20" s="3"/>
      <c r="L20" s="3"/>
      <c r="M20" s="3"/>
    </row>
    <row r="21" spans="1:13" ht="23.45" customHeight="1" x14ac:dyDescent="0.35">
      <c r="A21" s="3"/>
      <c r="B21" s="23" t="s">
        <v>258</v>
      </c>
      <c r="C21" s="21"/>
      <c r="D21" s="21"/>
      <c r="E21" s="12"/>
      <c r="F21" s="12">
        <v>8000000</v>
      </c>
      <c r="G21" s="3"/>
      <c r="H21" s="3"/>
      <c r="I21" s="3"/>
      <c r="J21" s="3"/>
      <c r="K21" s="3"/>
      <c r="L21" s="3"/>
      <c r="M21" s="3"/>
    </row>
    <row r="22" spans="1:13" ht="28.5" customHeight="1" x14ac:dyDescent="0.35">
      <c r="A22" s="3"/>
      <c r="B22" s="60" t="s">
        <v>92</v>
      </c>
      <c r="C22" s="21"/>
      <c r="D22" s="21"/>
      <c r="E22" s="12"/>
      <c r="F22" s="12"/>
      <c r="G22" s="3"/>
      <c r="H22" s="3"/>
      <c r="I22" s="3"/>
      <c r="J22" s="3"/>
      <c r="K22" s="3"/>
      <c r="L22" s="3"/>
      <c r="M22" s="3"/>
    </row>
    <row r="23" spans="1:13" ht="28.5" customHeight="1" x14ac:dyDescent="0.35">
      <c r="A23" s="3"/>
      <c r="B23" s="60" t="s">
        <v>245</v>
      </c>
      <c r="C23" s="22"/>
      <c r="D23" s="22"/>
      <c r="E23" s="12"/>
      <c r="F23" s="237">
        <v>130000000</v>
      </c>
      <c r="G23" s="3"/>
      <c r="H23" s="3"/>
      <c r="I23" s="3"/>
      <c r="J23" s="3"/>
      <c r="K23" s="3"/>
      <c r="L23" s="3"/>
      <c r="M23" s="3"/>
    </row>
    <row r="24" spans="1:13" ht="36.6" customHeight="1" x14ac:dyDescent="0.35">
      <c r="A24" s="3"/>
      <c r="B24" s="23" t="s">
        <v>266</v>
      </c>
      <c r="C24" s="22"/>
      <c r="D24" s="22"/>
      <c r="E24" s="12"/>
      <c r="F24" s="12">
        <v>80000000</v>
      </c>
      <c r="G24" s="3"/>
      <c r="H24" s="3"/>
      <c r="I24" s="3"/>
      <c r="J24" s="3"/>
      <c r="K24" s="3"/>
      <c r="L24" s="3"/>
      <c r="M24" s="3"/>
    </row>
    <row r="25" spans="1:13" ht="23.25" customHeight="1" x14ac:dyDescent="0.35">
      <c r="A25" s="3"/>
      <c r="B25" s="61" t="s">
        <v>93</v>
      </c>
      <c r="C25" s="22"/>
      <c r="D25" s="22"/>
      <c r="E25" s="237">
        <f>E27+E29+E31</f>
        <v>0</v>
      </c>
      <c r="F25" s="237">
        <f t="shared" ref="F25:M25" si="2">F27+F29+F31</f>
        <v>3000000</v>
      </c>
      <c r="G25" s="237">
        <f t="shared" si="2"/>
        <v>0</v>
      </c>
      <c r="H25" s="237">
        <f t="shared" si="2"/>
        <v>0</v>
      </c>
      <c r="I25" s="237">
        <f t="shared" si="2"/>
        <v>0</v>
      </c>
      <c r="J25" s="237">
        <f t="shared" si="2"/>
        <v>0</v>
      </c>
      <c r="K25" s="237">
        <f t="shared" si="2"/>
        <v>0</v>
      </c>
      <c r="L25" s="237">
        <f t="shared" si="2"/>
        <v>0</v>
      </c>
      <c r="M25" s="237">
        <f t="shared" si="2"/>
        <v>0</v>
      </c>
    </row>
    <row r="26" spans="1:13" ht="40.5" customHeight="1" x14ac:dyDescent="0.35">
      <c r="A26" s="3"/>
      <c r="B26" s="60" t="s">
        <v>94</v>
      </c>
      <c r="C26" s="58"/>
      <c r="D26" s="58"/>
      <c r="E26" s="17"/>
      <c r="F26" s="17"/>
      <c r="G26" s="17"/>
      <c r="H26" s="17"/>
      <c r="I26" s="17"/>
      <c r="J26" s="17"/>
      <c r="K26" s="3"/>
      <c r="L26" s="3"/>
      <c r="M26" s="3"/>
    </row>
    <row r="27" spans="1:13" ht="28.5" customHeight="1" x14ac:dyDescent="0.25">
      <c r="A27" s="3"/>
      <c r="B27" s="23" t="s">
        <v>259</v>
      </c>
      <c r="C27" s="58"/>
      <c r="D27" s="58"/>
      <c r="E27" s="17"/>
      <c r="F27" s="17">
        <v>1000000</v>
      </c>
      <c r="G27" s="17"/>
      <c r="H27" s="17"/>
      <c r="I27" s="17"/>
      <c r="J27" s="17"/>
      <c r="K27" s="3"/>
      <c r="L27" s="3"/>
      <c r="M27" s="3"/>
    </row>
    <row r="28" spans="1:13" ht="57" customHeight="1" x14ac:dyDescent="0.25">
      <c r="A28" s="3"/>
      <c r="B28" s="60" t="s">
        <v>95</v>
      </c>
      <c r="C28" s="58"/>
      <c r="D28" s="58"/>
      <c r="E28" s="17"/>
      <c r="F28" s="17"/>
      <c r="G28" s="17"/>
      <c r="H28" s="17"/>
      <c r="I28" s="17"/>
      <c r="J28" s="17"/>
      <c r="K28" s="3"/>
      <c r="L28" s="3"/>
      <c r="M28" s="3"/>
    </row>
    <row r="29" spans="1:13" ht="41.45" customHeight="1" x14ac:dyDescent="0.25">
      <c r="A29" s="3"/>
      <c r="B29" s="23" t="s">
        <v>267</v>
      </c>
      <c r="C29" s="58"/>
      <c r="D29" s="58"/>
      <c r="E29" s="12">
        <v>0</v>
      </c>
      <c r="F29" s="12"/>
      <c r="G29" s="3"/>
      <c r="H29" s="3"/>
      <c r="I29" s="3"/>
      <c r="J29" s="3"/>
      <c r="K29" s="3"/>
      <c r="L29" s="3"/>
      <c r="M29" s="3"/>
    </row>
    <row r="30" spans="1:13" ht="25.5" customHeight="1" x14ac:dyDescent="0.35">
      <c r="A30" s="3"/>
      <c r="B30" s="60" t="s">
        <v>96</v>
      </c>
      <c r="C30" s="58"/>
      <c r="D30" s="58"/>
      <c r="E30" s="12"/>
      <c r="F30" s="12"/>
      <c r="G30" s="3"/>
      <c r="H30" s="3"/>
      <c r="I30" s="3"/>
      <c r="J30" s="3"/>
      <c r="K30" s="3"/>
      <c r="L30" s="3"/>
      <c r="M30" s="3"/>
    </row>
    <row r="31" spans="1:13" ht="30.75" customHeight="1" x14ac:dyDescent="0.35">
      <c r="A31" s="3"/>
      <c r="B31" s="23" t="s">
        <v>268</v>
      </c>
      <c r="C31" s="59"/>
      <c r="D31" s="59"/>
      <c r="E31" s="17"/>
      <c r="F31" s="17">
        <v>2000000</v>
      </c>
      <c r="G31" s="17"/>
      <c r="H31" s="17"/>
      <c r="I31" s="17"/>
      <c r="J31" s="17"/>
      <c r="K31" s="3"/>
      <c r="L31" s="3"/>
      <c r="M31" s="3"/>
    </row>
    <row r="32" spans="1:13" ht="21.75" customHeight="1" x14ac:dyDescent="0.35">
      <c r="A32" s="3"/>
      <c r="B32" s="61" t="s">
        <v>97</v>
      </c>
      <c r="C32" s="59"/>
      <c r="D32" s="59"/>
      <c r="E32" s="17">
        <f>E34+E36+E37+E39</f>
        <v>0</v>
      </c>
      <c r="F32" s="273">
        <f t="shared" ref="F32:M32" si="3">F34+F36+F37+F39</f>
        <v>14000000</v>
      </c>
      <c r="G32" s="17">
        <f t="shared" si="3"/>
        <v>0</v>
      </c>
      <c r="H32" s="17">
        <f t="shared" si="3"/>
        <v>0</v>
      </c>
      <c r="I32" s="17">
        <f t="shared" si="3"/>
        <v>0</v>
      </c>
      <c r="J32" s="17">
        <f t="shared" si="3"/>
        <v>0</v>
      </c>
      <c r="K32" s="17">
        <f t="shared" si="3"/>
        <v>0</v>
      </c>
      <c r="L32" s="273">
        <f t="shared" si="3"/>
        <v>34000000</v>
      </c>
      <c r="M32" s="17">
        <f t="shared" si="3"/>
        <v>0</v>
      </c>
    </row>
    <row r="33" spans="1:13" ht="32.25" customHeight="1" x14ac:dyDescent="0.35">
      <c r="A33" s="3"/>
      <c r="B33" s="60" t="s">
        <v>98</v>
      </c>
      <c r="C33" s="24"/>
      <c r="D33" s="24"/>
      <c r="E33" s="17"/>
      <c r="F33" s="17"/>
      <c r="G33" s="17"/>
      <c r="H33" s="17"/>
      <c r="I33" s="17"/>
      <c r="J33" s="17"/>
      <c r="K33" s="3"/>
      <c r="L33" s="3"/>
      <c r="M33" s="3"/>
    </row>
    <row r="34" spans="1:13" ht="34.35" customHeight="1" x14ac:dyDescent="0.25">
      <c r="A34" s="3"/>
      <c r="B34" s="23" t="s">
        <v>269</v>
      </c>
      <c r="C34" s="24"/>
      <c r="D34" s="24"/>
      <c r="E34" s="17"/>
      <c r="F34" s="17">
        <v>4000000</v>
      </c>
      <c r="G34" s="17"/>
      <c r="H34" s="17"/>
      <c r="I34" s="17"/>
      <c r="J34" s="17"/>
      <c r="K34" s="3"/>
      <c r="L34" s="3"/>
      <c r="M34" s="3"/>
    </row>
    <row r="35" spans="1:13" ht="22.5" customHeight="1" x14ac:dyDescent="0.25">
      <c r="A35" s="3"/>
      <c r="B35" s="60" t="s">
        <v>99</v>
      </c>
      <c r="C35" s="24"/>
      <c r="D35" s="24"/>
      <c r="E35" s="17"/>
      <c r="F35" s="17"/>
      <c r="G35" s="17"/>
      <c r="H35" s="17"/>
      <c r="I35" s="17"/>
      <c r="J35" s="17"/>
      <c r="K35" s="3"/>
      <c r="L35" s="3"/>
      <c r="M35" s="3"/>
    </row>
    <row r="36" spans="1:13" ht="58.35" customHeight="1" x14ac:dyDescent="0.25">
      <c r="A36" s="3"/>
      <c r="B36" s="23" t="s">
        <v>270</v>
      </c>
      <c r="C36" s="24"/>
      <c r="D36" s="24"/>
      <c r="E36" s="17"/>
      <c r="F36" s="17"/>
      <c r="G36" s="17"/>
      <c r="H36" s="17"/>
      <c r="I36" s="17"/>
      <c r="J36" s="17"/>
      <c r="K36" s="3"/>
      <c r="L36" s="45">
        <v>25600000</v>
      </c>
      <c r="M36" s="3"/>
    </row>
    <row r="37" spans="1:13" ht="34.700000000000003" customHeight="1" x14ac:dyDescent="0.35">
      <c r="A37" s="3"/>
      <c r="B37" s="23" t="s">
        <v>271</v>
      </c>
      <c r="C37" s="24"/>
      <c r="D37" s="24"/>
      <c r="E37" s="17"/>
      <c r="F37" s="17">
        <v>0</v>
      </c>
      <c r="G37" s="17"/>
      <c r="H37" s="17"/>
      <c r="I37" s="17"/>
      <c r="J37" s="17"/>
      <c r="K37" s="3"/>
      <c r="L37" s="45">
        <v>8400000</v>
      </c>
      <c r="M37" s="3"/>
    </row>
    <row r="38" spans="1:13" ht="36" customHeight="1" x14ac:dyDescent="0.25">
      <c r="A38" s="3"/>
      <c r="B38" s="60" t="s">
        <v>100</v>
      </c>
      <c r="C38" s="58"/>
      <c r="D38" s="58"/>
      <c r="E38" s="17"/>
      <c r="F38" s="17"/>
      <c r="G38" s="17"/>
      <c r="H38" s="17"/>
      <c r="I38" s="17"/>
      <c r="J38" s="17"/>
      <c r="K38" s="3"/>
      <c r="L38" s="3"/>
      <c r="M38" s="3"/>
    </row>
    <row r="39" spans="1:13" ht="45.75" customHeight="1" x14ac:dyDescent="0.25">
      <c r="A39" s="3"/>
      <c r="B39" s="23" t="s">
        <v>272</v>
      </c>
      <c r="C39" s="58"/>
      <c r="D39" s="58"/>
      <c r="E39" s="17"/>
      <c r="F39" s="17">
        <v>10000000</v>
      </c>
      <c r="G39" s="17"/>
      <c r="H39" s="17"/>
      <c r="I39" s="17"/>
      <c r="J39" s="17"/>
      <c r="K39" s="3"/>
      <c r="L39" s="3"/>
      <c r="M39" s="3"/>
    </row>
    <row r="40" spans="1:13" ht="21" customHeight="1" x14ac:dyDescent="0.35">
      <c r="A40" s="3"/>
      <c r="B40" s="47" t="s">
        <v>101</v>
      </c>
      <c r="C40" s="58"/>
      <c r="D40" s="58"/>
      <c r="E40" s="17">
        <f>E42</f>
        <v>0</v>
      </c>
      <c r="F40" s="17">
        <f t="shared" ref="F40:M40" si="4">F42</f>
        <v>2000000</v>
      </c>
      <c r="G40" s="17">
        <f t="shared" si="4"/>
        <v>0</v>
      </c>
      <c r="H40" s="17">
        <f t="shared" si="4"/>
        <v>0</v>
      </c>
      <c r="I40" s="17">
        <f t="shared" si="4"/>
        <v>0</v>
      </c>
      <c r="J40" s="17">
        <f t="shared" si="4"/>
        <v>0</v>
      </c>
      <c r="K40" s="17">
        <f t="shared" si="4"/>
        <v>0</v>
      </c>
      <c r="L40" s="17">
        <f t="shared" si="4"/>
        <v>0</v>
      </c>
      <c r="M40" s="17">
        <f t="shared" si="4"/>
        <v>0</v>
      </c>
    </row>
    <row r="41" spans="1:13" ht="30" customHeight="1" x14ac:dyDescent="0.35">
      <c r="A41" s="3"/>
      <c r="B41" s="60" t="s">
        <v>102</v>
      </c>
      <c r="C41" s="58"/>
      <c r="D41" s="58"/>
      <c r="E41" s="17"/>
      <c r="F41" s="17"/>
      <c r="G41" s="17"/>
      <c r="H41" s="17"/>
      <c r="I41" s="17"/>
      <c r="J41" s="17"/>
      <c r="K41" s="3"/>
      <c r="L41" s="3"/>
      <c r="M41" s="3"/>
    </row>
    <row r="42" spans="1:13" ht="35.25" customHeight="1" x14ac:dyDescent="0.35">
      <c r="A42" s="3"/>
      <c r="B42" s="23" t="s">
        <v>273</v>
      </c>
      <c r="C42" s="58"/>
      <c r="D42" s="58"/>
      <c r="E42" s="17"/>
      <c r="F42" s="17">
        <v>2000000</v>
      </c>
      <c r="G42" s="17"/>
      <c r="H42" s="17"/>
      <c r="I42" s="17"/>
      <c r="J42" s="17"/>
      <c r="K42" s="3"/>
      <c r="L42" s="3"/>
      <c r="M42" s="3"/>
    </row>
    <row r="43" spans="1:13" ht="20.25" customHeight="1" x14ac:dyDescent="0.35">
      <c r="A43" s="3"/>
      <c r="B43" s="47" t="s">
        <v>103</v>
      </c>
      <c r="C43" s="58"/>
      <c r="D43" s="58"/>
      <c r="E43" s="17">
        <f>E45</f>
        <v>0</v>
      </c>
      <c r="F43" s="17">
        <f t="shared" ref="F43:M43" si="5">F45</f>
        <v>0</v>
      </c>
      <c r="G43" s="17">
        <f t="shared" si="5"/>
        <v>0</v>
      </c>
      <c r="H43" s="17">
        <f t="shared" si="5"/>
        <v>0</v>
      </c>
      <c r="I43" s="17">
        <f t="shared" si="5"/>
        <v>0</v>
      </c>
      <c r="J43" s="17">
        <f t="shared" si="5"/>
        <v>0</v>
      </c>
      <c r="K43" s="17">
        <f t="shared" si="5"/>
        <v>0</v>
      </c>
      <c r="L43" s="17">
        <f t="shared" si="5"/>
        <v>0</v>
      </c>
      <c r="M43" s="17">
        <f t="shared" si="5"/>
        <v>0</v>
      </c>
    </row>
    <row r="44" spans="1:13" ht="39.75" customHeight="1" x14ac:dyDescent="0.35">
      <c r="A44" s="3"/>
      <c r="B44" s="60" t="s">
        <v>104</v>
      </c>
      <c r="C44" s="58"/>
      <c r="D44" s="58"/>
      <c r="E44" s="17"/>
      <c r="F44" s="17"/>
      <c r="G44" s="17"/>
      <c r="H44" s="17"/>
      <c r="I44" s="17"/>
      <c r="J44" s="17"/>
      <c r="K44" s="3"/>
      <c r="L44" s="3"/>
      <c r="M44" s="3"/>
    </row>
    <row r="45" spans="1:13" ht="34.5" customHeight="1" x14ac:dyDescent="0.35">
      <c r="A45" s="3"/>
      <c r="B45" s="23" t="s">
        <v>274</v>
      </c>
      <c r="C45" s="58"/>
      <c r="D45" s="58"/>
      <c r="E45" s="17"/>
      <c r="F45" s="17">
        <v>0</v>
      </c>
      <c r="G45" s="17"/>
      <c r="H45" s="17"/>
      <c r="I45" s="17"/>
      <c r="J45" s="17"/>
      <c r="K45" s="3"/>
      <c r="L45" s="3"/>
      <c r="M45" s="3"/>
    </row>
    <row r="46" spans="1:13" ht="21.75" customHeight="1" x14ac:dyDescent="0.35">
      <c r="A46" s="3"/>
      <c r="B46" s="47" t="s">
        <v>105</v>
      </c>
      <c r="C46" s="58"/>
      <c r="D46" s="58"/>
      <c r="E46" s="17">
        <f>E48</f>
        <v>0</v>
      </c>
      <c r="F46" s="17">
        <f t="shared" ref="F46:M46" si="6">F48</f>
        <v>15000600</v>
      </c>
      <c r="G46" s="17">
        <f t="shared" si="6"/>
        <v>0</v>
      </c>
      <c r="H46" s="17">
        <f t="shared" si="6"/>
        <v>0</v>
      </c>
      <c r="I46" s="17">
        <f t="shared" si="6"/>
        <v>0</v>
      </c>
      <c r="J46" s="17">
        <f t="shared" si="6"/>
        <v>0</v>
      </c>
      <c r="K46" s="17">
        <f t="shared" si="6"/>
        <v>0</v>
      </c>
      <c r="L46" s="17">
        <f t="shared" si="6"/>
        <v>0</v>
      </c>
      <c r="M46" s="17">
        <f t="shared" si="6"/>
        <v>0</v>
      </c>
    </row>
    <row r="47" spans="1:13" ht="29.45" customHeight="1" x14ac:dyDescent="0.35">
      <c r="A47" s="3"/>
      <c r="B47" s="60" t="s">
        <v>106</v>
      </c>
      <c r="C47" s="25"/>
      <c r="D47" s="136"/>
      <c r="E47" s="17"/>
      <c r="F47" s="17"/>
      <c r="G47" s="17"/>
      <c r="H47" s="17"/>
      <c r="I47" s="17"/>
      <c r="J47" s="17"/>
      <c r="K47" s="3"/>
      <c r="L47" s="3"/>
      <c r="M47" s="3"/>
    </row>
    <row r="48" spans="1:13" ht="29.25" customHeight="1" thickBot="1" x14ac:dyDescent="0.4">
      <c r="A48" s="3"/>
      <c r="B48" s="23" t="s">
        <v>275</v>
      </c>
      <c r="C48" s="57"/>
      <c r="D48" s="136"/>
      <c r="E48" s="17"/>
      <c r="F48" s="17">
        <v>15000600</v>
      </c>
      <c r="G48" s="17"/>
      <c r="H48" s="17"/>
      <c r="I48" s="17"/>
      <c r="J48" s="17"/>
      <c r="K48" s="3"/>
      <c r="L48" s="3"/>
      <c r="M48" s="3"/>
    </row>
    <row r="49" spans="1:13" ht="20.25" customHeight="1" thickBot="1" x14ac:dyDescent="0.4">
      <c r="A49" s="3"/>
      <c r="B49" s="227" t="s">
        <v>125</v>
      </c>
      <c r="C49" s="228"/>
      <c r="D49" s="229">
        <f>E49+F49+G49+H49+I49+J49+K49+L49+M49</f>
        <v>390937600</v>
      </c>
      <c r="E49" s="12">
        <f>E6+E25+E32+E40+E43+E46</f>
        <v>10800000</v>
      </c>
      <c r="F49" s="237">
        <f>F6+F19+F25+F32+F40+F43+F46</f>
        <v>346137600</v>
      </c>
      <c r="G49" s="12">
        <f>G6+G25+G32+G40+G43+G46</f>
        <v>0</v>
      </c>
      <c r="H49" s="12">
        <f>H6+H25+H32+H40+H43+H46</f>
        <v>0</v>
      </c>
      <c r="I49" s="12">
        <f>I6+I25+I32+I40+I43+I46</f>
        <v>0</v>
      </c>
      <c r="J49" s="12">
        <f>J6+J25+J32+J40+J43+J46</f>
        <v>0</v>
      </c>
      <c r="K49" s="12">
        <f>K6+K25+K32+K40+K43+K46</f>
        <v>0</v>
      </c>
      <c r="L49" s="237">
        <f t="shared" ref="L49:M49" si="7">L6+L25+L32+L40+L43+L46</f>
        <v>34000000</v>
      </c>
      <c r="M49" s="12">
        <f t="shared" si="7"/>
        <v>0</v>
      </c>
    </row>
    <row r="50" spans="1:13" ht="14.45" x14ac:dyDescent="0.35">
      <c r="F50" s="2"/>
    </row>
    <row r="51" spans="1:13" ht="14.45" x14ac:dyDescent="0.35">
      <c r="D51" s="1">
        <v>0</v>
      </c>
      <c r="F51" s="2">
        <v>0</v>
      </c>
    </row>
    <row r="52" spans="1:13" ht="14.45" x14ac:dyDescent="0.35">
      <c r="D52" s="2"/>
      <c r="F52" s="2"/>
    </row>
    <row r="53" spans="1:13" ht="14.45" x14ac:dyDescent="0.35">
      <c r="D53" s="2"/>
      <c r="E53" s="1"/>
    </row>
  </sheetData>
  <mergeCells count="14">
    <mergeCell ref="K1:K5"/>
    <mergeCell ref="M1:M5"/>
    <mergeCell ref="A1:A2"/>
    <mergeCell ref="G1:G5"/>
    <mergeCell ref="H1:H5"/>
    <mergeCell ref="I1:I5"/>
    <mergeCell ref="J1:J5"/>
    <mergeCell ref="D1:D5"/>
    <mergeCell ref="E1:E5"/>
    <mergeCell ref="F1:F5"/>
    <mergeCell ref="A4:A5"/>
    <mergeCell ref="B4:B5"/>
    <mergeCell ref="C1:C5"/>
    <mergeCell ref="L1:L5"/>
  </mergeCells>
  <phoneticPr fontId="0" type="noConversion"/>
  <pageMargins left="0.70866141732283472" right="0.70866141732283472" top="1.1417322834645669" bottom="0.74803149606299213" header="0.31496062992125984" footer="0.31496062992125984"/>
  <pageSetup scale="60" orientation="landscape" r:id="rId1"/>
  <headerFooter>
    <oddHeader>&amp;C&amp;"-,Negrita"DEPARTAMENTO DEL HUILA
MUNICIPIO DE NATAGA- SECTOR EDUCACION-
PLAN OPERATIVO ANUAL DE INVERSIONES 2014</oddHeader>
    <oddFooter>&amp;C&amp;"-,Negrita""UNIDOS TRABAJANDO POR LO NUESTRO"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38"/>
  <sheetViews>
    <sheetView topLeftCell="B1" workbookViewId="0">
      <pane xSplit="1" ySplit="4" topLeftCell="C29" activePane="bottomRight" state="frozen"/>
      <selection activeCell="B1" sqref="B1"/>
      <selection pane="topRight" activeCell="C1" sqref="C1"/>
      <selection pane="bottomLeft" activeCell="B5" sqref="B5"/>
      <selection pane="bottomRight" activeCell="D41" sqref="D41"/>
    </sheetView>
  </sheetViews>
  <sheetFormatPr baseColWidth="10" defaultColWidth="11.42578125" defaultRowHeight="15" x14ac:dyDescent="0.25"/>
  <cols>
    <col min="1" max="1" width="9.85546875" customWidth="1"/>
    <col min="2" max="2" width="62.85546875" customWidth="1"/>
    <col min="3" max="3" width="5.5703125" customWidth="1"/>
    <col min="4" max="10" width="12.5703125" customWidth="1"/>
  </cols>
  <sheetData>
    <row r="1" spans="1:12" ht="14.25" customHeight="1" x14ac:dyDescent="0.25">
      <c r="A1" s="357" t="s">
        <v>126</v>
      </c>
      <c r="B1" s="161" t="s">
        <v>57</v>
      </c>
      <c r="C1" s="359" t="s">
        <v>1</v>
      </c>
      <c r="D1" s="359" t="s">
        <v>80</v>
      </c>
      <c r="E1" s="336" t="s">
        <v>0</v>
      </c>
      <c r="F1" s="336" t="s">
        <v>2</v>
      </c>
      <c r="G1" s="336" t="s">
        <v>43</v>
      </c>
      <c r="H1" s="336" t="s">
        <v>398</v>
      </c>
      <c r="I1" s="336" t="s">
        <v>45</v>
      </c>
      <c r="J1" s="336" t="s">
        <v>6</v>
      </c>
      <c r="K1" s="336" t="s">
        <v>46</v>
      </c>
      <c r="L1" s="336" t="s">
        <v>47</v>
      </c>
    </row>
    <row r="2" spans="1:12" ht="15" customHeight="1" x14ac:dyDescent="0.25">
      <c r="A2" s="358"/>
      <c r="B2" s="161" t="s">
        <v>58</v>
      </c>
      <c r="C2" s="360"/>
      <c r="D2" s="360"/>
      <c r="E2" s="330"/>
      <c r="F2" s="330"/>
      <c r="G2" s="330"/>
      <c r="H2" s="330"/>
      <c r="I2" s="330"/>
      <c r="J2" s="330"/>
      <c r="K2" s="330"/>
      <c r="L2" s="330"/>
    </row>
    <row r="3" spans="1:12" ht="20.25" customHeight="1" x14ac:dyDescent="0.25">
      <c r="A3" s="3"/>
      <c r="B3" s="207" t="s">
        <v>56</v>
      </c>
      <c r="C3" s="360"/>
      <c r="D3" s="360"/>
      <c r="E3" s="330"/>
      <c r="F3" s="330"/>
      <c r="G3" s="330"/>
      <c r="H3" s="330"/>
      <c r="I3" s="330"/>
      <c r="J3" s="330"/>
      <c r="K3" s="330"/>
      <c r="L3" s="330"/>
    </row>
    <row r="4" spans="1:12" ht="36.75" customHeight="1" x14ac:dyDescent="0.25">
      <c r="A4" s="3"/>
      <c r="B4" s="183" t="s">
        <v>36</v>
      </c>
      <c r="C4" s="361"/>
      <c r="D4" s="361"/>
      <c r="E4" s="335"/>
      <c r="F4" s="335"/>
      <c r="G4" s="335"/>
      <c r="H4" s="335"/>
      <c r="I4" s="335"/>
      <c r="J4" s="335"/>
      <c r="K4" s="335"/>
      <c r="L4" s="335"/>
    </row>
    <row r="5" spans="1:12" ht="18" customHeight="1" thickBot="1" x14ac:dyDescent="0.35">
      <c r="A5" s="3"/>
      <c r="B5" s="182" t="s">
        <v>229</v>
      </c>
      <c r="C5" s="6"/>
      <c r="D5" s="6"/>
      <c r="E5" s="213">
        <f>E7+E8+E9+E10</f>
        <v>0</v>
      </c>
      <c r="F5" s="244">
        <f t="shared" ref="F5:L5" si="0">F7+F8+F9+F10</f>
        <v>120000000</v>
      </c>
      <c r="G5" s="213">
        <f t="shared" si="0"/>
        <v>0</v>
      </c>
      <c r="H5" s="213">
        <f t="shared" si="0"/>
        <v>0</v>
      </c>
      <c r="I5" s="213">
        <f t="shared" si="0"/>
        <v>0</v>
      </c>
      <c r="J5" s="213">
        <f t="shared" si="0"/>
        <v>0</v>
      </c>
      <c r="K5" s="213">
        <f t="shared" si="0"/>
        <v>0</v>
      </c>
      <c r="L5" s="213">
        <f t="shared" si="0"/>
        <v>0</v>
      </c>
    </row>
    <row r="6" spans="1:12" ht="18" customHeight="1" x14ac:dyDescent="0.25">
      <c r="A6" s="3"/>
      <c r="B6" s="115" t="s">
        <v>230</v>
      </c>
      <c r="C6" s="84"/>
      <c r="D6" s="84"/>
      <c r="E6" s="15"/>
      <c r="F6" s="15"/>
      <c r="G6" s="13"/>
      <c r="H6" s="7"/>
      <c r="I6" s="7"/>
      <c r="J6" s="7"/>
      <c r="K6" s="3"/>
      <c r="L6" s="3"/>
    </row>
    <row r="7" spans="1:12" ht="28.5" customHeight="1" x14ac:dyDescent="0.25">
      <c r="A7" s="3"/>
      <c r="B7" s="55" t="s">
        <v>351</v>
      </c>
      <c r="C7" s="84"/>
      <c r="D7" s="84"/>
      <c r="E7" s="15"/>
      <c r="F7" s="117">
        <v>50000000</v>
      </c>
      <c r="G7" s="13"/>
      <c r="H7" s="7"/>
      <c r="I7" s="7"/>
      <c r="J7" s="7"/>
      <c r="K7" s="3"/>
      <c r="L7" s="3"/>
    </row>
    <row r="8" spans="1:12" ht="31.7" customHeight="1" x14ac:dyDescent="0.25">
      <c r="A8" s="3"/>
      <c r="B8" s="55" t="s">
        <v>352</v>
      </c>
      <c r="C8" s="84"/>
      <c r="D8" s="84"/>
      <c r="E8" s="15"/>
      <c r="F8" s="117">
        <v>10000000</v>
      </c>
      <c r="G8" s="13"/>
      <c r="H8" s="7"/>
      <c r="I8" s="7"/>
      <c r="J8" s="7"/>
      <c r="K8" s="3"/>
      <c r="L8" s="3"/>
    </row>
    <row r="9" spans="1:12" ht="27.95" customHeight="1" x14ac:dyDescent="0.25">
      <c r="A9" s="3"/>
      <c r="B9" s="55" t="s">
        <v>388</v>
      </c>
      <c r="C9" s="84"/>
      <c r="D9" s="84"/>
      <c r="E9" s="15"/>
      <c r="F9" s="117">
        <v>50000000</v>
      </c>
      <c r="G9" s="13"/>
      <c r="H9" s="7"/>
      <c r="I9" s="7"/>
      <c r="J9" s="7"/>
      <c r="K9" s="3"/>
      <c r="L9" s="3"/>
    </row>
    <row r="10" spans="1:12" ht="26.45" customHeight="1" x14ac:dyDescent="0.25">
      <c r="A10" s="3"/>
      <c r="B10" s="55" t="s">
        <v>353</v>
      </c>
      <c r="C10" s="147"/>
      <c r="D10" s="147"/>
      <c r="E10" s="145"/>
      <c r="F10" s="117">
        <v>10000000</v>
      </c>
      <c r="G10" s="13"/>
      <c r="H10" s="7"/>
      <c r="I10" s="7"/>
      <c r="J10" s="7"/>
      <c r="K10" s="3"/>
      <c r="L10" s="3"/>
    </row>
    <row r="11" spans="1:12" ht="24" customHeight="1" x14ac:dyDescent="0.3">
      <c r="A11" s="3"/>
      <c r="B11" s="92" t="s">
        <v>232</v>
      </c>
      <c r="C11" s="13"/>
      <c r="D11" s="13"/>
      <c r="E11" s="13">
        <f>E13</f>
        <v>0</v>
      </c>
      <c r="F11" s="13">
        <f t="shared" ref="F11:L11" si="1">F13</f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</row>
    <row r="12" spans="1:12" ht="33" customHeight="1" x14ac:dyDescent="0.25">
      <c r="A12" s="3"/>
      <c r="B12" s="208" t="s">
        <v>231</v>
      </c>
      <c r="C12" s="114"/>
      <c r="D12" s="114"/>
      <c r="E12" s="15"/>
      <c r="F12" s="117"/>
      <c r="G12" s="13"/>
      <c r="H12" s="7"/>
      <c r="I12" s="7"/>
      <c r="J12" s="7"/>
      <c r="K12" s="3"/>
      <c r="L12" s="3"/>
    </row>
    <row r="13" spans="1:12" ht="16.350000000000001" customHeight="1" thickBot="1" x14ac:dyDescent="0.3">
      <c r="A13" s="3"/>
      <c r="B13" s="209"/>
      <c r="C13" s="114"/>
      <c r="D13" s="114"/>
      <c r="E13" s="193"/>
      <c r="F13" s="117">
        <v>0</v>
      </c>
      <c r="G13" s="13"/>
      <c r="H13" s="7"/>
      <c r="I13" s="7"/>
      <c r="J13" s="7"/>
      <c r="K13" s="3"/>
      <c r="L13" s="3"/>
    </row>
    <row r="14" spans="1:12" ht="30.75" thickBot="1" x14ac:dyDescent="0.3">
      <c r="A14" s="3"/>
      <c r="B14" s="130" t="s">
        <v>205</v>
      </c>
      <c r="C14" s="50"/>
      <c r="D14" s="5">
        <f>E14+F14+G14+H14+I14+J14+K14+L14</f>
        <v>120000000</v>
      </c>
      <c r="E14" s="13">
        <f>E11+E5</f>
        <v>0</v>
      </c>
      <c r="F14" s="282">
        <f t="shared" ref="F14:L14" si="2">F11+F5</f>
        <v>120000000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</row>
    <row r="15" spans="1:12" ht="9" customHeight="1" x14ac:dyDescent="0.25">
      <c r="A15" s="210"/>
      <c r="B15" s="211"/>
      <c r="C15" s="50"/>
      <c r="D15" s="148"/>
      <c r="E15" s="193"/>
      <c r="F15" s="148"/>
      <c r="G15" s="148"/>
      <c r="H15" s="148"/>
      <c r="I15" s="148"/>
      <c r="J15" s="148"/>
      <c r="K15" s="148"/>
      <c r="L15" s="148"/>
    </row>
    <row r="16" spans="1:12" x14ac:dyDescent="0.25">
      <c r="A16" s="356" t="s">
        <v>14</v>
      </c>
      <c r="B16" s="161" t="s">
        <v>59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45" customHeight="1" x14ac:dyDescent="0.25">
      <c r="A17" s="357"/>
      <c r="B17" s="161" t="s">
        <v>60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58"/>
      <c r="B18" s="212" t="s">
        <v>61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45" x14ac:dyDescent="0.3">
      <c r="A19" s="3"/>
      <c r="B19" s="184" t="s">
        <v>62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45" x14ac:dyDescent="0.3">
      <c r="A20" s="3"/>
      <c r="B20" s="185" t="s">
        <v>206</v>
      </c>
      <c r="C20" s="3"/>
      <c r="D20" s="3"/>
      <c r="E20" s="161">
        <f>E22</f>
        <v>0</v>
      </c>
      <c r="F20" s="245">
        <f t="shared" ref="F20:L20" si="3">F22</f>
        <v>3000000</v>
      </c>
      <c r="G20" s="161">
        <f t="shared" si="3"/>
        <v>0</v>
      </c>
      <c r="H20" s="161">
        <f t="shared" si="3"/>
        <v>0</v>
      </c>
      <c r="I20" s="161">
        <f t="shared" si="3"/>
        <v>0</v>
      </c>
      <c r="J20" s="161">
        <f t="shared" si="3"/>
        <v>0</v>
      </c>
      <c r="K20" s="161">
        <f t="shared" si="3"/>
        <v>0</v>
      </c>
      <c r="L20" s="161">
        <f t="shared" si="3"/>
        <v>0</v>
      </c>
    </row>
    <row r="21" spans="1:12" ht="30" customHeight="1" x14ac:dyDescent="0.3">
      <c r="A21" s="3"/>
      <c r="B21" s="217" t="s">
        <v>207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thickBot="1" x14ac:dyDescent="0.35">
      <c r="A22" s="3"/>
      <c r="B22" s="116" t="s">
        <v>354</v>
      </c>
      <c r="C22" s="3"/>
      <c r="D22" s="3"/>
      <c r="E22" s="3"/>
      <c r="F22" s="45">
        <v>3000000</v>
      </c>
      <c r="G22" s="45"/>
      <c r="H22" s="45"/>
      <c r="I22" s="45"/>
      <c r="J22" s="45"/>
      <c r="K22" s="45"/>
      <c r="L22" s="45"/>
    </row>
    <row r="23" spans="1:12" ht="30.75" thickBot="1" x14ac:dyDescent="0.3">
      <c r="A23" s="3"/>
      <c r="B23" s="214" t="s">
        <v>208</v>
      </c>
      <c r="C23" s="247"/>
      <c r="D23" s="246">
        <f>E23+F23+G23+H23+I23+J23+K23+L23</f>
        <v>3000000</v>
      </c>
      <c r="E23" s="247">
        <f>E20</f>
        <v>0</v>
      </c>
      <c r="F23" s="286">
        <f t="shared" ref="F23:L23" si="4">F20</f>
        <v>3000000</v>
      </c>
      <c r="G23" s="247">
        <f t="shared" si="4"/>
        <v>0</v>
      </c>
      <c r="H23" s="247">
        <f t="shared" si="4"/>
        <v>0</v>
      </c>
      <c r="I23" s="247">
        <f t="shared" si="4"/>
        <v>0</v>
      </c>
      <c r="J23" s="247">
        <f t="shared" si="4"/>
        <v>0</v>
      </c>
      <c r="K23" s="247">
        <f t="shared" si="4"/>
        <v>0</v>
      </c>
      <c r="L23" s="247">
        <f t="shared" si="4"/>
        <v>0</v>
      </c>
    </row>
    <row r="24" spans="1:12" thickBot="1" x14ac:dyDescent="0.4">
      <c r="A24" s="79"/>
      <c r="B24" s="62"/>
      <c r="C24" s="3"/>
      <c r="D24" s="11"/>
      <c r="E24" s="3"/>
      <c r="F24" s="8"/>
      <c r="G24" s="45"/>
      <c r="H24" s="45"/>
      <c r="I24" s="45"/>
      <c r="J24" s="45"/>
      <c r="K24" s="45"/>
      <c r="L24" s="45"/>
    </row>
    <row r="25" spans="1:12" x14ac:dyDescent="0.25">
      <c r="A25" s="332" t="s">
        <v>126</v>
      </c>
      <c r="B25" s="186" t="s">
        <v>63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34"/>
      <c r="B26" s="165" t="s">
        <v>16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45" x14ac:dyDescent="0.35">
      <c r="A27" s="3"/>
      <c r="B27" s="187" t="s">
        <v>64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45" x14ac:dyDescent="0.35">
      <c r="A28" s="3"/>
      <c r="B28" s="183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5.35" customHeight="1" thickBot="1" x14ac:dyDescent="0.4">
      <c r="A29" s="3"/>
      <c r="B29" s="181" t="s">
        <v>210</v>
      </c>
      <c r="C29" s="3"/>
      <c r="D29" s="3"/>
      <c r="E29" s="3">
        <f>E31+E32</f>
        <v>0</v>
      </c>
      <c r="F29" s="245">
        <f t="shared" ref="F29:L29" si="5">F31+F32</f>
        <v>4000000</v>
      </c>
      <c r="G29" s="3">
        <f t="shared" si="5"/>
        <v>0</v>
      </c>
      <c r="H29" s="10">
        <f>+H33</f>
        <v>10000000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</row>
    <row r="30" spans="1:12" ht="15.75" x14ac:dyDescent="0.25">
      <c r="A30" s="3"/>
      <c r="B30" s="115" t="s">
        <v>211</v>
      </c>
      <c r="C30" s="3"/>
      <c r="D30" s="3"/>
      <c r="E30" s="3"/>
      <c r="F30" s="45"/>
      <c r="G30" s="3"/>
      <c r="H30" s="3"/>
      <c r="I30" s="3"/>
      <c r="J30" s="3"/>
      <c r="K30" s="3"/>
      <c r="L30" s="3"/>
    </row>
    <row r="31" spans="1:12" ht="27.95" x14ac:dyDescent="0.35">
      <c r="A31" s="3"/>
      <c r="B31" s="55" t="s">
        <v>355</v>
      </c>
      <c r="C31" s="3"/>
      <c r="D31" s="3"/>
      <c r="E31" s="3"/>
      <c r="F31" s="45">
        <v>2000000</v>
      </c>
      <c r="G31" s="3"/>
      <c r="H31" s="3"/>
      <c r="I31" s="3"/>
      <c r="J31" s="3"/>
      <c r="K31" s="3"/>
      <c r="L31" s="3"/>
    </row>
    <row r="32" spans="1:12" ht="24.6" customHeight="1" x14ac:dyDescent="0.35">
      <c r="A32" s="3"/>
      <c r="B32" s="55" t="s">
        <v>356</v>
      </c>
      <c r="C32" s="3"/>
      <c r="D32" s="3"/>
      <c r="E32" s="3"/>
      <c r="F32" s="45">
        <v>2000000</v>
      </c>
      <c r="G32" s="3"/>
      <c r="H32" s="3"/>
      <c r="I32" s="3"/>
      <c r="J32" s="3"/>
      <c r="K32" s="3"/>
      <c r="L32" s="3"/>
    </row>
    <row r="33" spans="1:12" ht="35.1" customHeight="1" x14ac:dyDescent="0.25">
      <c r="A33" s="3"/>
      <c r="B33" s="303" t="s">
        <v>397</v>
      </c>
      <c r="C33" s="3"/>
      <c r="D33" s="3"/>
      <c r="E33" s="3"/>
      <c r="F33" s="45">
        <v>0</v>
      </c>
      <c r="G33" s="3"/>
      <c r="H33" s="45">
        <v>10000000</v>
      </c>
      <c r="I33" s="3"/>
      <c r="J33" s="3"/>
      <c r="K33" s="3"/>
      <c r="L33" s="3"/>
    </row>
    <row r="34" spans="1:12" ht="27" customHeight="1" x14ac:dyDescent="0.35">
      <c r="A34" s="3"/>
      <c r="B34" s="181" t="s">
        <v>209</v>
      </c>
      <c r="C34" s="3"/>
      <c r="D34" s="3"/>
      <c r="E34" s="161">
        <f>E36+E37</f>
        <v>0</v>
      </c>
      <c r="F34" s="245">
        <f t="shared" ref="F34:L34" si="6">F36+F37</f>
        <v>7000000</v>
      </c>
      <c r="G34" s="161">
        <f t="shared" si="6"/>
        <v>0</v>
      </c>
      <c r="H34" s="161">
        <f t="shared" si="6"/>
        <v>0</v>
      </c>
      <c r="I34" s="161">
        <f t="shared" si="6"/>
        <v>0</v>
      </c>
      <c r="J34" s="161">
        <f t="shared" si="6"/>
        <v>0</v>
      </c>
      <c r="K34" s="161">
        <f t="shared" si="6"/>
        <v>0</v>
      </c>
      <c r="L34" s="161">
        <f t="shared" si="6"/>
        <v>0</v>
      </c>
    </row>
    <row r="35" spans="1:12" ht="31.5" x14ac:dyDescent="0.25">
      <c r="A35" s="3"/>
      <c r="B35" s="118" t="s">
        <v>212</v>
      </c>
      <c r="C35" s="3"/>
      <c r="D35" s="3"/>
      <c r="E35" s="3"/>
      <c r="F35" s="45"/>
      <c r="G35" s="3"/>
      <c r="H35" s="3"/>
      <c r="I35" s="3"/>
      <c r="J35" s="3"/>
      <c r="K35" s="3"/>
      <c r="L35" s="3"/>
    </row>
    <row r="36" spans="1:12" x14ac:dyDescent="0.25">
      <c r="A36" s="3"/>
      <c r="B36" s="120" t="s">
        <v>357</v>
      </c>
      <c r="C36" s="3"/>
      <c r="D36" s="3"/>
      <c r="E36" s="3"/>
      <c r="F36" s="45">
        <v>5000000</v>
      </c>
      <c r="G36" s="3"/>
      <c r="H36" s="3"/>
      <c r="I36" s="3"/>
      <c r="J36" s="3"/>
      <c r="K36" s="3"/>
      <c r="L36" s="3"/>
    </row>
    <row r="37" spans="1:12" ht="14.45" x14ac:dyDescent="0.35">
      <c r="A37" s="3"/>
      <c r="B37" s="120" t="s">
        <v>358</v>
      </c>
      <c r="C37" s="3"/>
      <c r="D37" s="3"/>
      <c r="E37" s="3"/>
      <c r="F37" s="45">
        <v>2000000</v>
      </c>
      <c r="G37" s="3"/>
      <c r="H37" s="3"/>
      <c r="I37" s="3"/>
      <c r="J37" s="3"/>
      <c r="K37" s="3"/>
      <c r="L37" s="3"/>
    </row>
    <row r="38" spans="1:12" ht="18" customHeight="1" thickBot="1" x14ac:dyDescent="0.3">
      <c r="A38" s="3"/>
      <c r="B38" s="248" t="s">
        <v>234</v>
      </c>
      <c r="C38" s="249"/>
      <c r="D38" s="250">
        <f>E38+F38+G38+H38+I38+J38+K38+L38</f>
        <v>21000000</v>
      </c>
      <c r="E38" s="251">
        <f>E29+E34</f>
        <v>0</v>
      </c>
      <c r="F38" s="286">
        <f t="shared" ref="F38:L38" si="7">F29+F34</f>
        <v>11000000</v>
      </c>
      <c r="G38" s="251">
        <f t="shared" si="7"/>
        <v>0</v>
      </c>
      <c r="H38" s="304">
        <f t="shared" si="7"/>
        <v>10000000</v>
      </c>
      <c r="I38" s="251">
        <f t="shared" si="7"/>
        <v>0</v>
      </c>
      <c r="J38" s="251">
        <f t="shared" si="7"/>
        <v>0</v>
      </c>
      <c r="K38" s="251">
        <f t="shared" si="7"/>
        <v>0</v>
      </c>
      <c r="L38" s="251">
        <f t="shared" si="7"/>
        <v>0</v>
      </c>
    </row>
  </sheetData>
  <mergeCells count="13">
    <mergeCell ref="L1:L4"/>
    <mergeCell ref="A16:A18"/>
    <mergeCell ref="A25:A26"/>
    <mergeCell ref="E1:E4"/>
    <mergeCell ref="F1:F4"/>
    <mergeCell ref="G1:G4"/>
    <mergeCell ref="H1:H4"/>
    <mergeCell ref="I1:I4"/>
    <mergeCell ref="C1:C4"/>
    <mergeCell ref="D1:D4"/>
    <mergeCell ref="A1:A2"/>
    <mergeCell ref="J1:J4"/>
    <mergeCell ref="K1:K4"/>
  </mergeCells>
  <phoneticPr fontId="0" type="noConversion"/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&amp;C&amp;"-,Negrita"DEPARTAMENTO DEL HUILA
MUNICIPIO DE NATAGA
PLAN PLURIANUAL DE INVERSIONES 2014</oddHeader>
    <oddFooter>&amp;C&amp;"-,Negrita""UNIDOS TRABAJANDO POR LO NUESTRO"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34"/>
  <sheetViews>
    <sheetView topLeftCell="B1" zoomScaleNormal="100" workbookViewId="0">
      <pane xSplit="1" ySplit="4" topLeftCell="C23" activePane="bottomRight" state="frozen"/>
      <selection activeCell="B1" sqref="B1"/>
      <selection pane="topRight" activeCell="C1" sqref="C1"/>
      <selection pane="bottomLeft" activeCell="B5" sqref="B5"/>
      <selection pane="bottomRight" activeCell="B9" sqref="B9"/>
    </sheetView>
  </sheetViews>
  <sheetFormatPr baseColWidth="10" defaultColWidth="11.42578125" defaultRowHeight="15" x14ac:dyDescent="0.25"/>
  <cols>
    <col min="2" max="2" width="70.42578125" customWidth="1"/>
    <col min="3" max="3" width="5.42578125" customWidth="1"/>
    <col min="4" max="4" width="12.5703125" customWidth="1"/>
    <col min="6" max="6" width="14.140625" bestFit="1" customWidth="1"/>
    <col min="8" max="8" width="13.140625" bestFit="1" customWidth="1"/>
    <col min="9" max="9" width="13.140625" customWidth="1"/>
  </cols>
  <sheetData>
    <row r="1" spans="1:13" x14ac:dyDescent="0.25">
      <c r="A1" s="3"/>
      <c r="B1" s="152" t="s">
        <v>65</v>
      </c>
      <c r="C1" s="362" t="s">
        <v>1</v>
      </c>
      <c r="D1" s="362" t="s">
        <v>79</v>
      </c>
      <c r="E1" s="362" t="s">
        <v>0</v>
      </c>
      <c r="F1" s="362" t="s">
        <v>2</v>
      </c>
      <c r="G1" s="362" t="s">
        <v>43</v>
      </c>
      <c r="H1" s="362" t="s">
        <v>44</v>
      </c>
      <c r="I1" s="362" t="s">
        <v>243</v>
      </c>
      <c r="J1" s="362" t="s">
        <v>45</v>
      </c>
      <c r="K1" s="362" t="s">
        <v>6</v>
      </c>
      <c r="L1" s="362" t="s">
        <v>46</v>
      </c>
      <c r="M1" s="362" t="s">
        <v>47</v>
      </c>
    </row>
    <row r="2" spans="1:13" ht="14.45" customHeight="1" x14ac:dyDescent="0.25">
      <c r="A2" s="3"/>
      <c r="B2" s="152" t="s">
        <v>66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39" customHeight="1" x14ac:dyDescent="0.25">
      <c r="A3" s="3" t="s">
        <v>14</v>
      </c>
      <c r="B3" s="176" t="s">
        <v>67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22.35" customHeight="1" x14ac:dyDescent="0.25">
      <c r="A4" s="3"/>
      <c r="B4" s="175" t="s">
        <v>36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</row>
    <row r="5" spans="1:13" ht="17.25" customHeight="1" x14ac:dyDescent="0.3">
      <c r="A5" s="3"/>
      <c r="B5" s="123" t="s">
        <v>181</v>
      </c>
      <c r="C5" s="3"/>
      <c r="D5" s="3"/>
      <c r="E5" s="161">
        <f>E7+E8+E9+E10+E11+E12+E13</f>
        <v>0</v>
      </c>
      <c r="F5" s="245">
        <f t="shared" ref="F5:M5" si="0">F7+F8+F9+F10+F11+F12+F13</f>
        <v>124400000</v>
      </c>
      <c r="G5" s="161">
        <f t="shared" si="0"/>
        <v>0</v>
      </c>
      <c r="H5" s="161">
        <f t="shared" si="0"/>
        <v>0</v>
      </c>
      <c r="I5" s="245">
        <f t="shared" si="0"/>
        <v>8000000</v>
      </c>
      <c r="J5" s="161">
        <f t="shared" si="0"/>
        <v>0</v>
      </c>
      <c r="K5" s="161">
        <f t="shared" si="0"/>
        <v>0</v>
      </c>
      <c r="L5" s="161">
        <f t="shared" si="0"/>
        <v>0</v>
      </c>
      <c r="M5" s="161">
        <f t="shared" si="0"/>
        <v>0</v>
      </c>
    </row>
    <row r="6" spans="1:13" ht="31.5" customHeight="1" x14ac:dyDescent="0.3">
      <c r="A6" s="3"/>
      <c r="B6" s="121" t="s">
        <v>182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0.45" customHeight="1" x14ac:dyDescent="0.25">
      <c r="A7" s="3"/>
      <c r="B7" s="39" t="s">
        <v>390</v>
      </c>
      <c r="C7" s="3"/>
      <c r="D7" s="3"/>
      <c r="E7" s="3"/>
      <c r="F7" s="267">
        <v>20000000</v>
      </c>
      <c r="G7" s="3"/>
      <c r="H7" s="3"/>
      <c r="I7" s="3"/>
      <c r="J7" s="3"/>
      <c r="K7" s="3"/>
      <c r="L7" s="3"/>
      <c r="M7" s="3"/>
    </row>
    <row r="8" spans="1:13" ht="31.5" customHeight="1" x14ac:dyDescent="0.35">
      <c r="A8" s="3"/>
      <c r="B8" s="39" t="s">
        <v>391</v>
      </c>
      <c r="C8" s="3"/>
      <c r="D8" s="3"/>
      <c r="E8" s="3"/>
      <c r="F8" s="45">
        <v>5000000</v>
      </c>
      <c r="G8" s="3"/>
      <c r="H8" s="3"/>
      <c r="I8" s="3"/>
      <c r="J8" s="3"/>
      <c r="K8" s="3"/>
      <c r="L8" s="3"/>
      <c r="M8" s="3"/>
    </row>
    <row r="9" spans="1:13" ht="31.7" customHeight="1" x14ac:dyDescent="0.3">
      <c r="A9" s="3"/>
      <c r="B9" s="39" t="s">
        <v>359</v>
      </c>
      <c r="C9" s="3"/>
      <c r="D9" s="3"/>
      <c r="E9" s="3"/>
      <c r="F9" s="45">
        <v>30000000</v>
      </c>
      <c r="G9" s="3"/>
      <c r="H9" s="3"/>
      <c r="I9" s="3"/>
      <c r="J9" s="3"/>
      <c r="K9" s="3"/>
      <c r="L9" s="3"/>
      <c r="M9" s="3"/>
    </row>
    <row r="10" spans="1:13" ht="54" customHeight="1" x14ac:dyDescent="0.25">
      <c r="A10" s="3"/>
      <c r="B10" s="39" t="s">
        <v>360</v>
      </c>
      <c r="C10" s="3"/>
      <c r="D10" s="3"/>
      <c r="E10" s="3"/>
      <c r="F10" s="301">
        <v>46400000</v>
      </c>
      <c r="G10" s="3"/>
      <c r="H10" s="3"/>
      <c r="I10" s="105">
        <v>8000000</v>
      </c>
      <c r="J10" s="3"/>
      <c r="K10" s="3"/>
      <c r="L10" s="3"/>
      <c r="M10" s="3"/>
    </row>
    <row r="11" spans="1:13" ht="36.75" customHeight="1" x14ac:dyDescent="0.3">
      <c r="A11" s="3"/>
      <c r="B11" s="39" t="s">
        <v>361</v>
      </c>
      <c r="C11" s="3"/>
      <c r="D11" s="3"/>
      <c r="E11" s="3"/>
      <c r="F11" s="45">
        <v>6000000</v>
      </c>
      <c r="G11" s="3"/>
      <c r="H11" s="3"/>
      <c r="I11" s="3"/>
      <c r="J11" s="3"/>
      <c r="K11" s="3"/>
      <c r="L11" s="3"/>
      <c r="M11" s="3"/>
    </row>
    <row r="12" spans="1:13" ht="21" customHeight="1" x14ac:dyDescent="0.35">
      <c r="A12" s="3"/>
      <c r="B12" s="39" t="s">
        <v>389</v>
      </c>
      <c r="C12" s="3"/>
      <c r="D12" s="3"/>
      <c r="E12" s="3"/>
      <c r="F12" s="12">
        <v>11000000</v>
      </c>
      <c r="G12" s="3"/>
      <c r="H12" s="3"/>
      <c r="I12" s="3"/>
      <c r="J12" s="3"/>
      <c r="K12" s="3"/>
      <c r="L12" s="3"/>
      <c r="M12" s="3"/>
    </row>
    <row r="13" spans="1:13" ht="33" customHeight="1" x14ac:dyDescent="0.3">
      <c r="A13" s="3"/>
      <c r="B13" s="39" t="s">
        <v>362</v>
      </c>
      <c r="C13" s="3"/>
      <c r="D13" s="3"/>
      <c r="E13" s="3"/>
      <c r="F13" s="45">
        <v>6000000</v>
      </c>
      <c r="G13" s="3"/>
      <c r="H13" s="3"/>
      <c r="I13" s="3"/>
      <c r="J13" s="3"/>
      <c r="K13" s="3"/>
      <c r="L13" s="3"/>
      <c r="M13" s="3"/>
    </row>
    <row r="14" spans="1:13" ht="45" x14ac:dyDescent="0.25">
      <c r="A14" s="3"/>
      <c r="B14" s="262" t="s">
        <v>184</v>
      </c>
      <c r="C14" s="265"/>
      <c r="D14" s="266">
        <f>E14+F14+G14+H14+I14+J14+K14+L14+M14</f>
        <v>132400000</v>
      </c>
      <c r="E14" s="270">
        <f>E5</f>
        <v>0</v>
      </c>
      <c r="F14" s="286">
        <f t="shared" ref="F14:M14" si="1">F5</f>
        <v>124400000</v>
      </c>
      <c r="G14" s="270">
        <f t="shared" si="1"/>
        <v>0</v>
      </c>
      <c r="H14" s="270">
        <f t="shared" si="1"/>
        <v>0</v>
      </c>
      <c r="I14" s="264">
        <f t="shared" si="1"/>
        <v>8000000</v>
      </c>
      <c r="J14" s="270">
        <f t="shared" si="1"/>
        <v>0</v>
      </c>
      <c r="K14" s="270">
        <f t="shared" si="1"/>
        <v>0</v>
      </c>
      <c r="L14" s="270">
        <f t="shared" si="1"/>
        <v>0</v>
      </c>
      <c r="M14" s="270">
        <f t="shared" si="1"/>
        <v>0</v>
      </c>
    </row>
    <row r="15" spans="1:13" ht="14.45" x14ac:dyDescent="0.3">
      <c r="A15" s="3"/>
      <c r="B15" s="85"/>
      <c r="C15" s="3"/>
      <c r="D15" s="11"/>
      <c r="E15" s="3"/>
      <c r="F15" s="8"/>
      <c r="G15" s="3"/>
      <c r="H15" s="3"/>
      <c r="I15" s="3"/>
      <c r="J15" s="3"/>
      <c r="K15" s="3"/>
      <c r="L15" s="3"/>
      <c r="M15" s="3"/>
    </row>
    <row r="16" spans="1:13" ht="14.45" x14ac:dyDescent="0.3">
      <c r="A16" s="3"/>
      <c r="B16" s="177" t="s">
        <v>68</v>
      </c>
      <c r="C16" s="3"/>
      <c r="D16" s="3"/>
      <c r="E16" s="3"/>
      <c r="F16" s="45"/>
      <c r="G16" s="3"/>
      <c r="H16" s="3"/>
      <c r="I16" s="3"/>
      <c r="J16" s="3"/>
      <c r="K16" s="3"/>
      <c r="L16" s="3"/>
      <c r="M16" s="3"/>
    </row>
    <row r="17" spans="1:13" x14ac:dyDescent="0.25">
      <c r="A17" s="365" t="s">
        <v>14</v>
      </c>
      <c r="B17" s="177" t="s">
        <v>29</v>
      </c>
      <c r="C17" s="3"/>
      <c r="D17" s="3"/>
      <c r="E17" s="3"/>
      <c r="F17" s="45"/>
      <c r="G17" s="3"/>
      <c r="H17" s="3"/>
      <c r="I17" s="3"/>
      <c r="J17" s="3"/>
      <c r="K17" s="3"/>
      <c r="L17" s="3"/>
      <c r="M17" s="3"/>
    </row>
    <row r="18" spans="1:13" ht="18" customHeight="1" x14ac:dyDescent="0.25">
      <c r="A18" s="365"/>
      <c r="B18" s="178" t="s">
        <v>69</v>
      </c>
      <c r="C18" s="3"/>
      <c r="D18" s="3"/>
      <c r="E18" s="3"/>
      <c r="F18" s="45"/>
      <c r="G18" s="3"/>
      <c r="H18" s="3"/>
      <c r="I18" s="3"/>
      <c r="J18" s="3"/>
      <c r="K18" s="3"/>
      <c r="L18" s="3"/>
      <c r="M18" s="3"/>
    </row>
    <row r="19" spans="1:13" x14ac:dyDescent="0.25">
      <c r="A19" s="365"/>
      <c r="B19" s="175" t="s">
        <v>70</v>
      </c>
      <c r="C19" s="3"/>
      <c r="D19" s="3"/>
      <c r="E19" s="3"/>
      <c r="F19" s="45"/>
      <c r="G19" s="3"/>
      <c r="H19" s="3"/>
      <c r="I19" s="3"/>
      <c r="J19" s="3"/>
      <c r="K19" s="3"/>
      <c r="L19" s="3"/>
      <c r="M19" s="3"/>
    </row>
    <row r="20" spans="1:13" ht="18" customHeight="1" x14ac:dyDescent="0.3">
      <c r="A20" s="3"/>
      <c r="B20" s="195" t="s">
        <v>233</v>
      </c>
      <c r="C20" s="3"/>
      <c r="D20" s="3"/>
      <c r="E20" s="161">
        <f>E22+E23+E24</f>
        <v>0</v>
      </c>
      <c r="F20" s="245">
        <f t="shared" ref="F20:M20" si="2">F22+F23+F24</f>
        <v>78200000</v>
      </c>
      <c r="G20" s="161">
        <f t="shared" si="2"/>
        <v>0</v>
      </c>
      <c r="H20" s="161">
        <f t="shared" si="2"/>
        <v>0</v>
      </c>
      <c r="I20" s="161"/>
      <c r="J20" s="161">
        <f t="shared" si="2"/>
        <v>0</v>
      </c>
      <c r="K20" s="161">
        <f t="shared" si="2"/>
        <v>0</v>
      </c>
      <c r="L20" s="161">
        <f t="shared" si="2"/>
        <v>0</v>
      </c>
      <c r="M20" s="161">
        <f t="shared" si="2"/>
        <v>0</v>
      </c>
    </row>
    <row r="21" spans="1:13" ht="14.45" x14ac:dyDescent="0.3">
      <c r="A21" s="3"/>
      <c r="B21" s="60" t="s">
        <v>183</v>
      </c>
      <c r="C21" s="3"/>
      <c r="D21" s="3"/>
      <c r="E21" s="3"/>
      <c r="F21" s="45"/>
      <c r="G21" s="3"/>
      <c r="H21" s="3"/>
      <c r="I21" s="3"/>
      <c r="J21" s="3"/>
      <c r="K21" s="3"/>
      <c r="L21" s="3"/>
      <c r="M21" s="3"/>
    </row>
    <row r="22" spans="1:13" ht="23.45" customHeight="1" x14ac:dyDescent="0.35">
      <c r="A22" s="3"/>
      <c r="B22" s="39" t="s">
        <v>392</v>
      </c>
      <c r="C22" s="3"/>
      <c r="D22" s="3"/>
      <c r="E22" s="3"/>
      <c r="F22" s="45">
        <v>40000000</v>
      </c>
      <c r="G22" s="3"/>
      <c r="H22" s="45"/>
      <c r="I22" s="45"/>
      <c r="J22" s="3"/>
      <c r="K22" s="3"/>
      <c r="L22" s="3"/>
      <c r="M22" s="3"/>
    </row>
    <row r="23" spans="1:13" ht="25.35" customHeight="1" x14ac:dyDescent="0.3">
      <c r="A23" s="3"/>
      <c r="B23" s="39" t="s">
        <v>363</v>
      </c>
      <c r="C23" s="3"/>
      <c r="D23" s="3"/>
      <c r="E23" s="3"/>
      <c r="F23" s="45">
        <v>13200000</v>
      </c>
      <c r="G23" s="3"/>
      <c r="H23" s="45"/>
      <c r="I23" s="45"/>
      <c r="J23" s="3"/>
      <c r="K23" s="3"/>
      <c r="L23" s="3"/>
      <c r="M23" s="3"/>
    </row>
    <row r="24" spans="1:13" ht="29.45" customHeight="1" x14ac:dyDescent="0.35">
      <c r="A24" s="3"/>
      <c r="B24" s="39" t="s">
        <v>393</v>
      </c>
      <c r="C24" s="3"/>
      <c r="D24" s="3"/>
      <c r="E24" s="3"/>
      <c r="F24" s="45">
        <v>25000000</v>
      </c>
      <c r="G24" s="3"/>
      <c r="H24" s="45"/>
      <c r="I24" s="45"/>
      <c r="J24" s="3"/>
      <c r="K24" s="3"/>
      <c r="L24" s="3"/>
      <c r="M24" s="3"/>
    </row>
    <row r="25" spans="1:13" ht="25.5" x14ac:dyDescent="0.25">
      <c r="A25" s="3"/>
      <c r="B25" s="215" t="s">
        <v>213</v>
      </c>
      <c r="C25" s="161"/>
      <c r="D25" s="161"/>
      <c r="E25" s="161">
        <f>E27+E28</f>
        <v>0</v>
      </c>
      <c r="F25" s="245">
        <f>F27+F28+F29+F31</f>
        <v>65867000</v>
      </c>
      <c r="G25" s="161">
        <f t="shared" ref="G25:M25" si="3">G27+G28</f>
        <v>0</v>
      </c>
      <c r="H25" s="161">
        <f t="shared" si="3"/>
        <v>0</v>
      </c>
      <c r="I25" s="161"/>
      <c r="J25" s="161">
        <f t="shared" si="3"/>
        <v>0</v>
      </c>
      <c r="K25" s="161">
        <f t="shared" si="3"/>
        <v>0</v>
      </c>
      <c r="L25" s="161">
        <f t="shared" si="3"/>
        <v>0</v>
      </c>
      <c r="M25" s="161">
        <f t="shared" si="3"/>
        <v>0</v>
      </c>
    </row>
    <row r="26" spans="1:13" ht="14.45" x14ac:dyDescent="0.3">
      <c r="A26" s="3"/>
      <c r="B26" s="123" t="s">
        <v>214</v>
      </c>
      <c r="C26" s="3"/>
      <c r="D26" s="3"/>
      <c r="E26" s="3"/>
      <c r="F26" s="45"/>
      <c r="G26" s="3"/>
      <c r="H26" s="45"/>
      <c r="I26" s="45"/>
      <c r="J26" s="3"/>
      <c r="K26" s="3"/>
      <c r="L26" s="3"/>
      <c r="M26" s="3"/>
    </row>
    <row r="27" spans="1:13" ht="14.45" x14ac:dyDescent="0.3">
      <c r="A27" s="3"/>
      <c r="B27" s="124" t="s">
        <v>364</v>
      </c>
      <c r="C27" s="3"/>
      <c r="D27" s="3"/>
      <c r="E27" s="3"/>
      <c r="F27" s="45">
        <v>9867000</v>
      </c>
      <c r="G27" s="3"/>
      <c r="H27" s="45"/>
      <c r="I27" s="45"/>
      <c r="J27" s="3"/>
      <c r="K27" s="3"/>
      <c r="L27" s="3"/>
      <c r="M27" s="3"/>
    </row>
    <row r="28" spans="1:13" ht="14.45" x14ac:dyDescent="0.3">
      <c r="A28" s="3"/>
      <c r="B28" s="124" t="s">
        <v>365</v>
      </c>
      <c r="C28" s="3"/>
      <c r="D28" s="3"/>
      <c r="E28" s="3"/>
      <c r="F28" s="45">
        <v>2000000</v>
      </c>
      <c r="G28" s="3"/>
      <c r="H28" s="45"/>
      <c r="I28" s="45"/>
      <c r="J28" s="3"/>
      <c r="K28" s="3"/>
      <c r="L28" s="3"/>
      <c r="M28" s="3"/>
    </row>
    <row r="29" spans="1:13" ht="14.45" x14ac:dyDescent="0.35">
      <c r="A29" s="3"/>
      <c r="B29" s="122" t="s">
        <v>215</v>
      </c>
      <c r="C29" s="3"/>
      <c r="D29" s="3"/>
      <c r="E29" s="3">
        <f>E31</f>
        <v>0</v>
      </c>
      <c r="F29" s="245">
        <f t="shared" ref="F29:M29" si="4">F31</f>
        <v>27000000</v>
      </c>
      <c r="G29" s="3">
        <f t="shared" si="4"/>
        <v>0</v>
      </c>
      <c r="H29" s="3">
        <f t="shared" si="4"/>
        <v>0</v>
      </c>
      <c r="I29" s="3"/>
      <c r="J29" s="3">
        <f t="shared" si="4"/>
        <v>0</v>
      </c>
      <c r="K29" s="3">
        <f t="shared" si="4"/>
        <v>0</v>
      </c>
      <c r="L29" s="3">
        <f t="shared" si="4"/>
        <v>0</v>
      </c>
      <c r="M29" s="3">
        <f t="shared" si="4"/>
        <v>0</v>
      </c>
    </row>
    <row r="30" spans="1:13" ht="17.45" customHeight="1" x14ac:dyDescent="0.3">
      <c r="A30" s="3"/>
      <c r="B30" s="60" t="s">
        <v>216</v>
      </c>
      <c r="C30" s="3"/>
      <c r="D30" s="3"/>
      <c r="E30" s="3"/>
      <c r="F30" s="45"/>
      <c r="G30" s="3"/>
      <c r="H30" s="45"/>
      <c r="I30" s="45"/>
      <c r="J30" s="3"/>
      <c r="K30" s="3"/>
      <c r="L30" s="3"/>
      <c r="M30" s="3"/>
    </row>
    <row r="31" spans="1:13" ht="17.45" customHeight="1" x14ac:dyDescent="0.3">
      <c r="A31" s="3"/>
      <c r="B31" s="39" t="s">
        <v>366</v>
      </c>
      <c r="C31" s="3"/>
      <c r="D31" s="3"/>
      <c r="E31" s="3"/>
      <c r="F31" s="45">
        <v>27000000</v>
      </c>
      <c r="G31" s="3"/>
      <c r="H31" s="45"/>
      <c r="I31" s="45"/>
      <c r="J31" s="3"/>
      <c r="K31" s="3"/>
      <c r="L31" s="3"/>
      <c r="M31" s="3"/>
    </row>
    <row r="32" spans="1:13" ht="30" x14ac:dyDescent="0.25">
      <c r="A32" s="3"/>
      <c r="B32" s="216" t="s">
        <v>217</v>
      </c>
      <c r="C32" s="3"/>
      <c r="D32" s="11">
        <f>E32+F32+G32+H32+J32+K32+L32+M32</f>
        <v>144067000</v>
      </c>
      <c r="E32" s="161">
        <f>E20+E25+E29</f>
        <v>0</v>
      </c>
      <c r="F32" s="286">
        <f>F25+F20</f>
        <v>144067000</v>
      </c>
      <c r="G32" s="161">
        <f t="shared" ref="G32:M32" si="5">G20+G25+G29</f>
        <v>0</v>
      </c>
      <c r="H32" s="161">
        <f t="shared" si="5"/>
        <v>0</v>
      </c>
      <c r="I32" s="161"/>
      <c r="J32" s="161">
        <f t="shared" si="5"/>
        <v>0</v>
      </c>
      <c r="K32" s="161">
        <f t="shared" si="5"/>
        <v>0</v>
      </c>
      <c r="L32" s="161">
        <f t="shared" si="5"/>
        <v>0</v>
      </c>
      <c r="M32" s="161">
        <f t="shared" si="5"/>
        <v>0</v>
      </c>
    </row>
    <row r="34" spans="6:6" ht="14.45" x14ac:dyDescent="0.35">
      <c r="F34" s="302" t="s">
        <v>377</v>
      </c>
    </row>
  </sheetData>
  <mergeCells count="12">
    <mergeCell ref="L1:L4"/>
    <mergeCell ref="M1:M4"/>
    <mergeCell ref="A17:A19"/>
    <mergeCell ref="C1:C4"/>
    <mergeCell ref="D1:D4"/>
    <mergeCell ref="E1:E4"/>
    <mergeCell ref="F1:F4"/>
    <mergeCell ref="G1:G4"/>
    <mergeCell ref="H1:H4"/>
    <mergeCell ref="J1:J4"/>
    <mergeCell ref="K1:K4"/>
    <mergeCell ref="I1:I4"/>
  </mergeCells>
  <phoneticPr fontId="0" type="noConversion"/>
  <pageMargins left="0.70866141732283472" right="0" top="0.74803149606299213" bottom="0.74803149606299213" header="0.31496062992125984" footer="0.31496062992125984"/>
  <pageSetup scale="65" orientation="landscape" r:id="rId1"/>
  <headerFooter>
    <oddHeader>&amp;C&amp;"-,Negrita"DEPARTAMENTO DEL HUILA
MUNICIPIO DE NATAGA
PLAN PLURIANUAL DE INVERSIONES 2014</oddHeader>
    <oddFooter>&amp;C&amp;"-,Negrita""UNIDOS TRABAJANDO POR LO NUESTRO"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5"/>
  <sheetViews>
    <sheetView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D32" sqref="D32"/>
    </sheetView>
  </sheetViews>
  <sheetFormatPr baseColWidth="10" defaultColWidth="11.42578125" defaultRowHeight="15" x14ac:dyDescent="0.25"/>
  <cols>
    <col min="2" max="2" width="51.85546875" customWidth="1"/>
    <col min="3" max="3" width="6.5703125" customWidth="1"/>
    <col min="4" max="4" width="13.140625" customWidth="1"/>
    <col min="5" max="13" width="12.5703125" customWidth="1"/>
  </cols>
  <sheetData>
    <row r="1" spans="1:13" ht="21" customHeight="1" x14ac:dyDescent="0.25">
      <c r="B1" s="173" t="s">
        <v>71</v>
      </c>
      <c r="C1" s="367" t="s">
        <v>1</v>
      </c>
      <c r="D1" s="367" t="s">
        <v>79</v>
      </c>
      <c r="E1" s="367" t="s">
        <v>0</v>
      </c>
      <c r="F1" s="367" t="s">
        <v>2</v>
      </c>
      <c r="G1" s="367" t="s">
        <v>43</v>
      </c>
      <c r="H1" s="367" t="s">
        <v>44</v>
      </c>
      <c r="I1" s="367" t="s">
        <v>54</v>
      </c>
      <c r="J1" s="367" t="s">
        <v>45</v>
      </c>
      <c r="K1" s="367" t="s">
        <v>6</v>
      </c>
      <c r="L1" s="367" t="s">
        <v>46</v>
      </c>
      <c r="M1" s="367" t="s">
        <v>47</v>
      </c>
    </row>
    <row r="2" spans="1:13" ht="18" customHeight="1" x14ac:dyDescent="0.25">
      <c r="A2" s="366" t="s">
        <v>14</v>
      </c>
      <c r="B2" s="81" t="s">
        <v>55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21.6" customHeight="1" x14ac:dyDescent="0.25">
      <c r="A3" s="366"/>
      <c r="B3" s="174" t="s">
        <v>72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ht="24" customHeight="1" x14ac:dyDescent="0.25">
      <c r="A4" s="366"/>
      <c r="B4" s="68" t="s">
        <v>36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spans="1:13" ht="24.6" customHeight="1" x14ac:dyDescent="0.3">
      <c r="A5" s="56"/>
      <c r="B5" s="215" t="s">
        <v>179</v>
      </c>
      <c r="C5" s="125"/>
      <c r="D5" s="125"/>
      <c r="E5" s="86">
        <f>E7+E8+E9+E10</f>
        <v>0</v>
      </c>
      <c r="F5" s="8">
        <f t="shared" ref="F5:M5" si="0">F7+F8+F9+F10</f>
        <v>15000000</v>
      </c>
      <c r="G5" s="86">
        <f t="shared" si="0"/>
        <v>0</v>
      </c>
      <c r="H5" s="86">
        <f t="shared" si="0"/>
        <v>0</v>
      </c>
      <c r="I5" s="86">
        <f t="shared" si="0"/>
        <v>0</v>
      </c>
      <c r="J5" s="86">
        <f t="shared" si="0"/>
        <v>0</v>
      </c>
      <c r="K5" s="86">
        <f t="shared" si="0"/>
        <v>0</v>
      </c>
      <c r="L5" s="86">
        <f t="shared" si="0"/>
        <v>0</v>
      </c>
      <c r="M5" s="86">
        <f t="shared" si="0"/>
        <v>0</v>
      </c>
    </row>
    <row r="6" spans="1:13" ht="27.6" customHeight="1" x14ac:dyDescent="0.3">
      <c r="A6" s="56"/>
      <c r="B6" s="121" t="s">
        <v>178</v>
      </c>
      <c r="C6" s="125"/>
      <c r="D6" s="125"/>
      <c r="E6" s="56"/>
      <c r="F6" s="119"/>
      <c r="G6" s="56"/>
      <c r="H6" s="56"/>
      <c r="I6" s="56"/>
      <c r="J6" s="56"/>
      <c r="K6" s="56"/>
      <c r="L6" s="56"/>
      <c r="M6" s="56"/>
    </row>
    <row r="7" spans="1:13" ht="29.25" customHeight="1" x14ac:dyDescent="0.3">
      <c r="A7" s="56"/>
      <c r="B7" s="259" t="s">
        <v>367</v>
      </c>
      <c r="C7" s="125"/>
      <c r="D7" s="125"/>
      <c r="E7" s="56"/>
      <c r="F7" s="119"/>
      <c r="G7" s="56"/>
      <c r="H7" s="56"/>
      <c r="I7" s="56"/>
      <c r="J7" s="56"/>
      <c r="K7" s="56"/>
      <c r="L7" s="56"/>
      <c r="M7" s="56"/>
    </row>
    <row r="8" spans="1:13" ht="14.45" x14ac:dyDescent="0.3">
      <c r="A8" s="56"/>
      <c r="B8" s="107" t="s">
        <v>368</v>
      </c>
      <c r="C8" s="125"/>
      <c r="E8" s="56"/>
      <c r="F8" s="119">
        <v>5000000</v>
      </c>
      <c r="G8" s="56"/>
      <c r="H8" s="56"/>
      <c r="I8" s="56"/>
      <c r="J8" s="56"/>
      <c r="K8" s="56"/>
      <c r="L8" s="56"/>
      <c r="M8" s="56"/>
    </row>
    <row r="9" spans="1:13" ht="28.35" customHeight="1" x14ac:dyDescent="0.3">
      <c r="A9" s="56"/>
      <c r="B9" s="107" t="s">
        <v>369</v>
      </c>
      <c r="C9" s="125"/>
      <c r="D9" s="125"/>
      <c r="E9" s="56"/>
      <c r="F9" s="119">
        <v>10000000</v>
      </c>
      <c r="G9" s="56"/>
      <c r="H9" s="56"/>
      <c r="I9" s="56"/>
      <c r="J9" s="56"/>
      <c r="K9" s="56"/>
      <c r="L9" s="56"/>
      <c r="M9" s="56"/>
    </row>
    <row r="10" spans="1:13" ht="30" customHeight="1" x14ac:dyDescent="0.25">
      <c r="A10" s="56"/>
      <c r="B10" s="259" t="s">
        <v>370</v>
      </c>
      <c r="C10" s="125"/>
      <c r="D10" s="125"/>
      <c r="E10" s="56"/>
      <c r="F10" s="119"/>
      <c r="G10" s="56"/>
      <c r="H10" s="56"/>
      <c r="I10" s="56"/>
      <c r="J10" s="56"/>
      <c r="K10" s="56"/>
      <c r="L10" s="56"/>
      <c r="M10" s="56"/>
    </row>
    <row r="11" spans="1:13" ht="27.6" x14ac:dyDescent="0.3">
      <c r="A11" s="56"/>
      <c r="B11" s="216" t="s">
        <v>174</v>
      </c>
      <c r="C11" s="268"/>
      <c r="D11" s="129">
        <f>E11+F11+G11+H11+I11+J11++K11+L11+M11</f>
        <v>15000000</v>
      </c>
      <c r="E11" s="86">
        <f>E5</f>
        <v>0</v>
      </c>
      <c r="F11" s="287">
        <f t="shared" ref="F11:M11" si="1">F5</f>
        <v>15000000</v>
      </c>
      <c r="G11" s="86">
        <f t="shared" si="1"/>
        <v>0</v>
      </c>
      <c r="H11" s="86">
        <f t="shared" si="1"/>
        <v>0</v>
      </c>
      <c r="I11" s="86">
        <f t="shared" si="1"/>
        <v>0</v>
      </c>
      <c r="J11" s="86">
        <f t="shared" si="1"/>
        <v>0</v>
      </c>
      <c r="K11" s="86">
        <f t="shared" si="1"/>
        <v>0</v>
      </c>
      <c r="L11" s="86">
        <f t="shared" si="1"/>
        <v>0</v>
      </c>
      <c r="M11" s="86">
        <f t="shared" si="1"/>
        <v>0</v>
      </c>
    </row>
    <row r="12" spans="1:13" ht="14.45" x14ac:dyDescent="0.3">
      <c r="A12" s="56"/>
      <c r="B12" s="85"/>
      <c r="C12" s="125"/>
      <c r="D12" s="129"/>
      <c r="E12" s="56"/>
      <c r="F12" s="8"/>
      <c r="G12" s="56"/>
      <c r="H12" s="56"/>
      <c r="I12" s="56"/>
      <c r="J12" s="56"/>
      <c r="K12" s="56"/>
      <c r="L12" s="56"/>
      <c r="M12" s="56"/>
    </row>
    <row r="13" spans="1:13" ht="14.45" x14ac:dyDescent="0.3">
      <c r="A13" s="56"/>
      <c r="B13" s="81" t="s">
        <v>13</v>
      </c>
      <c r="C13" s="125"/>
      <c r="D13" s="125"/>
      <c r="E13" s="56"/>
      <c r="F13" s="119"/>
      <c r="G13" s="56"/>
      <c r="H13" s="56"/>
      <c r="I13" s="56"/>
      <c r="J13" s="56"/>
      <c r="K13" s="56"/>
      <c r="L13" s="56"/>
      <c r="M13" s="56"/>
    </row>
    <row r="14" spans="1:13" ht="15" customHeight="1" x14ac:dyDescent="0.25">
      <c r="A14" s="366" t="s">
        <v>14</v>
      </c>
      <c r="B14" s="81" t="s">
        <v>66</v>
      </c>
      <c r="C14" s="125"/>
      <c r="D14" s="125"/>
      <c r="E14" s="56"/>
      <c r="F14" s="119"/>
      <c r="G14" s="56"/>
      <c r="H14" s="56"/>
      <c r="I14" s="56"/>
      <c r="J14" s="56"/>
      <c r="K14" s="56"/>
      <c r="L14" s="56"/>
      <c r="M14" s="56"/>
    </row>
    <row r="15" spans="1:13" ht="30" x14ac:dyDescent="0.25">
      <c r="A15" s="366"/>
      <c r="B15" s="172" t="s">
        <v>73</v>
      </c>
      <c r="C15" s="125"/>
      <c r="D15" s="125"/>
      <c r="E15" s="56"/>
      <c r="F15" s="119"/>
      <c r="G15" s="56"/>
      <c r="H15" s="56"/>
      <c r="I15" s="56"/>
      <c r="J15" s="56"/>
      <c r="K15" s="56"/>
      <c r="L15" s="56"/>
      <c r="M15" s="56"/>
    </row>
    <row r="16" spans="1:13" x14ac:dyDescent="0.25">
      <c r="A16" s="366"/>
      <c r="B16" s="175" t="s">
        <v>36</v>
      </c>
      <c r="C16" s="125"/>
      <c r="D16" s="125"/>
      <c r="E16" s="56"/>
      <c r="F16" s="119"/>
      <c r="G16" s="56"/>
      <c r="H16" s="56"/>
      <c r="I16" s="56"/>
      <c r="J16" s="56"/>
      <c r="K16" s="56"/>
      <c r="L16" s="56"/>
      <c r="M16" s="56"/>
    </row>
    <row r="17" spans="1:13" ht="14.45" x14ac:dyDescent="0.35">
      <c r="A17" s="56"/>
      <c r="B17" s="152" t="s">
        <v>175</v>
      </c>
      <c r="C17" s="125"/>
      <c r="D17" s="125"/>
      <c r="E17" s="86">
        <f>E19+E20+E22</f>
        <v>0</v>
      </c>
      <c r="F17" s="8">
        <f t="shared" ref="F17:M17" si="2">F19+F20+F22</f>
        <v>55000000</v>
      </c>
      <c r="G17" s="86">
        <f t="shared" si="2"/>
        <v>0</v>
      </c>
      <c r="H17" s="86">
        <f t="shared" si="2"/>
        <v>0</v>
      </c>
      <c r="I17" s="8">
        <f t="shared" si="2"/>
        <v>20000000</v>
      </c>
      <c r="J17" s="86">
        <f t="shared" si="2"/>
        <v>0</v>
      </c>
      <c r="K17" s="86">
        <f t="shared" si="2"/>
        <v>0</v>
      </c>
      <c r="L17" s="86">
        <f t="shared" si="2"/>
        <v>0</v>
      </c>
      <c r="M17" s="86">
        <f t="shared" si="2"/>
        <v>0</v>
      </c>
    </row>
    <row r="18" spans="1:13" ht="56.1" x14ac:dyDescent="0.35">
      <c r="A18" s="56"/>
      <c r="B18" s="34" t="s">
        <v>176</v>
      </c>
      <c r="C18" s="125"/>
      <c r="D18" s="125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27" customHeight="1" x14ac:dyDescent="0.35">
      <c r="A19" s="56"/>
      <c r="B19" s="39" t="s">
        <v>371</v>
      </c>
      <c r="C19" s="125"/>
      <c r="D19" s="125"/>
      <c r="E19" s="56">
        <v>0</v>
      </c>
      <c r="F19" s="255">
        <v>53000000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</row>
    <row r="20" spans="1:13" ht="41.45" customHeight="1" x14ac:dyDescent="0.35">
      <c r="A20" s="56"/>
      <c r="B20" s="39" t="s">
        <v>394</v>
      </c>
      <c r="C20" s="125"/>
      <c r="D20" s="125"/>
      <c r="E20" s="56">
        <v>0</v>
      </c>
      <c r="F20" s="119">
        <v>2000000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</row>
    <row r="21" spans="1:13" ht="42" x14ac:dyDescent="0.35">
      <c r="A21" s="56"/>
      <c r="B21" s="33" t="s">
        <v>177</v>
      </c>
      <c r="C21" s="125"/>
      <c r="D21" s="125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55.35" customHeight="1" x14ac:dyDescent="0.35">
      <c r="A22" s="56"/>
      <c r="B22" s="39" t="s">
        <v>372</v>
      </c>
      <c r="C22" s="125"/>
      <c r="D22" s="125"/>
      <c r="E22" s="56">
        <v>0</v>
      </c>
      <c r="F22" s="56">
        <v>0</v>
      </c>
      <c r="G22" s="56">
        <v>0</v>
      </c>
      <c r="H22" s="56">
        <v>0</v>
      </c>
      <c r="I22" s="119">
        <v>20000000</v>
      </c>
      <c r="J22" s="56">
        <v>0</v>
      </c>
      <c r="K22" s="56">
        <v>0</v>
      </c>
      <c r="L22" s="56">
        <v>0</v>
      </c>
      <c r="M22" s="56">
        <v>0</v>
      </c>
    </row>
    <row r="23" spans="1:13" ht="45" x14ac:dyDescent="0.25">
      <c r="A23" s="86"/>
      <c r="B23" s="85" t="s">
        <v>180</v>
      </c>
      <c r="C23" s="86"/>
      <c r="D23" s="113">
        <f>E23+F23+G23+H23+I23+J23+K23+L23+M23</f>
        <v>75000000</v>
      </c>
      <c r="E23" s="113">
        <f>E17</f>
        <v>0</v>
      </c>
      <c r="F23" s="288">
        <f t="shared" ref="F23:M23" si="3">F17</f>
        <v>55000000</v>
      </c>
      <c r="G23" s="113">
        <f t="shared" si="3"/>
        <v>0</v>
      </c>
      <c r="H23" s="113">
        <f t="shared" si="3"/>
        <v>0</v>
      </c>
      <c r="I23" s="113">
        <f t="shared" si="3"/>
        <v>20000000</v>
      </c>
      <c r="J23" s="113">
        <f t="shared" si="3"/>
        <v>0</v>
      </c>
      <c r="K23" s="113">
        <f t="shared" si="3"/>
        <v>0</v>
      </c>
      <c r="L23" s="113">
        <f t="shared" si="3"/>
        <v>0</v>
      </c>
      <c r="M23" s="113">
        <f t="shared" si="3"/>
        <v>0</v>
      </c>
    </row>
    <row r="25" spans="1:13" ht="14.45" x14ac:dyDescent="0.35">
      <c r="F25" s="2" t="s">
        <v>377</v>
      </c>
    </row>
  </sheetData>
  <mergeCells count="13">
    <mergeCell ref="K1:K4"/>
    <mergeCell ref="L1:L4"/>
    <mergeCell ref="M1:M4"/>
    <mergeCell ref="E1:E4"/>
    <mergeCell ref="F1:F4"/>
    <mergeCell ref="G1:G4"/>
    <mergeCell ref="H1:H4"/>
    <mergeCell ref="I1:I4"/>
    <mergeCell ref="A2:A4"/>
    <mergeCell ref="A14:A16"/>
    <mergeCell ref="C1:C4"/>
    <mergeCell ref="D1:D4"/>
    <mergeCell ref="J1:J4"/>
  </mergeCells>
  <phoneticPr fontId="0" type="noConversion"/>
  <pageMargins left="1.1023622047244095" right="0.78740157480314965" top="0.74803149606299213" bottom="0.74803149606299213" header="0.31496062992125984" footer="0.31496062992125984"/>
  <pageSetup paperSize="5" scale="70" orientation="landscape" r:id="rId1"/>
  <headerFooter>
    <oddHeader>&amp;C&amp;"-,Negrita"DEPARTAMENTO DEL HUILA
MUNICIPIO DE NATAGA
PLAN PLURIANUAL DE INVERSIONES 2014</oddHeader>
    <oddFooter>&amp;C&amp;"-,Negrita""UNIDOS TRABAJANDO POR LO NUESTRO"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5"/>
  <sheetViews>
    <sheetView tabSelected="1" workbookViewId="0">
      <selection activeCell="E11" sqref="E11"/>
    </sheetView>
  </sheetViews>
  <sheetFormatPr baseColWidth="10" defaultColWidth="11.42578125" defaultRowHeight="15" x14ac:dyDescent="0.25"/>
  <cols>
    <col min="2" max="2" width="43.85546875" customWidth="1"/>
    <col min="3" max="3" width="5.5703125" customWidth="1"/>
    <col min="4" max="4" width="15.5703125" customWidth="1"/>
    <col min="5" max="5" width="14.5703125" bestFit="1" customWidth="1"/>
    <col min="6" max="6" width="14.140625" bestFit="1" customWidth="1"/>
    <col min="7" max="7" width="14.5703125" bestFit="1" customWidth="1"/>
    <col min="8" max="8" width="13.5703125" customWidth="1"/>
    <col min="9" max="9" width="12.140625" bestFit="1" customWidth="1"/>
    <col min="10" max="10" width="12.5703125" bestFit="1" customWidth="1"/>
  </cols>
  <sheetData>
    <row r="2" spans="1:13" x14ac:dyDescent="0.25">
      <c r="A2" s="367" t="s">
        <v>14</v>
      </c>
      <c r="B2" s="368" t="s">
        <v>78</v>
      </c>
      <c r="C2" s="367" t="s">
        <v>1</v>
      </c>
      <c r="D2" s="367" t="s">
        <v>242</v>
      </c>
      <c r="E2" s="367" t="s">
        <v>0</v>
      </c>
      <c r="F2" s="367" t="s">
        <v>2</v>
      </c>
      <c r="G2" s="367" t="s">
        <v>43</v>
      </c>
      <c r="H2" s="367" t="s">
        <v>398</v>
      </c>
      <c r="I2" s="367" t="s">
        <v>54</v>
      </c>
      <c r="J2" s="367" t="s">
        <v>45</v>
      </c>
      <c r="K2" s="367" t="s">
        <v>6</v>
      </c>
      <c r="L2" s="367" t="s">
        <v>46</v>
      </c>
      <c r="M2" s="367" t="s">
        <v>47</v>
      </c>
    </row>
    <row r="3" spans="1:13" x14ac:dyDescent="0.25">
      <c r="A3" s="367"/>
      <c r="B3" s="368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ht="57" customHeight="1" x14ac:dyDescent="0.25">
      <c r="A4" s="367"/>
      <c r="B4" s="68" t="s">
        <v>70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spans="1:13" ht="18" customHeight="1" x14ac:dyDescent="0.3">
      <c r="A5" s="3"/>
      <c r="B5" s="126" t="s">
        <v>4</v>
      </c>
      <c r="C5" s="3"/>
      <c r="D5" s="3"/>
      <c r="E5" s="45"/>
      <c r="F5" s="45"/>
      <c r="G5" s="45"/>
      <c r="H5" s="45"/>
      <c r="I5" s="45"/>
      <c r="J5" s="45"/>
      <c r="K5" s="45"/>
      <c r="L5" s="45"/>
      <c r="M5" s="45"/>
    </row>
    <row r="6" spans="1:13" ht="17.45" customHeight="1" x14ac:dyDescent="0.3">
      <c r="A6" s="3"/>
      <c r="B6" s="127" t="s">
        <v>76</v>
      </c>
      <c r="C6" s="3"/>
      <c r="D6" s="3"/>
      <c r="E6" s="45"/>
      <c r="F6" s="45"/>
      <c r="G6" s="45"/>
      <c r="H6" s="12"/>
      <c r="I6" s="45"/>
      <c r="J6" s="45"/>
      <c r="K6" s="45"/>
      <c r="L6" s="45"/>
      <c r="M6" s="45"/>
    </row>
    <row r="7" spans="1:13" ht="20.45" customHeight="1" x14ac:dyDescent="0.3">
      <c r="A7" s="3"/>
      <c r="B7" s="126" t="s">
        <v>77</v>
      </c>
      <c r="C7" s="3"/>
      <c r="D7" s="3"/>
      <c r="E7" s="45"/>
      <c r="F7" s="45"/>
      <c r="G7" s="45"/>
      <c r="H7" s="257">
        <v>7749444</v>
      </c>
      <c r="I7" s="45"/>
      <c r="J7" s="45"/>
      <c r="K7" s="45"/>
      <c r="L7" s="45"/>
      <c r="M7" s="45"/>
    </row>
    <row r="8" spans="1:13" ht="14.45" x14ac:dyDescent="0.3">
      <c r="A8" s="3"/>
      <c r="B8" s="128" t="s">
        <v>75</v>
      </c>
      <c r="C8" s="3"/>
      <c r="D8" s="3"/>
      <c r="E8" s="45"/>
      <c r="F8" s="45"/>
      <c r="G8" s="45"/>
      <c r="H8" s="45">
        <v>30000000</v>
      </c>
      <c r="I8" s="45"/>
      <c r="J8" s="45"/>
      <c r="K8" s="45"/>
      <c r="L8" s="45"/>
      <c r="M8" s="45"/>
    </row>
    <row r="9" spans="1:13" ht="14.45" x14ac:dyDescent="0.35">
      <c r="A9" s="3"/>
      <c r="B9" s="9" t="s">
        <v>395</v>
      </c>
      <c r="C9" s="3"/>
      <c r="D9" s="3"/>
      <c r="E9" s="45"/>
      <c r="F9" s="12"/>
      <c r="G9" s="45"/>
      <c r="H9" s="45"/>
      <c r="I9" s="45"/>
      <c r="J9" s="45"/>
      <c r="K9" s="45"/>
      <c r="L9" s="45"/>
      <c r="M9" s="45"/>
    </row>
    <row r="10" spans="1:13" ht="14.45" x14ac:dyDescent="0.3">
      <c r="A10" s="3"/>
      <c r="B10" s="128" t="s">
        <v>75</v>
      </c>
      <c r="C10" s="3"/>
      <c r="D10" s="3"/>
      <c r="E10" s="45"/>
      <c r="F10" s="45">
        <v>33000000</v>
      </c>
      <c r="G10" s="45"/>
      <c r="H10" s="45"/>
      <c r="I10" s="45"/>
      <c r="J10" s="45"/>
      <c r="K10" s="45"/>
      <c r="L10" s="45"/>
      <c r="M10" s="45"/>
    </row>
    <row r="11" spans="1:13" ht="14.45" x14ac:dyDescent="0.3">
      <c r="A11" s="3"/>
      <c r="B11" s="128" t="s">
        <v>77</v>
      </c>
      <c r="C11" s="3"/>
      <c r="D11" s="3"/>
      <c r="E11" s="45"/>
      <c r="F11" s="257">
        <v>14500000</v>
      </c>
      <c r="G11" s="45"/>
      <c r="H11" s="45"/>
      <c r="I11" s="45"/>
      <c r="J11" s="45"/>
      <c r="K11" s="45"/>
      <c r="L11" s="45"/>
      <c r="M11" s="45"/>
    </row>
    <row r="12" spans="1:13" ht="14.45" x14ac:dyDescent="0.35">
      <c r="A12" s="3"/>
      <c r="B12" s="9" t="s">
        <v>396</v>
      </c>
      <c r="C12" s="3"/>
      <c r="D12" s="3"/>
      <c r="E12" s="45"/>
      <c r="F12" s="12"/>
      <c r="G12" s="45"/>
      <c r="H12" s="45"/>
      <c r="I12" s="45"/>
      <c r="J12" s="45"/>
      <c r="K12" s="45"/>
      <c r="L12" s="45"/>
      <c r="M12" s="45"/>
    </row>
    <row r="13" spans="1:13" x14ac:dyDescent="0.25">
      <c r="A13" s="3"/>
      <c r="B13" s="128" t="s">
        <v>77</v>
      </c>
      <c r="C13" s="3"/>
      <c r="D13" s="3"/>
      <c r="E13" s="45"/>
      <c r="F13" s="258">
        <v>1200000</v>
      </c>
      <c r="G13" s="45"/>
      <c r="H13" s="45"/>
      <c r="I13" s="45"/>
      <c r="J13" s="45"/>
      <c r="K13" s="45"/>
      <c r="L13" s="45"/>
      <c r="M13" s="45"/>
    </row>
    <row r="14" spans="1:13" x14ac:dyDescent="0.25">
      <c r="A14" s="3"/>
      <c r="B14" s="128" t="s">
        <v>75</v>
      </c>
      <c r="C14" s="3"/>
      <c r="D14" s="3"/>
      <c r="E14" s="45"/>
      <c r="F14" s="258">
        <v>15000000</v>
      </c>
      <c r="G14" s="45"/>
      <c r="H14" s="45"/>
      <c r="I14" s="45"/>
      <c r="J14" s="45"/>
      <c r="K14" s="45"/>
      <c r="L14" s="45"/>
      <c r="M14" s="45"/>
    </row>
    <row r="15" spans="1:13" ht="30" x14ac:dyDescent="0.25">
      <c r="A15" s="3"/>
      <c r="B15" s="262" t="s">
        <v>239</v>
      </c>
      <c r="C15" s="260"/>
      <c r="D15" s="263">
        <f>F15+H15</f>
        <v>101449444</v>
      </c>
      <c r="E15" s="261"/>
      <c r="F15" s="286">
        <f>SUM(F10:F14)</f>
        <v>63700000</v>
      </c>
      <c r="G15" s="261"/>
      <c r="H15" s="264">
        <f>SUM(H7:H14)</f>
        <v>37749444</v>
      </c>
      <c r="I15" s="261"/>
      <c r="J15" s="261"/>
      <c r="K15" s="261"/>
      <c r="L15" s="261"/>
      <c r="M15" s="261"/>
    </row>
  </sheetData>
  <mergeCells count="13">
    <mergeCell ref="B2:B3"/>
    <mergeCell ref="A2:A4"/>
    <mergeCell ref="G2:G4"/>
    <mergeCell ref="H2:H4"/>
    <mergeCell ref="I2:I4"/>
    <mergeCell ref="C2:C4"/>
    <mergeCell ref="D2:D4"/>
    <mergeCell ref="L2:L4"/>
    <mergeCell ref="M2:M4"/>
    <mergeCell ref="J2:J4"/>
    <mergeCell ref="K2:K4"/>
    <mergeCell ref="E2:E4"/>
    <mergeCell ref="F2:F4"/>
  </mergeCells>
  <phoneticPr fontId="0" type="noConversion"/>
  <pageMargins left="1.1023622047244095" right="0.70866141732283472" top="1.1417322834645669" bottom="0.74803149606299213" header="0.31496062992125984" footer="0.31496062992125984"/>
  <pageSetup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5"/>
  <sheetViews>
    <sheetView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D50" sqref="D50"/>
    </sheetView>
  </sheetViews>
  <sheetFormatPr baseColWidth="10" defaultColWidth="11.42578125" defaultRowHeight="15" x14ac:dyDescent="0.25"/>
  <cols>
    <col min="1" max="1" width="7.42578125" customWidth="1"/>
    <col min="2" max="2" width="36.140625" customWidth="1"/>
    <col min="3" max="3" width="5.42578125" customWidth="1"/>
    <col min="4" max="4" width="17" customWidth="1"/>
    <col min="5" max="5" width="14" style="159" customWidth="1"/>
    <col min="6" max="6" width="14.42578125" style="159" customWidth="1"/>
    <col min="7" max="7" width="15" style="159" customWidth="1"/>
    <col min="8" max="8" width="13.85546875" style="159" customWidth="1"/>
    <col min="9" max="10" width="11.85546875" style="159" customWidth="1"/>
    <col min="11" max="13" width="9.85546875" style="159" customWidth="1"/>
    <col min="14" max="14" width="11.5703125" style="159" customWidth="1"/>
    <col min="15" max="15" width="7.140625" style="159" customWidth="1"/>
    <col min="16" max="16" width="7.42578125" style="159" customWidth="1"/>
    <col min="17" max="17" width="17.5703125" customWidth="1"/>
  </cols>
  <sheetData>
    <row r="1" spans="1:16" ht="16.5" customHeight="1" x14ac:dyDescent="0.25">
      <c r="A1" s="315" t="s">
        <v>107</v>
      </c>
      <c r="B1" s="151" t="s">
        <v>13</v>
      </c>
      <c r="C1" s="305" t="s">
        <v>1</v>
      </c>
      <c r="D1" s="313" t="s">
        <v>79</v>
      </c>
      <c r="E1" s="313" t="s">
        <v>240</v>
      </c>
      <c r="F1" s="313" t="s">
        <v>244</v>
      </c>
      <c r="G1" s="313" t="s">
        <v>52</v>
      </c>
      <c r="H1" s="313" t="s">
        <v>48</v>
      </c>
      <c r="I1" s="313" t="s">
        <v>246</v>
      </c>
      <c r="J1" s="313" t="s">
        <v>50</v>
      </c>
      <c r="K1" s="313" t="s">
        <v>51</v>
      </c>
      <c r="L1" s="313" t="s">
        <v>11</v>
      </c>
      <c r="M1" s="313" t="s">
        <v>5</v>
      </c>
      <c r="N1" s="313" t="s">
        <v>6</v>
      </c>
      <c r="O1" s="313" t="s">
        <v>8</v>
      </c>
      <c r="P1" s="313" t="s">
        <v>9</v>
      </c>
    </row>
    <row r="2" spans="1:16" ht="21" customHeight="1" x14ac:dyDescent="0.25">
      <c r="A2" s="315"/>
      <c r="B2" s="151" t="s">
        <v>16</v>
      </c>
      <c r="C2" s="306"/>
      <c r="D2" s="314"/>
      <c r="E2" s="314"/>
      <c r="F2" s="314"/>
      <c r="G2" s="314"/>
      <c r="H2" s="314"/>
      <c r="I2" s="314" t="s">
        <v>49</v>
      </c>
      <c r="J2" s="314"/>
      <c r="K2" s="314"/>
      <c r="L2" s="314"/>
      <c r="M2" s="314"/>
      <c r="N2" s="314"/>
      <c r="O2" s="314"/>
      <c r="P2" s="314"/>
    </row>
    <row r="3" spans="1:16" ht="17.45" customHeight="1" x14ac:dyDescent="0.25">
      <c r="A3" s="3" t="s">
        <v>108</v>
      </c>
      <c r="B3" s="219" t="s">
        <v>3</v>
      </c>
      <c r="C3" s="306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16.7" customHeight="1" x14ac:dyDescent="0.25">
      <c r="A4" s="318"/>
      <c r="B4" s="316" t="s">
        <v>36</v>
      </c>
      <c r="C4" s="306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16" ht="17.45" customHeight="1" x14ac:dyDescent="0.25">
      <c r="A5" s="319"/>
      <c r="B5" s="317"/>
      <c r="C5" s="306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19.7" customHeight="1" x14ac:dyDescent="0.25">
      <c r="A6" s="320"/>
      <c r="B6" s="317"/>
      <c r="C6" s="306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1:16" ht="19.7" customHeight="1" x14ac:dyDescent="0.25">
      <c r="A7" s="3">
        <v>4</v>
      </c>
      <c r="B7" s="161" t="s">
        <v>247</v>
      </c>
      <c r="C7" s="143"/>
      <c r="D7" s="203">
        <f>SUM(E7:P7)</f>
        <v>70000000</v>
      </c>
      <c r="E7" s="191">
        <f>E9+E10</f>
        <v>0</v>
      </c>
      <c r="F7" s="191">
        <f>F9+F10</f>
        <v>70000000</v>
      </c>
      <c r="G7" s="191">
        <f t="shared" ref="G7:P7" si="0">G9+G10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0</v>
      </c>
    </row>
    <row r="8" spans="1:16" ht="24.6" customHeight="1" x14ac:dyDescent="0.25">
      <c r="A8" s="3"/>
      <c r="B8" s="64" t="s">
        <v>116</v>
      </c>
      <c r="C8" s="234"/>
      <c r="D8" s="234"/>
      <c r="E8" s="236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ht="28.7" customHeight="1" x14ac:dyDescent="0.25">
      <c r="A9" s="3"/>
      <c r="B9" s="38" t="s">
        <v>276</v>
      </c>
      <c r="C9" s="234"/>
      <c r="D9" s="234"/>
      <c r="E9" s="236"/>
      <c r="F9" s="231">
        <v>70000000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1:16" ht="46.35" customHeight="1" x14ac:dyDescent="0.25">
      <c r="A10" s="3"/>
      <c r="B10" s="39" t="s">
        <v>277</v>
      </c>
      <c r="C10" s="143"/>
      <c r="D10" s="234"/>
      <c r="E10" s="150"/>
      <c r="F10" s="232">
        <v>0</v>
      </c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6" ht="19.7" customHeight="1" x14ac:dyDescent="0.25">
      <c r="A11" s="3">
        <v>2</v>
      </c>
      <c r="B11" s="61" t="s">
        <v>109</v>
      </c>
      <c r="C11" s="143"/>
      <c r="D11" s="203">
        <f>SUM(E11:P11)</f>
        <v>116960987</v>
      </c>
      <c r="E11" s="191">
        <f>E13+E14+E15+E16+E18+E20+E22</f>
        <v>0</v>
      </c>
      <c r="F11" s="191">
        <f>+F13+F15+F18+F18+F20+F22+F23+F30</f>
        <v>67905987</v>
      </c>
      <c r="G11" s="191">
        <f>+G15+G16+G18+G22+G23+G30</f>
        <v>49000000</v>
      </c>
      <c r="H11" s="191">
        <f t="shared" ref="H11:P11" si="1">H13+H14+H15+H16+H18+H20+H22</f>
        <v>0</v>
      </c>
      <c r="I11" s="191">
        <f t="shared" si="1"/>
        <v>0</v>
      </c>
      <c r="J11" s="191">
        <f t="shared" si="1"/>
        <v>0</v>
      </c>
      <c r="K11" s="191">
        <f t="shared" si="1"/>
        <v>55000</v>
      </c>
      <c r="L11" s="191">
        <f t="shared" si="1"/>
        <v>0</v>
      </c>
      <c r="M11" s="191">
        <f t="shared" si="1"/>
        <v>0</v>
      </c>
      <c r="N11" s="191">
        <f t="shared" si="1"/>
        <v>0</v>
      </c>
      <c r="O11" s="191">
        <f t="shared" si="1"/>
        <v>0</v>
      </c>
      <c r="P11" s="191">
        <f t="shared" si="1"/>
        <v>0</v>
      </c>
    </row>
    <row r="12" spans="1:16" ht="42" customHeight="1" x14ac:dyDescent="0.25">
      <c r="A12" s="3"/>
      <c r="B12" s="60" t="s">
        <v>127</v>
      </c>
      <c r="C12" s="103"/>
      <c r="D12" s="103"/>
      <c r="E12" s="103"/>
      <c r="F12" s="145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3" spans="1:16" ht="58.35" customHeight="1" thickBot="1" x14ac:dyDescent="0.35">
      <c r="A13" s="3"/>
      <c r="B13" s="162" t="s">
        <v>278</v>
      </c>
      <c r="C13" s="163"/>
      <c r="D13" s="135"/>
      <c r="E13" s="240">
        <v>0</v>
      </c>
      <c r="F13" s="233">
        <v>40000000</v>
      </c>
      <c r="G13" s="26"/>
      <c r="H13" s="26"/>
      <c r="I13" s="26"/>
      <c r="J13" s="26"/>
      <c r="K13" s="26">
        <v>55000</v>
      </c>
      <c r="L13" s="26"/>
      <c r="M13" s="26"/>
      <c r="N13" s="26"/>
      <c r="O13" s="233">
        <v>0</v>
      </c>
      <c r="P13" s="26"/>
    </row>
    <row r="14" spans="1:16" ht="38.450000000000003" customHeight="1" thickBot="1" x14ac:dyDescent="0.35">
      <c r="A14" s="3"/>
      <c r="B14" s="39" t="s">
        <v>279</v>
      </c>
      <c r="C14" s="29"/>
      <c r="D14" s="135"/>
      <c r="E14" s="135"/>
      <c r="F14" s="13"/>
      <c r="G14" s="242">
        <v>0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28.35" customHeight="1" thickBot="1" x14ac:dyDescent="0.3">
      <c r="A15" s="3"/>
      <c r="B15" s="39" t="s">
        <v>280</v>
      </c>
      <c r="C15" s="101"/>
      <c r="D15" s="135"/>
      <c r="E15" s="135"/>
      <c r="F15" s="242">
        <v>5000000</v>
      </c>
      <c r="G15" s="242">
        <v>3500000</v>
      </c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22.5" customHeight="1" thickBot="1" x14ac:dyDescent="0.35">
      <c r="A16" s="3"/>
      <c r="B16" s="153" t="s">
        <v>281</v>
      </c>
      <c r="C16" s="29"/>
      <c r="D16" s="135"/>
      <c r="E16" s="135"/>
      <c r="F16" s="13"/>
      <c r="G16" s="242">
        <f>2236000+1000000</f>
        <v>3236000</v>
      </c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24.75" customHeight="1" thickBot="1" x14ac:dyDescent="0.3">
      <c r="A17" s="3"/>
      <c r="B17" s="62" t="s">
        <v>117</v>
      </c>
      <c r="C17" s="29"/>
      <c r="D17" s="135"/>
      <c r="E17" s="135"/>
      <c r="F17" s="145"/>
      <c r="G17" s="188"/>
      <c r="H17" s="188"/>
      <c r="I17" s="188"/>
      <c r="J17" s="188"/>
      <c r="K17" s="188"/>
      <c r="L17" s="188"/>
      <c r="M17" s="188"/>
      <c r="N17" s="188"/>
      <c r="O17" s="188"/>
      <c r="P17" s="188"/>
    </row>
    <row r="18" spans="1:16" ht="47.45" customHeight="1" thickBot="1" x14ac:dyDescent="0.3">
      <c r="A18" s="3"/>
      <c r="B18" s="31" t="s">
        <v>282</v>
      </c>
      <c r="C18" s="29"/>
      <c r="D18" s="135"/>
      <c r="E18" s="135"/>
      <c r="F18" s="117">
        <v>5000000</v>
      </c>
      <c r="G18" s="117">
        <f>5000000+2264000</f>
        <v>7264000</v>
      </c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8.35" customHeight="1" thickBot="1" x14ac:dyDescent="0.3">
      <c r="A19" s="3"/>
      <c r="B19" s="62" t="s">
        <v>118</v>
      </c>
      <c r="C19" s="29"/>
      <c r="D19" s="135"/>
      <c r="E19" s="135"/>
      <c r="F19" s="145"/>
      <c r="G19" s="188"/>
      <c r="H19" s="188"/>
      <c r="I19" s="188"/>
      <c r="J19" s="188"/>
      <c r="K19" s="188"/>
      <c r="L19" s="188"/>
      <c r="M19" s="188"/>
      <c r="N19" s="188"/>
      <c r="O19" s="188"/>
      <c r="P19" s="188"/>
    </row>
    <row r="20" spans="1:16" ht="33" customHeight="1" thickBot="1" x14ac:dyDescent="0.3">
      <c r="A20" s="3"/>
      <c r="B20" s="31" t="s">
        <v>283</v>
      </c>
      <c r="C20" s="29"/>
      <c r="D20" s="135"/>
      <c r="E20" s="135"/>
      <c r="F20" s="117">
        <v>4000000</v>
      </c>
      <c r="G20" s="117">
        <v>0</v>
      </c>
      <c r="H20" s="148"/>
      <c r="I20" s="148"/>
      <c r="J20" s="148"/>
      <c r="K20" s="148"/>
      <c r="L20" s="148"/>
      <c r="M20" s="148"/>
      <c r="N20" s="148"/>
      <c r="O20" s="148"/>
      <c r="P20" s="148"/>
    </row>
    <row r="21" spans="1:16" ht="24.75" customHeight="1" thickBot="1" x14ac:dyDescent="0.3">
      <c r="A21" s="3"/>
      <c r="B21" s="62" t="s">
        <v>119</v>
      </c>
      <c r="C21" s="30"/>
      <c r="D21" s="241"/>
      <c r="E21" s="157"/>
      <c r="F21" s="145"/>
      <c r="G21" s="188"/>
      <c r="H21" s="188"/>
      <c r="I21" s="188"/>
      <c r="J21" s="188"/>
      <c r="K21" s="188"/>
      <c r="L21" s="188"/>
      <c r="M21" s="188"/>
      <c r="N21" s="188"/>
      <c r="O21" s="188"/>
      <c r="P21" s="188"/>
    </row>
    <row r="22" spans="1:16" ht="55.7" customHeight="1" thickBot="1" x14ac:dyDescent="0.3">
      <c r="A22" s="3"/>
      <c r="B22" s="39" t="s">
        <v>284</v>
      </c>
      <c r="C22" s="102"/>
      <c r="D22" s="241"/>
      <c r="E22" s="157"/>
      <c r="F22" s="117">
        <v>3000000</v>
      </c>
      <c r="G22" s="117">
        <v>8000000</v>
      </c>
      <c r="H22" s="188"/>
      <c r="I22" s="188"/>
      <c r="J22" s="188"/>
      <c r="K22" s="188"/>
      <c r="L22" s="188"/>
      <c r="M22" s="188"/>
      <c r="N22" s="188"/>
      <c r="O22" s="188"/>
      <c r="P22" s="188"/>
    </row>
    <row r="23" spans="1:16" ht="30.6" customHeight="1" thickBot="1" x14ac:dyDescent="0.35">
      <c r="A23" s="3"/>
      <c r="B23" s="160" t="s">
        <v>110</v>
      </c>
      <c r="C23" s="29"/>
      <c r="D23" s="135"/>
      <c r="E23" s="135">
        <f>E25+E27+E29</f>
        <v>0</v>
      </c>
      <c r="F23" s="13">
        <f>F25+F27+F29</f>
        <v>5905987</v>
      </c>
      <c r="G23" s="13">
        <f t="shared" ref="G23:P23" si="2">G25+G27+G29</f>
        <v>16000000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 t="shared" si="2"/>
        <v>0</v>
      </c>
      <c r="P23" s="13">
        <f t="shared" si="2"/>
        <v>0</v>
      </c>
    </row>
    <row r="24" spans="1:16" ht="24" customHeight="1" thickBot="1" x14ac:dyDescent="0.35">
      <c r="A24" s="3"/>
      <c r="B24" s="62" t="s">
        <v>120</v>
      </c>
      <c r="C24" s="29"/>
      <c r="D24" s="135"/>
      <c r="E24" s="13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40.700000000000003" customHeight="1" thickBot="1" x14ac:dyDescent="0.35">
      <c r="A25" s="3"/>
      <c r="B25" s="39" t="s">
        <v>285</v>
      </c>
      <c r="C25" s="101"/>
      <c r="D25" s="135"/>
      <c r="E25" s="135"/>
      <c r="F25" s="242">
        <v>4000000</v>
      </c>
      <c r="G25" s="117">
        <v>6000000</v>
      </c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25.7" customHeight="1" thickBot="1" x14ac:dyDescent="0.35">
      <c r="A26" s="3"/>
      <c r="B26" s="32" t="s">
        <v>121</v>
      </c>
      <c r="C26" s="29"/>
      <c r="D26" s="135"/>
      <c r="E26" s="13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51" customHeight="1" thickBot="1" x14ac:dyDescent="0.4">
      <c r="A27" s="3"/>
      <c r="B27" s="39" t="s">
        <v>286</v>
      </c>
      <c r="C27" s="29"/>
      <c r="D27" s="135"/>
      <c r="E27" s="135"/>
      <c r="F27" s="117">
        <v>1905987</v>
      </c>
      <c r="G27" s="117">
        <v>7000000</v>
      </c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52.35" customHeight="1" thickBot="1" x14ac:dyDescent="0.35">
      <c r="A28" s="3"/>
      <c r="B28" s="32" t="s">
        <v>122</v>
      </c>
      <c r="C28" s="29"/>
      <c r="D28" s="135"/>
      <c r="E28" s="13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30.75" customHeight="1" thickBot="1" x14ac:dyDescent="0.35">
      <c r="A29" s="3"/>
      <c r="B29" s="63" t="s">
        <v>287</v>
      </c>
      <c r="C29" s="29"/>
      <c r="D29" s="135"/>
      <c r="E29" s="135"/>
      <c r="F29" s="242">
        <v>0</v>
      </c>
      <c r="G29" s="242">
        <v>3000000</v>
      </c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21.75" customHeight="1" thickBot="1" x14ac:dyDescent="0.35">
      <c r="A30" s="3"/>
      <c r="B30" s="28" t="s">
        <v>111</v>
      </c>
      <c r="C30" s="29"/>
      <c r="D30" s="135"/>
      <c r="E30" s="135">
        <f>E32+E34</f>
        <v>0</v>
      </c>
      <c r="F30" s="13">
        <f>F32+F34</f>
        <v>0</v>
      </c>
      <c r="G30" s="13">
        <f t="shared" ref="G30:P30" si="3">G32+G34</f>
        <v>11000000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0</v>
      </c>
      <c r="O30" s="13">
        <f t="shared" si="3"/>
        <v>0</v>
      </c>
      <c r="P30" s="13">
        <f t="shared" si="3"/>
        <v>0</v>
      </c>
    </row>
    <row r="31" spans="1:16" ht="25.7" customHeight="1" thickBot="1" x14ac:dyDescent="0.35">
      <c r="A31" s="3"/>
      <c r="B31" s="32" t="s">
        <v>112</v>
      </c>
      <c r="C31" s="29"/>
      <c r="D31" s="135"/>
      <c r="E31" s="13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91.35" customHeight="1" thickBot="1" x14ac:dyDescent="0.4">
      <c r="A32" s="3"/>
      <c r="B32" s="75" t="s">
        <v>288</v>
      </c>
      <c r="C32" s="29"/>
      <c r="D32" s="135"/>
      <c r="E32" s="135"/>
      <c r="F32" s="117">
        <v>0</v>
      </c>
      <c r="G32" s="117">
        <v>8000000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7" ht="43.7" customHeight="1" thickBot="1" x14ac:dyDescent="0.35">
      <c r="A33" s="3"/>
      <c r="B33" s="32" t="s">
        <v>113</v>
      </c>
      <c r="C33" s="29"/>
      <c r="D33" s="135"/>
      <c r="E33" s="13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7" ht="49.35" customHeight="1" thickBot="1" x14ac:dyDescent="0.35">
      <c r="A34" s="3"/>
      <c r="B34" s="75" t="s">
        <v>289</v>
      </c>
      <c r="C34" s="29"/>
      <c r="D34" s="135"/>
      <c r="E34" s="135"/>
      <c r="F34" s="13"/>
      <c r="G34" s="117">
        <v>3000000</v>
      </c>
      <c r="H34" s="13"/>
      <c r="I34" s="13"/>
      <c r="J34" s="13"/>
      <c r="K34" s="13"/>
      <c r="L34" s="13"/>
      <c r="M34" s="13"/>
      <c r="N34" s="13"/>
      <c r="O34" s="13"/>
      <c r="P34" s="13"/>
    </row>
    <row r="35" spans="1:17" ht="27" customHeight="1" thickBot="1" x14ac:dyDescent="0.35">
      <c r="A35" s="3">
        <v>1</v>
      </c>
      <c r="B35" s="146" t="s">
        <v>114</v>
      </c>
      <c r="C35" s="29"/>
      <c r="D35" s="135">
        <f>SUM(E35:P35)</f>
        <v>2499270098</v>
      </c>
      <c r="E35" s="135">
        <f>E37+E38+E39+E40+E41+E42+E43</f>
        <v>0</v>
      </c>
      <c r="F35" s="13">
        <f>F37+F38+F39+F40+F41+F42+F43</f>
        <v>36000000</v>
      </c>
      <c r="G35" s="13">
        <f t="shared" ref="G35:P35" si="4">G37+G38+G39+G40+G41+G42+G43</f>
        <v>1035070856</v>
      </c>
      <c r="H35" s="13">
        <f t="shared" si="4"/>
        <v>1330472043</v>
      </c>
      <c r="I35" s="13">
        <f t="shared" si="4"/>
        <v>11669900</v>
      </c>
      <c r="J35" s="13">
        <f t="shared" si="4"/>
        <v>32910435</v>
      </c>
      <c r="K35" s="13">
        <f>+K44</f>
        <v>500000</v>
      </c>
      <c r="L35" s="13">
        <f t="shared" si="4"/>
        <v>0</v>
      </c>
      <c r="M35" s="13">
        <f t="shared" si="4"/>
        <v>0</v>
      </c>
      <c r="N35" s="13">
        <f t="shared" si="4"/>
        <v>52646864</v>
      </c>
      <c r="O35" s="13">
        <f t="shared" si="4"/>
        <v>0</v>
      </c>
      <c r="P35" s="13">
        <f t="shared" si="4"/>
        <v>0</v>
      </c>
    </row>
    <row r="36" spans="1:17" ht="35.450000000000003" customHeight="1" x14ac:dyDescent="0.3">
      <c r="A36" s="3"/>
      <c r="B36" s="32" t="s">
        <v>123</v>
      </c>
      <c r="C36" s="29"/>
      <c r="D36" s="135"/>
      <c r="E36" s="13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7" ht="39.6" customHeight="1" x14ac:dyDescent="0.3">
      <c r="A37" s="3"/>
      <c r="B37" s="39" t="s">
        <v>290</v>
      </c>
      <c r="C37" s="103"/>
      <c r="D37" s="103"/>
      <c r="E37" s="103"/>
      <c r="F37" s="13"/>
      <c r="G37" s="242">
        <v>1035070856</v>
      </c>
      <c r="H37" s="13"/>
      <c r="I37" s="13"/>
      <c r="J37" s="13"/>
      <c r="K37" s="13"/>
      <c r="L37" s="13"/>
      <c r="M37" s="13"/>
      <c r="N37" s="13"/>
      <c r="O37" s="13"/>
      <c r="P37" s="13"/>
    </row>
    <row r="38" spans="1:17" ht="37.35" customHeight="1" x14ac:dyDescent="0.3">
      <c r="A38" s="3"/>
      <c r="B38" s="39" t="s">
        <v>291</v>
      </c>
      <c r="C38" s="103"/>
      <c r="D38" s="103"/>
      <c r="E38" s="103"/>
      <c r="F38" s="13"/>
      <c r="G38" s="13"/>
      <c r="H38" s="242">
        <v>1330472043</v>
      </c>
      <c r="I38" s="13"/>
      <c r="J38" s="13"/>
      <c r="K38" s="13"/>
      <c r="L38" s="13"/>
      <c r="M38" s="13"/>
      <c r="N38" s="13"/>
      <c r="O38" s="13"/>
      <c r="P38" s="13"/>
    </row>
    <row r="39" spans="1:17" ht="36.6" customHeight="1" x14ac:dyDescent="0.3">
      <c r="A39" s="3"/>
      <c r="B39" s="238" t="s">
        <v>292</v>
      </c>
      <c r="C39" s="103"/>
      <c r="D39" s="103"/>
      <c r="E39" s="10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7" ht="39.6" customHeight="1" x14ac:dyDescent="0.3">
      <c r="A40" s="3"/>
      <c r="B40" s="39" t="s">
        <v>293</v>
      </c>
      <c r="C40" s="103"/>
      <c r="D40" s="103"/>
      <c r="E40" s="103"/>
      <c r="F40" s="13"/>
      <c r="G40" s="13"/>
      <c r="H40" s="13"/>
      <c r="I40" s="13"/>
      <c r="J40" s="13"/>
      <c r="K40" s="13"/>
      <c r="L40" s="13"/>
      <c r="M40" s="13"/>
      <c r="N40" s="242">
        <v>52646864</v>
      </c>
      <c r="O40" s="13"/>
      <c r="P40" s="13"/>
    </row>
    <row r="41" spans="1:17" ht="38.450000000000003" customHeight="1" x14ac:dyDescent="0.3">
      <c r="A41" s="3"/>
      <c r="B41" s="39" t="s">
        <v>294</v>
      </c>
      <c r="C41" s="103"/>
      <c r="D41" s="103"/>
      <c r="E41" s="103"/>
      <c r="F41" s="13"/>
      <c r="G41" s="13"/>
      <c r="H41" s="13"/>
      <c r="I41" s="13"/>
      <c r="J41" s="242">
        <v>32910435</v>
      </c>
      <c r="K41" s="13"/>
      <c r="L41" s="13"/>
      <c r="M41" s="13"/>
      <c r="N41" s="13"/>
      <c r="O41" s="13"/>
      <c r="P41" s="13"/>
    </row>
    <row r="42" spans="1:17" ht="39" customHeight="1" x14ac:dyDescent="0.3">
      <c r="A42" s="3"/>
      <c r="B42" s="39" t="s">
        <v>295</v>
      </c>
      <c r="C42" s="103"/>
      <c r="D42" s="103"/>
      <c r="E42" s="103"/>
      <c r="F42" s="13"/>
      <c r="G42" s="13"/>
      <c r="H42" s="13"/>
      <c r="I42" s="242">
        <v>11669900</v>
      </c>
      <c r="J42" s="13"/>
      <c r="K42" s="13"/>
      <c r="L42" s="13"/>
      <c r="M42" s="13"/>
      <c r="N42" s="13"/>
      <c r="O42" s="13"/>
      <c r="P42" s="13"/>
    </row>
    <row r="43" spans="1:17" ht="30.75" customHeight="1" x14ac:dyDescent="0.3">
      <c r="A43" s="3"/>
      <c r="B43" s="39" t="s">
        <v>296</v>
      </c>
      <c r="C43" s="103"/>
      <c r="D43" s="103"/>
      <c r="E43" s="103"/>
      <c r="F43" s="242">
        <v>36000000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7" ht="30.75" customHeight="1" x14ac:dyDescent="0.3">
      <c r="A44" s="3"/>
      <c r="B44" s="39" t="s">
        <v>250</v>
      </c>
      <c r="C44" s="103"/>
      <c r="D44" s="103"/>
      <c r="E44" s="103"/>
      <c r="F44" s="13"/>
      <c r="G44" s="242">
        <v>0</v>
      </c>
      <c r="H44" s="13"/>
      <c r="I44" s="13"/>
      <c r="J44" s="13"/>
      <c r="K44" s="13">
        <v>500000</v>
      </c>
      <c r="L44" s="13"/>
      <c r="M44" s="13"/>
      <c r="N44" s="13"/>
      <c r="O44" s="13"/>
      <c r="P44" s="13"/>
    </row>
    <row r="45" spans="1:17" ht="30.75" customHeight="1" x14ac:dyDescent="0.3">
      <c r="A45" s="3">
        <v>3</v>
      </c>
      <c r="B45" s="60" t="s">
        <v>248</v>
      </c>
      <c r="C45" s="103"/>
      <c r="D45" s="103">
        <f>SUM(E45:P45)</f>
        <v>40034000</v>
      </c>
      <c r="E45" s="103"/>
      <c r="F45" s="13"/>
      <c r="G45" s="13">
        <f>+G46</f>
        <v>40034000</v>
      </c>
      <c r="H45" s="13"/>
      <c r="I45" s="13"/>
      <c r="J45" s="13"/>
      <c r="K45" s="13"/>
      <c r="L45" s="13"/>
      <c r="M45" s="13"/>
      <c r="N45" s="13"/>
      <c r="O45" s="13"/>
      <c r="P45" s="13"/>
    </row>
    <row r="46" spans="1:17" ht="30.75" customHeight="1" x14ac:dyDescent="0.3">
      <c r="A46" s="3"/>
      <c r="B46" s="39" t="s">
        <v>249</v>
      </c>
      <c r="C46" s="103"/>
      <c r="D46" s="103"/>
      <c r="E46" s="103"/>
      <c r="F46" s="13"/>
      <c r="G46" s="242">
        <v>40034000</v>
      </c>
      <c r="H46" s="13"/>
      <c r="I46" s="13"/>
      <c r="J46" s="13"/>
      <c r="K46" s="13"/>
      <c r="L46" s="13"/>
      <c r="M46" s="13"/>
      <c r="N46" s="13"/>
      <c r="O46" s="13"/>
      <c r="P46" s="13"/>
    </row>
    <row r="47" spans="1:17" ht="30.75" customHeight="1" x14ac:dyDescent="0.3">
      <c r="A47" s="3"/>
      <c r="B47" s="39"/>
      <c r="C47" s="103"/>
      <c r="D47" s="103"/>
      <c r="E47" s="103"/>
      <c r="F47" s="13"/>
      <c r="G47" s="242"/>
      <c r="H47" s="13"/>
      <c r="I47" s="13"/>
      <c r="J47" s="13"/>
      <c r="K47" s="13"/>
      <c r="L47" s="13"/>
      <c r="M47" s="13"/>
      <c r="N47" s="13"/>
      <c r="O47" s="13"/>
      <c r="P47" s="13"/>
    </row>
    <row r="48" spans="1:17" ht="35.450000000000003" customHeight="1" x14ac:dyDescent="0.25">
      <c r="A48" s="3"/>
      <c r="B48" s="216" t="s">
        <v>115</v>
      </c>
      <c r="C48" s="103"/>
      <c r="D48" s="243">
        <f>+D7+D11+D35+D45</f>
        <v>2726265085</v>
      </c>
      <c r="E48" s="243">
        <f>E7+E11+E23+E30+E35</f>
        <v>0</v>
      </c>
      <c r="F48" s="243">
        <f>+F35+F11+F7</f>
        <v>173905987</v>
      </c>
      <c r="G48" s="243">
        <f>G7+G11+G23+G30+G35+G44</f>
        <v>1111070856</v>
      </c>
      <c r="H48" s="243">
        <f t="shared" ref="H48:P48" si="5">H7+H11+H23+H30+H35</f>
        <v>1330472043</v>
      </c>
      <c r="I48" s="243">
        <f t="shared" si="5"/>
        <v>11669900</v>
      </c>
      <c r="J48" s="243">
        <f t="shared" si="5"/>
        <v>32910435</v>
      </c>
      <c r="K48" s="243">
        <f>K7+K11+K23+K30+K35+K44</f>
        <v>1055000</v>
      </c>
      <c r="L48" s="243">
        <f t="shared" si="5"/>
        <v>0</v>
      </c>
      <c r="M48" s="243">
        <f t="shared" si="5"/>
        <v>0</v>
      </c>
      <c r="N48" s="243">
        <f t="shared" si="5"/>
        <v>52646864</v>
      </c>
      <c r="O48" s="243">
        <f t="shared" si="5"/>
        <v>0</v>
      </c>
      <c r="P48" s="243">
        <f t="shared" si="5"/>
        <v>0</v>
      </c>
      <c r="Q48" s="2"/>
    </row>
    <row r="49" spans="2:17" ht="14.45" x14ac:dyDescent="0.3">
      <c r="B49" s="1"/>
      <c r="C49" s="2"/>
      <c r="D49" s="2"/>
      <c r="E49" s="158"/>
      <c r="Q49" s="2"/>
    </row>
    <row r="50" spans="2:17" ht="14.45" x14ac:dyDescent="0.3">
      <c r="B50" s="2"/>
      <c r="D50" s="104"/>
      <c r="E50" s="230"/>
      <c r="F50" s="158"/>
      <c r="G50" s="158"/>
      <c r="H50" s="158"/>
      <c r="I50" s="158"/>
      <c r="J50" s="158"/>
      <c r="K50" s="158"/>
    </row>
    <row r="51" spans="2:17" ht="14.45" x14ac:dyDescent="0.3">
      <c r="B51" s="2"/>
      <c r="F51" s="158"/>
      <c r="G51" s="158"/>
    </row>
    <row r="52" spans="2:17" ht="14.45" x14ac:dyDescent="0.35">
      <c r="B52" s="1"/>
      <c r="D52" s="104"/>
      <c r="E52" s="158"/>
      <c r="G52" s="158"/>
      <c r="H52" s="271"/>
      <c r="I52" s="158"/>
    </row>
    <row r="53" spans="2:17" ht="14.45" x14ac:dyDescent="0.35">
      <c r="B53" s="2"/>
      <c r="E53" s="158"/>
      <c r="G53" s="158"/>
      <c r="H53" s="158"/>
      <c r="I53" s="158"/>
    </row>
    <row r="54" spans="2:17" ht="14.45" x14ac:dyDescent="0.35">
      <c r="B54" s="2"/>
      <c r="D54" s="104"/>
      <c r="F54" s="158"/>
      <c r="G54" s="158"/>
      <c r="H54" s="158"/>
      <c r="I54" s="158"/>
    </row>
    <row r="55" spans="2:17" ht="14.45" x14ac:dyDescent="0.35">
      <c r="B55" s="2"/>
      <c r="F55" s="158"/>
    </row>
  </sheetData>
  <mergeCells count="17">
    <mergeCell ref="N1:N6"/>
    <mergeCell ref="O1:O6"/>
    <mergeCell ref="P1:P6"/>
    <mergeCell ref="A1:A2"/>
    <mergeCell ref="I1:I6"/>
    <mergeCell ref="J1:J6"/>
    <mergeCell ref="K1:K6"/>
    <mergeCell ref="L1:L6"/>
    <mergeCell ref="M1:M6"/>
    <mergeCell ref="C1:C6"/>
    <mergeCell ref="E1:E6"/>
    <mergeCell ref="F1:F6"/>
    <mergeCell ref="G1:G6"/>
    <mergeCell ref="H1:H6"/>
    <mergeCell ref="D1:D6"/>
    <mergeCell ref="B4:B6"/>
    <mergeCell ref="A4:A6"/>
  </mergeCells>
  <phoneticPr fontId="0" type="noConversion"/>
  <pageMargins left="0.39370078740157483" right="0" top="0.74803149606299213" bottom="0.74803149606299213" header="0.31496062992125984" footer="0.31496062992125984"/>
  <pageSetup scale="65" orientation="landscape" r:id="rId1"/>
  <headerFooter>
    <oddHeader>&amp;C&amp;"-,Negrita"&amp;12DEPARTAMENTO DEL HUILA
MUNICIPIO DE NATAGA
PLAN OPERATIVO ANUAL DE INVERSIONES 2014</oddHeader>
    <oddFooter>&amp;C&amp;"-,Negrita""UNIDOS TRABAJANDO POR LO NUESTRO"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9"/>
  <sheetViews>
    <sheetView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F34" sqref="F34"/>
    </sheetView>
  </sheetViews>
  <sheetFormatPr baseColWidth="10" defaultColWidth="11.42578125" defaultRowHeight="15" x14ac:dyDescent="0.25"/>
  <cols>
    <col min="1" max="1" width="9.42578125" customWidth="1"/>
    <col min="2" max="2" width="55.42578125" customWidth="1"/>
    <col min="3" max="3" width="5.140625" customWidth="1"/>
    <col min="4" max="4" width="12.5703125" customWidth="1"/>
    <col min="5" max="5" width="13.42578125" customWidth="1"/>
    <col min="6" max="6" width="13.5703125" customWidth="1"/>
    <col min="7" max="7" width="11.5703125" customWidth="1"/>
    <col min="8" max="8" width="13.140625" customWidth="1"/>
    <col min="9" max="14" width="11.5703125" customWidth="1"/>
  </cols>
  <sheetData>
    <row r="1" spans="1:14" ht="24" customHeight="1" x14ac:dyDescent="0.25">
      <c r="A1" s="324" t="s">
        <v>124</v>
      </c>
      <c r="B1" s="154" t="s">
        <v>18</v>
      </c>
      <c r="C1" s="321" t="s">
        <v>1</v>
      </c>
      <c r="D1" s="321" t="s">
        <v>79</v>
      </c>
      <c r="E1" s="321" t="s">
        <v>10</v>
      </c>
      <c r="F1" s="321" t="s">
        <v>33</v>
      </c>
      <c r="G1" s="321" t="s">
        <v>11</v>
      </c>
      <c r="H1" s="321" t="s">
        <v>20</v>
      </c>
      <c r="I1" s="321" t="s">
        <v>17</v>
      </c>
      <c r="J1" s="321" t="s">
        <v>7</v>
      </c>
      <c r="K1" s="321" t="s">
        <v>5</v>
      </c>
      <c r="L1" s="321" t="s">
        <v>6</v>
      </c>
      <c r="M1" s="321" t="s">
        <v>8</v>
      </c>
      <c r="N1" s="321" t="s">
        <v>9</v>
      </c>
    </row>
    <row r="2" spans="1:14" ht="21.75" customHeight="1" x14ac:dyDescent="0.25">
      <c r="A2" s="325"/>
      <c r="B2" s="155" t="s">
        <v>19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21.75" customHeight="1" x14ac:dyDescent="0.25">
      <c r="A3" s="223"/>
      <c r="B3" s="224" t="s">
        <v>235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1.7" customHeight="1" thickBot="1" x14ac:dyDescent="0.3">
      <c r="A4" s="140"/>
      <c r="B4" s="156" t="s">
        <v>37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ht="39.75" customHeight="1" thickBot="1" x14ac:dyDescent="0.35">
      <c r="A5" s="3"/>
      <c r="B5" s="35" t="s">
        <v>134</v>
      </c>
      <c r="C5" s="40"/>
      <c r="D5" s="66"/>
      <c r="E5" s="13">
        <f>E7</f>
        <v>0</v>
      </c>
      <c r="F5" s="13">
        <f>SUM(F7:F8)</f>
        <v>15000000</v>
      </c>
      <c r="G5" s="13">
        <f t="shared" ref="G5:N5" si="0">G7</f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0</v>
      </c>
    </row>
    <row r="6" spans="1:14" ht="33" customHeight="1" thickBot="1" x14ac:dyDescent="0.3">
      <c r="A6" s="3"/>
      <c r="B6" s="64" t="s">
        <v>128</v>
      </c>
      <c r="C6" s="40"/>
      <c r="D6" s="66"/>
      <c r="E6" s="15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27" customHeight="1" thickBot="1" x14ac:dyDescent="0.3">
      <c r="A7" s="3"/>
      <c r="B7" s="39" t="s">
        <v>260</v>
      </c>
      <c r="C7" s="40"/>
      <c r="D7" s="66"/>
      <c r="E7" s="15"/>
      <c r="F7" s="117">
        <v>7500000</v>
      </c>
      <c r="G7" s="188"/>
      <c r="H7" s="242">
        <v>0</v>
      </c>
      <c r="I7" s="188"/>
      <c r="J7" s="188"/>
      <c r="K7" s="188"/>
      <c r="L7" s="188"/>
      <c r="M7" s="188"/>
      <c r="N7" s="188"/>
    </row>
    <row r="8" spans="1:14" ht="27" customHeight="1" thickBot="1" x14ac:dyDescent="0.3">
      <c r="A8" s="3"/>
      <c r="B8" s="280" t="s">
        <v>261</v>
      </c>
      <c r="C8" s="40"/>
      <c r="D8" s="66"/>
      <c r="E8" s="274"/>
      <c r="F8" s="117">
        <v>7500000</v>
      </c>
      <c r="G8" s="274"/>
      <c r="H8" s="242"/>
      <c r="I8" s="274"/>
      <c r="J8" s="274"/>
      <c r="K8" s="274"/>
      <c r="L8" s="274"/>
      <c r="M8" s="274"/>
      <c r="N8" s="274"/>
    </row>
    <row r="9" spans="1:14" ht="23.25" customHeight="1" thickBot="1" x14ac:dyDescent="0.35">
      <c r="A9" s="3"/>
      <c r="B9" s="70" t="s">
        <v>135</v>
      </c>
      <c r="C9" s="40"/>
      <c r="D9" s="66"/>
      <c r="E9" s="13">
        <f>E11</f>
        <v>0</v>
      </c>
      <c r="F9" s="13">
        <f t="shared" ref="F9:N9" si="1">F11</f>
        <v>30000000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</row>
    <row r="10" spans="1:14" ht="20.25" customHeight="1" thickBot="1" x14ac:dyDescent="0.3">
      <c r="A10" s="3"/>
      <c r="B10" s="64" t="s">
        <v>129</v>
      </c>
      <c r="C10" s="40"/>
      <c r="D10" s="66"/>
      <c r="E10" s="15"/>
      <c r="F10" s="188"/>
      <c r="G10" s="188"/>
      <c r="H10" s="188"/>
      <c r="I10" s="188"/>
      <c r="J10" s="188"/>
      <c r="K10" s="188"/>
      <c r="L10" s="188"/>
      <c r="M10" s="188"/>
      <c r="N10" s="188"/>
    </row>
    <row r="11" spans="1:14" ht="19.5" customHeight="1" thickBot="1" x14ac:dyDescent="0.3">
      <c r="A11" s="3"/>
      <c r="B11" s="83" t="s">
        <v>297</v>
      </c>
      <c r="C11" s="40"/>
      <c r="D11" s="66"/>
      <c r="E11" s="15"/>
      <c r="F11" s="117">
        <v>30000000</v>
      </c>
      <c r="G11" s="188"/>
      <c r="H11" s="188"/>
      <c r="I11" s="188"/>
      <c r="J11" s="188"/>
      <c r="K11" s="188"/>
      <c r="L11" s="188"/>
      <c r="M11" s="188"/>
      <c r="N11" s="188"/>
    </row>
    <row r="12" spans="1:14" ht="16.5" customHeight="1" thickBot="1" x14ac:dyDescent="0.35">
      <c r="A12" s="3"/>
      <c r="B12" s="69" t="s">
        <v>136</v>
      </c>
      <c r="C12" s="40"/>
      <c r="D12" s="66"/>
      <c r="E12" s="13">
        <f>E14+E15+E16+E17</f>
        <v>0</v>
      </c>
      <c r="F12" s="13">
        <f t="shared" ref="F12:N12" si="2">F14+F15+F16+F17</f>
        <v>38000000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</row>
    <row r="13" spans="1:14" ht="28.7" customHeight="1" thickBot="1" x14ac:dyDescent="0.35">
      <c r="A13" s="3"/>
      <c r="B13" s="60" t="s">
        <v>130</v>
      </c>
      <c r="C13" s="40"/>
      <c r="D13" s="6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8.7" customHeight="1" thickBot="1" x14ac:dyDescent="0.35">
      <c r="A14" s="3"/>
      <c r="B14" s="39" t="s">
        <v>298</v>
      </c>
      <c r="C14" s="40"/>
      <c r="D14" s="66"/>
      <c r="E14" s="13"/>
      <c r="F14" s="242">
        <f>25000000</f>
        <v>25000000</v>
      </c>
      <c r="G14" s="13"/>
      <c r="H14" s="13"/>
      <c r="I14" s="13"/>
      <c r="J14" s="13"/>
      <c r="K14" s="13"/>
      <c r="L14" s="13"/>
      <c r="M14" s="13"/>
      <c r="N14" s="13"/>
    </row>
    <row r="15" spans="1:14" ht="40.700000000000003" customHeight="1" thickBot="1" x14ac:dyDescent="0.35">
      <c r="A15" s="3"/>
      <c r="B15" s="39" t="s">
        <v>299</v>
      </c>
      <c r="C15" s="40"/>
      <c r="D15" s="66"/>
      <c r="E15" s="13"/>
      <c r="F15" s="242">
        <v>10000000</v>
      </c>
      <c r="G15" s="13"/>
      <c r="H15" s="13"/>
      <c r="I15" s="13"/>
      <c r="J15" s="13"/>
      <c r="K15" s="13"/>
      <c r="L15" s="13"/>
      <c r="M15" s="13"/>
      <c r="N15" s="13"/>
    </row>
    <row r="16" spans="1:14" ht="31.35" customHeight="1" thickBot="1" x14ac:dyDescent="0.35">
      <c r="A16" s="3"/>
      <c r="B16" s="39" t="s">
        <v>300</v>
      </c>
      <c r="C16" s="40"/>
      <c r="D16" s="6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30.75" customHeight="1" thickBot="1" x14ac:dyDescent="0.3">
      <c r="A17" s="3"/>
      <c r="B17" s="83" t="s">
        <v>301</v>
      </c>
      <c r="C17" s="40"/>
      <c r="D17" s="66"/>
      <c r="E17" s="13"/>
      <c r="F17" s="242">
        <v>3000000</v>
      </c>
      <c r="G17" s="13"/>
      <c r="H17" s="13"/>
      <c r="I17" s="13"/>
      <c r="J17" s="13"/>
      <c r="K17" s="13"/>
      <c r="L17" s="13"/>
      <c r="M17" s="13"/>
      <c r="N17" s="13"/>
    </row>
    <row r="18" spans="1:14" ht="17.45" customHeight="1" thickBot="1" x14ac:dyDescent="0.35">
      <c r="A18" s="3"/>
      <c r="B18" s="71" t="s">
        <v>137</v>
      </c>
      <c r="C18" s="40"/>
      <c r="D18" s="66"/>
      <c r="E18" s="13">
        <f>E20</f>
        <v>0</v>
      </c>
      <c r="F18" s="13">
        <f t="shared" ref="F18:N18" si="3">F20</f>
        <v>9868000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</row>
    <row r="19" spans="1:14" ht="34.5" customHeight="1" thickBot="1" x14ac:dyDescent="0.35">
      <c r="A19" s="3"/>
      <c r="B19" s="64" t="s">
        <v>131</v>
      </c>
      <c r="C19" s="40"/>
      <c r="D19" s="66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33" customHeight="1" thickBot="1" x14ac:dyDescent="0.35">
      <c r="A20" s="3"/>
      <c r="B20" s="192" t="s">
        <v>302</v>
      </c>
      <c r="C20" s="40"/>
      <c r="D20" s="66"/>
      <c r="E20" s="13"/>
      <c r="F20" s="242">
        <v>9868000</v>
      </c>
      <c r="G20" s="13"/>
      <c r="H20" s="13"/>
      <c r="I20" s="13"/>
      <c r="J20" s="13"/>
      <c r="K20" s="13"/>
      <c r="L20" s="13"/>
      <c r="M20" s="13"/>
      <c r="N20" s="13"/>
    </row>
    <row r="21" spans="1:14" ht="18.75" customHeight="1" thickBot="1" x14ac:dyDescent="0.35">
      <c r="A21" s="3"/>
      <c r="B21" s="65" t="s">
        <v>90</v>
      </c>
      <c r="C21" s="40"/>
      <c r="D21" s="66"/>
      <c r="E21" s="13">
        <f>E23</f>
        <v>0</v>
      </c>
      <c r="F21" s="13">
        <f t="shared" ref="F21:N21" si="4">F23</f>
        <v>5000000</v>
      </c>
      <c r="G21" s="13">
        <f t="shared" si="4"/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  <c r="K21" s="13">
        <f t="shared" si="4"/>
        <v>0</v>
      </c>
      <c r="L21" s="13">
        <f t="shared" si="4"/>
        <v>0</v>
      </c>
      <c r="M21" s="13">
        <f t="shared" si="4"/>
        <v>0</v>
      </c>
      <c r="N21" s="13">
        <f t="shared" si="4"/>
        <v>0</v>
      </c>
    </row>
    <row r="22" spans="1:14" ht="24.75" customHeight="1" thickBot="1" x14ac:dyDescent="0.35">
      <c r="A22" s="3"/>
      <c r="B22" s="64" t="s">
        <v>132</v>
      </c>
      <c r="C22" s="40"/>
      <c r="D22" s="66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1.5" customHeight="1" thickBot="1" x14ac:dyDescent="0.3">
      <c r="A23" s="3"/>
      <c r="B23" s="38" t="s">
        <v>303</v>
      </c>
      <c r="C23" s="40"/>
      <c r="D23" s="66"/>
      <c r="E23" s="13"/>
      <c r="F23" s="13">
        <v>5000000</v>
      </c>
      <c r="G23" s="13"/>
      <c r="H23" s="13"/>
      <c r="I23" s="13"/>
      <c r="J23" s="13"/>
      <c r="K23" s="13"/>
      <c r="L23" s="13"/>
      <c r="M23" s="13"/>
      <c r="N23" s="13"/>
    </row>
    <row r="24" spans="1:14" ht="20.25" customHeight="1" thickBot="1" x14ac:dyDescent="0.3">
      <c r="A24" s="3"/>
      <c r="B24" s="36" t="s">
        <v>138</v>
      </c>
      <c r="C24" s="40"/>
      <c r="D24" s="66"/>
      <c r="E24" s="13">
        <f>E26</f>
        <v>0</v>
      </c>
      <c r="F24" s="13">
        <f t="shared" ref="F24:N24" si="5">F26</f>
        <v>4000000</v>
      </c>
      <c r="G24" s="13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3">
        <f t="shared" si="5"/>
        <v>0</v>
      </c>
    </row>
    <row r="25" spans="1:14" ht="26.25" customHeight="1" thickBot="1" x14ac:dyDescent="0.3">
      <c r="A25" s="3"/>
      <c r="B25" s="64" t="s">
        <v>133</v>
      </c>
      <c r="C25" s="40"/>
      <c r="D25" s="66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27" customHeight="1" x14ac:dyDescent="0.3">
      <c r="A26" s="3"/>
      <c r="B26" s="38" t="s">
        <v>304</v>
      </c>
      <c r="C26" s="40"/>
      <c r="D26" s="66"/>
      <c r="E26" s="13"/>
      <c r="F26" s="13">
        <v>4000000</v>
      </c>
      <c r="G26" s="13"/>
      <c r="H26" s="13"/>
      <c r="I26" s="13"/>
      <c r="J26" s="13"/>
      <c r="K26" s="13"/>
      <c r="L26" s="13"/>
      <c r="M26" s="13"/>
      <c r="N26" s="13"/>
    </row>
    <row r="27" spans="1:14" ht="27" customHeight="1" x14ac:dyDescent="0.3">
      <c r="A27" s="3"/>
      <c r="B27" s="276" t="s">
        <v>251</v>
      </c>
      <c r="C27" s="277"/>
      <c r="D27" s="66"/>
      <c r="E27" s="278"/>
      <c r="F27" s="278">
        <v>241253000</v>
      </c>
      <c r="G27" s="278"/>
      <c r="H27" s="278"/>
      <c r="I27" s="278"/>
      <c r="J27" s="278"/>
      <c r="K27" s="278"/>
      <c r="L27" s="278"/>
      <c r="M27" s="278"/>
      <c r="N27" s="278"/>
    </row>
    <row r="28" spans="1:14" ht="27" customHeight="1" x14ac:dyDescent="0.3">
      <c r="A28" s="3"/>
      <c r="B28" s="276" t="s">
        <v>252</v>
      </c>
      <c r="C28" s="277"/>
      <c r="D28" s="66"/>
      <c r="E28" s="278"/>
      <c r="F28" s="279">
        <v>197253000</v>
      </c>
      <c r="G28" s="278"/>
      <c r="H28" s="278"/>
      <c r="I28" s="278"/>
      <c r="J28" s="278"/>
      <c r="K28" s="278"/>
      <c r="L28" s="278"/>
      <c r="M28" s="278"/>
      <c r="N28" s="278"/>
    </row>
    <row r="29" spans="1:14" ht="27" customHeight="1" x14ac:dyDescent="0.3">
      <c r="A29" s="3"/>
      <c r="B29" s="276" t="s">
        <v>253</v>
      </c>
      <c r="C29" s="277"/>
      <c r="D29" s="66"/>
      <c r="E29" s="278"/>
      <c r="F29" s="279">
        <v>44000000</v>
      </c>
      <c r="G29" s="278"/>
      <c r="H29" s="278"/>
      <c r="I29" s="278"/>
      <c r="J29" s="278"/>
      <c r="K29" s="278"/>
      <c r="L29" s="278"/>
      <c r="M29" s="278"/>
      <c r="N29" s="278"/>
    </row>
    <row r="30" spans="1:14" ht="31.35" customHeight="1" thickBot="1" x14ac:dyDescent="0.3">
      <c r="A30" s="3"/>
      <c r="B30" s="218" t="s">
        <v>139</v>
      </c>
      <c r="C30" s="225"/>
      <c r="D30" s="26">
        <f>E30+F30+G30+H30+I30+J30+K30+L30+M30+N30</f>
        <v>343121000</v>
      </c>
      <c r="E30" s="226">
        <f t="shared" ref="E30:N30" si="6">E5+E9+E12+E18+E21+E24</f>
        <v>0</v>
      </c>
      <c r="F30" s="226">
        <f>F5+F9+F12+F18+F21+F24+F27</f>
        <v>343121000</v>
      </c>
      <c r="G30" s="226">
        <f t="shared" si="6"/>
        <v>0</v>
      </c>
      <c r="H30" s="226">
        <f t="shared" si="6"/>
        <v>0</v>
      </c>
      <c r="I30" s="226">
        <f t="shared" si="6"/>
        <v>0</v>
      </c>
      <c r="J30" s="226">
        <f t="shared" si="6"/>
        <v>0</v>
      </c>
      <c r="K30" s="226">
        <f t="shared" si="6"/>
        <v>0</v>
      </c>
      <c r="L30" s="226">
        <f t="shared" si="6"/>
        <v>0</v>
      </c>
      <c r="M30" s="226">
        <f t="shared" si="6"/>
        <v>0</v>
      </c>
      <c r="N30" s="226">
        <f t="shared" si="6"/>
        <v>0</v>
      </c>
    </row>
    <row r="32" spans="1:14" ht="14.45" x14ac:dyDescent="0.3">
      <c r="D32" s="104">
        <v>305367039</v>
      </c>
    </row>
    <row r="33" spans="4:5" ht="14.45" x14ac:dyDescent="0.3">
      <c r="E33" s="1"/>
    </row>
    <row r="36" spans="4:5" x14ac:dyDescent="0.25">
      <c r="D36" s="104">
        <v>305367039</v>
      </c>
    </row>
    <row r="37" spans="4:5" x14ac:dyDescent="0.25">
      <c r="D37" s="104">
        <f>D36-189419143</f>
        <v>115947896</v>
      </c>
    </row>
    <row r="38" spans="4:5" x14ac:dyDescent="0.25">
      <c r="D38" s="2">
        <f>F30</f>
        <v>343121000</v>
      </c>
    </row>
    <row r="39" spans="4:5" x14ac:dyDescent="0.25">
      <c r="D39" s="104">
        <f>D37-D38</f>
        <v>-227173104</v>
      </c>
    </row>
  </sheetData>
  <mergeCells count="13">
    <mergeCell ref="A1:A2"/>
    <mergeCell ref="C1:C4"/>
    <mergeCell ref="D1:D4"/>
    <mergeCell ref="E1:E4"/>
    <mergeCell ref="F1:F4"/>
    <mergeCell ref="L1:L4"/>
    <mergeCell ref="M1:M4"/>
    <mergeCell ref="N1:N4"/>
    <mergeCell ref="G1:G4"/>
    <mergeCell ref="H1:H4"/>
    <mergeCell ref="I1:I4"/>
    <mergeCell ref="J1:J4"/>
    <mergeCell ref="K1:K4"/>
  </mergeCells>
  <phoneticPr fontId="0" type="noConversion"/>
  <pageMargins left="0.51181102362204722" right="0" top="0.74803149606299213" bottom="0.74803149606299213" header="0.31496062992125984" footer="0.31496062992125984"/>
  <pageSetup scale="60" orientation="landscape" r:id="rId1"/>
  <headerFooter>
    <oddHeader>&amp;C&amp;"-,Negrita"DEPARTAMENTO DEL HUILA
MUNICIPIO DE NATAGA
PLAN PLURIANUAL DE INVERSIONES- 2014</oddHeader>
    <oddFooter>&amp;C&amp;"-,Negrita""UNIDOS TRABAJANDO POR LO NUESTRO"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7"/>
  <sheetViews>
    <sheetView topLeftCell="B1" workbookViewId="0">
      <pane xSplit="1" ySplit="4" topLeftCell="C21" activePane="bottomRight" state="frozen"/>
      <selection activeCell="B1" sqref="B1"/>
      <selection pane="topRight" activeCell="C1" sqref="C1"/>
      <selection pane="bottomLeft" activeCell="B5" sqref="B5"/>
      <selection pane="bottomRight" activeCell="H10" sqref="H10"/>
    </sheetView>
  </sheetViews>
  <sheetFormatPr baseColWidth="10" defaultColWidth="11.42578125" defaultRowHeight="15" x14ac:dyDescent="0.25"/>
  <cols>
    <col min="2" max="2" width="56.85546875" customWidth="1"/>
    <col min="3" max="3" width="5.42578125" customWidth="1"/>
    <col min="4" max="10" width="12.5703125" customWidth="1"/>
    <col min="11" max="12" width="11.5703125" customWidth="1"/>
    <col min="13" max="13" width="11.85546875" customWidth="1"/>
  </cols>
  <sheetData>
    <row r="1" spans="1:13" ht="18.600000000000001" customHeight="1" x14ac:dyDescent="0.25">
      <c r="A1" s="307" t="s">
        <v>126</v>
      </c>
      <c r="B1" s="161" t="s">
        <v>21</v>
      </c>
      <c r="C1" s="327" t="s">
        <v>1</v>
      </c>
      <c r="D1" s="327" t="s">
        <v>79</v>
      </c>
      <c r="E1" s="327" t="s">
        <v>82</v>
      </c>
      <c r="F1" s="326" t="s">
        <v>81</v>
      </c>
      <c r="G1" s="326" t="s">
        <v>32</v>
      </c>
      <c r="H1" s="326" t="s">
        <v>11</v>
      </c>
      <c r="I1" s="326" t="s">
        <v>7</v>
      </c>
      <c r="J1" s="326" t="s">
        <v>5</v>
      </c>
      <c r="K1" s="326" t="s">
        <v>6</v>
      </c>
      <c r="L1" s="326" t="s">
        <v>8</v>
      </c>
      <c r="M1" s="326" t="s">
        <v>15</v>
      </c>
    </row>
    <row r="2" spans="1:13" ht="19.350000000000001" customHeight="1" x14ac:dyDescent="0.25">
      <c r="A2" s="307"/>
      <c r="B2" s="161" t="s">
        <v>12</v>
      </c>
      <c r="C2" s="327"/>
      <c r="D2" s="327"/>
      <c r="E2" s="327"/>
      <c r="F2" s="326"/>
      <c r="G2" s="326"/>
      <c r="H2" s="326"/>
      <c r="I2" s="326"/>
      <c r="J2" s="326"/>
      <c r="K2" s="326"/>
      <c r="L2" s="326"/>
      <c r="M2" s="326"/>
    </row>
    <row r="3" spans="1:13" ht="19.350000000000001" customHeight="1" x14ac:dyDescent="0.25">
      <c r="B3" s="221" t="s">
        <v>22</v>
      </c>
      <c r="C3" s="327"/>
      <c r="D3" s="327"/>
      <c r="E3" s="327"/>
      <c r="F3" s="326"/>
      <c r="G3" s="326"/>
      <c r="H3" s="326"/>
      <c r="I3" s="326"/>
      <c r="J3" s="326"/>
      <c r="K3" s="326"/>
      <c r="L3" s="326"/>
      <c r="M3" s="326"/>
    </row>
    <row r="4" spans="1:13" ht="16.7" customHeight="1" x14ac:dyDescent="0.25">
      <c r="B4" s="161" t="s">
        <v>38</v>
      </c>
      <c r="C4" s="327"/>
      <c r="D4" s="327"/>
      <c r="E4" s="327"/>
      <c r="F4" s="326"/>
      <c r="G4" s="326"/>
      <c r="H4" s="326"/>
      <c r="I4" s="326"/>
      <c r="J4" s="326"/>
      <c r="K4" s="326"/>
      <c r="L4" s="326"/>
      <c r="M4" s="326"/>
    </row>
    <row r="5" spans="1:13" ht="30" customHeight="1" x14ac:dyDescent="0.25">
      <c r="A5" s="3"/>
      <c r="B5" s="68" t="s">
        <v>218</v>
      </c>
      <c r="C5" s="143"/>
      <c r="D5" s="143"/>
      <c r="E5" s="135">
        <f>E7+E8</f>
        <v>0</v>
      </c>
      <c r="F5" s="135">
        <f t="shared" ref="F5:M5" si="0">F7+F8</f>
        <v>0</v>
      </c>
      <c r="G5" s="239">
        <f t="shared" si="0"/>
        <v>11600000</v>
      </c>
      <c r="H5" s="135">
        <f t="shared" si="0"/>
        <v>0</v>
      </c>
      <c r="I5" s="135">
        <f t="shared" si="0"/>
        <v>0</v>
      </c>
      <c r="J5" s="135">
        <f t="shared" si="0"/>
        <v>0</v>
      </c>
      <c r="K5" s="135">
        <f t="shared" si="0"/>
        <v>0</v>
      </c>
      <c r="L5" s="135">
        <f t="shared" si="0"/>
        <v>0</v>
      </c>
      <c r="M5" s="135">
        <f t="shared" si="0"/>
        <v>0</v>
      </c>
    </row>
    <row r="6" spans="1:13" ht="38.25" customHeight="1" x14ac:dyDescent="0.25">
      <c r="A6" s="3"/>
      <c r="B6" s="196" t="s">
        <v>219</v>
      </c>
      <c r="C6" s="43"/>
      <c r="D6" s="43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24" customHeight="1" x14ac:dyDescent="0.35">
      <c r="A7" s="3"/>
      <c r="B7" s="41" t="s">
        <v>373</v>
      </c>
      <c r="C7" s="43"/>
      <c r="D7" s="43"/>
      <c r="E7" s="135"/>
      <c r="F7" s="135"/>
      <c r="G7" s="240">
        <v>9600000</v>
      </c>
      <c r="H7" s="135"/>
      <c r="I7" s="135"/>
      <c r="J7" s="135"/>
      <c r="K7" s="135"/>
      <c r="L7" s="135"/>
      <c r="M7" s="135"/>
    </row>
    <row r="8" spans="1:13" ht="40.5" customHeight="1" x14ac:dyDescent="0.3">
      <c r="A8" s="3"/>
      <c r="B8" s="41" t="s">
        <v>305</v>
      </c>
      <c r="C8" s="43"/>
      <c r="D8" s="43"/>
      <c r="E8" s="135"/>
      <c r="F8" s="135"/>
      <c r="G8" s="240">
        <v>2000000</v>
      </c>
      <c r="H8" s="135"/>
      <c r="I8" s="135"/>
      <c r="J8" s="135"/>
      <c r="K8" s="135"/>
      <c r="L8" s="135"/>
      <c r="M8" s="135"/>
    </row>
    <row r="9" spans="1:13" ht="19.5" customHeight="1" thickBot="1" x14ac:dyDescent="0.35">
      <c r="A9" s="3"/>
      <c r="B9" s="68" t="s">
        <v>225</v>
      </c>
      <c r="C9" s="43"/>
      <c r="D9" s="43"/>
      <c r="E9" s="135">
        <f>E11+E12</f>
        <v>0</v>
      </c>
      <c r="F9" s="135">
        <f t="shared" ref="F9:M9" si="1">F11+F12</f>
        <v>0</v>
      </c>
      <c r="G9" s="135">
        <f t="shared" si="1"/>
        <v>5000000</v>
      </c>
      <c r="H9" s="135">
        <f t="shared" si="1"/>
        <v>0</v>
      </c>
      <c r="I9" s="135">
        <f t="shared" si="1"/>
        <v>0</v>
      </c>
      <c r="J9" s="135">
        <f t="shared" si="1"/>
        <v>0</v>
      </c>
      <c r="K9" s="135">
        <f t="shared" si="1"/>
        <v>0</v>
      </c>
      <c r="L9" s="135">
        <f t="shared" si="1"/>
        <v>0</v>
      </c>
      <c r="M9" s="135">
        <f t="shared" si="1"/>
        <v>0</v>
      </c>
    </row>
    <row r="10" spans="1:13" ht="53.25" customHeight="1" x14ac:dyDescent="0.25">
      <c r="A10" s="3"/>
      <c r="B10" s="34" t="s">
        <v>220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40.5" customHeight="1" x14ac:dyDescent="0.3">
      <c r="A11" s="3"/>
      <c r="B11" s="41" t="s">
        <v>306</v>
      </c>
      <c r="C11" s="43"/>
      <c r="D11" s="43"/>
      <c r="E11" s="135">
        <v>0</v>
      </c>
      <c r="F11" s="135">
        <v>0</v>
      </c>
      <c r="G11" s="240">
        <v>3000000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</row>
    <row r="12" spans="1:13" ht="40.5" customHeight="1" x14ac:dyDescent="0.25">
      <c r="A12" s="3"/>
      <c r="B12" s="41" t="s">
        <v>374</v>
      </c>
      <c r="C12" s="43"/>
      <c r="D12" s="43"/>
      <c r="E12" s="135">
        <v>0</v>
      </c>
      <c r="F12" s="135">
        <v>0</v>
      </c>
      <c r="G12" s="240">
        <v>2000000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</row>
    <row r="13" spans="1:13" ht="23.25" customHeight="1" x14ac:dyDescent="0.35">
      <c r="A13" s="3"/>
      <c r="B13" s="68" t="s">
        <v>224</v>
      </c>
      <c r="C13" s="43"/>
      <c r="D13" s="43"/>
      <c r="E13" s="135">
        <f>E15+E16+E17+E18+E19+E20</f>
        <v>0</v>
      </c>
      <c r="F13" s="239">
        <f t="shared" ref="F13:M13" si="2">F15+F16+F17+F18+F19+F20</f>
        <v>14000000</v>
      </c>
      <c r="G13" s="239">
        <f t="shared" si="2"/>
        <v>15962140</v>
      </c>
      <c r="H13" s="135">
        <f t="shared" si="2"/>
        <v>0</v>
      </c>
      <c r="I13" s="135">
        <f t="shared" si="2"/>
        <v>0</v>
      </c>
      <c r="J13" s="135">
        <f t="shared" si="2"/>
        <v>0</v>
      </c>
      <c r="K13" s="135">
        <f t="shared" si="2"/>
        <v>0</v>
      </c>
      <c r="L13" s="135">
        <f t="shared" si="2"/>
        <v>0</v>
      </c>
      <c r="M13" s="135">
        <f t="shared" si="2"/>
        <v>0</v>
      </c>
    </row>
    <row r="14" spans="1:13" ht="37.700000000000003" customHeight="1" x14ac:dyDescent="0.35">
      <c r="A14" s="3"/>
      <c r="B14" s="34" t="s">
        <v>221</v>
      </c>
      <c r="C14" s="44"/>
      <c r="D14" s="44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ht="31.5" customHeight="1" x14ac:dyDescent="0.25">
      <c r="A15" s="3"/>
      <c r="B15" s="41" t="s">
        <v>307</v>
      </c>
      <c r="C15" s="44"/>
      <c r="D15" s="44"/>
      <c r="E15" s="135">
        <v>0</v>
      </c>
      <c r="F15" s="135">
        <v>0</v>
      </c>
      <c r="G15" s="240">
        <v>5000000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</row>
    <row r="16" spans="1:13" ht="33.75" customHeight="1" x14ac:dyDescent="0.35">
      <c r="A16" s="3"/>
      <c r="B16" s="41" t="s">
        <v>308</v>
      </c>
      <c r="C16" s="44"/>
      <c r="D16" s="44"/>
      <c r="E16" s="135">
        <v>0</v>
      </c>
      <c r="F16" s="135">
        <v>0</v>
      </c>
      <c r="G16" s="240">
        <v>2000000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</row>
    <row r="17" spans="1:13" ht="35.450000000000003" customHeight="1" x14ac:dyDescent="0.25">
      <c r="A17" s="3"/>
      <c r="B17" s="41" t="s">
        <v>309</v>
      </c>
      <c r="C17" s="44"/>
      <c r="D17" s="44"/>
      <c r="E17" s="135">
        <v>0</v>
      </c>
      <c r="F17" s="135">
        <v>0</v>
      </c>
      <c r="G17" s="240">
        <v>2000000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</row>
    <row r="18" spans="1:13" ht="43.5" customHeight="1" x14ac:dyDescent="0.35">
      <c r="A18" s="3"/>
      <c r="B18" s="41" t="s">
        <v>310</v>
      </c>
      <c r="C18" s="44"/>
      <c r="D18" s="44"/>
      <c r="E18" s="135">
        <v>0</v>
      </c>
      <c r="F18" s="135">
        <v>0</v>
      </c>
      <c r="G18" s="240">
        <v>1562140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</row>
    <row r="19" spans="1:13" ht="35.450000000000003" customHeight="1" x14ac:dyDescent="0.25">
      <c r="A19" s="3"/>
      <c r="B19" s="41" t="s">
        <v>311</v>
      </c>
      <c r="C19" s="44"/>
      <c r="D19" s="44"/>
      <c r="E19" s="135">
        <v>0</v>
      </c>
      <c r="F19" s="240">
        <v>14000000</v>
      </c>
      <c r="G19" s="240">
        <v>3000000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</row>
    <row r="20" spans="1:13" ht="20.45" customHeight="1" x14ac:dyDescent="0.35">
      <c r="A20" s="3"/>
      <c r="B20" s="41" t="s">
        <v>376</v>
      </c>
      <c r="C20" s="44"/>
      <c r="D20" s="44"/>
      <c r="E20" s="135">
        <v>0</v>
      </c>
      <c r="F20" s="135">
        <v>0</v>
      </c>
      <c r="G20" s="240">
        <v>2400000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</row>
    <row r="21" spans="1:13" ht="14.45" x14ac:dyDescent="0.35">
      <c r="A21" s="3"/>
      <c r="B21" s="34" t="s">
        <v>223</v>
      </c>
      <c r="C21" s="44"/>
      <c r="D21" s="44"/>
      <c r="E21" s="135">
        <f t="shared" ref="E21:M21" si="3">E23+E24</f>
        <v>0</v>
      </c>
      <c r="F21" s="135">
        <f t="shared" si="3"/>
        <v>0</v>
      </c>
      <c r="G21" s="239">
        <f t="shared" si="3"/>
        <v>10767860</v>
      </c>
      <c r="H21" s="135">
        <f t="shared" si="3"/>
        <v>0</v>
      </c>
      <c r="I21" s="135">
        <f t="shared" si="3"/>
        <v>0</v>
      </c>
      <c r="J21" s="135">
        <f t="shared" si="3"/>
        <v>0</v>
      </c>
      <c r="K21" s="135">
        <f t="shared" si="3"/>
        <v>0</v>
      </c>
      <c r="L21" s="135">
        <f t="shared" si="3"/>
        <v>0</v>
      </c>
      <c r="M21" s="135">
        <f t="shared" si="3"/>
        <v>0</v>
      </c>
    </row>
    <row r="22" spans="1:13" ht="31.5" customHeight="1" x14ac:dyDescent="0.25">
      <c r="A22" s="3"/>
      <c r="B22" s="34" t="s">
        <v>222</v>
      </c>
      <c r="C22" s="44"/>
      <c r="D22" s="44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 ht="39.6" customHeight="1" x14ac:dyDescent="0.25">
      <c r="A23" s="3"/>
      <c r="B23" s="41" t="s">
        <v>375</v>
      </c>
      <c r="C23" s="44"/>
      <c r="D23" s="44"/>
      <c r="E23" s="135">
        <v>0</v>
      </c>
      <c r="F23" s="135">
        <v>0</v>
      </c>
      <c r="G23" s="240">
        <v>10767860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</row>
    <row r="24" spans="1:13" ht="31.5" hidden="1" customHeight="1" x14ac:dyDescent="0.35">
      <c r="A24" s="3"/>
      <c r="B24" s="41"/>
      <c r="C24" s="44"/>
      <c r="D24" s="44"/>
      <c r="E24" s="135"/>
      <c r="F24" s="135"/>
      <c r="G24" s="240"/>
      <c r="H24" s="135"/>
      <c r="I24" s="135"/>
      <c r="J24" s="135"/>
      <c r="K24" s="135"/>
      <c r="L24" s="135"/>
      <c r="M24" s="135"/>
    </row>
    <row r="25" spans="1:13" ht="23.25" customHeight="1" x14ac:dyDescent="0.35">
      <c r="A25" s="3"/>
      <c r="B25" s="200" t="s">
        <v>140</v>
      </c>
      <c r="C25" s="114"/>
      <c r="D25" s="222">
        <f>E25+F25+G25+H25+I25+J25+L25+M25</f>
        <v>57330000</v>
      </c>
      <c r="E25" s="222">
        <f>E5+E9+E13+E21</f>
        <v>0</v>
      </c>
      <c r="F25" s="222">
        <f t="shared" ref="F25:M25" si="4">F5+F9+F13+F21</f>
        <v>14000000</v>
      </c>
      <c r="G25" s="222">
        <f t="shared" si="4"/>
        <v>43330000</v>
      </c>
      <c r="H25" s="222">
        <f t="shared" si="4"/>
        <v>0</v>
      </c>
      <c r="I25" s="222">
        <f t="shared" si="4"/>
        <v>0</v>
      </c>
      <c r="J25" s="222">
        <f t="shared" si="4"/>
        <v>0</v>
      </c>
      <c r="K25" s="222">
        <f t="shared" si="4"/>
        <v>0</v>
      </c>
      <c r="L25" s="222">
        <f t="shared" si="4"/>
        <v>0</v>
      </c>
      <c r="M25" s="222">
        <f t="shared" si="4"/>
        <v>0</v>
      </c>
    </row>
    <row r="27" spans="1:13" ht="20.100000000000001" customHeight="1" x14ac:dyDescent="0.35">
      <c r="D27" s="104" t="s">
        <v>377</v>
      </c>
      <c r="G27" s="1"/>
    </row>
  </sheetData>
  <mergeCells count="12">
    <mergeCell ref="A1:A2"/>
    <mergeCell ref="C1:C4"/>
    <mergeCell ref="D1:D4"/>
    <mergeCell ref="E1:E4"/>
    <mergeCell ref="F1:F4"/>
    <mergeCell ref="L1:L4"/>
    <mergeCell ref="M1:M4"/>
    <mergeCell ref="G1:G4"/>
    <mergeCell ref="H1:H4"/>
    <mergeCell ref="I1:I4"/>
    <mergeCell ref="J1:J4"/>
    <mergeCell ref="K1:K4"/>
  </mergeCells>
  <phoneticPr fontId="0" type="noConversion"/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&amp;C&amp;"-,Negrita"DEPARTAMENTO DEL HUILA
MUNICIPIO DE NATAGA
PLAN PLURIANUAL DE INVERSIONES-2014</oddHeader>
    <oddFooter>&amp;C&amp;"-,Negrita""UNIDOS TRABAJANDO POR LO NUESTRO"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23"/>
  <sheetViews>
    <sheetView topLeftCell="B1" workbookViewId="0">
      <pane xSplit="1" ySplit="4" topLeftCell="F15" activePane="bottomRight" state="frozen"/>
      <selection activeCell="B1" sqref="B1"/>
      <selection pane="topRight" activeCell="C1" sqref="C1"/>
      <selection pane="bottomLeft" activeCell="B5" sqref="B5"/>
      <selection pane="bottomRight" activeCell="G23" sqref="G23"/>
    </sheetView>
  </sheetViews>
  <sheetFormatPr baseColWidth="10" defaultColWidth="11.42578125" defaultRowHeight="15" x14ac:dyDescent="0.25"/>
  <cols>
    <col min="1" max="1" width="9.85546875" customWidth="1"/>
    <col min="2" max="2" width="56.85546875" customWidth="1"/>
    <col min="3" max="3" width="5.85546875" customWidth="1"/>
    <col min="4" max="4" width="12.5703125" customWidth="1"/>
    <col min="5" max="12" width="13.5703125" customWidth="1"/>
  </cols>
  <sheetData>
    <row r="1" spans="1:12" ht="15.75" customHeight="1" x14ac:dyDescent="0.25">
      <c r="B1" s="139" t="s">
        <v>23</v>
      </c>
      <c r="C1" s="328" t="s">
        <v>1</v>
      </c>
      <c r="D1" s="329" t="s">
        <v>79</v>
      </c>
      <c r="E1" s="331" t="s">
        <v>10</v>
      </c>
      <c r="F1" s="331" t="s">
        <v>31</v>
      </c>
      <c r="G1" s="331" t="s">
        <v>11</v>
      </c>
      <c r="H1" s="321" t="s">
        <v>7</v>
      </c>
      <c r="I1" s="321" t="s">
        <v>5</v>
      </c>
      <c r="J1" s="321" t="s">
        <v>6</v>
      </c>
      <c r="K1" s="321" t="s">
        <v>8</v>
      </c>
      <c r="L1" s="321" t="s">
        <v>15</v>
      </c>
    </row>
    <row r="2" spans="1:12" ht="15" customHeight="1" x14ac:dyDescent="0.25">
      <c r="A2" s="3"/>
      <c r="B2" s="139" t="s">
        <v>24</v>
      </c>
      <c r="C2" s="306"/>
      <c r="D2" s="330"/>
      <c r="E2" s="322"/>
      <c r="F2" s="322"/>
      <c r="G2" s="322"/>
      <c r="H2" s="322"/>
      <c r="I2" s="322"/>
      <c r="J2" s="322"/>
      <c r="K2" s="322"/>
      <c r="L2" s="322"/>
    </row>
    <row r="3" spans="1:12" ht="28.5" customHeight="1" x14ac:dyDescent="0.25">
      <c r="A3" s="3" t="s">
        <v>141</v>
      </c>
      <c r="B3" s="219" t="s">
        <v>25</v>
      </c>
      <c r="C3" s="306"/>
      <c r="D3" s="330"/>
      <c r="E3" s="322"/>
      <c r="F3" s="322"/>
      <c r="G3" s="322"/>
      <c r="H3" s="322"/>
      <c r="I3" s="322"/>
      <c r="J3" s="322"/>
      <c r="K3" s="322"/>
      <c r="L3" s="322"/>
    </row>
    <row r="4" spans="1:12" ht="15" customHeight="1" x14ac:dyDescent="0.25">
      <c r="A4" s="3"/>
      <c r="B4" s="68" t="s">
        <v>146</v>
      </c>
      <c r="C4" s="306"/>
      <c r="D4" s="330"/>
      <c r="E4" s="322"/>
      <c r="F4" s="322"/>
      <c r="G4" s="322"/>
      <c r="H4" s="322"/>
      <c r="I4" s="322"/>
      <c r="J4" s="322"/>
      <c r="K4" s="322"/>
      <c r="L4" s="322"/>
    </row>
    <row r="5" spans="1:12" ht="22.7" customHeight="1" x14ac:dyDescent="0.3">
      <c r="A5" s="3"/>
      <c r="B5" s="139" t="s">
        <v>145</v>
      </c>
      <c r="C5" s="148"/>
      <c r="D5" s="148"/>
      <c r="E5" s="148">
        <f t="shared" ref="E5:L5" si="0">E7+E9+E11+E13+E14+E16</f>
        <v>0</v>
      </c>
      <c r="F5" s="148">
        <f t="shared" si="0"/>
        <v>55775000</v>
      </c>
      <c r="G5" s="148">
        <f t="shared" si="0"/>
        <v>0</v>
      </c>
      <c r="H5" s="148">
        <f t="shared" si="0"/>
        <v>0</v>
      </c>
      <c r="I5" s="148">
        <f t="shared" si="0"/>
        <v>0</v>
      </c>
      <c r="J5" s="148">
        <f t="shared" si="0"/>
        <v>0</v>
      </c>
      <c r="K5" s="148">
        <f t="shared" si="0"/>
        <v>0</v>
      </c>
      <c r="L5" s="148">
        <f t="shared" si="0"/>
        <v>0</v>
      </c>
    </row>
    <row r="6" spans="1:12" ht="54" customHeight="1" thickBot="1" x14ac:dyDescent="0.3">
      <c r="A6" s="3"/>
      <c r="B6" s="34" t="s">
        <v>142</v>
      </c>
      <c r="C6" s="43"/>
      <c r="D6" s="43"/>
      <c r="E6" s="37"/>
      <c r="F6" s="37"/>
      <c r="G6" s="37"/>
      <c r="H6" s="37"/>
      <c r="I6" s="37"/>
      <c r="J6" s="37"/>
      <c r="K6" s="37"/>
      <c r="L6" s="37"/>
    </row>
    <row r="7" spans="1:12" ht="45.75" customHeight="1" thickBot="1" x14ac:dyDescent="0.3">
      <c r="A7" s="3"/>
      <c r="B7" s="41" t="s">
        <v>380</v>
      </c>
      <c r="C7" s="42"/>
      <c r="D7" s="43"/>
      <c r="E7" s="37"/>
      <c r="F7" s="117">
        <v>13000000</v>
      </c>
      <c r="G7" s="37"/>
      <c r="H7" s="37"/>
      <c r="I7" s="37"/>
      <c r="J7" s="37"/>
      <c r="K7" s="37"/>
      <c r="L7" s="37"/>
    </row>
    <row r="8" spans="1:12" ht="71.45" customHeight="1" thickBot="1" x14ac:dyDescent="0.3">
      <c r="A8" s="3"/>
      <c r="B8" s="34" t="s">
        <v>226</v>
      </c>
      <c r="C8" s="42"/>
      <c r="D8" s="43"/>
      <c r="E8" s="13"/>
      <c r="F8" s="13"/>
      <c r="G8" s="13"/>
      <c r="H8" s="13"/>
      <c r="I8" s="13"/>
      <c r="J8" s="13"/>
      <c r="K8" s="13"/>
      <c r="L8" s="13"/>
    </row>
    <row r="9" spans="1:12" ht="38.25" customHeight="1" thickBot="1" x14ac:dyDescent="0.4">
      <c r="A9" s="3"/>
      <c r="B9" s="41" t="s">
        <v>312</v>
      </c>
      <c r="C9" s="42"/>
      <c r="D9" s="43"/>
      <c r="E9" s="13"/>
      <c r="F9" s="117">
        <v>10000000</v>
      </c>
      <c r="G9" s="13"/>
      <c r="H9" s="13"/>
      <c r="I9" s="13"/>
      <c r="J9" s="13"/>
      <c r="K9" s="13"/>
      <c r="L9" s="13"/>
    </row>
    <row r="10" spans="1:12" ht="46.5" customHeight="1" thickBot="1" x14ac:dyDescent="0.3">
      <c r="A10" s="3"/>
      <c r="B10" s="34" t="s">
        <v>143</v>
      </c>
      <c r="C10" s="42"/>
      <c r="D10" s="43"/>
      <c r="E10" s="15"/>
      <c r="F10" s="193"/>
      <c r="G10" s="193"/>
      <c r="H10" s="193"/>
      <c r="I10" s="193"/>
      <c r="J10" s="193"/>
      <c r="K10" s="193"/>
      <c r="L10" s="193"/>
    </row>
    <row r="11" spans="1:12" ht="38.25" customHeight="1" thickBot="1" x14ac:dyDescent="0.3">
      <c r="A11" s="3"/>
      <c r="B11" s="41" t="s">
        <v>381</v>
      </c>
      <c r="C11" s="42"/>
      <c r="D11" s="43"/>
      <c r="E11" s="15"/>
      <c r="F11" s="117">
        <v>12000000</v>
      </c>
      <c r="G11" s="193"/>
      <c r="H11" s="193"/>
      <c r="I11" s="193"/>
      <c r="J11" s="193"/>
      <c r="K11" s="193"/>
      <c r="L11" s="193"/>
    </row>
    <row r="12" spans="1:12" ht="42.75" customHeight="1" thickBot="1" x14ac:dyDescent="0.3">
      <c r="A12" s="3"/>
      <c r="B12" s="34" t="s">
        <v>144</v>
      </c>
      <c r="C12" s="42"/>
      <c r="D12" s="43"/>
      <c r="E12" s="15"/>
      <c r="F12" s="193"/>
      <c r="G12" s="193"/>
      <c r="H12" s="193"/>
      <c r="I12" s="193"/>
      <c r="J12" s="193"/>
      <c r="K12" s="193"/>
      <c r="L12" s="193"/>
    </row>
    <row r="13" spans="1:12" ht="27" customHeight="1" thickBot="1" x14ac:dyDescent="0.3">
      <c r="A13" s="3"/>
      <c r="B13" s="41" t="s">
        <v>378</v>
      </c>
      <c r="C13" s="42"/>
      <c r="D13" s="43"/>
      <c r="E13" s="193"/>
      <c r="F13" s="117">
        <v>10000000</v>
      </c>
      <c r="G13" s="193"/>
      <c r="H13" s="193"/>
      <c r="I13" s="193"/>
      <c r="J13" s="193"/>
      <c r="K13" s="193"/>
      <c r="L13" s="193"/>
    </row>
    <row r="14" spans="1:12" ht="22.35" customHeight="1" thickBot="1" x14ac:dyDescent="0.3">
      <c r="A14" s="3"/>
      <c r="B14" s="41" t="s">
        <v>379</v>
      </c>
      <c r="C14" s="42"/>
      <c r="D14" s="43"/>
      <c r="E14" s="15"/>
      <c r="F14" s="117">
        <v>10775000</v>
      </c>
      <c r="G14" s="193"/>
      <c r="H14" s="193"/>
      <c r="I14" s="193"/>
      <c r="J14" s="193"/>
      <c r="K14" s="193"/>
      <c r="L14" s="193"/>
    </row>
    <row r="15" spans="1:12" ht="54" customHeight="1" x14ac:dyDescent="0.25">
      <c r="A15" s="3"/>
      <c r="B15" s="34" t="s">
        <v>227</v>
      </c>
      <c r="C15" s="42"/>
      <c r="D15" s="43"/>
      <c r="E15" s="15"/>
      <c r="F15" s="193"/>
      <c r="G15" s="193"/>
      <c r="H15" s="193"/>
      <c r="I15" s="193"/>
      <c r="J15" s="193"/>
      <c r="K15" s="193"/>
      <c r="L15" s="193"/>
    </row>
    <row r="16" spans="1:12" ht="24" hidden="1" customHeight="1" x14ac:dyDescent="0.35">
      <c r="A16" s="3"/>
      <c r="B16" s="41"/>
      <c r="C16" s="43"/>
      <c r="D16" s="43"/>
      <c r="E16" s="15"/>
      <c r="F16" s="117"/>
      <c r="G16" s="193"/>
      <c r="H16" s="193"/>
      <c r="I16" s="193"/>
      <c r="J16" s="193"/>
      <c r="K16" s="193"/>
      <c r="L16" s="193"/>
    </row>
    <row r="17" spans="1:12" ht="35.25" customHeight="1" thickBot="1" x14ac:dyDescent="0.4">
      <c r="A17" s="3"/>
      <c r="B17" s="34" t="s">
        <v>147</v>
      </c>
      <c r="C17" s="43"/>
      <c r="D17" s="43"/>
      <c r="E17" s="148">
        <f>E19</f>
        <v>0</v>
      </c>
      <c r="F17" s="148">
        <f t="shared" ref="F17:L17" si="1">F19</f>
        <v>2000000</v>
      </c>
      <c r="G17" s="148">
        <f t="shared" si="1"/>
        <v>0</v>
      </c>
      <c r="H17" s="148">
        <f t="shared" si="1"/>
        <v>0</v>
      </c>
      <c r="I17" s="148">
        <f t="shared" si="1"/>
        <v>0</v>
      </c>
      <c r="J17" s="148">
        <f t="shared" si="1"/>
        <v>0</v>
      </c>
      <c r="K17" s="148">
        <f t="shared" si="1"/>
        <v>0</v>
      </c>
      <c r="L17" s="148">
        <f t="shared" si="1"/>
        <v>0</v>
      </c>
    </row>
    <row r="18" spans="1:12" ht="50.25" customHeight="1" x14ac:dyDescent="0.25">
      <c r="A18" s="3"/>
      <c r="B18" s="60" t="s">
        <v>148</v>
      </c>
      <c r="C18" s="42"/>
      <c r="D18" s="43"/>
      <c r="E18" s="13"/>
      <c r="F18" s="26"/>
      <c r="G18" s="13"/>
      <c r="H18" s="3"/>
      <c r="I18" s="3"/>
      <c r="J18" s="3"/>
      <c r="K18" s="3"/>
      <c r="L18" s="3"/>
    </row>
    <row r="19" spans="1:12" ht="41.25" customHeight="1" x14ac:dyDescent="0.3">
      <c r="A19" s="3"/>
      <c r="B19" s="39" t="s">
        <v>313</v>
      </c>
      <c r="C19" s="72"/>
      <c r="D19" s="114"/>
      <c r="E19" s="13"/>
      <c r="F19" s="117">
        <v>2000000</v>
      </c>
      <c r="G19" s="13"/>
      <c r="H19" s="3"/>
      <c r="I19" s="3"/>
      <c r="J19" s="3"/>
      <c r="K19" s="3"/>
      <c r="L19" s="3"/>
    </row>
    <row r="20" spans="1:12" ht="35.25" customHeight="1" thickBot="1" x14ac:dyDescent="0.3">
      <c r="A20" s="3"/>
      <c r="B20" s="220" t="s">
        <v>149</v>
      </c>
      <c r="C20" s="46"/>
      <c r="D20" s="148">
        <f>E20+F20+G20+H20+I20+J20+K20+L20</f>
        <v>57775000</v>
      </c>
      <c r="E20" s="148">
        <f t="shared" ref="E20:L20" si="2">E5+E17</f>
        <v>0</v>
      </c>
      <c r="F20" s="148">
        <f t="shared" si="2"/>
        <v>57775000</v>
      </c>
      <c r="G20" s="148">
        <f t="shared" si="2"/>
        <v>0</v>
      </c>
      <c r="H20" s="148">
        <f t="shared" si="2"/>
        <v>0</v>
      </c>
      <c r="I20" s="148">
        <f t="shared" si="2"/>
        <v>0</v>
      </c>
      <c r="J20" s="148">
        <f t="shared" si="2"/>
        <v>0</v>
      </c>
      <c r="K20" s="148">
        <f t="shared" si="2"/>
        <v>0</v>
      </c>
      <c r="L20" s="148">
        <f t="shared" si="2"/>
        <v>0</v>
      </c>
    </row>
    <row r="22" spans="1:12" x14ac:dyDescent="0.25">
      <c r="B22" s="2"/>
      <c r="D22" s="104">
        <v>56749214</v>
      </c>
      <c r="E22" s="104"/>
    </row>
    <row r="23" spans="1:12" x14ac:dyDescent="0.25">
      <c r="E23" s="1"/>
    </row>
  </sheetData>
  <mergeCells count="10">
    <mergeCell ref="C1:C4"/>
    <mergeCell ref="D1:D4"/>
    <mergeCell ref="E1:E4"/>
    <mergeCell ref="F1:F4"/>
    <mergeCell ref="G1:G4"/>
    <mergeCell ref="H1:H4"/>
    <mergeCell ref="I1:I4"/>
    <mergeCell ref="J1:J4"/>
    <mergeCell ref="K1:K4"/>
    <mergeCell ref="L1:L4"/>
  </mergeCells>
  <phoneticPr fontId="0" type="noConversion"/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&amp;C&amp;"-,Negrita"DEPARTAMENTO DEL HUILA
MUNICIPIO DE NATAGA
PLAN PLURIANUAL DE INVERSIONES- 2014</oddHeader>
    <oddFooter>&amp;C&amp;"-,Negrita""UNIDOS TRABAJANDO POR LO NUESTRO"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5"/>
  <sheetViews>
    <sheetView workbookViewId="0">
      <pane xSplit="2" ySplit="5" topLeftCell="C28" activePane="bottomRight" state="frozen"/>
      <selection pane="topRight" activeCell="C1" sqref="C1"/>
      <selection pane="bottomLeft" activeCell="A6" sqref="A6"/>
      <selection pane="bottomRight" activeCell="B35" sqref="B35"/>
    </sheetView>
  </sheetViews>
  <sheetFormatPr baseColWidth="10" defaultColWidth="11.42578125" defaultRowHeight="15" x14ac:dyDescent="0.25"/>
  <cols>
    <col min="1" max="1" width="7.42578125" customWidth="1"/>
    <col min="2" max="2" width="55.140625" customWidth="1"/>
    <col min="3" max="3" width="6.5703125" customWidth="1"/>
    <col min="4" max="4" width="12.5703125" customWidth="1"/>
    <col min="5" max="6" width="13.5703125" customWidth="1"/>
    <col min="7" max="7" width="17.140625" customWidth="1"/>
    <col min="8" max="12" width="13.5703125" customWidth="1"/>
    <col min="13" max="13" width="11.85546875" customWidth="1"/>
    <col min="14" max="14" width="12.140625" customWidth="1"/>
  </cols>
  <sheetData>
    <row r="1" spans="1:14" ht="15" customHeight="1" x14ac:dyDescent="0.25">
      <c r="A1" s="337" t="s">
        <v>237</v>
      </c>
      <c r="B1" s="337"/>
      <c r="C1" s="330" t="s">
        <v>1</v>
      </c>
      <c r="D1" s="336" t="s">
        <v>79</v>
      </c>
      <c r="E1" s="321" t="s">
        <v>10</v>
      </c>
      <c r="F1" s="321" t="s">
        <v>31</v>
      </c>
      <c r="G1" s="321" t="s">
        <v>11</v>
      </c>
      <c r="H1" s="321" t="s">
        <v>7</v>
      </c>
      <c r="I1" s="321" t="s">
        <v>53</v>
      </c>
      <c r="J1" s="321" t="s">
        <v>254</v>
      </c>
      <c r="K1" s="321" t="s">
        <v>5</v>
      </c>
      <c r="L1" s="321" t="s">
        <v>6</v>
      </c>
      <c r="M1" s="321" t="s">
        <v>8</v>
      </c>
      <c r="N1" s="321" t="s">
        <v>15</v>
      </c>
    </row>
    <row r="2" spans="1:14" ht="19.7" customHeight="1" x14ac:dyDescent="0.25">
      <c r="A2" s="332" t="s">
        <v>126</v>
      </c>
      <c r="B2" s="167" t="s">
        <v>18</v>
      </c>
      <c r="C2" s="330"/>
      <c r="D2" s="330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19.350000000000001" customHeight="1" x14ac:dyDescent="0.25">
      <c r="A3" s="333"/>
      <c r="B3" s="167" t="s">
        <v>160</v>
      </c>
      <c r="C3" s="330"/>
      <c r="D3" s="330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20.45" customHeight="1" x14ac:dyDescent="0.25">
      <c r="A4" s="334"/>
      <c r="B4" s="166" t="s">
        <v>26</v>
      </c>
      <c r="C4" s="330"/>
      <c r="D4" s="330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4" ht="18" customHeight="1" x14ac:dyDescent="0.25">
      <c r="A5" s="141"/>
      <c r="B5" s="142" t="s">
        <v>36</v>
      </c>
      <c r="C5" s="335"/>
      <c r="D5" s="335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4" ht="15.75" thickBot="1" x14ac:dyDescent="0.3">
      <c r="A6" s="3"/>
      <c r="B6" s="68" t="s">
        <v>150</v>
      </c>
      <c r="C6" s="19"/>
      <c r="D6" s="48"/>
      <c r="E6" s="148">
        <f>E8+E10+E12+E13</f>
        <v>0</v>
      </c>
      <c r="F6" s="148">
        <f t="shared" ref="F6:N6" si="0">F8+F10+F12+F13</f>
        <v>16400000</v>
      </c>
      <c r="G6" s="148">
        <f t="shared" si="0"/>
        <v>0</v>
      </c>
      <c r="H6" s="148">
        <f t="shared" si="0"/>
        <v>0</v>
      </c>
      <c r="I6" s="148">
        <f t="shared" si="0"/>
        <v>0</v>
      </c>
      <c r="J6" s="148">
        <f t="shared" si="0"/>
        <v>0</v>
      </c>
      <c r="K6" s="148">
        <f t="shared" si="0"/>
        <v>0</v>
      </c>
      <c r="L6" s="148">
        <f t="shared" si="0"/>
        <v>0</v>
      </c>
      <c r="M6" s="148">
        <f t="shared" si="0"/>
        <v>0</v>
      </c>
      <c r="N6" s="148">
        <f t="shared" si="0"/>
        <v>0</v>
      </c>
    </row>
    <row r="7" spans="1:14" ht="44.25" customHeight="1" thickBot="1" x14ac:dyDescent="0.3">
      <c r="A7" s="3"/>
      <c r="B7" s="34" t="s">
        <v>151</v>
      </c>
      <c r="C7" s="51"/>
      <c r="D7" s="134"/>
      <c r="E7" s="15"/>
      <c r="F7" s="193"/>
      <c r="G7" s="193"/>
      <c r="H7" s="193"/>
      <c r="I7" s="193"/>
      <c r="J7" s="193"/>
      <c r="K7" s="193"/>
      <c r="L7" s="193"/>
      <c r="M7" s="193"/>
      <c r="N7" s="193"/>
    </row>
    <row r="8" spans="1:14" ht="25.7" customHeight="1" x14ac:dyDescent="0.25">
      <c r="A8" s="3"/>
      <c r="B8" s="41" t="s">
        <v>314</v>
      </c>
      <c r="C8" s="51"/>
      <c r="D8" s="134"/>
      <c r="E8" s="15"/>
      <c r="F8" s="193"/>
      <c r="G8" s="193"/>
      <c r="H8" s="193"/>
      <c r="I8" s="193"/>
      <c r="J8" s="193"/>
      <c r="K8" s="193"/>
      <c r="L8" s="193"/>
      <c r="M8" s="193"/>
      <c r="N8" s="193"/>
    </row>
    <row r="9" spans="1:14" ht="33.75" customHeight="1" x14ac:dyDescent="0.25">
      <c r="A9" s="3"/>
      <c r="B9" s="34" t="s">
        <v>152</v>
      </c>
      <c r="C9" s="52"/>
      <c r="D9" s="52"/>
      <c r="E9" s="15"/>
      <c r="F9" s="193"/>
      <c r="G9" s="193"/>
      <c r="H9" s="193"/>
      <c r="I9" s="193"/>
      <c r="J9" s="193"/>
      <c r="K9" s="193"/>
      <c r="L9" s="193"/>
      <c r="M9" s="193"/>
      <c r="N9" s="193"/>
    </row>
    <row r="10" spans="1:14" ht="24.6" customHeight="1" x14ac:dyDescent="0.25">
      <c r="A10" s="3"/>
      <c r="B10" s="41" t="s">
        <v>315</v>
      </c>
      <c r="C10" s="52"/>
      <c r="D10" s="52"/>
      <c r="E10" s="15"/>
      <c r="F10" s="193"/>
      <c r="G10" s="193"/>
      <c r="H10" s="193"/>
      <c r="I10" s="193"/>
      <c r="J10" s="193"/>
      <c r="K10" s="193"/>
      <c r="L10" s="193"/>
      <c r="M10" s="193"/>
      <c r="N10" s="193"/>
    </row>
    <row r="11" spans="1:14" ht="32.25" customHeight="1" x14ac:dyDescent="0.25">
      <c r="A11" s="3"/>
      <c r="B11" s="34" t="s">
        <v>161</v>
      </c>
      <c r="C11" s="52"/>
      <c r="D11" s="52"/>
      <c r="E11" s="145"/>
      <c r="F11" s="193"/>
      <c r="G11" s="193"/>
      <c r="H11" s="193"/>
      <c r="I11" s="193"/>
      <c r="J11" s="193"/>
      <c r="K11" s="193"/>
      <c r="L11" s="193"/>
      <c r="M11" s="193"/>
      <c r="N11" s="193"/>
    </row>
    <row r="12" spans="1:14" ht="32.25" customHeight="1" x14ac:dyDescent="0.25">
      <c r="A12" s="3"/>
      <c r="B12" s="41" t="s">
        <v>316</v>
      </c>
      <c r="C12" s="52"/>
      <c r="D12" s="52"/>
      <c r="E12" s="145"/>
      <c r="F12" s="117">
        <v>16400000</v>
      </c>
      <c r="G12" s="193">
        <v>0</v>
      </c>
      <c r="H12" s="193"/>
      <c r="I12" s="193"/>
      <c r="J12" s="193"/>
      <c r="K12" s="193"/>
      <c r="L12" s="193"/>
      <c r="M12" s="193"/>
      <c r="N12" s="193"/>
    </row>
    <row r="13" spans="1:14" ht="32.25" customHeight="1" x14ac:dyDescent="0.25">
      <c r="A13" s="3"/>
      <c r="B13" s="41" t="s">
        <v>317</v>
      </c>
      <c r="C13" s="52"/>
      <c r="D13" s="52"/>
      <c r="E13" s="145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1:14" ht="28.35" customHeight="1" x14ac:dyDescent="0.25">
      <c r="A14" s="3"/>
      <c r="B14" s="34" t="s">
        <v>153</v>
      </c>
      <c r="C14" s="52"/>
      <c r="D14" s="52"/>
      <c r="E14" s="148">
        <f t="shared" ref="E14:N14" si="1">E16</f>
        <v>0</v>
      </c>
      <c r="F14" s="148">
        <f t="shared" si="1"/>
        <v>50000000</v>
      </c>
      <c r="G14" s="117">
        <f t="shared" si="1"/>
        <v>250000000</v>
      </c>
      <c r="H14" s="148">
        <f t="shared" si="1"/>
        <v>0</v>
      </c>
      <c r="I14" s="148">
        <f t="shared" si="1"/>
        <v>0</v>
      </c>
      <c r="J14" s="148">
        <f t="shared" si="1"/>
        <v>0</v>
      </c>
      <c r="K14" s="148">
        <f t="shared" si="1"/>
        <v>0</v>
      </c>
      <c r="L14" s="148">
        <f t="shared" si="1"/>
        <v>0</v>
      </c>
      <c r="M14" s="148">
        <f t="shared" si="1"/>
        <v>0</v>
      </c>
      <c r="N14" s="148">
        <f t="shared" si="1"/>
        <v>0</v>
      </c>
    </row>
    <row r="15" spans="1:14" ht="25.5" customHeight="1" x14ac:dyDescent="0.25">
      <c r="A15" s="79"/>
      <c r="B15" s="289" t="s">
        <v>154</v>
      </c>
      <c r="C15" s="76"/>
      <c r="D15" s="76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300" customFormat="1" ht="33.950000000000003" customHeight="1" x14ac:dyDescent="0.25">
      <c r="A16" s="295"/>
      <c r="B16" s="296" t="s">
        <v>318</v>
      </c>
      <c r="C16" s="297"/>
      <c r="D16" s="297"/>
      <c r="E16" s="298"/>
      <c r="F16" s="299">
        <v>50000000</v>
      </c>
      <c r="G16" s="299">
        <v>250000000</v>
      </c>
      <c r="H16" s="298">
        <v>0</v>
      </c>
      <c r="I16" s="298"/>
      <c r="J16" s="298"/>
      <c r="K16" s="298"/>
      <c r="L16" s="298"/>
      <c r="M16" s="298"/>
      <c r="N16" s="298"/>
    </row>
    <row r="17" spans="1:14" ht="26.1" customHeight="1" x14ac:dyDescent="0.25">
      <c r="A17" s="290"/>
      <c r="B17" s="291" t="s">
        <v>159</v>
      </c>
      <c r="C17" s="292"/>
      <c r="D17" s="293">
        <f>E17+F17+G17+H17+I17+J17+K17+L17+M17+N17</f>
        <v>316400000</v>
      </c>
      <c r="E17" s="293">
        <f t="shared" ref="E17:N17" si="2">E6+E14</f>
        <v>0</v>
      </c>
      <c r="F17" s="294">
        <f t="shared" si="2"/>
        <v>66400000</v>
      </c>
      <c r="G17" s="293">
        <f t="shared" si="2"/>
        <v>250000000</v>
      </c>
      <c r="H17" s="293">
        <f t="shared" si="2"/>
        <v>0</v>
      </c>
      <c r="I17" s="293">
        <f t="shared" si="2"/>
        <v>0</v>
      </c>
      <c r="J17" s="293">
        <f t="shared" si="2"/>
        <v>0</v>
      </c>
      <c r="K17" s="293">
        <f t="shared" si="2"/>
        <v>0</v>
      </c>
      <c r="L17" s="293">
        <f t="shared" si="2"/>
        <v>0</v>
      </c>
      <c r="M17" s="293">
        <f t="shared" si="2"/>
        <v>0</v>
      </c>
      <c r="N17" s="293">
        <f t="shared" si="2"/>
        <v>0</v>
      </c>
    </row>
    <row r="18" spans="1:14" ht="15.75" customHeight="1" x14ac:dyDescent="0.25">
      <c r="A18" s="3"/>
      <c r="B18" s="199"/>
      <c r="C18" s="53"/>
      <c r="D18" s="197"/>
      <c r="E18" s="54"/>
      <c r="F18" s="148"/>
      <c r="G18" s="198"/>
      <c r="H18" s="198"/>
      <c r="I18" s="198"/>
      <c r="J18" s="198"/>
      <c r="K18" s="198"/>
      <c r="L18" s="198"/>
      <c r="M18" s="198"/>
      <c r="N18" s="198"/>
    </row>
    <row r="19" spans="1:14" ht="15.75" customHeight="1" x14ac:dyDescent="0.25">
      <c r="A19" s="3"/>
      <c r="B19" s="164" t="s">
        <v>18</v>
      </c>
      <c r="C19" s="53"/>
      <c r="D19" s="53"/>
      <c r="E19" s="54"/>
      <c r="F19" s="5"/>
      <c r="G19" s="54"/>
      <c r="H19" s="54"/>
      <c r="I19" s="54"/>
      <c r="J19" s="54"/>
      <c r="K19" s="79"/>
      <c r="L19" s="79"/>
      <c r="M19" s="79"/>
      <c r="N19" s="79"/>
    </row>
    <row r="20" spans="1:14" x14ac:dyDescent="0.25">
      <c r="A20" s="3" t="s">
        <v>126</v>
      </c>
      <c r="B20" s="165" t="s">
        <v>160</v>
      </c>
      <c r="C20" s="50"/>
      <c r="D20" s="50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15" customHeight="1" x14ac:dyDescent="0.25">
      <c r="A21" s="3"/>
      <c r="B21" s="200" t="s">
        <v>27</v>
      </c>
      <c r="C21" s="50"/>
      <c r="D21" s="50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15" customHeight="1" x14ac:dyDescent="0.25">
      <c r="A22" s="3"/>
      <c r="B22" s="164" t="s">
        <v>155</v>
      </c>
      <c r="C22" s="50"/>
      <c r="D22" s="50"/>
      <c r="E22" s="148">
        <f>E24</f>
        <v>0</v>
      </c>
      <c r="F22" s="148">
        <f t="shared" ref="F22:N22" si="3">F24</f>
        <v>0</v>
      </c>
      <c r="G22" s="148">
        <f t="shared" si="3"/>
        <v>0</v>
      </c>
      <c r="H22" s="148">
        <f t="shared" si="3"/>
        <v>0</v>
      </c>
      <c r="I22" s="148">
        <f t="shared" si="3"/>
        <v>0</v>
      </c>
      <c r="J22" s="148">
        <f t="shared" si="3"/>
        <v>0</v>
      </c>
      <c r="K22" s="148">
        <f t="shared" si="3"/>
        <v>0</v>
      </c>
      <c r="L22" s="148">
        <f t="shared" si="3"/>
        <v>0</v>
      </c>
      <c r="M22" s="148">
        <f t="shared" si="3"/>
        <v>0</v>
      </c>
      <c r="N22" s="148">
        <f t="shared" si="3"/>
        <v>0</v>
      </c>
    </row>
    <row r="23" spans="1:14" ht="33" customHeight="1" x14ac:dyDescent="0.25">
      <c r="A23" s="3"/>
      <c r="B23" s="80" t="s">
        <v>156</v>
      </c>
      <c r="C23" s="49"/>
      <c r="D23" s="49"/>
      <c r="E23" s="15"/>
      <c r="F23" s="193"/>
      <c r="G23" s="193"/>
      <c r="H23" s="193"/>
      <c r="I23" s="193"/>
      <c r="J23" s="193"/>
      <c r="K23" s="193"/>
      <c r="L23" s="193"/>
      <c r="M23" s="193"/>
      <c r="N23" s="193"/>
    </row>
    <row r="24" spans="1:14" ht="22.7" customHeight="1" x14ac:dyDescent="0.25">
      <c r="A24" s="3"/>
      <c r="B24" s="77" t="s">
        <v>319</v>
      </c>
      <c r="C24" s="49"/>
      <c r="D24" s="49"/>
      <c r="E24" s="15"/>
      <c r="F24" s="117">
        <v>0</v>
      </c>
      <c r="G24" s="193"/>
      <c r="H24" s="193"/>
      <c r="I24" s="193"/>
      <c r="J24" s="193"/>
      <c r="K24" s="193"/>
      <c r="L24" s="193"/>
      <c r="M24" s="193"/>
      <c r="N24" s="193"/>
    </row>
    <row r="25" spans="1:14" ht="35.25" customHeight="1" x14ac:dyDescent="0.35">
      <c r="A25" s="3"/>
      <c r="B25" s="80" t="s">
        <v>157</v>
      </c>
      <c r="C25" s="13"/>
      <c r="D25" s="13"/>
      <c r="E25" s="13">
        <f>E27+E28+E29</f>
        <v>0</v>
      </c>
      <c r="F25" s="13">
        <f t="shared" ref="F25:N25" si="4">F27+F28+F29</f>
        <v>10000000</v>
      </c>
      <c r="G25" s="13">
        <f t="shared" si="4"/>
        <v>0</v>
      </c>
      <c r="H25" s="13">
        <f t="shared" si="4"/>
        <v>0</v>
      </c>
      <c r="I25" s="13">
        <f t="shared" si="4"/>
        <v>17000000</v>
      </c>
      <c r="J25" s="13">
        <f t="shared" si="4"/>
        <v>23000000</v>
      </c>
      <c r="K25" s="13">
        <f t="shared" si="4"/>
        <v>0</v>
      </c>
      <c r="L25" s="13">
        <f t="shared" si="4"/>
        <v>0</v>
      </c>
      <c r="M25" s="13">
        <f t="shared" si="4"/>
        <v>0</v>
      </c>
      <c r="N25" s="13">
        <f t="shared" si="4"/>
        <v>0</v>
      </c>
    </row>
    <row r="26" spans="1:14" ht="35.25" customHeight="1" x14ac:dyDescent="0.25">
      <c r="A26" s="3"/>
      <c r="B26" s="80" t="s">
        <v>158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52.5" customHeight="1" x14ac:dyDescent="0.25">
      <c r="A27" s="3"/>
      <c r="B27" s="77" t="s">
        <v>320</v>
      </c>
      <c r="C27" s="50"/>
      <c r="D27" s="50"/>
      <c r="E27" s="13"/>
      <c r="F27" s="117">
        <v>0</v>
      </c>
      <c r="G27" s="13"/>
      <c r="H27" s="13"/>
      <c r="I27" s="13"/>
      <c r="J27" s="13"/>
      <c r="K27" s="13"/>
      <c r="L27" s="13"/>
      <c r="M27" s="13"/>
      <c r="N27" s="13"/>
    </row>
    <row r="28" spans="1:14" ht="50.25" customHeight="1" x14ac:dyDescent="0.25">
      <c r="A28" s="3"/>
      <c r="B28" s="78" t="s">
        <v>382</v>
      </c>
      <c r="C28" s="50"/>
      <c r="D28" s="50"/>
      <c r="E28" s="13"/>
      <c r="F28" s="117"/>
      <c r="G28" s="13"/>
      <c r="H28" s="13"/>
      <c r="I28" s="242">
        <v>17000000</v>
      </c>
      <c r="J28" s="13"/>
      <c r="K28" s="13"/>
      <c r="L28" s="13"/>
      <c r="M28" s="13"/>
      <c r="N28" s="13"/>
    </row>
    <row r="29" spans="1:14" ht="50.25" customHeight="1" x14ac:dyDescent="0.25">
      <c r="A29" s="3"/>
      <c r="B29" s="168" t="s">
        <v>383</v>
      </c>
      <c r="C29" s="50"/>
      <c r="D29" s="50"/>
      <c r="E29" s="13"/>
      <c r="F29" s="242">
        <v>10000000</v>
      </c>
      <c r="G29" s="13"/>
      <c r="H29" s="13"/>
      <c r="I29" s="13"/>
      <c r="J29" s="242">
        <v>23000000</v>
      </c>
      <c r="K29" s="13"/>
      <c r="L29" s="13"/>
      <c r="M29" s="13"/>
      <c r="N29" s="13"/>
    </row>
    <row r="30" spans="1:14" ht="26.25" customHeight="1" thickBot="1" x14ac:dyDescent="0.3">
      <c r="A30" s="3"/>
      <c r="B30" s="218" t="s">
        <v>162</v>
      </c>
      <c r="C30" s="50"/>
      <c r="D30" s="5">
        <f>E30+F30+G30+H30+I30+J30+K30+L30+M30+N30</f>
        <v>50000000</v>
      </c>
      <c r="E30" s="13">
        <f>E22+E25</f>
        <v>0</v>
      </c>
      <c r="F30" s="282">
        <f t="shared" ref="F30:N30" si="5">F22+F25</f>
        <v>10000000</v>
      </c>
      <c r="G30" s="13">
        <f t="shared" si="5"/>
        <v>0</v>
      </c>
      <c r="H30" s="13">
        <f t="shared" si="5"/>
        <v>0</v>
      </c>
      <c r="I30" s="13">
        <f t="shared" si="5"/>
        <v>17000000</v>
      </c>
      <c r="J30" s="13">
        <f t="shared" si="5"/>
        <v>23000000</v>
      </c>
      <c r="K30" s="13">
        <f t="shared" si="5"/>
        <v>0</v>
      </c>
      <c r="L30" s="13">
        <f t="shared" si="5"/>
        <v>0</v>
      </c>
      <c r="M30" s="13">
        <f t="shared" si="5"/>
        <v>0</v>
      </c>
      <c r="N30" s="13">
        <f t="shared" si="5"/>
        <v>0</v>
      </c>
    </row>
    <row r="35" spans="2:2" ht="14.45" x14ac:dyDescent="0.35">
      <c r="B35" s="2">
        <f>+F17+F30+'PPI-INFRAEST-EQUIPAM'!F16+'PPI-INFRAEST-EQUIPAM'!F33+'PPI-TIC'!F17+'PPI-AMBIET-DESASTRES'!F34+'PPI-AGRO ECONOMI-COMUNIT-'!F14+'PPI-AGRO ECONOMI-COMUNIT-'!F23+'PPI-AGRO ECONOMI-COMUNIT-'!F38+'PPI-FLIA-P VULNERABLE-FORT.INST'!F14+'PPI-FLIA-P VULNERABLE-FORT.INST'!F32+'PPI-TURISMO-JUSTICIA'!F11+'PPI-TURISMO-JUSTICIA'!F23+'POAI-DEUDA Y RESUMEN'!F15</f>
        <v>990367000</v>
      </c>
    </row>
  </sheetData>
  <mergeCells count="14">
    <mergeCell ref="K1:K5"/>
    <mergeCell ref="L1:L5"/>
    <mergeCell ref="M1:M5"/>
    <mergeCell ref="N1:N5"/>
    <mergeCell ref="F1:F5"/>
    <mergeCell ref="G1:G5"/>
    <mergeCell ref="H1:H5"/>
    <mergeCell ref="I1:I5"/>
    <mergeCell ref="J1:J5"/>
    <mergeCell ref="A2:A4"/>
    <mergeCell ref="C1:C5"/>
    <mergeCell ref="D1:D5"/>
    <mergeCell ref="A1:B1"/>
    <mergeCell ref="E1:E5"/>
  </mergeCells>
  <phoneticPr fontId="0" type="noConversion"/>
  <pageMargins left="1.1023622047244095" right="0" top="0.94488188976377963" bottom="0.94488188976377963" header="0.31496062992125984" footer="0.31496062992125984"/>
  <pageSetup paperSize="5" scale="65" orientation="landscape" r:id="rId1"/>
  <headerFooter>
    <oddHeader>&amp;C&amp;"-,Negrita"DEPARTAMENTO DEL HUILA
MUNICIPIO DE NATAGA
PLAN PLURIANUAL DE INVERSIONES-2014</oddHeader>
    <oddFooter>&amp;C&amp;"-,Negrita""UNIDOS TRABAJANDO POR LO NUESTRO"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34"/>
  <sheetViews>
    <sheetView topLeftCell="B1" workbookViewId="0">
      <pane xSplit="1" ySplit="4" topLeftCell="C25" activePane="bottomRight" state="frozen"/>
      <selection activeCell="B1" sqref="B1"/>
      <selection pane="topRight" activeCell="C1" sqref="C1"/>
      <selection pane="bottomLeft" activeCell="B5" sqref="B5"/>
      <selection pane="bottomRight" activeCell="B2" sqref="B2"/>
    </sheetView>
  </sheetViews>
  <sheetFormatPr baseColWidth="10" defaultColWidth="11.42578125" defaultRowHeight="15" x14ac:dyDescent="0.25"/>
  <cols>
    <col min="2" max="2" width="56" customWidth="1"/>
    <col min="3" max="3" width="6.5703125" customWidth="1"/>
    <col min="4" max="12" width="12.5703125" customWidth="1"/>
  </cols>
  <sheetData>
    <row r="1" spans="1:12" ht="20.45" customHeight="1" x14ac:dyDescent="0.25">
      <c r="A1" s="338" t="s">
        <v>124</v>
      </c>
      <c r="B1" s="204" t="s">
        <v>28</v>
      </c>
      <c r="C1" s="336" t="s">
        <v>1</v>
      </c>
      <c r="D1" s="336" t="s">
        <v>79</v>
      </c>
      <c r="E1" s="336" t="s">
        <v>10</v>
      </c>
      <c r="F1" s="336" t="s">
        <v>31</v>
      </c>
      <c r="G1" s="336" t="s">
        <v>11</v>
      </c>
      <c r="H1" s="336" t="s">
        <v>7</v>
      </c>
      <c r="I1" s="336" t="s">
        <v>5</v>
      </c>
      <c r="J1" s="336" t="s">
        <v>6</v>
      </c>
      <c r="K1" s="336" t="s">
        <v>8</v>
      </c>
      <c r="L1" s="336" t="s">
        <v>15</v>
      </c>
    </row>
    <row r="2" spans="1:12" ht="20.45" customHeight="1" x14ac:dyDescent="0.25">
      <c r="A2" s="338"/>
      <c r="B2" s="204" t="s">
        <v>29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20.45" customHeight="1" x14ac:dyDescent="0.25">
      <c r="A3" s="3"/>
      <c r="B3" s="205" t="s">
        <v>30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</row>
    <row r="4" spans="1:12" ht="20.45" customHeight="1" x14ac:dyDescent="0.25">
      <c r="A4" s="144"/>
      <c r="B4" s="204" t="s">
        <v>163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1:12" ht="19.7" customHeight="1" x14ac:dyDescent="0.25">
      <c r="A5" s="144"/>
      <c r="B5" s="204" t="s">
        <v>185</v>
      </c>
      <c r="C5" s="48"/>
      <c r="D5" s="48"/>
      <c r="E5" s="203">
        <f>E7+E8+E10+E11+E12</f>
        <v>0</v>
      </c>
      <c r="F5" s="191">
        <f>F7+F8+F9+F10+F11+F12</f>
        <v>184000000</v>
      </c>
      <c r="G5" s="203">
        <f t="shared" ref="G5:L5" si="0">G7+G8+G10+G11+G12</f>
        <v>0</v>
      </c>
      <c r="H5" s="203">
        <f t="shared" si="0"/>
        <v>0</v>
      </c>
      <c r="I5" s="203">
        <f t="shared" si="0"/>
        <v>0</v>
      </c>
      <c r="J5" s="203">
        <f t="shared" si="0"/>
        <v>0</v>
      </c>
      <c r="K5" s="203">
        <f t="shared" si="0"/>
        <v>0</v>
      </c>
      <c r="L5" s="203">
        <f t="shared" si="0"/>
        <v>0</v>
      </c>
    </row>
    <row r="6" spans="1:12" ht="36.75" customHeight="1" x14ac:dyDescent="0.25">
      <c r="A6" s="144"/>
      <c r="B6" s="82" t="s">
        <v>186</v>
      </c>
      <c r="C6" s="48"/>
      <c r="D6" s="48"/>
      <c r="E6" s="203"/>
      <c r="F6" s="48"/>
      <c r="G6" s="48"/>
      <c r="H6" s="48"/>
      <c r="I6" s="48"/>
      <c r="J6" s="48"/>
      <c r="K6" s="48"/>
      <c r="L6" s="48"/>
    </row>
    <row r="7" spans="1:12" ht="23.45" customHeight="1" x14ac:dyDescent="0.3">
      <c r="A7" s="56"/>
      <c r="B7" s="41" t="s">
        <v>321</v>
      </c>
      <c r="C7" s="84"/>
      <c r="D7" s="84"/>
      <c r="E7" s="203"/>
      <c r="F7" s="12">
        <v>89000000</v>
      </c>
      <c r="G7" s="13"/>
      <c r="H7" s="13"/>
      <c r="I7" s="3"/>
      <c r="J7" s="3"/>
      <c r="K7" s="3"/>
      <c r="L7" s="3"/>
    </row>
    <row r="8" spans="1:12" ht="25.5" customHeight="1" x14ac:dyDescent="0.3">
      <c r="A8" s="56"/>
      <c r="B8" s="41" t="s">
        <v>322</v>
      </c>
      <c r="C8" s="84"/>
      <c r="D8" s="84"/>
      <c r="E8" s="203"/>
      <c r="F8" s="12">
        <v>0</v>
      </c>
      <c r="G8" s="13"/>
      <c r="H8" s="13"/>
      <c r="I8" s="3"/>
      <c r="J8" s="3"/>
      <c r="K8" s="3"/>
      <c r="L8" s="3"/>
    </row>
    <row r="9" spans="1:12" ht="25.5" customHeight="1" x14ac:dyDescent="0.35">
      <c r="A9" s="56"/>
      <c r="B9" s="41" t="s">
        <v>384</v>
      </c>
      <c r="C9" s="235"/>
      <c r="D9" s="148"/>
      <c r="E9" s="203"/>
      <c r="F9" s="12">
        <v>35000000</v>
      </c>
      <c r="G9" s="13"/>
      <c r="H9" s="13"/>
      <c r="I9" s="3"/>
      <c r="J9" s="3"/>
      <c r="K9" s="3"/>
      <c r="L9" s="3"/>
    </row>
    <row r="10" spans="1:12" ht="47.45" hidden="1" customHeight="1" x14ac:dyDescent="0.3">
      <c r="A10" s="56"/>
      <c r="B10" s="41" t="s">
        <v>323</v>
      </c>
      <c r="C10" s="84"/>
      <c r="D10" s="148"/>
      <c r="E10" s="203"/>
      <c r="F10" s="275">
        <v>0</v>
      </c>
      <c r="G10" s="13"/>
      <c r="H10" s="13"/>
      <c r="I10" s="3"/>
      <c r="J10" s="3"/>
      <c r="K10" s="3"/>
      <c r="L10" s="3"/>
    </row>
    <row r="11" spans="1:12" ht="31.7" customHeight="1" x14ac:dyDescent="0.3">
      <c r="A11" s="56"/>
      <c r="B11" s="41" t="s">
        <v>324</v>
      </c>
      <c r="C11" s="84"/>
      <c r="D11" s="148"/>
      <c r="E11" s="203"/>
      <c r="F11" s="45">
        <v>10000000</v>
      </c>
      <c r="G11" s="13"/>
      <c r="H11" s="13"/>
      <c r="I11" s="3"/>
      <c r="J11" s="3"/>
      <c r="K11" s="3"/>
      <c r="L11" s="3"/>
    </row>
    <row r="12" spans="1:12" ht="23.45" customHeight="1" x14ac:dyDescent="0.3">
      <c r="A12" s="56"/>
      <c r="B12" s="41" t="s">
        <v>325</v>
      </c>
      <c r="C12" s="194"/>
      <c r="D12" s="148"/>
      <c r="E12" s="203"/>
      <c r="F12" s="12">
        <v>50000000</v>
      </c>
      <c r="G12" s="13"/>
      <c r="H12" s="13"/>
      <c r="I12" s="3"/>
      <c r="J12" s="3"/>
      <c r="K12" s="3"/>
      <c r="L12" s="3"/>
    </row>
    <row r="13" spans="1:12" ht="19.350000000000001" customHeight="1" x14ac:dyDescent="0.3">
      <c r="A13" s="56"/>
      <c r="B13" s="204" t="s">
        <v>187</v>
      </c>
      <c r="C13" s="179"/>
      <c r="D13" s="147"/>
      <c r="E13" s="203">
        <f>E15</f>
        <v>0</v>
      </c>
      <c r="F13" s="203">
        <f t="shared" ref="F13:L13" si="1">F15</f>
        <v>0</v>
      </c>
      <c r="G13" s="203">
        <f t="shared" si="1"/>
        <v>0</v>
      </c>
      <c r="H13" s="203">
        <f t="shared" si="1"/>
        <v>0</v>
      </c>
      <c r="I13" s="203">
        <f t="shared" si="1"/>
        <v>0</v>
      </c>
      <c r="J13" s="203">
        <f t="shared" si="1"/>
        <v>0</v>
      </c>
      <c r="K13" s="203">
        <f t="shared" si="1"/>
        <v>0</v>
      </c>
      <c r="L13" s="203">
        <f t="shared" si="1"/>
        <v>0</v>
      </c>
    </row>
    <row r="14" spans="1:12" ht="28.7" customHeight="1" x14ac:dyDescent="0.3">
      <c r="A14" s="56"/>
      <c r="B14" s="34" t="s">
        <v>188</v>
      </c>
      <c r="C14" s="179"/>
      <c r="D14" s="147"/>
      <c r="E14" s="203"/>
      <c r="F14" s="45"/>
      <c r="G14" s="13"/>
      <c r="H14" s="13"/>
      <c r="I14" s="3"/>
      <c r="J14" s="3"/>
      <c r="K14" s="3"/>
      <c r="L14" s="3"/>
    </row>
    <row r="15" spans="1:12" ht="39.6" customHeight="1" x14ac:dyDescent="0.35">
      <c r="A15" s="56"/>
      <c r="B15" s="41" t="s">
        <v>326</v>
      </c>
      <c r="C15" s="179"/>
      <c r="D15" s="147"/>
      <c r="E15" s="203"/>
      <c r="F15" s="45"/>
      <c r="G15" s="13"/>
      <c r="H15" s="13"/>
      <c r="I15" s="3"/>
      <c r="J15" s="3"/>
      <c r="K15" s="3">
        <v>0</v>
      </c>
      <c r="L15" s="3"/>
    </row>
    <row r="16" spans="1:12" x14ac:dyDescent="0.25">
      <c r="A16" s="56"/>
      <c r="B16" s="205" t="s">
        <v>164</v>
      </c>
      <c r="C16" s="202"/>
      <c r="D16" s="148">
        <f>E16+F16+G16+H16+I16+J16+K16+L16</f>
        <v>184000000</v>
      </c>
      <c r="E16" s="203">
        <f>E5+E13</f>
        <v>0</v>
      </c>
      <c r="F16" s="284">
        <f t="shared" ref="F16:L16" si="2">F5+F13</f>
        <v>184000000</v>
      </c>
      <c r="G16" s="203">
        <f t="shared" si="2"/>
        <v>0</v>
      </c>
      <c r="H16" s="203">
        <f t="shared" si="2"/>
        <v>0</v>
      </c>
      <c r="I16" s="203">
        <f t="shared" si="2"/>
        <v>0</v>
      </c>
      <c r="J16" s="203">
        <f t="shared" si="2"/>
        <v>0</v>
      </c>
      <c r="K16" s="203">
        <f t="shared" si="2"/>
        <v>0</v>
      </c>
      <c r="L16" s="203">
        <f t="shared" si="2"/>
        <v>0</v>
      </c>
    </row>
    <row r="17" spans="1:12" x14ac:dyDescent="0.25">
      <c r="A17" s="56"/>
      <c r="B17" s="204"/>
      <c r="C17" s="202"/>
      <c r="D17" s="148"/>
      <c r="E17" s="203"/>
      <c r="F17" s="203"/>
      <c r="G17" s="203"/>
      <c r="H17" s="203"/>
      <c r="I17" s="203"/>
      <c r="J17" s="203"/>
      <c r="K17" s="203"/>
      <c r="L17" s="203"/>
    </row>
    <row r="18" spans="1:12" ht="14.45" x14ac:dyDescent="0.35">
      <c r="A18" s="3"/>
      <c r="B18" s="204" t="s">
        <v>40</v>
      </c>
      <c r="C18" s="3"/>
      <c r="D18" s="3"/>
      <c r="E18" s="203"/>
      <c r="F18" s="10"/>
      <c r="G18" s="3"/>
      <c r="H18" s="3"/>
      <c r="I18" s="3"/>
      <c r="J18" s="3"/>
      <c r="K18" s="3"/>
      <c r="L18" s="3"/>
    </row>
    <row r="19" spans="1:12" ht="14.45" x14ac:dyDescent="0.35">
      <c r="A19" s="3"/>
      <c r="B19" s="204" t="s">
        <v>29</v>
      </c>
      <c r="C19" s="3"/>
      <c r="D19" s="3"/>
      <c r="E19" s="203"/>
      <c r="F19" s="3"/>
      <c r="G19" s="3"/>
      <c r="H19" s="3"/>
      <c r="I19" s="3"/>
      <c r="J19" s="3"/>
      <c r="K19" s="3"/>
      <c r="L19" s="3"/>
    </row>
    <row r="20" spans="1:12" ht="29.1" x14ac:dyDescent="0.35">
      <c r="A20" s="3"/>
      <c r="B20" s="205" t="s">
        <v>39</v>
      </c>
      <c r="C20" s="3"/>
      <c r="D20" s="3"/>
      <c r="E20" s="203"/>
      <c r="F20" s="3"/>
      <c r="G20" s="3"/>
      <c r="H20" s="3"/>
      <c r="I20" s="3"/>
      <c r="J20" s="3"/>
      <c r="K20" s="3"/>
      <c r="L20" s="3"/>
    </row>
    <row r="21" spans="1:12" ht="14.45" x14ac:dyDescent="0.35">
      <c r="A21" s="3"/>
      <c r="B21" s="204" t="s">
        <v>34</v>
      </c>
      <c r="C21" s="3"/>
      <c r="D21" s="3"/>
      <c r="E21" s="203"/>
      <c r="F21" s="3"/>
      <c r="G21" s="3"/>
      <c r="H21" s="3"/>
      <c r="I21" s="3"/>
      <c r="J21" s="3"/>
      <c r="K21" s="3"/>
      <c r="L21" s="3"/>
    </row>
    <row r="22" spans="1:12" ht="14.45" x14ac:dyDescent="0.35">
      <c r="A22" s="3"/>
      <c r="B22" s="204" t="s">
        <v>190</v>
      </c>
      <c r="C22" s="3"/>
      <c r="D22" s="3"/>
      <c r="E22" s="203">
        <f>E24+E25+E26+E27+E28+E29+E30+E31+E32</f>
        <v>0</v>
      </c>
      <c r="F22" s="203">
        <f t="shared" ref="F22:L22" si="3">F24+F25+F26+F27+F28+F29+F30+F31+F32</f>
        <v>28000000</v>
      </c>
      <c r="G22" s="203">
        <f t="shared" si="3"/>
        <v>0</v>
      </c>
      <c r="H22" s="203">
        <f t="shared" si="3"/>
        <v>22000000</v>
      </c>
      <c r="I22" s="203">
        <f t="shared" si="3"/>
        <v>0</v>
      </c>
      <c r="J22" s="203">
        <f t="shared" si="3"/>
        <v>0</v>
      </c>
      <c r="K22" s="203">
        <f t="shared" si="3"/>
        <v>0</v>
      </c>
      <c r="L22" s="203">
        <f t="shared" si="3"/>
        <v>0</v>
      </c>
    </row>
    <row r="23" spans="1:12" ht="42" x14ac:dyDescent="0.35">
      <c r="A23" s="3"/>
      <c r="B23" s="85" t="s">
        <v>189</v>
      </c>
      <c r="C23" s="3"/>
      <c r="D23" s="3"/>
      <c r="E23" s="203"/>
      <c r="F23" s="3"/>
      <c r="G23" s="3"/>
      <c r="H23" s="3"/>
      <c r="I23" s="3"/>
      <c r="J23" s="3"/>
      <c r="K23" s="3"/>
      <c r="L23" s="3"/>
    </row>
    <row r="24" spans="1:12" ht="24.6" customHeight="1" x14ac:dyDescent="0.25">
      <c r="A24" s="3"/>
      <c r="B24" s="269" t="s">
        <v>327</v>
      </c>
      <c r="C24" s="3"/>
      <c r="D24" s="3"/>
      <c r="E24" s="203"/>
      <c r="F24" s="45">
        <v>8000000</v>
      </c>
      <c r="G24" s="3"/>
      <c r="H24" s="3"/>
      <c r="I24" s="3"/>
      <c r="J24" s="3"/>
      <c r="K24" s="3"/>
      <c r="L24" s="3"/>
    </row>
    <row r="25" spans="1:12" ht="29.45" customHeight="1" x14ac:dyDescent="0.35">
      <c r="A25" s="3"/>
      <c r="B25" s="269" t="s">
        <v>328</v>
      </c>
      <c r="C25" s="3"/>
      <c r="D25" s="3"/>
      <c r="E25" s="203"/>
      <c r="F25" s="45">
        <v>0</v>
      </c>
      <c r="G25" s="10"/>
      <c r="H25" s="45">
        <v>8000000</v>
      </c>
      <c r="I25" s="3"/>
      <c r="J25" s="3"/>
      <c r="K25" s="3"/>
      <c r="L25" s="3"/>
    </row>
    <row r="26" spans="1:12" ht="18.600000000000001" customHeight="1" x14ac:dyDescent="0.35">
      <c r="A26" s="3"/>
      <c r="B26" s="106" t="s">
        <v>329</v>
      </c>
      <c r="C26" s="3"/>
      <c r="D26" s="3"/>
      <c r="E26" s="272">
        <v>0</v>
      </c>
      <c r="F26" s="105">
        <v>10000000</v>
      </c>
      <c r="G26" s="10"/>
      <c r="H26" s="105">
        <v>0</v>
      </c>
      <c r="I26" s="3"/>
      <c r="J26" s="3"/>
      <c r="K26" s="3"/>
      <c r="L26" s="3"/>
    </row>
    <row r="27" spans="1:12" ht="18" customHeight="1" x14ac:dyDescent="0.35">
      <c r="A27" s="3"/>
      <c r="B27" s="83" t="s">
        <v>330</v>
      </c>
      <c r="C27" s="3"/>
      <c r="D27" s="3"/>
      <c r="E27" s="203"/>
      <c r="F27" s="105">
        <v>0</v>
      </c>
      <c r="G27" s="10"/>
      <c r="H27" s="45">
        <v>14000000</v>
      </c>
      <c r="I27" s="3"/>
      <c r="J27" s="3"/>
      <c r="K27" s="3"/>
      <c r="L27" s="3"/>
    </row>
    <row r="28" spans="1:12" ht="18" customHeight="1" x14ac:dyDescent="0.35">
      <c r="A28" s="3"/>
      <c r="B28" s="83" t="s">
        <v>331</v>
      </c>
      <c r="C28" s="3"/>
      <c r="D28" s="3"/>
      <c r="E28" s="203"/>
      <c r="F28" s="105">
        <v>5000000</v>
      </c>
      <c r="G28" s="10"/>
      <c r="H28" s="3"/>
      <c r="I28" s="3"/>
      <c r="J28" s="3"/>
      <c r="K28" s="3"/>
      <c r="L28" s="3"/>
    </row>
    <row r="29" spans="1:12" ht="16.350000000000001" customHeight="1" x14ac:dyDescent="0.35">
      <c r="A29" s="3"/>
      <c r="B29" s="83" t="s">
        <v>332</v>
      </c>
      <c r="C29" s="3"/>
      <c r="D29" s="3"/>
      <c r="E29" s="203"/>
      <c r="F29" s="105">
        <v>0</v>
      </c>
      <c r="G29" s="10"/>
      <c r="H29" s="45"/>
      <c r="I29" s="3"/>
      <c r="J29" s="3"/>
      <c r="K29" s="3"/>
      <c r="L29" s="3"/>
    </row>
    <row r="30" spans="1:12" ht="19.7" customHeight="1" x14ac:dyDescent="0.35">
      <c r="A30" s="3"/>
      <c r="B30" s="83" t="s">
        <v>333</v>
      </c>
      <c r="C30" s="3"/>
      <c r="D30" s="3"/>
      <c r="E30" s="203"/>
      <c r="F30" s="105">
        <v>5000000</v>
      </c>
      <c r="G30" s="10"/>
      <c r="H30" s="45"/>
      <c r="I30" s="3"/>
      <c r="J30" s="3"/>
      <c r="K30" s="3"/>
      <c r="L30" s="3"/>
    </row>
    <row r="31" spans="1:12" ht="30.6" customHeight="1" x14ac:dyDescent="0.35">
      <c r="A31" s="3"/>
      <c r="B31" s="83" t="s">
        <v>334</v>
      </c>
      <c r="C31" s="3"/>
      <c r="D31" s="3"/>
      <c r="E31" s="203"/>
      <c r="F31" s="105">
        <v>0</v>
      </c>
      <c r="G31" s="10"/>
      <c r="H31" s="45"/>
      <c r="I31" s="3"/>
      <c r="J31" s="3"/>
      <c r="K31" s="3"/>
      <c r="L31" s="3"/>
    </row>
    <row r="32" spans="1:12" ht="25.35" customHeight="1" x14ac:dyDescent="0.35">
      <c r="A32" s="3"/>
      <c r="B32" s="83" t="s">
        <v>335</v>
      </c>
      <c r="C32" s="3"/>
      <c r="D32" s="3"/>
      <c r="E32" s="203"/>
      <c r="F32" s="105">
        <v>0</v>
      </c>
      <c r="G32" s="10"/>
      <c r="H32" s="45"/>
      <c r="I32" s="3"/>
      <c r="J32" s="3"/>
      <c r="K32" s="3"/>
      <c r="L32" s="3"/>
    </row>
    <row r="33" spans="1:12" ht="30.6" customHeight="1" x14ac:dyDescent="0.35">
      <c r="A33" s="3"/>
      <c r="B33" s="205" t="s">
        <v>241</v>
      </c>
      <c r="C33" s="3"/>
      <c r="D33" s="11">
        <f>E33+F33+G33+H33+I33+J33+K33+L33</f>
        <v>50000000</v>
      </c>
      <c r="E33" s="203">
        <f>E22</f>
        <v>0</v>
      </c>
      <c r="F33" s="285">
        <f t="shared" ref="F33:L33" si="4">F22</f>
        <v>28000000</v>
      </c>
      <c r="G33" s="203">
        <f t="shared" si="4"/>
        <v>0</v>
      </c>
      <c r="H33" s="203">
        <f t="shared" si="4"/>
        <v>22000000</v>
      </c>
      <c r="I33" s="203">
        <f t="shared" si="4"/>
        <v>0</v>
      </c>
      <c r="J33" s="203">
        <f t="shared" si="4"/>
        <v>0</v>
      </c>
      <c r="K33" s="203">
        <f t="shared" si="4"/>
        <v>0</v>
      </c>
      <c r="L33" s="203">
        <f t="shared" si="4"/>
        <v>0</v>
      </c>
    </row>
    <row r="34" spans="1:12" ht="14.45" x14ac:dyDescent="0.35">
      <c r="F34" s="2"/>
    </row>
  </sheetData>
  <mergeCells count="11">
    <mergeCell ref="L1:L4"/>
    <mergeCell ref="G1:G4"/>
    <mergeCell ref="H1:H4"/>
    <mergeCell ref="I1:I4"/>
    <mergeCell ref="J1:J4"/>
    <mergeCell ref="K1:K4"/>
    <mergeCell ref="A1:A2"/>
    <mergeCell ref="C1:C4"/>
    <mergeCell ref="D1:D4"/>
    <mergeCell ref="E1:E4"/>
    <mergeCell ref="F1:F4"/>
  </mergeCells>
  <phoneticPr fontId="0" type="noConversion"/>
  <pageMargins left="1.4960629921259843" right="0.9055118110236221" top="0.74803149606299213" bottom="0.74803149606299213" header="0.31496062992125984" footer="0.31496062992125984"/>
  <pageSetup paperSize="5" scale="65" orientation="landscape" r:id="rId1"/>
  <headerFooter>
    <oddHeader>&amp;C&amp;"-,Negrita"DEPARTAMENTO DEL HUILA 
MUNICIPIO DE NATAGA
PLAN PLURIANUAL DE INVERSIONES-2014</oddHeader>
    <oddFooter>&amp;C&amp;"-,Negrita""UNIDOS TRABAJANDO POR LO NUESTRO"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7"/>
  <sheetViews>
    <sheetView topLeftCell="A5" workbookViewId="0">
      <selection activeCell="A17" sqref="A17"/>
    </sheetView>
  </sheetViews>
  <sheetFormatPr baseColWidth="10" defaultColWidth="11.42578125" defaultRowHeight="15" x14ac:dyDescent="0.25"/>
  <cols>
    <col min="2" max="2" width="61.85546875" customWidth="1"/>
    <col min="3" max="3" width="6.5703125" customWidth="1"/>
    <col min="4" max="12" width="12.5703125" customWidth="1"/>
  </cols>
  <sheetData>
    <row r="1" spans="1:12" ht="15" customHeight="1" x14ac:dyDescent="0.25">
      <c r="A1" s="332" t="s">
        <v>124</v>
      </c>
      <c r="B1" s="169" t="s">
        <v>165</v>
      </c>
      <c r="C1" s="336" t="s">
        <v>1</v>
      </c>
      <c r="D1" s="336" t="s">
        <v>79</v>
      </c>
      <c r="E1" s="336" t="s">
        <v>10</v>
      </c>
      <c r="F1" s="336" t="s">
        <v>31</v>
      </c>
      <c r="G1" s="336" t="s">
        <v>11</v>
      </c>
      <c r="H1" s="336" t="s">
        <v>7</v>
      </c>
      <c r="I1" s="336" t="s">
        <v>5</v>
      </c>
      <c r="J1" s="336" t="s">
        <v>6</v>
      </c>
      <c r="K1" s="336" t="s">
        <v>8</v>
      </c>
      <c r="L1" s="336" t="s">
        <v>15</v>
      </c>
    </row>
    <row r="2" spans="1:12" ht="15" customHeight="1" x14ac:dyDescent="0.25">
      <c r="A2" s="333"/>
      <c r="B2" s="169" t="s">
        <v>16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18.75" customHeight="1" x14ac:dyDescent="0.25">
      <c r="A3" s="334"/>
      <c r="B3" s="170" t="s">
        <v>41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</row>
    <row r="4" spans="1:12" ht="22.7" customHeight="1" x14ac:dyDescent="0.25">
      <c r="A4" s="3"/>
      <c r="B4" s="171" t="s">
        <v>36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1:12" ht="19.5" customHeight="1" x14ac:dyDescent="0.3">
      <c r="A5" s="3"/>
      <c r="B5" s="152" t="s">
        <v>167</v>
      </c>
      <c r="C5" s="89"/>
      <c r="D5" s="89"/>
      <c r="E5" s="148">
        <f>E7+E9+E10</f>
        <v>0</v>
      </c>
      <c r="F5" s="148">
        <f t="shared" ref="F5:L5" si="0">F7+F9+F10</f>
        <v>5000000</v>
      </c>
      <c r="G5" s="148">
        <f t="shared" si="0"/>
        <v>0</v>
      </c>
      <c r="H5" s="148">
        <f t="shared" si="0"/>
        <v>0</v>
      </c>
      <c r="I5" s="148">
        <f t="shared" si="0"/>
        <v>0</v>
      </c>
      <c r="J5" s="148">
        <f t="shared" si="0"/>
        <v>0</v>
      </c>
      <c r="K5" s="148">
        <f t="shared" si="0"/>
        <v>0</v>
      </c>
      <c r="L5" s="148">
        <f t="shared" si="0"/>
        <v>0</v>
      </c>
    </row>
    <row r="6" spans="1:12" ht="24" customHeight="1" x14ac:dyDescent="0.3">
      <c r="A6" s="3"/>
      <c r="B6" s="34" t="s">
        <v>168</v>
      </c>
      <c r="C6" s="13"/>
      <c r="D6" s="13"/>
      <c r="E6" s="148"/>
      <c r="F6" s="148"/>
      <c r="G6" s="148"/>
      <c r="H6" s="148"/>
      <c r="I6" s="148"/>
      <c r="J6" s="148"/>
      <c r="K6" s="148"/>
      <c r="L6" s="148"/>
    </row>
    <row r="7" spans="1:12" ht="22.7" customHeight="1" x14ac:dyDescent="0.3">
      <c r="A7" s="3"/>
      <c r="B7" s="16" t="s">
        <v>336</v>
      </c>
      <c r="C7" s="84"/>
      <c r="D7" s="84"/>
      <c r="E7" s="148"/>
      <c r="F7" s="117">
        <v>0</v>
      </c>
      <c r="G7" s="148"/>
      <c r="H7" s="148"/>
      <c r="I7" s="148"/>
      <c r="J7" s="148"/>
      <c r="K7" s="148"/>
      <c r="L7" s="148"/>
    </row>
    <row r="8" spans="1:12" ht="18" customHeight="1" x14ac:dyDescent="0.3">
      <c r="A8" s="3"/>
      <c r="B8" s="87" t="s">
        <v>169</v>
      </c>
      <c r="C8" s="13"/>
      <c r="D8" s="13"/>
      <c r="E8" s="148"/>
      <c r="F8" s="148"/>
      <c r="G8" s="148"/>
      <c r="H8" s="148"/>
      <c r="I8" s="148"/>
      <c r="J8" s="148"/>
      <c r="K8" s="148"/>
      <c r="L8" s="148"/>
    </row>
    <row r="9" spans="1:12" ht="22.5" customHeight="1" x14ac:dyDescent="0.35">
      <c r="A9" s="3"/>
      <c r="B9" s="16" t="s">
        <v>337</v>
      </c>
      <c r="C9" s="13"/>
      <c r="D9" s="13"/>
      <c r="E9" s="148"/>
      <c r="F9" s="117">
        <v>5000000</v>
      </c>
      <c r="G9" s="148"/>
      <c r="H9" s="148"/>
      <c r="I9" s="148"/>
      <c r="J9" s="148"/>
      <c r="K9" s="148"/>
      <c r="L9" s="148"/>
    </row>
    <row r="10" spans="1:12" ht="22.5" customHeight="1" x14ac:dyDescent="0.35">
      <c r="A10" s="3"/>
      <c r="B10" s="16" t="s">
        <v>338</v>
      </c>
      <c r="C10" s="13"/>
      <c r="D10" s="13"/>
      <c r="E10" s="148"/>
      <c r="F10" s="117">
        <v>0</v>
      </c>
      <c r="G10" s="148"/>
      <c r="H10" s="148"/>
      <c r="I10" s="148"/>
      <c r="J10" s="148"/>
      <c r="K10" s="148"/>
      <c r="L10" s="148"/>
    </row>
    <row r="11" spans="1:12" ht="16.350000000000001" customHeight="1" x14ac:dyDescent="0.3">
      <c r="A11" s="3"/>
      <c r="B11" s="91" t="s">
        <v>171</v>
      </c>
      <c r="C11" s="84"/>
      <c r="D11" s="84"/>
      <c r="E11" s="148">
        <f>E13</f>
        <v>0</v>
      </c>
      <c r="F11" s="148">
        <f t="shared" ref="F11:L11" si="1">F13</f>
        <v>12000000</v>
      </c>
      <c r="G11" s="148">
        <f t="shared" si="1"/>
        <v>0</v>
      </c>
      <c r="H11" s="148">
        <f t="shared" si="1"/>
        <v>0</v>
      </c>
      <c r="I11" s="148">
        <f t="shared" si="1"/>
        <v>0</v>
      </c>
      <c r="J11" s="148">
        <f t="shared" si="1"/>
        <v>0</v>
      </c>
      <c r="K11" s="148">
        <f t="shared" si="1"/>
        <v>0</v>
      </c>
      <c r="L11" s="148">
        <f t="shared" si="1"/>
        <v>0</v>
      </c>
    </row>
    <row r="12" spans="1:12" ht="20.45" customHeight="1" x14ac:dyDescent="0.25">
      <c r="A12" s="3"/>
      <c r="B12" s="60" t="s">
        <v>170</v>
      </c>
      <c r="C12" s="50"/>
      <c r="D12" s="50"/>
      <c r="E12" s="148"/>
      <c r="F12" s="148"/>
      <c r="G12" s="148"/>
      <c r="H12" s="148"/>
      <c r="I12" s="148"/>
      <c r="J12" s="148"/>
      <c r="K12" s="148"/>
      <c r="L12" s="148"/>
    </row>
    <row r="13" spans="1:12" ht="33" customHeight="1" x14ac:dyDescent="0.35">
      <c r="A13" s="3"/>
      <c r="B13" s="39" t="s">
        <v>339</v>
      </c>
      <c r="C13" s="7"/>
      <c r="D13" s="7"/>
      <c r="E13" s="148"/>
      <c r="F13" s="117">
        <v>12000000</v>
      </c>
      <c r="G13" s="148"/>
      <c r="H13" s="148"/>
      <c r="I13" s="148"/>
      <c r="J13" s="148"/>
      <c r="K13" s="148"/>
      <c r="L13" s="148"/>
    </row>
    <row r="14" spans="1:12" ht="20.45" customHeight="1" x14ac:dyDescent="0.35">
      <c r="A14" s="3"/>
      <c r="B14" s="201" t="s">
        <v>172</v>
      </c>
      <c r="C14" s="7"/>
      <c r="D14" s="7"/>
      <c r="E14" s="148">
        <f>E16</f>
        <v>0</v>
      </c>
      <c r="F14" s="148">
        <f t="shared" ref="F14:L14" si="2">F16</f>
        <v>10000000</v>
      </c>
      <c r="G14" s="148">
        <f t="shared" si="2"/>
        <v>0</v>
      </c>
      <c r="H14" s="148">
        <f t="shared" si="2"/>
        <v>0</v>
      </c>
      <c r="I14" s="148">
        <f t="shared" si="2"/>
        <v>0</v>
      </c>
      <c r="J14" s="148">
        <f t="shared" si="2"/>
        <v>0</v>
      </c>
      <c r="K14" s="148">
        <f t="shared" si="2"/>
        <v>0</v>
      </c>
      <c r="L14" s="148">
        <f t="shared" si="2"/>
        <v>0</v>
      </c>
    </row>
    <row r="15" spans="1:12" ht="17.45" customHeight="1" x14ac:dyDescent="0.25">
      <c r="A15" s="3"/>
      <c r="B15" s="201" t="s">
        <v>173</v>
      </c>
      <c r="C15" s="7"/>
      <c r="D15" s="7"/>
      <c r="E15" s="148"/>
      <c r="F15" s="148"/>
      <c r="G15" s="148"/>
      <c r="H15" s="148"/>
      <c r="I15" s="148" t="s">
        <v>400</v>
      </c>
      <c r="J15" s="148"/>
      <c r="K15" s="148"/>
      <c r="L15" s="148"/>
    </row>
    <row r="16" spans="1:12" ht="40.35" customHeight="1" x14ac:dyDescent="0.25">
      <c r="A16" s="3"/>
      <c r="B16" s="39" t="s">
        <v>385</v>
      </c>
      <c r="C16" s="7"/>
      <c r="D16" s="7"/>
      <c r="E16" s="148"/>
      <c r="F16" s="117">
        <v>10000000</v>
      </c>
      <c r="G16" s="148"/>
      <c r="H16" s="148"/>
      <c r="I16" s="148"/>
      <c r="J16" s="148"/>
      <c r="K16" s="148"/>
      <c r="L16" s="148"/>
    </row>
    <row r="17" spans="1:12" ht="39" customHeight="1" x14ac:dyDescent="0.25">
      <c r="A17" s="3"/>
      <c r="B17" s="252" t="s">
        <v>166</v>
      </c>
      <c r="C17" s="249"/>
      <c r="D17" s="254">
        <f>E17+F17+G17+H17+I17+J17+K17+L17</f>
        <v>27000000</v>
      </c>
      <c r="E17" s="253">
        <f>E5+E11+E14</f>
        <v>0</v>
      </c>
      <c r="F17" s="283">
        <f t="shared" ref="F17:L17" si="3">F5+F11+F14</f>
        <v>27000000</v>
      </c>
      <c r="G17" s="253">
        <f t="shared" si="3"/>
        <v>0</v>
      </c>
      <c r="H17" s="253">
        <f t="shared" si="3"/>
        <v>0</v>
      </c>
      <c r="I17" s="253">
        <f t="shared" si="3"/>
        <v>0</v>
      </c>
      <c r="J17" s="253">
        <f t="shared" si="3"/>
        <v>0</v>
      </c>
      <c r="K17" s="253">
        <f t="shared" si="3"/>
        <v>0</v>
      </c>
      <c r="L17" s="253">
        <f t="shared" si="3"/>
        <v>0</v>
      </c>
    </row>
  </sheetData>
  <mergeCells count="11">
    <mergeCell ref="I1:I4"/>
    <mergeCell ref="J1:J4"/>
    <mergeCell ref="K1:K4"/>
    <mergeCell ref="L1:L4"/>
    <mergeCell ref="A1:A3"/>
    <mergeCell ref="C1:C4"/>
    <mergeCell ref="D1:D4"/>
    <mergeCell ref="E1:E4"/>
    <mergeCell ref="F1:F4"/>
    <mergeCell ref="G1:G4"/>
    <mergeCell ref="H1:H4"/>
  </mergeCells>
  <phoneticPr fontId="0" type="noConversion"/>
  <pageMargins left="0.51181102362204722" right="0.51181102362204722" top="0.74803149606299213" bottom="0.74803149606299213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zoomScale="91" zoomScaleNormal="91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A38" sqref="A38"/>
    </sheetView>
  </sheetViews>
  <sheetFormatPr baseColWidth="10" defaultColWidth="11.42578125" defaultRowHeight="15" x14ac:dyDescent="0.25"/>
  <cols>
    <col min="1" max="1" width="8.42578125" customWidth="1"/>
    <col min="2" max="2" width="61.140625" customWidth="1"/>
    <col min="3" max="3" width="5.5703125" customWidth="1"/>
    <col min="4" max="10" width="12.5703125" customWidth="1"/>
    <col min="11" max="11" width="10.85546875" customWidth="1"/>
    <col min="12" max="12" width="12.5703125" customWidth="1"/>
    <col min="13" max="13" width="10.85546875" customWidth="1"/>
  </cols>
  <sheetData>
    <row r="1" spans="1:15" ht="18" customHeight="1" x14ac:dyDescent="0.25">
      <c r="A1" s="339" t="s">
        <v>124</v>
      </c>
      <c r="B1" s="169" t="s">
        <v>74</v>
      </c>
      <c r="C1" s="336" t="s">
        <v>1</v>
      </c>
      <c r="D1" s="336" t="s">
        <v>79</v>
      </c>
      <c r="E1" s="336" t="s">
        <v>0</v>
      </c>
      <c r="F1" s="336" t="s">
        <v>2</v>
      </c>
      <c r="G1" s="336" t="s">
        <v>43</v>
      </c>
      <c r="H1" s="336" t="s">
        <v>17</v>
      </c>
      <c r="I1" s="336" t="s">
        <v>44</v>
      </c>
      <c r="J1" s="336" t="s">
        <v>399</v>
      </c>
      <c r="K1" s="336" t="s">
        <v>6</v>
      </c>
      <c r="L1" s="336" t="s">
        <v>46</v>
      </c>
      <c r="M1" s="336" t="s">
        <v>47</v>
      </c>
    </row>
    <row r="2" spans="1:15" ht="19.350000000000001" customHeight="1" x14ac:dyDescent="0.25">
      <c r="A2" s="339"/>
      <c r="B2" s="169" t="s">
        <v>24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55"/>
      <c r="O2" s="355"/>
    </row>
    <row r="3" spans="1:15" ht="28.35" customHeight="1" x14ac:dyDescent="0.25">
      <c r="A3" s="3"/>
      <c r="B3" s="176" t="s">
        <v>42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55"/>
      <c r="O3" s="355"/>
    </row>
    <row r="4" spans="1:15" ht="21.6" customHeight="1" x14ac:dyDescent="0.25">
      <c r="A4" s="3"/>
      <c r="B4" s="175" t="s">
        <v>36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55"/>
      <c r="O4" s="355"/>
    </row>
    <row r="5" spans="1:15" ht="28.35" customHeight="1" thickBot="1" x14ac:dyDescent="0.4">
      <c r="A5" s="3"/>
      <c r="B5" s="32" t="s">
        <v>191</v>
      </c>
      <c r="C5" s="88"/>
      <c r="D5" s="88"/>
      <c r="E5" s="206">
        <f>E7+E9</f>
        <v>0</v>
      </c>
      <c r="F5" s="256">
        <f t="shared" ref="F5:M5" si="0">F7+F9</f>
        <v>40800000</v>
      </c>
      <c r="G5" s="206">
        <f t="shared" si="0"/>
        <v>0</v>
      </c>
      <c r="H5" s="256">
        <f t="shared" si="0"/>
        <v>21478063</v>
      </c>
      <c r="I5" s="206">
        <f t="shared" si="0"/>
        <v>0</v>
      </c>
      <c r="J5" s="206">
        <f t="shared" si="0"/>
        <v>0</v>
      </c>
      <c r="K5" s="206">
        <f t="shared" si="0"/>
        <v>0</v>
      </c>
      <c r="L5" s="206">
        <f t="shared" si="0"/>
        <v>0</v>
      </c>
      <c r="M5" s="206">
        <f t="shared" si="0"/>
        <v>0</v>
      </c>
    </row>
    <row r="6" spans="1:15" ht="30" customHeight="1" x14ac:dyDescent="0.25">
      <c r="A6" s="3"/>
      <c r="B6" s="73" t="s">
        <v>192</v>
      </c>
      <c r="C6" s="97"/>
      <c r="D6" s="97"/>
      <c r="E6" s="98"/>
      <c r="F6" s="98"/>
      <c r="G6" s="99"/>
      <c r="H6" s="99"/>
      <c r="I6" s="98"/>
      <c r="J6" s="3"/>
      <c r="K6" s="3"/>
      <c r="L6" s="3"/>
      <c r="M6" s="3"/>
    </row>
    <row r="7" spans="1:15" ht="27" customHeight="1" x14ac:dyDescent="0.25">
      <c r="A7" s="3"/>
      <c r="B7" s="93" t="s">
        <v>340</v>
      </c>
      <c r="C7" s="99"/>
      <c r="D7" s="99"/>
      <c r="E7" s="99"/>
      <c r="F7" s="14">
        <v>25000000</v>
      </c>
      <c r="G7" s="99"/>
      <c r="H7" s="255">
        <v>19800000</v>
      </c>
      <c r="I7" s="99"/>
      <c r="J7" s="3"/>
      <c r="K7" s="3"/>
      <c r="L7" s="3"/>
      <c r="M7" s="3"/>
    </row>
    <row r="8" spans="1:15" ht="27" customHeight="1" x14ac:dyDescent="0.25">
      <c r="A8" s="3"/>
      <c r="B8" s="74" t="s">
        <v>193</v>
      </c>
      <c r="C8" s="100"/>
      <c r="D8" s="100"/>
      <c r="E8" s="99"/>
      <c r="F8" s="98"/>
      <c r="G8" s="99"/>
      <c r="H8" s="99"/>
      <c r="I8" s="98"/>
      <c r="J8" s="3"/>
      <c r="K8" s="3"/>
      <c r="L8" s="3"/>
      <c r="M8" s="3"/>
    </row>
    <row r="9" spans="1:15" ht="48" customHeight="1" x14ac:dyDescent="0.25">
      <c r="A9" s="3"/>
      <c r="B9" s="55" t="s">
        <v>341</v>
      </c>
      <c r="C9" s="100"/>
      <c r="D9" s="100"/>
      <c r="E9" s="99"/>
      <c r="F9" s="255">
        <v>15800000</v>
      </c>
      <c r="G9" s="99"/>
      <c r="H9" s="255">
        <v>1678063</v>
      </c>
      <c r="I9" s="98"/>
      <c r="J9" s="3"/>
      <c r="K9" s="3"/>
      <c r="L9" s="3"/>
      <c r="M9" s="3"/>
    </row>
    <row r="10" spans="1:15" ht="27.75" customHeight="1" x14ac:dyDescent="0.3">
      <c r="A10" s="3"/>
      <c r="B10" s="92" t="s">
        <v>200</v>
      </c>
      <c r="C10" s="99"/>
      <c r="D10" s="99"/>
      <c r="E10" s="99">
        <f>E14</f>
        <v>0</v>
      </c>
      <c r="F10" s="148">
        <f t="shared" ref="F10:M10" si="1">F14</f>
        <v>5000000</v>
      </c>
      <c r="G10" s="99">
        <f t="shared" si="1"/>
        <v>0</v>
      </c>
      <c r="H10" s="99">
        <f t="shared" si="1"/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99">
        <f t="shared" si="1"/>
        <v>0</v>
      </c>
    </row>
    <row r="11" spans="1:15" ht="26.25" customHeight="1" x14ac:dyDescent="0.25">
      <c r="A11" s="340"/>
      <c r="B11" s="349" t="s">
        <v>194</v>
      </c>
      <c r="C11" s="352"/>
      <c r="D11" s="346"/>
      <c r="E11" s="353"/>
      <c r="F11" s="353"/>
      <c r="G11" s="354"/>
      <c r="H11" s="343"/>
      <c r="I11" s="353"/>
      <c r="J11" s="353"/>
      <c r="K11" s="353"/>
      <c r="L11" s="353"/>
      <c r="M11" s="353"/>
    </row>
    <row r="12" spans="1:15" x14ac:dyDescent="0.25">
      <c r="A12" s="341"/>
      <c r="B12" s="350"/>
      <c r="C12" s="352"/>
      <c r="D12" s="347"/>
      <c r="E12" s="353"/>
      <c r="F12" s="353"/>
      <c r="G12" s="354"/>
      <c r="H12" s="344"/>
      <c r="I12" s="353"/>
      <c r="J12" s="353"/>
      <c r="K12" s="353"/>
      <c r="L12" s="353"/>
      <c r="M12" s="353"/>
    </row>
    <row r="13" spans="1:15" ht="12" customHeight="1" x14ac:dyDescent="0.25">
      <c r="A13" s="342"/>
      <c r="B13" s="351"/>
      <c r="C13" s="352"/>
      <c r="D13" s="348"/>
      <c r="E13" s="353"/>
      <c r="F13" s="353"/>
      <c r="G13" s="354"/>
      <c r="H13" s="345"/>
      <c r="I13" s="353"/>
      <c r="J13" s="353"/>
      <c r="K13" s="353"/>
      <c r="L13" s="353"/>
      <c r="M13" s="353"/>
    </row>
    <row r="14" spans="1:15" ht="41.45" customHeight="1" x14ac:dyDescent="0.35">
      <c r="A14" s="3"/>
      <c r="B14" s="93" t="s">
        <v>342</v>
      </c>
      <c r="C14" s="13"/>
      <c r="D14" s="13"/>
      <c r="E14" s="13"/>
      <c r="F14" s="117">
        <v>5000000</v>
      </c>
      <c r="G14" s="13"/>
      <c r="H14" s="13"/>
      <c r="I14" s="13"/>
      <c r="J14" s="7"/>
      <c r="K14" s="7"/>
      <c r="L14" s="7"/>
      <c r="M14" s="7"/>
    </row>
    <row r="15" spans="1:15" ht="41.45" customHeight="1" x14ac:dyDescent="0.35">
      <c r="A15" s="3"/>
      <c r="B15" s="281" t="s">
        <v>386</v>
      </c>
      <c r="C15" s="13"/>
      <c r="D15" s="13"/>
      <c r="E15" s="13"/>
      <c r="F15" s="148">
        <f>+F10+F5</f>
        <v>45800000</v>
      </c>
      <c r="G15" s="13"/>
      <c r="H15" s="13"/>
      <c r="I15" s="13"/>
      <c r="J15" s="7"/>
      <c r="K15" s="7"/>
      <c r="L15" s="7"/>
      <c r="M15" s="7"/>
    </row>
    <row r="16" spans="1:15" ht="19.5" customHeight="1" x14ac:dyDescent="0.35">
      <c r="A16" s="3"/>
      <c r="B16" s="180" t="s">
        <v>201</v>
      </c>
      <c r="C16" s="13"/>
      <c r="D16" s="13"/>
      <c r="E16" s="13">
        <f>E18+E19+E21+E22+E24</f>
        <v>0</v>
      </c>
      <c r="F16" s="13">
        <f t="shared" ref="F16:M16" si="2">F18+F19+F21+F22+F24</f>
        <v>52000000</v>
      </c>
      <c r="G16" s="13">
        <f t="shared" si="2"/>
        <v>0</v>
      </c>
      <c r="H16" s="13">
        <f>+H10+H5</f>
        <v>21478063</v>
      </c>
      <c r="I16" s="13">
        <f t="shared" si="2"/>
        <v>0</v>
      </c>
      <c r="J16" s="13">
        <f t="shared" si="2"/>
        <v>2000000</v>
      </c>
      <c r="K16" s="13">
        <f t="shared" si="2"/>
        <v>0</v>
      </c>
      <c r="L16" s="13">
        <f t="shared" si="2"/>
        <v>0</v>
      </c>
      <c r="M16" s="13">
        <f t="shared" si="2"/>
        <v>0</v>
      </c>
    </row>
    <row r="17" spans="1:13" ht="25.35" customHeight="1" x14ac:dyDescent="0.25">
      <c r="A17" s="3"/>
      <c r="B17" s="108" t="s">
        <v>195</v>
      </c>
      <c r="C17" s="114"/>
      <c r="D17" s="114"/>
      <c r="E17" s="13"/>
      <c r="F17" s="15"/>
      <c r="G17" s="13"/>
      <c r="H17" s="13"/>
      <c r="I17" s="13"/>
      <c r="J17" s="7"/>
      <c r="K17" s="7"/>
      <c r="L17" s="7"/>
      <c r="M17" s="7"/>
    </row>
    <row r="18" spans="1:13" ht="27" customHeight="1" x14ac:dyDescent="0.3">
      <c r="A18" s="3"/>
      <c r="B18" s="109" t="s">
        <v>343</v>
      </c>
      <c r="C18" s="13"/>
      <c r="D18" s="13"/>
      <c r="E18" s="13"/>
      <c r="F18" s="242">
        <v>2000000</v>
      </c>
      <c r="G18" s="13"/>
      <c r="H18" s="13"/>
      <c r="I18" s="13"/>
      <c r="J18" s="7"/>
      <c r="K18" s="7"/>
      <c r="L18" s="7"/>
      <c r="M18" s="7"/>
    </row>
    <row r="19" spans="1:13" ht="24" customHeight="1" x14ac:dyDescent="0.3">
      <c r="A19" s="3"/>
      <c r="B19" s="109" t="s">
        <v>344</v>
      </c>
      <c r="C19" s="13"/>
      <c r="D19" s="13"/>
      <c r="E19" s="13"/>
      <c r="F19" s="242"/>
      <c r="G19" s="13"/>
      <c r="H19" s="13"/>
      <c r="I19" s="13"/>
      <c r="J19" s="7"/>
      <c r="K19" s="7"/>
      <c r="L19" s="7"/>
      <c r="M19" s="7"/>
    </row>
    <row r="20" spans="1:13" ht="19.5" customHeight="1" x14ac:dyDescent="0.25">
      <c r="A20" s="3"/>
      <c r="B20" s="110" t="s">
        <v>196</v>
      </c>
      <c r="C20" s="114"/>
      <c r="D20" s="114"/>
      <c r="E20" s="13"/>
      <c r="F20" s="15"/>
      <c r="G20" s="13"/>
      <c r="H20" s="13"/>
      <c r="I20" s="13"/>
      <c r="J20" s="7"/>
      <c r="K20" s="7"/>
      <c r="L20" s="7"/>
      <c r="M20" s="7"/>
    </row>
    <row r="21" spans="1:13" ht="17.45" customHeight="1" x14ac:dyDescent="0.35">
      <c r="A21" s="3"/>
      <c r="B21" s="111" t="s">
        <v>387</v>
      </c>
      <c r="C21" s="13"/>
      <c r="D21" s="13"/>
      <c r="E21" s="13"/>
      <c r="F21" s="242">
        <v>20000000</v>
      </c>
      <c r="G21" s="13"/>
      <c r="H21" s="13"/>
      <c r="I21" s="13"/>
      <c r="J21" s="7"/>
      <c r="K21" s="7"/>
      <c r="L21" s="7"/>
      <c r="M21" s="7"/>
    </row>
    <row r="22" spans="1:13" ht="18.600000000000001" customHeight="1" x14ac:dyDescent="0.3">
      <c r="A22" s="3"/>
      <c r="B22" s="111" t="s">
        <v>345</v>
      </c>
      <c r="C22" s="13"/>
      <c r="D22" s="13"/>
      <c r="E22" s="13"/>
      <c r="F22" s="242"/>
      <c r="G22" s="13"/>
      <c r="H22" s="13"/>
      <c r="I22" s="13"/>
      <c r="J22" s="7"/>
      <c r="K22" s="7"/>
      <c r="L22" s="7"/>
      <c r="M22" s="7"/>
    </row>
    <row r="23" spans="1:13" ht="31.5" customHeight="1" x14ac:dyDescent="0.25">
      <c r="A23" s="3"/>
      <c r="B23" s="112" t="s">
        <v>197</v>
      </c>
      <c r="C23" s="114"/>
      <c r="D23" s="114"/>
      <c r="E23" s="15"/>
      <c r="F23" s="15"/>
      <c r="G23" s="13"/>
      <c r="H23" s="13"/>
      <c r="I23" s="13"/>
      <c r="J23" s="7"/>
      <c r="K23" s="7"/>
      <c r="L23" s="7"/>
      <c r="M23" s="7"/>
    </row>
    <row r="24" spans="1:13" ht="28.5" customHeight="1" x14ac:dyDescent="0.25">
      <c r="A24" s="3"/>
      <c r="B24" s="4" t="s">
        <v>346</v>
      </c>
      <c r="C24" s="114"/>
      <c r="D24" s="114"/>
      <c r="E24" s="15"/>
      <c r="F24" s="242">
        <f>2500000*12</f>
        <v>30000000</v>
      </c>
      <c r="G24" s="13"/>
      <c r="H24" s="13"/>
      <c r="I24" s="13"/>
      <c r="J24" s="7">
        <v>2000000</v>
      </c>
      <c r="K24" s="7"/>
      <c r="L24" s="7"/>
      <c r="M24" s="7"/>
    </row>
    <row r="25" spans="1:13" ht="16.5" customHeight="1" x14ac:dyDescent="0.3">
      <c r="A25" s="3"/>
      <c r="B25" s="181" t="s">
        <v>202</v>
      </c>
      <c r="C25" s="13"/>
      <c r="D25" s="13"/>
      <c r="E25" s="13">
        <f>E27+E28+E30</f>
        <v>0</v>
      </c>
      <c r="F25" s="13">
        <f t="shared" ref="F25:M25" si="3">F27+F28+F30</f>
        <v>40000000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</row>
    <row r="26" spans="1:13" ht="30.75" customHeight="1" x14ac:dyDescent="0.25">
      <c r="A26" s="3"/>
      <c r="B26" s="95" t="s">
        <v>198</v>
      </c>
      <c r="C26" s="84"/>
      <c r="D26" s="84"/>
      <c r="E26" s="13"/>
      <c r="F26" s="15"/>
      <c r="G26" s="13"/>
      <c r="H26" s="13"/>
      <c r="I26" s="15"/>
      <c r="J26" s="90"/>
      <c r="K26" s="7"/>
      <c r="L26" s="7"/>
      <c r="M26" s="7"/>
    </row>
    <row r="27" spans="1:13" ht="16.7" customHeight="1" x14ac:dyDescent="0.3">
      <c r="A27" s="3"/>
      <c r="B27" s="94" t="s">
        <v>347</v>
      </c>
      <c r="C27" s="13"/>
      <c r="D27" s="13"/>
      <c r="E27" s="13"/>
      <c r="F27" s="117">
        <v>0</v>
      </c>
      <c r="G27" s="13"/>
      <c r="H27" s="13"/>
      <c r="I27" s="13"/>
      <c r="J27" s="7"/>
      <c r="K27" s="7"/>
      <c r="L27" s="7"/>
      <c r="M27" s="7"/>
    </row>
    <row r="28" spans="1:13" ht="37.700000000000003" customHeight="1" x14ac:dyDescent="0.3">
      <c r="A28" s="3"/>
      <c r="B28" s="75" t="s">
        <v>348</v>
      </c>
      <c r="C28" s="13"/>
      <c r="D28" s="13"/>
      <c r="E28" s="13"/>
      <c r="F28" s="117">
        <v>0</v>
      </c>
      <c r="G28" s="13"/>
      <c r="H28" s="13"/>
      <c r="I28" s="13"/>
      <c r="J28" s="7"/>
      <c r="K28" s="7"/>
      <c r="L28" s="7"/>
      <c r="M28" s="7"/>
    </row>
    <row r="29" spans="1:13" ht="21.75" customHeight="1" x14ac:dyDescent="0.25">
      <c r="A29" s="3"/>
      <c r="B29" s="95" t="s">
        <v>199</v>
      </c>
      <c r="C29" s="84"/>
      <c r="D29" s="84"/>
      <c r="E29" s="13"/>
      <c r="F29" s="15"/>
      <c r="G29" s="13"/>
      <c r="H29" s="13"/>
      <c r="I29" s="13"/>
      <c r="J29" s="7"/>
      <c r="K29" s="7"/>
      <c r="L29" s="7"/>
      <c r="M29" s="7"/>
    </row>
    <row r="30" spans="1:13" ht="24" customHeight="1" x14ac:dyDescent="0.3">
      <c r="A30" s="3"/>
      <c r="B30" s="4" t="s">
        <v>349</v>
      </c>
      <c r="C30" s="84"/>
      <c r="D30" s="84"/>
      <c r="E30" s="13"/>
      <c r="F30" s="242">
        <v>40000000</v>
      </c>
      <c r="G30" s="131"/>
      <c r="H30" s="13"/>
      <c r="I30" s="13"/>
      <c r="J30" s="7"/>
      <c r="K30" s="7"/>
      <c r="L30" s="7"/>
      <c r="M30" s="7"/>
    </row>
    <row r="31" spans="1:13" ht="14.45" x14ac:dyDescent="0.3">
      <c r="A31" s="3"/>
      <c r="B31" s="182" t="s">
        <v>203</v>
      </c>
      <c r="C31" s="13"/>
      <c r="D31" s="13"/>
      <c r="E31" s="13">
        <f>E33</f>
        <v>0</v>
      </c>
      <c r="F31" s="13">
        <f t="shared" ref="F31:M31" si="4">F33</f>
        <v>1000000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13">
        <f t="shared" si="4"/>
        <v>0</v>
      </c>
      <c r="M31" s="13">
        <f t="shared" si="4"/>
        <v>0</v>
      </c>
    </row>
    <row r="32" spans="1:13" ht="25.35" customHeight="1" x14ac:dyDescent="0.25">
      <c r="A32" s="3"/>
      <c r="B32" s="112" t="s">
        <v>228</v>
      </c>
      <c r="C32" s="132"/>
      <c r="D32" s="132"/>
      <c r="E32" s="15"/>
      <c r="F32" s="15"/>
      <c r="G32" s="15"/>
      <c r="H32" s="15"/>
      <c r="I32" s="15"/>
      <c r="J32" s="7"/>
      <c r="K32" s="7"/>
      <c r="L32" s="7"/>
      <c r="M32" s="7"/>
    </row>
    <row r="33" spans="1:13" ht="26.45" customHeight="1" thickBot="1" x14ac:dyDescent="0.3">
      <c r="A33" s="3"/>
      <c r="B33" s="96" t="s">
        <v>350</v>
      </c>
      <c r="C33" s="132"/>
      <c r="D33" s="132"/>
      <c r="E33" s="145"/>
      <c r="F33" s="242">
        <v>1000000</v>
      </c>
      <c r="G33" s="145"/>
      <c r="H33" s="145"/>
      <c r="I33" s="145"/>
      <c r="J33" s="7"/>
      <c r="K33" s="7"/>
      <c r="L33" s="7"/>
      <c r="M33" s="7"/>
    </row>
    <row r="34" spans="1:13" ht="26.25" customHeight="1" thickBot="1" x14ac:dyDescent="0.3">
      <c r="A34" s="3"/>
      <c r="B34" s="133" t="s">
        <v>204</v>
      </c>
      <c r="C34" s="50"/>
      <c r="D34" s="13">
        <f>E34+F34+G34+H34+I34+J34+K34+L34+M34</f>
        <v>162278063</v>
      </c>
      <c r="E34" s="13">
        <f>E5+E10+E16+E25+E31</f>
        <v>0</v>
      </c>
      <c r="F34" s="282">
        <f t="shared" ref="F34:M34" si="5">F5+F10+F16+F25+F31</f>
        <v>138800000</v>
      </c>
      <c r="G34" s="13">
        <f t="shared" si="5"/>
        <v>0</v>
      </c>
      <c r="H34" s="13">
        <f>+H5</f>
        <v>21478063</v>
      </c>
      <c r="I34" s="13">
        <f t="shared" si="5"/>
        <v>0</v>
      </c>
      <c r="J34" s="13">
        <f t="shared" si="5"/>
        <v>2000000</v>
      </c>
      <c r="K34" s="13">
        <f t="shared" si="5"/>
        <v>0</v>
      </c>
      <c r="L34" s="13">
        <f t="shared" si="5"/>
        <v>0</v>
      </c>
      <c r="M34" s="13">
        <f t="shared" si="5"/>
        <v>0</v>
      </c>
    </row>
    <row r="36" spans="1:13" ht="14.45" x14ac:dyDescent="0.35">
      <c r="B36" s="2"/>
    </row>
  </sheetData>
  <mergeCells count="27">
    <mergeCell ref="O2:O4"/>
    <mergeCell ref="C1:C4"/>
    <mergeCell ref="D1:D4"/>
    <mergeCell ref="E1:E4"/>
    <mergeCell ref="F1:F4"/>
    <mergeCell ref="G1:G4"/>
    <mergeCell ref="H1:H4"/>
    <mergeCell ref="I11:I13"/>
    <mergeCell ref="N2:N4"/>
    <mergeCell ref="J11:J13"/>
    <mergeCell ref="K11:K13"/>
    <mergeCell ref="L11:L13"/>
    <mergeCell ref="M11:M13"/>
    <mergeCell ref="I1:I4"/>
    <mergeCell ref="J1:J4"/>
    <mergeCell ref="K1:K4"/>
    <mergeCell ref="L1:L4"/>
    <mergeCell ref="M1:M4"/>
    <mergeCell ref="A1:A2"/>
    <mergeCell ref="A11:A13"/>
    <mergeCell ref="H11:H13"/>
    <mergeCell ref="D11:D13"/>
    <mergeCell ref="B11:B13"/>
    <mergeCell ref="C11:C13"/>
    <mergeCell ref="E11:E13"/>
    <mergeCell ref="F11:F13"/>
    <mergeCell ref="G11:G13"/>
  </mergeCells>
  <phoneticPr fontId="0" type="noConversion"/>
  <pageMargins left="0.70866141732283472" right="0" top="0.74803149606299213" bottom="0.74803149606299213" header="0.31496062992125984" footer="0.31496062992125984"/>
  <pageSetup scale="63" orientation="landscape" r:id="rId1"/>
  <headerFooter>
    <oddHeader>&amp;C&amp;"-,Negrita"DEPARTAMENTO DEL HUILA
MUNICIPIO DE NATAGA
PLAN PLURIANUAL DE INVERSIONES 2014</oddHeader>
    <oddFooter>&amp;C&amp;"-,Negrita""UNIDOS TRABAJANDO POR LO NUESTRO"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POAI EDUCACION</vt:lpstr>
      <vt:lpstr>POA-SALUD</vt:lpstr>
      <vt:lpstr>POA-AGUAP</vt:lpstr>
      <vt:lpstr>POA-CULTURA</vt:lpstr>
      <vt:lpstr>POA DEPORTE</vt:lpstr>
      <vt:lpstr>POA- VIVIENDA - OTROS SERV</vt:lpstr>
      <vt:lpstr>PPI-INFRAEST-EQUIPAM</vt:lpstr>
      <vt:lpstr>PPI-TIC</vt:lpstr>
      <vt:lpstr>PPI-AMBIET-DESASTRES</vt:lpstr>
      <vt:lpstr>PPI-AGRO ECONOMI-COMUNIT-</vt:lpstr>
      <vt:lpstr>PPI-FLIA-P VULNERABLE-FORT.INST</vt:lpstr>
      <vt:lpstr>PPI-TURISMO-JUSTICIA</vt:lpstr>
      <vt:lpstr>POAI-DEUDA Y RESUMEN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Jamid</dc:creator>
  <cp:lastModifiedBy>David Suarez Sanchez</cp:lastModifiedBy>
  <cp:lastPrinted>2013-11-01T22:49:02Z</cp:lastPrinted>
  <dcterms:created xsi:type="dcterms:W3CDTF">2012-03-22T18:15:25Z</dcterms:created>
  <dcterms:modified xsi:type="dcterms:W3CDTF">2014-05-16T14:24:49Z</dcterms:modified>
</cp:coreProperties>
</file>