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6"/>
  </bookViews>
  <sheets>
    <sheet name="Generac" sheetId="1" r:id="rId1"/>
    <sheet name="Conectividad" sheetId="2" r:id="rId2"/>
    <sheet name="Buen Gobierno" sheetId="3" r:id="rId3"/>
    <sheet name="Competitividad y global" sheetId="4" r:id="rId4"/>
    <sheet name="Sustentable" sheetId="5" r:id="rId5"/>
    <sheet name="Equilibrado y ordenado" sheetId="6" r:id="rId6"/>
    <sheet name="Humano y social" sheetId="7" r:id="rId7"/>
  </sheets>
  <definedNames/>
  <calcPr fullCalcOnLoad="1"/>
</workbook>
</file>

<file path=xl/sharedStrings.xml><?xml version="1.0" encoding="utf-8"?>
<sst xmlns="http://schemas.openxmlformats.org/spreadsheetml/2006/main" count="264" uniqueCount="71">
  <si>
    <t>línea Estrategica</t>
  </si>
  <si>
    <t>Sector</t>
  </si>
  <si>
    <t>Programa</t>
  </si>
  <si>
    <t>Año 2012</t>
  </si>
  <si>
    <t>Año 2013</t>
  </si>
  <si>
    <t>Año 2014</t>
  </si>
  <si>
    <t>Año 2015</t>
  </si>
  <si>
    <t>Total</t>
  </si>
  <si>
    <t>TOTAL</t>
  </si>
  <si>
    <t>ICLD</t>
  </si>
  <si>
    <t>SGP</t>
  </si>
  <si>
    <t>Otros</t>
  </si>
  <si>
    <t>Macaravita con la poblacion vulnerable</t>
  </si>
  <si>
    <t>Poblacion vulnerable</t>
  </si>
  <si>
    <t>Generacional</t>
  </si>
  <si>
    <t>Derechos Humanos</t>
  </si>
  <si>
    <t>Macaravita fomenta el respeto a los derechos humanos</t>
  </si>
  <si>
    <t>Conectividad</t>
  </si>
  <si>
    <t>Tecnologias de la informacion y comunicaciones</t>
  </si>
  <si>
    <t>Conectividad virtual</t>
  </si>
  <si>
    <t>Conectividad vial</t>
  </si>
  <si>
    <t>Acceso Peatonal</t>
  </si>
  <si>
    <t>Seguridad vial</t>
  </si>
  <si>
    <t>Macaravita con un campo integral</t>
  </si>
  <si>
    <t>Otros Servicios</t>
  </si>
  <si>
    <t>Buen gobierno</t>
  </si>
  <si>
    <t>Institucional</t>
  </si>
  <si>
    <t>Fortalecimiento fiscal</t>
  </si>
  <si>
    <t>Comunitario</t>
  </si>
  <si>
    <t>Macaravita Transparente</t>
  </si>
  <si>
    <t>Competitivo  y global</t>
  </si>
  <si>
    <t>Agropecuario</t>
  </si>
  <si>
    <t>Macaravita competitiva</t>
  </si>
  <si>
    <t>Unidos erradicamos la pobreza</t>
  </si>
  <si>
    <t>Economico</t>
  </si>
  <si>
    <t>Promocion del empleo</t>
  </si>
  <si>
    <t>Ambiente</t>
  </si>
  <si>
    <t>Protección de Áreas Degradadas</t>
  </si>
  <si>
    <t>Prevención de la contaminación del aire</t>
  </si>
  <si>
    <t>Consumo Sostenible de Energía</t>
  </si>
  <si>
    <t>Mitigación del  Riesgo por Cambio Climático</t>
  </si>
  <si>
    <t>Minería Legal</t>
  </si>
  <si>
    <t>Control  de vertimientos</t>
  </si>
  <si>
    <t>Uso eficiente de recurso hídrico</t>
  </si>
  <si>
    <t>Oferta Hídrica Sostenible</t>
  </si>
  <si>
    <t>Control Ambiental</t>
  </si>
  <si>
    <t>Gestion de  Riesgo</t>
  </si>
  <si>
    <t>Mineria ilegal</t>
  </si>
  <si>
    <t>Control de vertimientos</t>
  </si>
  <si>
    <t>Uso  eficiente de recurso hidrico</t>
  </si>
  <si>
    <t>Equipamento Municipal</t>
  </si>
  <si>
    <t>Espacios publicos y bienes fiscales sostenibles</t>
  </si>
  <si>
    <t xml:space="preserve">                                                                                                                            Sustentable</t>
  </si>
  <si>
    <t>Equilibrado y ordenado</t>
  </si>
  <si>
    <t>Vivienda</t>
  </si>
  <si>
    <t>Vivienda de interes social</t>
  </si>
  <si>
    <t>Macaravita suministra agua potable</t>
  </si>
  <si>
    <t xml:space="preserve">Macaravita  trata las aguas residuales </t>
  </si>
  <si>
    <t>Cultura</t>
  </si>
  <si>
    <t>Humano y social</t>
  </si>
  <si>
    <t>Macaravita es cultura</t>
  </si>
  <si>
    <t>Deporte</t>
  </si>
  <si>
    <t>Macaravita con el deporte</t>
  </si>
  <si>
    <t>Salud</t>
  </si>
  <si>
    <t>Educación</t>
  </si>
  <si>
    <t>Macaravita Mejor educada</t>
  </si>
  <si>
    <t>Macaravita saludable</t>
  </si>
  <si>
    <t>Justicia</t>
  </si>
  <si>
    <t>Macaravita en Sana Convivencia</t>
  </si>
  <si>
    <t>Oferta hidrica</t>
  </si>
  <si>
    <t>Gestion Publica Integral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</si>
</sst>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65" fontId="0" fillId="0" borderId="10" xfId="47" applyNumberFormat="1" applyFont="1" applyBorder="1" applyAlignment="1">
      <alignment/>
    </xf>
    <xf numFmtId="165" fontId="0" fillId="0" borderId="10" xfId="47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47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1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textRotation="90" wrapText="1"/>
    </xf>
    <xf numFmtId="0" fontId="2" fillId="36" borderId="11" xfId="0" applyFont="1" applyFill="1" applyBorder="1" applyAlignment="1">
      <alignment horizontal="center" vertical="center" textRotation="88" wrapText="1"/>
    </xf>
    <xf numFmtId="0" fontId="2" fillId="36" borderId="12" xfId="0" applyFont="1" applyFill="1" applyBorder="1" applyAlignment="1">
      <alignment horizontal="center" vertical="center" textRotation="88" wrapText="1"/>
    </xf>
    <xf numFmtId="0" fontId="2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1" xfId="47" applyFont="1" applyBorder="1" applyAlignment="1">
      <alignment horizontal="center" textRotation="90" wrapText="1"/>
    </xf>
    <xf numFmtId="43" fontId="0" fillId="0" borderId="13" xfId="47" applyFont="1" applyBorder="1" applyAlignment="1">
      <alignment horizontal="center" textRotation="90" wrapText="1"/>
    </xf>
    <xf numFmtId="43" fontId="0" fillId="0" borderId="12" xfId="47" applyFont="1" applyBorder="1" applyAlignment="1">
      <alignment horizont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60"/>
  <sheetViews>
    <sheetView zoomScalePageLayoutView="0" workbookViewId="0" topLeftCell="A1">
      <selection activeCell="B1" sqref="B1:B2"/>
    </sheetView>
  </sheetViews>
  <sheetFormatPr defaultColWidth="11.421875" defaultRowHeight="15"/>
  <cols>
    <col min="4" max="4" width="14.140625" style="0" bestFit="1" customWidth="1"/>
    <col min="5" max="5" width="11.57421875" style="0" bestFit="1" customWidth="1"/>
    <col min="7" max="9" width="11.57421875" style="0" bestFit="1" customWidth="1"/>
    <col min="12" max="13" width="11.57421875" style="0" bestFit="1" customWidth="1"/>
    <col min="16" max="17" width="11.57421875" style="0" bestFit="1" customWidth="1"/>
    <col min="20" max="21" width="12.57421875" style="0" bestFit="1" customWidth="1"/>
    <col min="23" max="24" width="12.57421875" style="0" bestFit="1" customWidth="1"/>
  </cols>
  <sheetData>
    <row r="1" spans="1:24" ht="15.75" customHeight="1">
      <c r="A1" s="31" t="s">
        <v>0</v>
      </c>
      <c r="B1" s="33" t="s">
        <v>1</v>
      </c>
      <c r="C1" s="33" t="s">
        <v>2</v>
      </c>
      <c r="D1" s="34" t="s">
        <v>3</v>
      </c>
      <c r="E1" s="34"/>
      <c r="F1" s="34"/>
      <c r="G1" s="34"/>
      <c r="H1" s="35" t="s">
        <v>4</v>
      </c>
      <c r="I1" s="35"/>
      <c r="J1" s="35"/>
      <c r="K1" s="35"/>
      <c r="L1" s="36" t="s">
        <v>5</v>
      </c>
      <c r="M1" s="36"/>
      <c r="N1" s="36"/>
      <c r="O1" s="36"/>
      <c r="P1" s="27" t="s">
        <v>6</v>
      </c>
      <c r="Q1" s="27"/>
      <c r="R1" s="27"/>
      <c r="S1" s="27"/>
      <c r="T1" s="28" t="s">
        <v>7</v>
      </c>
      <c r="U1" s="28"/>
      <c r="V1" s="28"/>
      <c r="W1" s="28"/>
      <c r="X1" s="29" t="s">
        <v>8</v>
      </c>
    </row>
    <row r="2" spans="1:24" ht="52.5" customHeight="1">
      <c r="A2" s="32"/>
      <c r="B2" s="33"/>
      <c r="C2" s="33"/>
      <c r="D2" s="1" t="s">
        <v>9</v>
      </c>
      <c r="E2" s="1" t="s">
        <v>10</v>
      </c>
      <c r="F2" s="1" t="s">
        <v>11</v>
      </c>
      <c r="G2" s="1" t="s">
        <v>7</v>
      </c>
      <c r="H2" s="2" t="s">
        <v>9</v>
      </c>
      <c r="I2" s="2" t="s">
        <v>10</v>
      </c>
      <c r="J2" s="2" t="s">
        <v>11</v>
      </c>
      <c r="K2" s="2" t="s">
        <v>7</v>
      </c>
      <c r="L2" s="3" t="s">
        <v>9</v>
      </c>
      <c r="M2" s="3" t="s">
        <v>10</v>
      </c>
      <c r="N2" s="3" t="s">
        <v>11</v>
      </c>
      <c r="O2" s="3" t="s">
        <v>7</v>
      </c>
      <c r="P2" s="4" t="s">
        <v>9</v>
      </c>
      <c r="Q2" s="4" t="s">
        <v>10</v>
      </c>
      <c r="R2" s="4" t="s">
        <v>11</v>
      </c>
      <c r="S2" s="4" t="s">
        <v>7</v>
      </c>
      <c r="T2" s="5" t="s">
        <v>9</v>
      </c>
      <c r="U2" s="5" t="s">
        <v>10</v>
      </c>
      <c r="V2" s="5" t="s">
        <v>11</v>
      </c>
      <c r="W2" s="5" t="s">
        <v>7</v>
      </c>
      <c r="X2" s="29"/>
    </row>
    <row r="3" spans="1:24" ht="60" customHeight="1">
      <c r="A3" s="30" t="s">
        <v>14</v>
      </c>
      <c r="B3" s="7" t="s">
        <v>13</v>
      </c>
      <c r="C3" s="7" t="s">
        <v>12</v>
      </c>
      <c r="D3" s="17">
        <v>30000000</v>
      </c>
      <c r="E3" s="17">
        <v>30000000</v>
      </c>
      <c r="F3" s="17">
        <v>0</v>
      </c>
      <c r="G3" s="17">
        <f>+D3+E3+F3</f>
        <v>60000000</v>
      </c>
      <c r="H3" s="17">
        <f>+D3*1.03</f>
        <v>30900000</v>
      </c>
      <c r="I3" s="17">
        <f>+E3*1.03</f>
        <v>30900000</v>
      </c>
      <c r="J3" s="17">
        <v>0</v>
      </c>
      <c r="K3" s="17">
        <f>+H3+I3+J3</f>
        <v>61800000</v>
      </c>
      <c r="L3" s="17">
        <f>+H3*1.03</f>
        <v>31827000</v>
      </c>
      <c r="M3" s="17">
        <f>+I3*1.03</f>
        <v>31827000</v>
      </c>
      <c r="N3" s="17">
        <v>0</v>
      </c>
      <c r="O3" s="17">
        <f>+L3+M3+N3</f>
        <v>63654000</v>
      </c>
      <c r="P3" s="17">
        <f>+L3*1.03</f>
        <v>32781810</v>
      </c>
      <c r="Q3" s="17">
        <f>+M3*1.03</f>
        <v>32781810</v>
      </c>
      <c r="R3" s="17">
        <v>0</v>
      </c>
      <c r="S3" s="17">
        <f>+P3+Q3+R3</f>
        <v>65563620</v>
      </c>
      <c r="T3" s="17">
        <f aca="true" t="shared" si="0" ref="T3:V4">+D3+H3+L3+P3</f>
        <v>125508810</v>
      </c>
      <c r="U3" s="17">
        <f t="shared" si="0"/>
        <v>125508810</v>
      </c>
      <c r="V3" s="17">
        <f t="shared" si="0"/>
        <v>0</v>
      </c>
      <c r="W3" s="17">
        <f>+T3+U3+V3</f>
        <v>251017620</v>
      </c>
      <c r="X3" s="17">
        <f>+W3</f>
        <v>251017620</v>
      </c>
    </row>
    <row r="4" spans="1:24" ht="90">
      <c r="A4" s="30"/>
      <c r="B4" s="7" t="s">
        <v>15</v>
      </c>
      <c r="C4" s="7" t="s">
        <v>16</v>
      </c>
      <c r="D4" s="17">
        <v>0</v>
      </c>
      <c r="E4" s="17">
        <v>30000000</v>
      </c>
      <c r="F4" s="17">
        <v>0</v>
      </c>
      <c r="G4" s="17">
        <f>+D4+E4+F4</f>
        <v>30000000</v>
      </c>
      <c r="H4" s="17">
        <v>0</v>
      </c>
      <c r="I4" s="17">
        <f>+E4*1.03</f>
        <v>30900000</v>
      </c>
      <c r="J4" s="17">
        <v>0</v>
      </c>
      <c r="K4" s="17">
        <f>+H4+I4+J4</f>
        <v>30900000</v>
      </c>
      <c r="L4" s="17">
        <v>0</v>
      </c>
      <c r="M4" s="17">
        <f>+I4*1.03</f>
        <v>31827000</v>
      </c>
      <c r="N4" s="17">
        <v>0</v>
      </c>
      <c r="O4" s="17">
        <f>+L4+M4+N4</f>
        <v>31827000</v>
      </c>
      <c r="P4" s="17"/>
      <c r="Q4" s="17">
        <f>+M4*1.03</f>
        <v>32781810</v>
      </c>
      <c r="R4" s="17">
        <v>0</v>
      </c>
      <c r="S4" s="17">
        <f>+P4+Q4+R4</f>
        <v>32781810</v>
      </c>
      <c r="T4" s="17">
        <f t="shared" si="0"/>
        <v>0</v>
      </c>
      <c r="U4" s="17">
        <f t="shared" si="0"/>
        <v>125508810</v>
      </c>
      <c r="V4" s="17">
        <f t="shared" si="0"/>
        <v>0</v>
      </c>
      <c r="W4" s="17">
        <f>+T4+U4+V4</f>
        <v>125508810</v>
      </c>
      <c r="X4" s="17">
        <f>+W4</f>
        <v>125508810</v>
      </c>
    </row>
    <row r="5" spans="1:26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20">
        <f>SUM(X3:X4)</f>
        <v>376526430</v>
      </c>
      <c r="Y5" s="10"/>
      <c r="Z5" s="10"/>
    </row>
    <row r="6" spans="1:2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4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">
      <c r="A19" s="10"/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">
      <c r="A20" s="10"/>
      <c r="B20" s="10"/>
      <c r="C20" s="10"/>
      <c r="D20" s="10"/>
      <c r="E20" s="10"/>
      <c r="F20" s="10"/>
      <c r="G20" s="10"/>
      <c r="H20" s="10"/>
      <c r="I20" s="10"/>
      <c r="J20" s="12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">
      <c r="A22" s="10"/>
      <c r="B22" s="10"/>
      <c r="C22" s="10"/>
      <c r="D22" s="10"/>
      <c r="E22" s="10"/>
      <c r="F22" s="10"/>
      <c r="G22" s="10"/>
      <c r="H22" s="10"/>
      <c r="I22" s="10"/>
      <c r="J22" s="12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>
      <c r="A23" s="10"/>
      <c r="B23" s="10"/>
      <c r="C23" s="10"/>
      <c r="D23" s="10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">
      <c r="A24" s="10"/>
      <c r="B24" s="10"/>
      <c r="C24" s="10"/>
      <c r="D24" s="10"/>
      <c r="E24" s="10"/>
      <c r="F24" s="10"/>
      <c r="G24" s="10"/>
      <c r="H24" s="10"/>
      <c r="I24" s="10"/>
      <c r="J24" s="1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">
      <c r="A25" s="10"/>
      <c r="B25" s="10"/>
      <c r="C25" s="10"/>
      <c r="D25" s="10"/>
      <c r="E25" s="10"/>
      <c r="F25" s="10"/>
      <c r="G25" s="10"/>
      <c r="H25" s="10"/>
      <c r="I25" s="10"/>
      <c r="J25" s="12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">
      <c r="A26" s="10"/>
      <c r="B26" s="10"/>
      <c r="C26" s="10"/>
      <c r="D26" s="10"/>
      <c r="E26" s="10"/>
      <c r="F26" s="10"/>
      <c r="G26" s="10"/>
      <c r="H26" s="10"/>
      <c r="I26" s="10"/>
      <c r="J26" s="12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">
      <c r="A27" s="9"/>
      <c r="B27" s="9"/>
      <c r="C27" s="9"/>
      <c r="D27" s="10"/>
      <c r="E27" s="10"/>
      <c r="F27" s="10"/>
      <c r="G27" s="10"/>
      <c r="H27" s="10"/>
      <c r="I27" s="10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">
      <c r="A28" s="10"/>
      <c r="B28" s="10"/>
      <c r="C28" s="10"/>
      <c r="D28" s="10"/>
      <c r="E28" s="10"/>
      <c r="F28" s="10"/>
      <c r="G28" s="10"/>
      <c r="H28" s="10"/>
      <c r="I28" s="10"/>
      <c r="J28" s="12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>
      <c r="A29" s="10"/>
      <c r="B29" s="10"/>
      <c r="C29" s="10"/>
      <c r="D29" s="10"/>
      <c r="E29" s="10"/>
      <c r="F29" s="10"/>
      <c r="G29" s="10"/>
      <c r="H29" s="10"/>
      <c r="I29" s="10"/>
      <c r="J29" s="2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">
      <c r="A30" s="10"/>
      <c r="B30" s="10"/>
      <c r="C30" s="10"/>
      <c r="D30" s="10"/>
      <c r="E30" s="10"/>
      <c r="F30" s="10"/>
      <c r="G30" s="10"/>
      <c r="H30" s="10"/>
      <c r="I30" s="10"/>
      <c r="J30" s="2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">
      <c r="A31" s="10"/>
      <c r="B31" s="10"/>
      <c r="C31" s="10"/>
      <c r="D31" s="10"/>
      <c r="E31" s="10"/>
      <c r="F31" s="10"/>
      <c r="G31" s="10"/>
      <c r="H31" s="10"/>
      <c r="I31" s="10"/>
      <c r="J31" s="2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">
      <c r="A32" s="10"/>
      <c r="B32" s="10"/>
      <c r="C32" s="10"/>
      <c r="D32" s="10"/>
      <c r="E32" s="10"/>
      <c r="F32" s="10"/>
      <c r="G32" s="10"/>
      <c r="H32" s="10"/>
      <c r="I32" s="10"/>
      <c r="J32" s="2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>
      <c r="A33" s="10"/>
      <c r="B33" s="10"/>
      <c r="C33" s="10"/>
      <c r="D33" s="10"/>
      <c r="E33" s="10"/>
      <c r="F33" s="10"/>
      <c r="G33" s="10"/>
      <c r="H33" s="10"/>
      <c r="I33" s="10"/>
      <c r="J33" s="2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>
      <c r="A34" s="10"/>
      <c r="B34" s="10"/>
      <c r="C34" s="10"/>
      <c r="D34" s="10"/>
      <c r="E34" s="10"/>
      <c r="F34" s="10"/>
      <c r="G34" s="10"/>
      <c r="H34" s="10"/>
      <c r="I34" s="10"/>
      <c r="J34" s="13" t="s">
        <v>41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6.25">
      <c r="A35" s="10"/>
      <c r="B35" s="10"/>
      <c r="C35" s="10"/>
      <c r="D35" s="10"/>
      <c r="E35" s="10"/>
      <c r="F35" s="10"/>
      <c r="G35" s="10"/>
      <c r="H35" s="10"/>
      <c r="I35" s="10"/>
      <c r="J35" s="14" t="s">
        <v>42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">
      <c r="A36" s="10"/>
      <c r="B36" s="10"/>
      <c r="C36" s="10"/>
      <c r="D36" s="10"/>
      <c r="E36" s="10"/>
      <c r="F36" s="10"/>
      <c r="G36" s="10"/>
      <c r="H36" s="10"/>
      <c r="I36" s="10"/>
      <c r="J36" s="15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>
      <c r="A37" s="10"/>
      <c r="B37" s="10"/>
      <c r="C37" s="10"/>
      <c r="D37" s="10"/>
      <c r="E37" s="10"/>
      <c r="F37" s="10"/>
      <c r="G37" s="10"/>
      <c r="H37" s="10"/>
      <c r="I37" s="10"/>
      <c r="J37" s="21" t="s">
        <v>43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>
      <c r="A38" s="10"/>
      <c r="B38" s="10"/>
      <c r="C38" s="10"/>
      <c r="D38" s="10"/>
      <c r="E38" s="10"/>
      <c r="F38" s="10"/>
      <c r="G38" s="10"/>
      <c r="H38" s="10"/>
      <c r="I38" s="10"/>
      <c r="J38" s="22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>
      <c r="A39" s="10"/>
      <c r="B39" s="10"/>
      <c r="C39" s="10"/>
      <c r="D39" s="10"/>
      <c r="E39" s="10"/>
      <c r="F39" s="10"/>
      <c r="G39" s="10"/>
      <c r="H39" s="10"/>
      <c r="I39" s="10"/>
      <c r="J39" s="23" t="s">
        <v>44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>
      <c r="A40" s="10"/>
      <c r="B40" s="10"/>
      <c r="C40" s="10"/>
      <c r="D40" s="10"/>
      <c r="E40" s="10"/>
      <c r="F40" s="10"/>
      <c r="G40" s="10"/>
      <c r="H40" s="10"/>
      <c r="I40" s="10"/>
      <c r="J40" s="2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>
      <c r="A41" s="10"/>
      <c r="B41" s="10"/>
      <c r="C41" s="10"/>
      <c r="D41" s="10"/>
      <c r="E41" s="10"/>
      <c r="F41" s="10"/>
      <c r="G41" s="10"/>
      <c r="H41" s="10"/>
      <c r="I41" s="10"/>
      <c r="J41" s="24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>
      <c r="A42" s="10"/>
      <c r="B42" s="10"/>
      <c r="C42" s="10"/>
      <c r="D42" s="10"/>
      <c r="E42" s="10"/>
      <c r="F42" s="10"/>
      <c r="G42" s="10"/>
      <c r="H42" s="10"/>
      <c r="I42" s="10"/>
      <c r="J42" s="25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>
      <c r="A43" s="10"/>
      <c r="B43" s="10"/>
      <c r="C43" s="10"/>
      <c r="D43" s="10"/>
      <c r="E43" s="10"/>
      <c r="F43" s="10"/>
      <c r="G43" s="10"/>
      <c r="H43" s="10"/>
      <c r="I43" s="10"/>
      <c r="J43" s="26" t="s">
        <v>45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>
      <c r="A44" s="10"/>
      <c r="B44" s="10"/>
      <c r="C44" s="10"/>
      <c r="D44" s="10"/>
      <c r="E44" s="10"/>
      <c r="F44" s="10"/>
      <c r="G44" s="10"/>
      <c r="H44" s="10"/>
      <c r="I44" s="10"/>
      <c r="J44" s="26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">
      <c r="A45" s="10"/>
      <c r="B45" s="10"/>
      <c r="C45" s="10"/>
      <c r="D45" s="10"/>
      <c r="E45" s="10"/>
      <c r="F45" s="10"/>
      <c r="G45" s="10"/>
      <c r="H45" s="10"/>
      <c r="I45" s="10"/>
      <c r="J45" s="26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">
      <c r="A46" s="10"/>
      <c r="B46" s="10"/>
      <c r="C46" s="10"/>
      <c r="D46" s="10"/>
      <c r="E46" s="10"/>
      <c r="F46" s="10"/>
      <c r="G46" s="10"/>
      <c r="H46" s="10"/>
      <c r="I46" s="10"/>
      <c r="J46" s="26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>
      <c r="A47" s="10"/>
      <c r="B47" s="10"/>
      <c r="C47" s="10"/>
      <c r="D47" s="10"/>
      <c r="E47" s="10"/>
      <c r="F47" s="10"/>
      <c r="G47" s="10"/>
      <c r="H47" s="10"/>
      <c r="I47" s="10"/>
      <c r="J47" s="26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>
      <c r="A48" s="10"/>
      <c r="B48" s="10"/>
      <c r="C48" s="10"/>
      <c r="D48" s="10"/>
      <c r="E48" s="10"/>
      <c r="F48" s="10"/>
      <c r="G48" s="10"/>
      <c r="H48" s="10"/>
      <c r="I48" s="10"/>
      <c r="J48" s="26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>
      <c r="A49" s="10"/>
      <c r="B49" s="10"/>
      <c r="C49" s="10"/>
      <c r="D49" s="10"/>
      <c r="E49" s="10"/>
      <c r="F49" s="10"/>
      <c r="G49" s="10"/>
      <c r="H49" s="10"/>
      <c r="I49" s="10"/>
      <c r="J49" s="26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>
      <c r="A50" s="10"/>
      <c r="B50" s="10"/>
      <c r="C50" s="10"/>
      <c r="D50" s="10"/>
      <c r="E50" s="10"/>
      <c r="F50" s="10"/>
      <c r="G50" s="10"/>
      <c r="H50" s="10"/>
      <c r="I50" s="10"/>
      <c r="J50" s="26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>
      <c r="A51" s="10"/>
      <c r="B51" s="10"/>
      <c r="C51" s="10"/>
      <c r="D51" s="10"/>
      <c r="E51" s="10"/>
      <c r="F51" s="10"/>
      <c r="G51" s="10"/>
      <c r="H51" s="10"/>
      <c r="I51" s="10"/>
      <c r="J51" s="26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26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</sheetData>
  <sheetProtection/>
  <mergeCells count="14">
    <mergeCell ref="X1:X2"/>
    <mergeCell ref="A3:A4"/>
    <mergeCell ref="A1:A2"/>
    <mergeCell ref="B1:B2"/>
    <mergeCell ref="C1:C2"/>
    <mergeCell ref="D1:G1"/>
    <mergeCell ref="H1:K1"/>
    <mergeCell ref="L1:O1"/>
    <mergeCell ref="J29:J33"/>
    <mergeCell ref="J37:J38"/>
    <mergeCell ref="J39:J42"/>
    <mergeCell ref="J43:J52"/>
    <mergeCell ref="P1:S1"/>
    <mergeCell ref="T1:W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X9"/>
  <sheetViews>
    <sheetView zoomScalePageLayoutView="0" workbookViewId="0" topLeftCell="A1">
      <selection activeCell="A1" sqref="A1:A2"/>
    </sheetView>
  </sheetViews>
  <sheetFormatPr defaultColWidth="11.421875" defaultRowHeight="15"/>
  <cols>
    <col min="5" max="5" width="15.140625" style="0" bestFit="1" customWidth="1"/>
    <col min="7" max="7" width="13.140625" style="0" customWidth="1"/>
    <col min="9" max="9" width="12.57421875" style="0" bestFit="1" customWidth="1"/>
    <col min="11" max="11" width="12.7109375" style="0" customWidth="1"/>
    <col min="13" max="13" width="12.57421875" style="0" bestFit="1" customWidth="1"/>
    <col min="15" max="15" width="13.421875" style="0" customWidth="1"/>
    <col min="17" max="17" width="12.57421875" style="0" bestFit="1" customWidth="1"/>
    <col min="19" max="19" width="12.421875" style="0" customWidth="1"/>
    <col min="21" max="21" width="14.57421875" style="0" customWidth="1"/>
    <col min="23" max="23" width="14.7109375" style="0" customWidth="1"/>
    <col min="24" max="24" width="14.421875" style="0" customWidth="1"/>
  </cols>
  <sheetData>
    <row r="1" spans="1:24" ht="15">
      <c r="A1" s="31" t="s">
        <v>0</v>
      </c>
      <c r="B1" s="33" t="s">
        <v>1</v>
      </c>
      <c r="C1" s="33" t="s">
        <v>2</v>
      </c>
      <c r="D1" s="34" t="s">
        <v>3</v>
      </c>
      <c r="E1" s="34"/>
      <c r="F1" s="34"/>
      <c r="G1" s="34"/>
      <c r="H1" s="35" t="s">
        <v>4</v>
      </c>
      <c r="I1" s="35"/>
      <c r="J1" s="35"/>
      <c r="K1" s="35"/>
      <c r="L1" s="36" t="s">
        <v>5</v>
      </c>
      <c r="M1" s="36"/>
      <c r="N1" s="36"/>
      <c r="O1" s="36"/>
      <c r="P1" s="27" t="s">
        <v>6</v>
      </c>
      <c r="Q1" s="27"/>
      <c r="R1" s="27"/>
      <c r="S1" s="27"/>
      <c r="T1" s="28" t="s">
        <v>7</v>
      </c>
      <c r="U1" s="28"/>
      <c r="V1" s="28"/>
      <c r="W1" s="28"/>
      <c r="X1" s="29" t="s">
        <v>8</v>
      </c>
    </row>
    <row r="2" spans="1:24" ht="15">
      <c r="A2" s="32"/>
      <c r="B2" s="33"/>
      <c r="C2" s="33"/>
      <c r="D2" s="1" t="s">
        <v>9</v>
      </c>
      <c r="E2" s="1" t="s">
        <v>10</v>
      </c>
      <c r="F2" s="1" t="s">
        <v>11</v>
      </c>
      <c r="G2" s="1" t="s">
        <v>7</v>
      </c>
      <c r="H2" s="2" t="s">
        <v>9</v>
      </c>
      <c r="I2" s="2" t="s">
        <v>10</v>
      </c>
      <c r="J2" s="2" t="s">
        <v>11</v>
      </c>
      <c r="K2" s="2" t="s">
        <v>7</v>
      </c>
      <c r="L2" s="3" t="s">
        <v>9</v>
      </c>
      <c r="M2" s="3" t="s">
        <v>10</v>
      </c>
      <c r="N2" s="3" t="s">
        <v>11</v>
      </c>
      <c r="O2" s="3" t="s">
        <v>7</v>
      </c>
      <c r="P2" s="4" t="s">
        <v>9</v>
      </c>
      <c r="Q2" s="4" t="s">
        <v>10</v>
      </c>
      <c r="R2" s="4" t="s">
        <v>11</v>
      </c>
      <c r="S2" s="4" t="s">
        <v>7</v>
      </c>
      <c r="T2" s="5" t="s">
        <v>9</v>
      </c>
      <c r="U2" s="5" t="s">
        <v>10</v>
      </c>
      <c r="V2" s="5" t="s">
        <v>11</v>
      </c>
      <c r="W2" s="5" t="s">
        <v>7</v>
      </c>
      <c r="X2" s="29"/>
    </row>
    <row r="3" spans="1:24" ht="90">
      <c r="A3" s="40" t="s">
        <v>17</v>
      </c>
      <c r="B3" s="7" t="s">
        <v>18</v>
      </c>
      <c r="C3" s="7" t="s">
        <v>19</v>
      </c>
      <c r="D3" s="17">
        <v>0</v>
      </c>
      <c r="E3" s="17">
        <v>35000000</v>
      </c>
      <c r="F3" s="17">
        <v>0</v>
      </c>
      <c r="G3" s="17">
        <f>+D3+E3+F3</f>
        <v>35000000</v>
      </c>
      <c r="H3" s="17">
        <v>0</v>
      </c>
      <c r="I3" s="17">
        <v>20000000</v>
      </c>
      <c r="J3" s="17">
        <v>0</v>
      </c>
      <c r="K3" s="17">
        <f>+H3+I3+J3</f>
        <v>20000000</v>
      </c>
      <c r="L3" s="17">
        <v>0</v>
      </c>
      <c r="M3" s="17">
        <v>20000000</v>
      </c>
      <c r="N3" s="17">
        <v>0</v>
      </c>
      <c r="O3" s="17">
        <f>+L3+M3+N3</f>
        <v>20000000</v>
      </c>
      <c r="P3" s="17">
        <v>0</v>
      </c>
      <c r="Q3" s="17">
        <v>20000000</v>
      </c>
      <c r="R3" s="17">
        <v>0</v>
      </c>
      <c r="S3" s="17">
        <f>+P3+Q3+R3</f>
        <v>20000000</v>
      </c>
      <c r="T3" s="17">
        <f aca="true" t="shared" si="0" ref="T3:V7">+D3+H3+L3+P3</f>
        <v>0</v>
      </c>
      <c r="U3" s="17">
        <f t="shared" si="0"/>
        <v>95000000</v>
      </c>
      <c r="V3" s="17">
        <f t="shared" si="0"/>
        <v>0</v>
      </c>
      <c r="W3" s="17">
        <f>+T3+U3+V3</f>
        <v>95000000</v>
      </c>
      <c r="X3" s="17">
        <f>+W3</f>
        <v>95000000</v>
      </c>
    </row>
    <row r="4" spans="1:24" ht="30">
      <c r="A4" s="41"/>
      <c r="B4" s="37" t="s">
        <v>20</v>
      </c>
      <c r="C4" s="7" t="s">
        <v>20</v>
      </c>
      <c r="D4" s="17">
        <v>0</v>
      </c>
      <c r="E4" s="17">
        <f>200000000+25000000+25000000+150000000-30000000-30000000</f>
        <v>340000000</v>
      </c>
      <c r="F4" s="17">
        <v>0</v>
      </c>
      <c r="G4" s="17">
        <f>+D4+E4+F4</f>
        <v>340000000</v>
      </c>
      <c r="H4" s="17">
        <v>0</v>
      </c>
      <c r="I4" s="17">
        <f>+E4*1.03</f>
        <v>350200000</v>
      </c>
      <c r="J4" s="17">
        <v>0</v>
      </c>
      <c r="K4" s="17">
        <f>+H4+I4+J4</f>
        <v>350200000</v>
      </c>
      <c r="L4" s="17">
        <v>0</v>
      </c>
      <c r="M4" s="17">
        <f>+I4*1.03</f>
        <v>360706000</v>
      </c>
      <c r="N4" s="17"/>
      <c r="O4" s="17">
        <f>+L4+M4+N4</f>
        <v>360706000</v>
      </c>
      <c r="P4" s="17">
        <v>0</v>
      </c>
      <c r="Q4" s="17">
        <f>+M4*1.03</f>
        <v>371527180</v>
      </c>
      <c r="R4" s="17">
        <v>0</v>
      </c>
      <c r="S4" s="17">
        <f>+P4+Q4+R4</f>
        <v>371527180</v>
      </c>
      <c r="T4" s="17">
        <f t="shared" si="0"/>
        <v>0</v>
      </c>
      <c r="U4" s="17">
        <f t="shared" si="0"/>
        <v>1422433180</v>
      </c>
      <c r="V4" s="17">
        <f t="shared" si="0"/>
        <v>0</v>
      </c>
      <c r="W4" s="17">
        <f>+T4+U4+V4</f>
        <v>1422433180</v>
      </c>
      <c r="X4" s="17">
        <f>+W4</f>
        <v>1422433180</v>
      </c>
    </row>
    <row r="5" spans="1:24" ht="30">
      <c r="A5" s="41"/>
      <c r="B5" s="38"/>
      <c r="C5" s="7" t="s">
        <v>21</v>
      </c>
      <c r="D5" s="17">
        <v>0</v>
      </c>
      <c r="E5" s="17">
        <v>20000000</v>
      </c>
      <c r="F5" s="17">
        <v>0</v>
      </c>
      <c r="G5" s="17">
        <f>+D5+E5+F5</f>
        <v>20000000</v>
      </c>
      <c r="H5" s="17">
        <v>0</v>
      </c>
      <c r="I5" s="17">
        <f>+E5*1.03</f>
        <v>20600000</v>
      </c>
      <c r="J5" s="17">
        <v>0</v>
      </c>
      <c r="K5" s="17">
        <f>+H5+I5+J5</f>
        <v>20600000</v>
      </c>
      <c r="L5" s="17">
        <v>0</v>
      </c>
      <c r="M5" s="17">
        <f>+I5*1.03</f>
        <v>21218000</v>
      </c>
      <c r="N5" s="17">
        <v>0</v>
      </c>
      <c r="O5" s="17">
        <f>+L5+M5+N5</f>
        <v>21218000</v>
      </c>
      <c r="P5" s="17">
        <v>0</v>
      </c>
      <c r="Q5" s="17">
        <f>+M5*1.03</f>
        <v>21854540</v>
      </c>
      <c r="R5" s="17">
        <v>0</v>
      </c>
      <c r="S5" s="17">
        <f>+P5+Q5+R5</f>
        <v>21854540</v>
      </c>
      <c r="T5" s="17">
        <f t="shared" si="0"/>
        <v>0</v>
      </c>
      <c r="U5" s="17">
        <f t="shared" si="0"/>
        <v>83672540</v>
      </c>
      <c r="V5" s="17">
        <f t="shared" si="0"/>
        <v>0</v>
      </c>
      <c r="W5" s="17">
        <f>+T5+U5+V5</f>
        <v>83672540</v>
      </c>
      <c r="X5" s="17">
        <f>+W5</f>
        <v>83672540</v>
      </c>
    </row>
    <row r="6" spans="1:24" ht="30">
      <c r="A6" s="41"/>
      <c r="B6" s="39"/>
      <c r="C6" s="7" t="s">
        <v>22</v>
      </c>
      <c r="D6" s="17">
        <v>0</v>
      </c>
      <c r="E6" s="17">
        <v>5000000</v>
      </c>
      <c r="F6" s="17">
        <v>0</v>
      </c>
      <c r="G6" s="17">
        <f>+D6+E6+F6</f>
        <v>5000000</v>
      </c>
      <c r="H6" s="17">
        <v>0</v>
      </c>
      <c r="I6" s="17">
        <f>+E6*1.03</f>
        <v>5150000</v>
      </c>
      <c r="J6" s="17">
        <v>0</v>
      </c>
      <c r="K6" s="17">
        <f>+H6+I6+J6</f>
        <v>5150000</v>
      </c>
      <c r="L6" s="17">
        <v>0</v>
      </c>
      <c r="M6" s="17">
        <f>+I6*1.03</f>
        <v>5304500</v>
      </c>
      <c r="N6" s="17">
        <v>0</v>
      </c>
      <c r="O6" s="17">
        <f>+L6+M6+N6</f>
        <v>5304500</v>
      </c>
      <c r="P6" s="17">
        <v>0</v>
      </c>
      <c r="Q6" s="17">
        <f>+M6*1.03</f>
        <v>5463635</v>
      </c>
      <c r="R6" s="17">
        <v>0</v>
      </c>
      <c r="S6" s="17">
        <f>+P6+Q6+R6</f>
        <v>5463635</v>
      </c>
      <c r="T6" s="17">
        <f t="shared" si="0"/>
        <v>0</v>
      </c>
      <c r="U6" s="17">
        <f t="shared" si="0"/>
        <v>20918135</v>
      </c>
      <c r="V6" s="17">
        <f t="shared" si="0"/>
        <v>0</v>
      </c>
      <c r="W6" s="17">
        <f>+T6+U6+V6</f>
        <v>20918135</v>
      </c>
      <c r="X6" s="17">
        <f>+W6</f>
        <v>20918135</v>
      </c>
    </row>
    <row r="7" spans="1:24" ht="60">
      <c r="A7" s="42"/>
      <c r="B7" s="7" t="s">
        <v>24</v>
      </c>
      <c r="C7" s="7" t="s">
        <v>23</v>
      </c>
      <c r="D7" s="17">
        <v>0</v>
      </c>
      <c r="E7" s="17">
        <v>0</v>
      </c>
      <c r="F7" s="17">
        <v>0</v>
      </c>
      <c r="G7" s="17">
        <f>+D7+E7+F7</f>
        <v>0</v>
      </c>
      <c r="H7" s="17">
        <v>0</v>
      </c>
      <c r="I7" s="17">
        <v>30000000</v>
      </c>
      <c r="J7" s="17">
        <v>0</v>
      </c>
      <c r="K7" s="17">
        <f>+H7+I7+J7</f>
        <v>30000000</v>
      </c>
      <c r="L7" s="17">
        <v>0</v>
      </c>
      <c r="M7" s="17">
        <v>0</v>
      </c>
      <c r="N7" s="17">
        <v>0</v>
      </c>
      <c r="O7" s="17">
        <f>+L7+M7+N7</f>
        <v>0</v>
      </c>
      <c r="P7" s="17">
        <v>0</v>
      </c>
      <c r="Q7" s="17">
        <v>0</v>
      </c>
      <c r="R7" s="17">
        <v>0</v>
      </c>
      <c r="S7" s="17">
        <f>+P7+Q7+R7</f>
        <v>0</v>
      </c>
      <c r="T7" s="17">
        <f t="shared" si="0"/>
        <v>0</v>
      </c>
      <c r="U7" s="17">
        <f t="shared" si="0"/>
        <v>30000000</v>
      </c>
      <c r="V7" s="17">
        <f t="shared" si="0"/>
        <v>0</v>
      </c>
      <c r="W7" s="17">
        <f>+T7+U7+V7</f>
        <v>30000000</v>
      </c>
      <c r="X7" s="17">
        <f>+W7</f>
        <v>30000000</v>
      </c>
    </row>
    <row r="8" ht="15">
      <c r="X8" s="20">
        <f>SUM(X3:X7)</f>
        <v>1652023855</v>
      </c>
    </row>
    <row r="9" spans="5:17" ht="15">
      <c r="E9" s="18"/>
      <c r="I9" s="18"/>
      <c r="M9" s="18"/>
      <c r="Q9" s="18"/>
    </row>
  </sheetData>
  <sheetProtection/>
  <mergeCells count="11">
    <mergeCell ref="A1:A2"/>
    <mergeCell ref="B4:B6"/>
    <mergeCell ref="A3:A7"/>
    <mergeCell ref="B1:B2"/>
    <mergeCell ref="X1:X2"/>
    <mergeCell ref="C1:C2"/>
    <mergeCell ref="D1:G1"/>
    <mergeCell ref="H1:K1"/>
    <mergeCell ref="L1:O1"/>
    <mergeCell ref="P1:S1"/>
    <mergeCell ref="T1:W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X9"/>
  <sheetViews>
    <sheetView zoomScalePageLayoutView="0" workbookViewId="0" topLeftCell="A1">
      <selection activeCell="A1" sqref="A1:A2"/>
    </sheetView>
  </sheetViews>
  <sheetFormatPr defaultColWidth="11.421875" defaultRowHeight="15"/>
  <cols>
    <col min="5" max="5" width="12.57421875" style="0" bestFit="1" customWidth="1"/>
    <col min="7" max="7" width="12.57421875" style="0" bestFit="1" customWidth="1"/>
    <col min="9" max="9" width="12.57421875" style="0" bestFit="1" customWidth="1"/>
    <col min="11" max="11" width="12.57421875" style="0" bestFit="1" customWidth="1"/>
    <col min="13" max="13" width="12.57421875" style="0" bestFit="1" customWidth="1"/>
    <col min="15" max="15" width="12.57421875" style="0" bestFit="1" customWidth="1"/>
    <col min="17" max="17" width="12.57421875" style="0" bestFit="1" customWidth="1"/>
    <col min="19" max="19" width="12.57421875" style="0" bestFit="1" customWidth="1"/>
    <col min="21" max="21" width="12.57421875" style="0" bestFit="1" customWidth="1"/>
    <col min="23" max="24" width="12.57421875" style="0" bestFit="1" customWidth="1"/>
  </cols>
  <sheetData>
    <row r="1" spans="1:24" ht="15">
      <c r="A1" s="31" t="s">
        <v>0</v>
      </c>
      <c r="B1" s="33" t="s">
        <v>1</v>
      </c>
      <c r="C1" s="33" t="s">
        <v>2</v>
      </c>
      <c r="D1" s="34" t="s">
        <v>3</v>
      </c>
      <c r="E1" s="34"/>
      <c r="F1" s="34"/>
      <c r="G1" s="34"/>
      <c r="H1" s="35" t="s">
        <v>4</v>
      </c>
      <c r="I1" s="35"/>
      <c r="J1" s="35"/>
      <c r="K1" s="35"/>
      <c r="L1" s="36" t="s">
        <v>5</v>
      </c>
      <c r="M1" s="36"/>
      <c r="N1" s="36"/>
      <c r="O1" s="36"/>
      <c r="P1" s="27" t="s">
        <v>6</v>
      </c>
      <c r="Q1" s="27"/>
      <c r="R1" s="27"/>
      <c r="S1" s="27"/>
      <c r="T1" s="28" t="s">
        <v>7</v>
      </c>
      <c r="U1" s="28"/>
      <c r="V1" s="28"/>
      <c r="W1" s="28"/>
      <c r="X1" s="29" t="s">
        <v>8</v>
      </c>
    </row>
    <row r="2" spans="1:24" ht="15">
      <c r="A2" s="32"/>
      <c r="B2" s="33"/>
      <c r="C2" s="33"/>
      <c r="D2" s="1" t="s">
        <v>9</v>
      </c>
      <c r="E2" s="1" t="s">
        <v>10</v>
      </c>
      <c r="F2" s="1" t="s">
        <v>11</v>
      </c>
      <c r="G2" s="1" t="s">
        <v>7</v>
      </c>
      <c r="H2" s="2" t="s">
        <v>9</v>
      </c>
      <c r="I2" s="2" t="s">
        <v>10</v>
      </c>
      <c r="J2" s="2" t="s">
        <v>11</v>
      </c>
      <c r="K2" s="2" t="s">
        <v>7</v>
      </c>
      <c r="L2" s="3" t="s">
        <v>9</v>
      </c>
      <c r="M2" s="3" t="s">
        <v>10</v>
      </c>
      <c r="N2" s="3" t="s">
        <v>11</v>
      </c>
      <c r="O2" s="3" t="s">
        <v>7</v>
      </c>
      <c r="P2" s="4" t="s">
        <v>9</v>
      </c>
      <c r="Q2" s="4" t="s">
        <v>10</v>
      </c>
      <c r="R2" s="4" t="s">
        <v>11</v>
      </c>
      <c r="S2" s="4" t="s">
        <v>7</v>
      </c>
      <c r="T2" s="5" t="s">
        <v>9</v>
      </c>
      <c r="U2" s="5" t="s">
        <v>10</v>
      </c>
      <c r="V2" s="5" t="s">
        <v>11</v>
      </c>
      <c r="W2" s="5" t="s">
        <v>7</v>
      </c>
      <c r="X2" s="29"/>
    </row>
    <row r="3" spans="1:24" ht="45">
      <c r="A3" s="43" t="s">
        <v>25</v>
      </c>
      <c r="B3" s="46" t="s">
        <v>26</v>
      </c>
      <c r="C3" s="7" t="s">
        <v>70</v>
      </c>
      <c r="D3" s="17">
        <v>0</v>
      </c>
      <c r="E3" s="17">
        <v>122000000</v>
      </c>
      <c r="F3" s="17">
        <v>0</v>
      </c>
      <c r="G3" s="17">
        <f>+D3+E3+F3</f>
        <v>122000000</v>
      </c>
      <c r="H3" s="17">
        <v>0</v>
      </c>
      <c r="I3" s="17">
        <v>102000000</v>
      </c>
      <c r="J3" s="17">
        <v>0</v>
      </c>
      <c r="K3" s="17">
        <f>+H3+I3+J3</f>
        <v>102000000</v>
      </c>
      <c r="L3" s="17">
        <v>0</v>
      </c>
      <c r="M3" s="17">
        <v>102000000</v>
      </c>
      <c r="N3" s="17">
        <v>0</v>
      </c>
      <c r="O3" s="17">
        <f>+L3+M3+N3</f>
        <v>102000000</v>
      </c>
      <c r="P3" s="17">
        <v>0</v>
      </c>
      <c r="Q3" s="17">
        <v>102000000</v>
      </c>
      <c r="R3" s="17">
        <v>0</v>
      </c>
      <c r="S3" s="17">
        <f>+P3+Q3+R3</f>
        <v>102000000</v>
      </c>
      <c r="T3" s="17">
        <f aca="true" t="shared" si="0" ref="T3:V5">+D3+H3+L3+P3</f>
        <v>0</v>
      </c>
      <c r="U3" s="17">
        <f t="shared" si="0"/>
        <v>428000000</v>
      </c>
      <c r="V3" s="17">
        <f t="shared" si="0"/>
        <v>0</v>
      </c>
      <c r="W3" s="17">
        <f>+T3+U3+V3</f>
        <v>428000000</v>
      </c>
      <c r="X3" s="17">
        <f>+W3</f>
        <v>428000000</v>
      </c>
    </row>
    <row r="4" spans="1:24" ht="30">
      <c r="A4" s="44"/>
      <c r="B4" s="47"/>
      <c r="C4" s="7" t="s">
        <v>27</v>
      </c>
      <c r="D4" s="17">
        <v>0</v>
      </c>
      <c r="E4" s="17">
        <v>26000000</v>
      </c>
      <c r="F4" s="17">
        <v>0</v>
      </c>
      <c r="G4" s="17">
        <f>+D4+E4+F4</f>
        <v>26000000</v>
      </c>
      <c r="H4" s="17">
        <v>0</v>
      </c>
      <c r="I4" s="17">
        <v>66000000</v>
      </c>
      <c r="J4" s="17">
        <v>0</v>
      </c>
      <c r="K4" s="17">
        <f>+H4+I4+J4</f>
        <v>66000000</v>
      </c>
      <c r="L4" s="17">
        <v>0</v>
      </c>
      <c r="M4" s="17">
        <v>26000000</v>
      </c>
      <c r="N4" s="17">
        <v>0</v>
      </c>
      <c r="O4" s="17">
        <f>+L4+M4+N4</f>
        <v>26000000</v>
      </c>
      <c r="P4" s="17">
        <v>0</v>
      </c>
      <c r="Q4" s="17">
        <v>26000000</v>
      </c>
      <c r="R4" s="17">
        <v>0</v>
      </c>
      <c r="S4" s="17">
        <f>+P4+Q4+R4</f>
        <v>26000000</v>
      </c>
      <c r="T4" s="17">
        <f t="shared" si="0"/>
        <v>0</v>
      </c>
      <c r="U4" s="17">
        <f t="shared" si="0"/>
        <v>144000000</v>
      </c>
      <c r="V4" s="17">
        <f t="shared" si="0"/>
        <v>0</v>
      </c>
      <c r="W4" s="17">
        <f>+T4+U4+V4</f>
        <v>144000000</v>
      </c>
      <c r="X4" s="17">
        <f>+W4</f>
        <v>144000000</v>
      </c>
    </row>
    <row r="5" spans="1:24" ht="45">
      <c r="A5" s="45"/>
      <c r="B5" s="7" t="s">
        <v>28</v>
      </c>
      <c r="C5" s="7" t="s">
        <v>29</v>
      </c>
      <c r="D5" s="17">
        <v>0</v>
      </c>
      <c r="E5" s="17">
        <v>20000000</v>
      </c>
      <c r="F5" s="17">
        <v>0</v>
      </c>
      <c r="G5" s="17">
        <f>+D5+E5+F5</f>
        <v>20000000</v>
      </c>
      <c r="H5" s="17">
        <v>0</v>
      </c>
      <c r="I5" s="17">
        <v>20000000</v>
      </c>
      <c r="J5" s="17">
        <v>0</v>
      </c>
      <c r="K5" s="17">
        <f>+H5+I5+J5</f>
        <v>20000000</v>
      </c>
      <c r="L5" s="17">
        <v>0</v>
      </c>
      <c r="M5" s="17">
        <v>20000000</v>
      </c>
      <c r="N5" s="17">
        <v>0</v>
      </c>
      <c r="O5" s="17">
        <f>+L5+M5+N5</f>
        <v>20000000</v>
      </c>
      <c r="P5" s="17">
        <v>0</v>
      </c>
      <c r="Q5" s="17">
        <v>20000000</v>
      </c>
      <c r="R5" s="17">
        <v>0</v>
      </c>
      <c r="S5" s="17">
        <f>+P5+Q5+R5</f>
        <v>20000000</v>
      </c>
      <c r="T5" s="17">
        <f t="shared" si="0"/>
        <v>0</v>
      </c>
      <c r="U5" s="17">
        <f t="shared" si="0"/>
        <v>80000000</v>
      </c>
      <c r="V5" s="17">
        <f t="shared" si="0"/>
        <v>0</v>
      </c>
      <c r="W5" s="17">
        <f>+T5+U5+V5</f>
        <v>80000000</v>
      </c>
      <c r="X5" s="17">
        <f>+W5</f>
        <v>80000000</v>
      </c>
    </row>
    <row r="6" spans="1:24" ht="15">
      <c r="A6" s="9"/>
      <c r="X6" s="20">
        <f>SUM(X3:X5)</f>
        <v>652000000</v>
      </c>
    </row>
    <row r="7" spans="1:5" ht="15">
      <c r="A7" s="48"/>
      <c r="E7" s="18"/>
    </row>
    <row r="8" ht="15">
      <c r="A8" s="48"/>
    </row>
    <row r="9" ht="15">
      <c r="A9" s="10"/>
    </row>
  </sheetData>
  <sheetProtection/>
  <mergeCells count="12">
    <mergeCell ref="A3:A5"/>
    <mergeCell ref="B3:B4"/>
    <mergeCell ref="A7:A8"/>
    <mergeCell ref="A1:A2"/>
    <mergeCell ref="B1:B2"/>
    <mergeCell ref="H1:K1"/>
    <mergeCell ref="L1:O1"/>
    <mergeCell ref="P1:S1"/>
    <mergeCell ref="T1:W1"/>
    <mergeCell ref="X1:X2"/>
    <mergeCell ref="C1:C2"/>
    <mergeCell ref="D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X7"/>
  <sheetViews>
    <sheetView zoomScalePageLayoutView="0" workbookViewId="0" topLeftCell="A1">
      <selection activeCell="A1" sqref="A1:A2"/>
    </sheetView>
  </sheetViews>
  <sheetFormatPr defaultColWidth="11.421875" defaultRowHeight="15"/>
  <cols>
    <col min="4" max="4" width="14.140625" style="0" bestFit="1" customWidth="1"/>
    <col min="5" max="5" width="11.57421875" style="0" bestFit="1" customWidth="1"/>
    <col min="7" max="9" width="11.57421875" style="0" bestFit="1" customWidth="1"/>
    <col min="11" max="13" width="11.57421875" style="0" bestFit="1" customWidth="1"/>
    <col min="15" max="17" width="11.57421875" style="0" bestFit="1" customWidth="1"/>
    <col min="19" max="20" width="11.57421875" style="0" bestFit="1" customWidth="1"/>
    <col min="21" max="21" width="12.57421875" style="0" bestFit="1" customWidth="1"/>
    <col min="23" max="24" width="12.57421875" style="0" bestFit="1" customWidth="1"/>
  </cols>
  <sheetData>
    <row r="1" spans="1:24" ht="15">
      <c r="A1" s="31" t="s">
        <v>0</v>
      </c>
      <c r="B1" s="33" t="s">
        <v>1</v>
      </c>
      <c r="C1" s="33" t="s">
        <v>2</v>
      </c>
      <c r="D1" s="34" t="s">
        <v>3</v>
      </c>
      <c r="E1" s="34"/>
      <c r="F1" s="34"/>
      <c r="G1" s="34"/>
      <c r="H1" s="35" t="s">
        <v>4</v>
      </c>
      <c r="I1" s="35"/>
      <c r="J1" s="35"/>
      <c r="K1" s="35"/>
      <c r="L1" s="36" t="s">
        <v>5</v>
      </c>
      <c r="M1" s="36"/>
      <c r="N1" s="36"/>
      <c r="O1" s="36"/>
      <c r="P1" s="27" t="s">
        <v>6</v>
      </c>
      <c r="Q1" s="27"/>
      <c r="R1" s="27"/>
      <c r="S1" s="27"/>
      <c r="T1" s="28" t="s">
        <v>7</v>
      </c>
      <c r="U1" s="28"/>
      <c r="V1" s="28"/>
      <c r="W1" s="28"/>
      <c r="X1" s="29" t="s">
        <v>8</v>
      </c>
    </row>
    <row r="2" spans="1:24" ht="15">
      <c r="A2" s="32"/>
      <c r="B2" s="33"/>
      <c r="C2" s="33"/>
      <c r="D2" s="1" t="s">
        <v>9</v>
      </c>
      <c r="E2" s="1" t="s">
        <v>10</v>
      </c>
      <c r="F2" s="1" t="s">
        <v>11</v>
      </c>
      <c r="G2" s="1" t="s">
        <v>7</v>
      </c>
      <c r="H2" s="2" t="s">
        <v>9</v>
      </c>
      <c r="I2" s="2" t="s">
        <v>10</v>
      </c>
      <c r="J2" s="2" t="s">
        <v>11</v>
      </c>
      <c r="K2" s="2" t="s">
        <v>7</v>
      </c>
      <c r="L2" s="3" t="s">
        <v>9</v>
      </c>
      <c r="M2" s="3" t="s">
        <v>10</v>
      </c>
      <c r="N2" s="3" t="s">
        <v>11</v>
      </c>
      <c r="O2" s="3" t="s">
        <v>7</v>
      </c>
      <c r="P2" s="4" t="s">
        <v>9</v>
      </c>
      <c r="Q2" s="4" t="s">
        <v>10</v>
      </c>
      <c r="R2" s="4" t="s">
        <v>11</v>
      </c>
      <c r="S2" s="4" t="s">
        <v>7</v>
      </c>
      <c r="T2" s="5" t="s">
        <v>9</v>
      </c>
      <c r="U2" s="5" t="s">
        <v>10</v>
      </c>
      <c r="V2" s="5" t="s">
        <v>11</v>
      </c>
      <c r="W2" s="5" t="s">
        <v>7</v>
      </c>
      <c r="X2" s="29"/>
    </row>
    <row r="3" spans="1:24" ht="45">
      <c r="A3" s="43" t="s">
        <v>30</v>
      </c>
      <c r="B3" s="37" t="s">
        <v>31</v>
      </c>
      <c r="C3" s="7" t="s">
        <v>32</v>
      </c>
      <c r="D3" s="17">
        <v>20000000</v>
      </c>
      <c r="E3" s="17">
        <v>40000000</v>
      </c>
      <c r="F3" s="17">
        <v>0</v>
      </c>
      <c r="G3" s="17">
        <f>+D3+E3+F3</f>
        <v>60000000</v>
      </c>
      <c r="H3" s="17">
        <v>20000000</v>
      </c>
      <c r="I3" s="17">
        <v>40000000</v>
      </c>
      <c r="J3" s="17">
        <v>0</v>
      </c>
      <c r="K3" s="17">
        <f>+H3+I3+J3</f>
        <v>60000000</v>
      </c>
      <c r="L3" s="17">
        <v>20000000</v>
      </c>
      <c r="M3" s="17">
        <v>40000000</v>
      </c>
      <c r="N3" s="17">
        <v>0</v>
      </c>
      <c r="O3" s="17">
        <f>+L3+M3+N3</f>
        <v>60000000</v>
      </c>
      <c r="P3" s="17">
        <v>20000000</v>
      </c>
      <c r="Q3" s="17">
        <v>40000000</v>
      </c>
      <c r="R3" s="17">
        <v>0</v>
      </c>
      <c r="S3" s="17">
        <f>+P3+Q3+R3</f>
        <v>60000000</v>
      </c>
      <c r="T3" s="17">
        <f aca="true" t="shared" si="0" ref="T3:V5">+D3+H3+L3+P3</f>
        <v>80000000</v>
      </c>
      <c r="U3" s="17">
        <f t="shared" si="0"/>
        <v>160000000</v>
      </c>
      <c r="V3" s="17">
        <f t="shared" si="0"/>
        <v>0</v>
      </c>
      <c r="W3" s="17">
        <f>+T3+U3+V3</f>
        <v>240000000</v>
      </c>
      <c r="X3" s="17">
        <f>+W3</f>
        <v>240000000</v>
      </c>
    </row>
    <row r="4" spans="1:24" ht="45">
      <c r="A4" s="44"/>
      <c r="B4" s="39"/>
      <c r="C4" s="7" t="s">
        <v>33</v>
      </c>
      <c r="D4" s="17">
        <v>0</v>
      </c>
      <c r="E4" s="17">
        <v>0</v>
      </c>
      <c r="F4" s="19">
        <v>0</v>
      </c>
      <c r="G4" s="17">
        <f>+D4+E4+F4</f>
        <v>0</v>
      </c>
      <c r="H4" s="17">
        <v>0</v>
      </c>
      <c r="I4" s="17">
        <v>30000000</v>
      </c>
      <c r="J4" s="17">
        <v>0</v>
      </c>
      <c r="K4" s="17">
        <f>+H4+I4+J4</f>
        <v>30000000</v>
      </c>
      <c r="L4" s="17">
        <v>0</v>
      </c>
      <c r="M4" s="17">
        <v>30000000</v>
      </c>
      <c r="N4" s="17">
        <v>0</v>
      </c>
      <c r="O4" s="17">
        <f>+L4+M4+N4</f>
        <v>30000000</v>
      </c>
      <c r="P4" s="17">
        <v>0</v>
      </c>
      <c r="Q4" s="17">
        <v>30000000</v>
      </c>
      <c r="R4" s="17">
        <v>0</v>
      </c>
      <c r="S4" s="17">
        <f>+P4+Q4+R4</f>
        <v>30000000</v>
      </c>
      <c r="T4" s="17">
        <f t="shared" si="0"/>
        <v>0</v>
      </c>
      <c r="U4" s="17">
        <f t="shared" si="0"/>
        <v>90000000</v>
      </c>
      <c r="V4" s="17">
        <f t="shared" si="0"/>
        <v>0</v>
      </c>
      <c r="W4" s="17">
        <f>+T4+U4+V4</f>
        <v>90000000</v>
      </c>
      <c r="X4" s="17">
        <f>+W4</f>
        <v>90000000</v>
      </c>
    </row>
    <row r="5" spans="1:24" ht="30">
      <c r="A5" s="45"/>
      <c r="B5" s="6" t="s">
        <v>34</v>
      </c>
      <c r="C5" s="7" t="s">
        <v>35</v>
      </c>
      <c r="D5" s="17">
        <v>0</v>
      </c>
      <c r="E5" s="17">
        <v>20000000</v>
      </c>
      <c r="F5" s="17">
        <v>0</v>
      </c>
      <c r="G5" s="17">
        <f>+D5+E5+F5</f>
        <v>20000000</v>
      </c>
      <c r="H5" s="17">
        <v>0</v>
      </c>
      <c r="I5" s="17">
        <v>20000000</v>
      </c>
      <c r="J5" s="17">
        <v>0</v>
      </c>
      <c r="K5" s="17">
        <f>+H5+I5+J5</f>
        <v>20000000</v>
      </c>
      <c r="L5" s="17">
        <v>0</v>
      </c>
      <c r="M5" s="17">
        <v>20000000</v>
      </c>
      <c r="N5" s="17">
        <v>0</v>
      </c>
      <c r="O5" s="17">
        <f>+L5+M5+N5</f>
        <v>20000000</v>
      </c>
      <c r="P5" s="17">
        <v>0</v>
      </c>
      <c r="Q5" s="17">
        <v>20000000</v>
      </c>
      <c r="R5" s="17">
        <v>0</v>
      </c>
      <c r="S5" s="17">
        <f>+P5+Q5+R5</f>
        <v>20000000</v>
      </c>
      <c r="T5" s="17">
        <f t="shared" si="0"/>
        <v>0</v>
      </c>
      <c r="U5" s="17">
        <f t="shared" si="0"/>
        <v>80000000</v>
      </c>
      <c r="V5" s="17">
        <f t="shared" si="0"/>
        <v>0</v>
      </c>
      <c r="W5" s="17">
        <f>+T5+U5+V5</f>
        <v>80000000</v>
      </c>
      <c r="X5" s="17">
        <f>+W5</f>
        <v>80000000</v>
      </c>
    </row>
    <row r="6" ht="15">
      <c r="X6" s="20">
        <f>SUM(X3:X5)</f>
        <v>410000000</v>
      </c>
    </row>
    <row r="7" spans="4:5" ht="15">
      <c r="D7" s="18"/>
      <c r="E7" s="18"/>
    </row>
  </sheetData>
  <sheetProtection/>
  <mergeCells count="11">
    <mergeCell ref="A3:A5"/>
    <mergeCell ref="B3:B4"/>
    <mergeCell ref="A1:A2"/>
    <mergeCell ref="B1:B2"/>
    <mergeCell ref="C1:C2"/>
    <mergeCell ref="D1:G1"/>
    <mergeCell ref="H1:K1"/>
    <mergeCell ref="L1:O1"/>
    <mergeCell ref="P1:S1"/>
    <mergeCell ref="T1:W1"/>
    <mergeCell ref="X1:X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X16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421875" defaultRowHeight="15"/>
  <cols>
    <col min="4" max="4" width="14.140625" style="0" bestFit="1" customWidth="1"/>
    <col min="5" max="5" width="14.57421875" style="0" customWidth="1"/>
    <col min="8" max="8" width="14.140625" style="0" customWidth="1"/>
    <col min="9" max="9" width="13.00390625" style="0" customWidth="1"/>
    <col min="11" max="12" width="11.57421875" style="0" bestFit="1" customWidth="1"/>
    <col min="13" max="13" width="12.8515625" style="0" customWidth="1"/>
    <col min="16" max="16" width="11.57421875" style="0" bestFit="1" customWidth="1"/>
    <col min="17" max="17" width="12.57421875" style="0" customWidth="1"/>
    <col min="20" max="20" width="12.28125" style="0" customWidth="1"/>
    <col min="21" max="21" width="12.57421875" style="0" customWidth="1"/>
    <col min="23" max="23" width="12.8515625" style="0" customWidth="1"/>
    <col min="24" max="24" width="12.57421875" style="0" bestFit="1" customWidth="1"/>
  </cols>
  <sheetData>
    <row r="1" spans="1:24" ht="15">
      <c r="A1" s="31" t="s">
        <v>0</v>
      </c>
      <c r="B1" s="33" t="s">
        <v>1</v>
      </c>
      <c r="C1" s="33" t="s">
        <v>2</v>
      </c>
      <c r="D1" s="34" t="s">
        <v>3</v>
      </c>
      <c r="E1" s="34"/>
      <c r="F1" s="34"/>
      <c r="G1" s="34"/>
      <c r="H1" s="35" t="s">
        <v>4</v>
      </c>
      <c r="I1" s="35"/>
      <c r="J1" s="35"/>
      <c r="K1" s="35"/>
      <c r="L1" s="36" t="s">
        <v>5</v>
      </c>
      <c r="M1" s="36"/>
      <c r="N1" s="36"/>
      <c r="O1" s="36"/>
      <c r="P1" s="27" t="s">
        <v>6</v>
      </c>
      <c r="Q1" s="27"/>
      <c r="R1" s="27"/>
      <c r="S1" s="27"/>
      <c r="T1" s="28" t="s">
        <v>7</v>
      </c>
      <c r="U1" s="28"/>
      <c r="V1" s="28"/>
      <c r="W1" s="28"/>
      <c r="X1" s="29" t="s">
        <v>8</v>
      </c>
    </row>
    <row r="2" spans="1:24" ht="15">
      <c r="A2" s="32"/>
      <c r="B2" s="33"/>
      <c r="C2" s="33"/>
      <c r="D2" s="1" t="s">
        <v>9</v>
      </c>
      <c r="E2" s="1" t="s">
        <v>10</v>
      </c>
      <c r="F2" s="1" t="s">
        <v>11</v>
      </c>
      <c r="G2" s="1" t="s">
        <v>7</v>
      </c>
      <c r="H2" s="2" t="s">
        <v>9</v>
      </c>
      <c r="I2" s="2" t="s">
        <v>10</v>
      </c>
      <c r="J2" s="2" t="s">
        <v>11</v>
      </c>
      <c r="K2" s="2" t="s">
        <v>7</v>
      </c>
      <c r="L2" s="3" t="s">
        <v>9</v>
      </c>
      <c r="M2" s="3" t="s">
        <v>10</v>
      </c>
      <c r="N2" s="3" t="s">
        <v>11</v>
      </c>
      <c r="O2" s="3" t="s">
        <v>7</v>
      </c>
      <c r="P2" s="4" t="s">
        <v>9</v>
      </c>
      <c r="Q2" s="4" t="s">
        <v>10</v>
      </c>
      <c r="R2" s="4" t="s">
        <v>11</v>
      </c>
      <c r="S2" s="4" t="s">
        <v>7</v>
      </c>
      <c r="T2" s="5" t="s">
        <v>9</v>
      </c>
      <c r="U2" s="5" t="s">
        <v>10</v>
      </c>
      <c r="V2" s="5" t="s">
        <v>11</v>
      </c>
      <c r="W2" s="5" t="s">
        <v>7</v>
      </c>
      <c r="X2" s="29"/>
    </row>
    <row r="3" spans="1:24" ht="45">
      <c r="A3" s="49" t="s">
        <v>52</v>
      </c>
      <c r="B3" s="50" t="s">
        <v>36</v>
      </c>
      <c r="C3" s="7" t="s">
        <v>37</v>
      </c>
      <c r="D3" s="17">
        <v>0</v>
      </c>
      <c r="E3" s="17">
        <v>0</v>
      </c>
      <c r="F3" s="17">
        <v>0</v>
      </c>
      <c r="G3" s="17">
        <f>+D3+E3+F3</f>
        <v>0</v>
      </c>
      <c r="H3" s="17">
        <v>35000000</v>
      </c>
      <c r="I3" s="17">
        <v>0</v>
      </c>
      <c r="J3" s="17">
        <v>0</v>
      </c>
      <c r="K3" s="17">
        <f>+H3+I3+J3</f>
        <v>35000000</v>
      </c>
      <c r="L3" s="17">
        <v>5000000</v>
      </c>
      <c r="M3" s="17">
        <v>0</v>
      </c>
      <c r="N3" s="17">
        <v>0</v>
      </c>
      <c r="O3" s="17">
        <f>+L3+M3+N3</f>
        <v>5000000</v>
      </c>
      <c r="P3" s="17">
        <v>0</v>
      </c>
      <c r="Q3" s="17">
        <v>0</v>
      </c>
      <c r="R3" s="17">
        <v>0</v>
      </c>
      <c r="S3" s="17">
        <f>+P3+Q3+R3</f>
        <v>0</v>
      </c>
      <c r="T3" s="17">
        <f>+D3+H3+L3+P3</f>
        <v>40000000</v>
      </c>
      <c r="U3" s="17">
        <f>+E3+I3+M3+Q3</f>
        <v>0</v>
      </c>
      <c r="V3" s="17"/>
      <c r="W3" s="17">
        <f>+T3+U3+V3</f>
        <v>40000000</v>
      </c>
      <c r="X3" s="17">
        <f>+W3</f>
        <v>40000000</v>
      </c>
    </row>
    <row r="4" spans="1:24" ht="60">
      <c r="A4" s="49"/>
      <c r="B4" s="50"/>
      <c r="C4" s="7" t="s">
        <v>38</v>
      </c>
      <c r="D4" s="17">
        <v>0</v>
      </c>
      <c r="E4" s="17">
        <v>0</v>
      </c>
      <c r="F4" s="17">
        <v>0</v>
      </c>
      <c r="G4" s="17">
        <f aca="true" t="shared" si="0" ref="G4:G12">+D4+E4+F4</f>
        <v>0</v>
      </c>
      <c r="H4" s="17">
        <v>5000000</v>
      </c>
      <c r="I4" s="17">
        <v>0</v>
      </c>
      <c r="J4" s="17">
        <v>0</v>
      </c>
      <c r="K4" s="17">
        <f aca="true" t="shared" si="1" ref="K4:K12">+H4+I4+J4</f>
        <v>5000000</v>
      </c>
      <c r="L4" s="17">
        <v>5000000</v>
      </c>
      <c r="M4" s="17">
        <v>0</v>
      </c>
      <c r="N4" s="17">
        <v>0</v>
      </c>
      <c r="O4" s="17">
        <f aca="true" t="shared" si="2" ref="O4:O12">+L4+M4+N4</f>
        <v>5000000</v>
      </c>
      <c r="P4" s="17">
        <v>0</v>
      </c>
      <c r="Q4" s="17">
        <v>0</v>
      </c>
      <c r="R4" s="17">
        <v>0</v>
      </c>
      <c r="S4" s="17">
        <f aca="true" t="shared" si="3" ref="S4:S12">+P4+Q4+R4</f>
        <v>0</v>
      </c>
      <c r="T4" s="17">
        <f aca="true" t="shared" si="4" ref="T4:T12">+D4+H4+L4+P4</f>
        <v>10000000</v>
      </c>
      <c r="U4" s="17">
        <f aca="true" t="shared" si="5" ref="U4:U12">+E4+I4+M4+Q4</f>
        <v>0</v>
      </c>
      <c r="V4" s="17">
        <f>+F4+J4+N4+R4</f>
        <v>0</v>
      </c>
      <c r="W4" s="17">
        <f aca="true" t="shared" si="6" ref="W4:W12">+T4+U4+V4</f>
        <v>10000000</v>
      </c>
      <c r="X4" s="17">
        <f aca="true" t="shared" si="7" ref="X4:X12">+W4</f>
        <v>10000000</v>
      </c>
    </row>
    <row r="5" spans="1:24" ht="45">
      <c r="A5" s="49"/>
      <c r="B5" s="50"/>
      <c r="C5" s="7" t="s">
        <v>39</v>
      </c>
      <c r="D5" s="17">
        <v>0</v>
      </c>
      <c r="E5" s="17">
        <v>0</v>
      </c>
      <c r="F5" s="17">
        <v>0</v>
      </c>
      <c r="G5" s="17">
        <f t="shared" si="0"/>
        <v>0</v>
      </c>
      <c r="H5" s="17">
        <v>5000000</v>
      </c>
      <c r="I5" s="17">
        <v>0</v>
      </c>
      <c r="J5" s="17">
        <v>0</v>
      </c>
      <c r="K5" s="17">
        <f t="shared" si="1"/>
        <v>5000000</v>
      </c>
      <c r="L5" s="17">
        <v>5000000</v>
      </c>
      <c r="M5" s="17">
        <v>0</v>
      </c>
      <c r="N5" s="17">
        <v>0</v>
      </c>
      <c r="O5" s="17">
        <f t="shared" si="2"/>
        <v>5000000</v>
      </c>
      <c r="P5" s="17">
        <v>0</v>
      </c>
      <c r="Q5" s="17">
        <v>0</v>
      </c>
      <c r="R5" s="17">
        <v>0</v>
      </c>
      <c r="S5" s="17">
        <f t="shared" si="3"/>
        <v>0</v>
      </c>
      <c r="T5" s="17">
        <f t="shared" si="4"/>
        <v>10000000</v>
      </c>
      <c r="U5" s="17">
        <f t="shared" si="5"/>
        <v>0</v>
      </c>
      <c r="V5" s="17">
        <f aca="true" t="shared" si="8" ref="V5:V12">+F5+J5+N5+R5</f>
        <v>0</v>
      </c>
      <c r="W5" s="17">
        <f t="shared" si="6"/>
        <v>10000000</v>
      </c>
      <c r="X5" s="17">
        <f t="shared" si="7"/>
        <v>10000000</v>
      </c>
    </row>
    <row r="6" spans="1:24" ht="30">
      <c r="A6" s="49"/>
      <c r="B6" s="50"/>
      <c r="C6" s="7" t="s">
        <v>46</v>
      </c>
      <c r="D6" s="17">
        <v>75990000</v>
      </c>
      <c r="E6" s="17">
        <v>20000000</v>
      </c>
      <c r="F6" s="17">
        <v>0</v>
      </c>
      <c r="G6" s="17">
        <f t="shared" si="0"/>
        <v>95990000</v>
      </c>
      <c r="H6" s="17">
        <v>20000000</v>
      </c>
      <c r="I6" s="17">
        <v>20000000</v>
      </c>
      <c r="J6" s="17"/>
      <c r="K6" s="17">
        <f t="shared" si="1"/>
        <v>40000000</v>
      </c>
      <c r="L6" s="17">
        <v>20000000</v>
      </c>
      <c r="M6" s="17">
        <v>20000000</v>
      </c>
      <c r="N6" s="17">
        <v>0</v>
      </c>
      <c r="O6" s="17">
        <f t="shared" si="2"/>
        <v>40000000</v>
      </c>
      <c r="P6" s="17">
        <v>20000000</v>
      </c>
      <c r="Q6" s="17">
        <v>20000000</v>
      </c>
      <c r="R6" s="17">
        <v>0</v>
      </c>
      <c r="S6" s="17">
        <f t="shared" si="3"/>
        <v>40000000</v>
      </c>
      <c r="T6" s="17">
        <f t="shared" si="4"/>
        <v>135990000</v>
      </c>
      <c r="U6" s="17">
        <f t="shared" si="5"/>
        <v>80000000</v>
      </c>
      <c r="V6" s="17">
        <f t="shared" si="8"/>
        <v>0</v>
      </c>
      <c r="W6" s="17">
        <f t="shared" si="6"/>
        <v>215990000</v>
      </c>
      <c r="X6" s="17">
        <f t="shared" si="7"/>
        <v>215990000</v>
      </c>
    </row>
    <row r="7" spans="1:24" ht="60">
      <c r="A7" s="49"/>
      <c r="B7" s="50"/>
      <c r="C7" s="7" t="s">
        <v>40</v>
      </c>
      <c r="D7" s="17">
        <v>0</v>
      </c>
      <c r="E7" s="17">
        <v>5000000</v>
      </c>
      <c r="F7" s="17">
        <v>0</v>
      </c>
      <c r="G7" s="17">
        <f t="shared" si="0"/>
        <v>5000000</v>
      </c>
      <c r="H7" s="17">
        <v>28719700</v>
      </c>
      <c r="I7" s="17">
        <v>5000000</v>
      </c>
      <c r="J7" s="17">
        <v>0</v>
      </c>
      <c r="K7" s="17">
        <f t="shared" si="1"/>
        <v>33719700</v>
      </c>
      <c r="L7" s="17">
        <v>0</v>
      </c>
      <c r="M7" s="17">
        <v>5000000</v>
      </c>
      <c r="N7" s="17">
        <v>0</v>
      </c>
      <c r="O7" s="17">
        <f t="shared" si="2"/>
        <v>5000000</v>
      </c>
      <c r="P7" s="17">
        <v>40000000</v>
      </c>
      <c r="Q7" s="17">
        <v>5000000</v>
      </c>
      <c r="R7" s="17">
        <v>0</v>
      </c>
      <c r="S7" s="17">
        <f t="shared" si="3"/>
        <v>45000000</v>
      </c>
      <c r="T7" s="17">
        <f t="shared" si="4"/>
        <v>68719700</v>
      </c>
      <c r="U7" s="17">
        <f t="shared" si="5"/>
        <v>20000000</v>
      </c>
      <c r="V7" s="17">
        <f t="shared" si="8"/>
        <v>0</v>
      </c>
      <c r="W7" s="17">
        <f t="shared" si="6"/>
        <v>88719700</v>
      </c>
      <c r="X7" s="17">
        <f t="shared" si="7"/>
        <v>88719700</v>
      </c>
    </row>
    <row r="8" spans="1:24" ht="30">
      <c r="A8" s="49"/>
      <c r="B8" s="50"/>
      <c r="C8" s="8" t="s">
        <v>47</v>
      </c>
      <c r="D8" s="17">
        <v>0</v>
      </c>
      <c r="E8" s="17">
        <v>5000000</v>
      </c>
      <c r="F8" s="17">
        <v>0</v>
      </c>
      <c r="G8" s="17">
        <f t="shared" si="0"/>
        <v>5000000</v>
      </c>
      <c r="H8" s="17">
        <v>0</v>
      </c>
      <c r="I8" s="17">
        <v>5000000</v>
      </c>
      <c r="J8" s="17">
        <v>0</v>
      </c>
      <c r="K8" s="17">
        <f t="shared" si="1"/>
        <v>5000000</v>
      </c>
      <c r="L8" s="17">
        <v>0</v>
      </c>
      <c r="M8" s="17">
        <v>5000000</v>
      </c>
      <c r="N8" s="17">
        <v>0</v>
      </c>
      <c r="O8" s="17">
        <f t="shared" si="2"/>
        <v>5000000</v>
      </c>
      <c r="P8" s="17">
        <v>0</v>
      </c>
      <c r="Q8" s="17">
        <v>5000000</v>
      </c>
      <c r="R8" s="17">
        <v>0</v>
      </c>
      <c r="S8" s="17">
        <f t="shared" si="3"/>
        <v>5000000</v>
      </c>
      <c r="T8" s="17">
        <f t="shared" si="4"/>
        <v>0</v>
      </c>
      <c r="U8" s="17">
        <f t="shared" si="5"/>
        <v>20000000</v>
      </c>
      <c r="V8" s="17">
        <f t="shared" si="8"/>
        <v>0</v>
      </c>
      <c r="W8" s="17">
        <f t="shared" si="6"/>
        <v>20000000</v>
      </c>
      <c r="X8" s="17">
        <f t="shared" si="7"/>
        <v>20000000</v>
      </c>
    </row>
    <row r="9" spans="1:24" ht="45">
      <c r="A9" s="49"/>
      <c r="B9" s="50"/>
      <c r="C9" s="8" t="s">
        <v>48</v>
      </c>
      <c r="D9" s="17">
        <v>0</v>
      </c>
      <c r="E9" s="17">
        <v>15000000</v>
      </c>
      <c r="F9" s="17">
        <v>0</v>
      </c>
      <c r="G9" s="17">
        <f t="shared" si="0"/>
        <v>15000000</v>
      </c>
      <c r="H9" s="17">
        <v>0</v>
      </c>
      <c r="I9" s="17">
        <v>18750000</v>
      </c>
      <c r="J9" s="17">
        <v>0</v>
      </c>
      <c r="K9" s="17">
        <f t="shared" si="1"/>
        <v>18750000</v>
      </c>
      <c r="L9" s="17">
        <v>0</v>
      </c>
      <c r="M9" s="17">
        <v>22612500</v>
      </c>
      <c r="N9" s="17">
        <v>0</v>
      </c>
      <c r="O9" s="17">
        <f t="shared" si="2"/>
        <v>22612500</v>
      </c>
      <c r="P9" s="17">
        <v>0</v>
      </c>
      <c r="Q9" s="17">
        <v>26590875</v>
      </c>
      <c r="R9" s="17">
        <v>0</v>
      </c>
      <c r="S9" s="17">
        <f t="shared" si="3"/>
        <v>26590875</v>
      </c>
      <c r="T9" s="17">
        <f t="shared" si="4"/>
        <v>0</v>
      </c>
      <c r="U9" s="17">
        <f t="shared" si="5"/>
        <v>82953375</v>
      </c>
      <c r="V9" s="17">
        <f t="shared" si="8"/>
        <v>0</v>
      </c>
      <c r="W9" s="17">
        <f t="shared" si="6"/>
        <v>82953375</v>
      </c>
      <c r="X9" s="17">
        <f t="shared" si="7"/>
        <v>82953375</v>
      </c>
    </row>
    <row r="10" spans="1:24" ht="60">
      <c r="A10" s="49"/>
      <c r="B10" s="50"/>
      <c r="C10" s="8" t="s">
        <v>49</v>
      </c>
      <c r="D10" s="17">
        <v>15000000</v>
      </c>
      <c r="E10" s="17">
        <v>0</v>
      </c>
      <c r="F10" s="17">
        <v>0</v>
      </c>
      <c r="G10" s="17">
        <f t="shared" si="0"/>
        <v>15000000</v>
      </c>
      <c r="H10" s="17">
        <v>0</v>
      </c>
      <c r="I10" s="17">
        <v>0</v>
      </c>
      <c r="J10" s="17">
        <v>0</v>
      </c>
      <c r="K10" s="17">
        <f t="shared" si="1"/>
        <v>0</v>
      </c>
      <c r="L10" s="17">
        <v>20000000</v>
      </c>
      <c r="M10" s="17">
        <v>0</v>
      </c>
      <c r="N10" s="17">
        <v>0</v>
      </c>
      <c r="O10" s="17">
        <f t="shared" si="2"/>
        <v>20000000</v>
      </c>
      <c r="P10" s="17">
        <v>20000000</v>
      </c>
      <c r="Q10" s="17">
        <v>0</v>
      </c>
      <c r="R10" s="17">
        <v>0</v>
      </c>
      <c r="S10" s="17">
        <f t="shared" si="3"/>
        <v>20000000</v>
      </c>
      <c r="T10" s="17">
        <f t="shared" si="4"/>
        <v>55000000</v>
      </c>
      <c r="U10" s="17">
        <f t="shared" si="5"/>
        <v>0</v>
      </c>
      <c r="V10" s="17">
        <f t="shared" si="8"/>
        <v>0</v>
      </c>
      <c r="W10" s="17">
        <f t="shared" si="6"/>
        <v>55000000</v>
      </c>
      <c r="X10" s="17">
        <f t="shared" si="7"/>
        <v>55000000</v>
      </c>
    </row>
    <row r="11" spans="1:24" ht="30">
      <c r="A11" s="49"/>
      <c r="B11" s="50"/>
      <c r="C11" s="8" t="s">
        <v>69</v>
      </c>
      <c r="D11" s="17"/>
      <c r="E11" s="17">
        <v>60000000</v>
      </c>
      <c r="F11" s="17">
        <v>0</v>
      </c>
      <c r="G11" s="17">
        <f t="shared" si="0"/>
        <v>60000000</v>
      </c>
      <c r="H11" s="17">
        <v>0</v>
      </c>
      <c r="I11" s="17">
        <v>60000000</v>
      </c>
      <c r="J11" s="17"/>
      <c r="K11" s="17">
        <f t="shared" si="1"/>
        <v>60000000</v>
      </c>
      <c r="L11" s="17">
        <v>0</v>
      </c>
      <c r="M11" s="17">
        <v>60000000</v>
      </c>
      <c r="N11" s="17">
        <v>0</v>
      </c>
      <c r="O11" s="17">
        <f t="shared" si="2"/>
        <v>60000000</v>
      </c>
      <c r="P11" s="17">
        <v>0</v>
      </c>
      <c r="Q11" s="17">
        <v>60000000</v>
      </c>
      <c r="R11" s="17">
        <v>0</v>
      </c>
      <c r="S11" s="17">
        <f t="shared" si="3"/>
        <v>60000000</v>
      </c>
      <c r="T11" s="17">
        <f t="shared" si="4"/>
        <v>0</v>
      </c>
      <c r="U11" s="17">
        <f t="shared" si="5"/>
        <v>240000000</v>
      </c>
      <c r="V11" s="17">
        <f t="shared" si="8"/>
        <v>0</v>
      </c>
      <c r="W11" s="17">
        <f t="shared" si="6"/>
        <v>240000000</v>
      </c>
      <c r="X11" s="17">
        <f t="shared" si="7"/>
        <v>240000000</v>
      </c>
    </row>
    <row r="12" spans="1:24" ht="30">
      <c r="A12" s="49"/>
      <c r="B12" s="50"/>
      <c r="C12" s="8" t="s">
        <v>45</v>
      </c>
      <c r="D12" s="17">
        <v>0</v>
      </c>
      <c r="E12" s="17">
        <v>20000000</v>
      </c>
      <c r="F12" s="17">
        <v>0</v>
      </c>
      <c r="G12" s="17">
        <f t="shared" si="0"/>
        <v>20000000</v>
      </c>
      <c r="H12" s="17">
        <v>0</v>
      </c>
      <c r="I12" s="17">
        <v>20000000</v>
      </c>
      <c r="J12" s="17"/>
      <c r="K12" s="17">
        <f t="shared" si="1"/>
        <v>20000000</v>
      </c>
      <c r="L12" s="17">
        <v>41531291</v>
      </c>
      <c r="M12" s="17">
        <v>20000000</v>
      </c>
      <c r="N12" s="17">
        <v>0</v>
      </c>
      <c r="O12" s="17">
        <f t="shared" si="2"/>
        <v>61531291</v>
      </c>
      <c r="P12" s="17">
        <v>19427230</v>
      </c>
      <c r="Q12" s="17">
        <v>20000000</v>
      </c>
      <c r="R12" s="17">
        <v>0</v>
      </c>
      <c r="S12" s="17">
        <f t="shared" si="3"/>
        <v>39427230</v>
      </c>
      <c r="T12" s="17">
        <f t="shared" si="4"/>
        <v>60958521</v>
      </c>
      <c r="U12" s="17">
        <f t="shared" si="5"/>
        <v>80000000</v>
      </c>
      <c r="V12" s="17">
        <f t="shared" si="8"/>
        <v>0</v>
      </c>
      <c r="W12" s="17">
        <f t="shared" si="6"/>
        <v>140958521</v>
      </c>
      <c r="X12" s="17">
        <f t="shared" si="7"/>
        <v>140958521</v>
      </c>
    </row>
    <row r="13" spans="1:24" ht="15">
      <c r="A13" s="6"/>
      <c r="B13" s="6"/>
      <c r="C13" s="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f>SUM(X3:X12)</f>
        <v>903621596</v>
      </c>
    </row>
    <row r="14" spans="1:24" ht="15">
      <c r="A14" s="6"/>
      <c r="B14" s="6"/>
      <c r="C14" s="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6" ht="15">
      <c r="P16" s="18"/>
    </row>
  </sheetData>
  <sheetProtection/>
  <mergeCells count="11">
    <mergeCell ref="H1:K1"/>
    <mergeCell ref="L1:O1"/>
    <mergeCell ref="P1:S1"/>
    <mergeCell ref="T1:W1"/>
    <mergeCell ref="X1:X2"/>
    <mergeCell ref="D1:G1"/>
    <mergeCell ref="A3:A12"/>
    <mergeCell ref="B3:B12"/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X27"/>
  <sheetViews>
    <sheetView zoomScalePageLayoutView="0" workbookViewId="0" topLeftCell="A1">
      <selection activeCell="A1" sqref="A1:A2"/>
    </sheetView>
  </sheetViews>
  <sheetFormatPr defaultColWidth="11.421875" defaultRowHeight="15"/>
  <cols>
    <col min="5" max="5" width="12.57421875" style="0" bestFit="1" customWidth="1"/>
    <col min="7" max="7" width="13.140625" style="0" customWidth="1"/>
    <col min="9" max="9" width="14.140625" style="0" bestFit="1" customWidth="1"/>
    <col min="11" max="11" width="12.57421875" style="0" bestFit="1" customWidth="1"/>
    <col min="13" max="13" width="15.140625" style="0" bestFit="1" customWidth="1"/>
    <col min="15" max="15" width="12.57421875" style="0" bestFit="1" customWidth="1"/>
    <col min="17" max="17" width="14.140625" style="0" bestFit="1" customWidth="1"/>
    <col min="19" max="19" width="13.28125" style="0" customWidth="1"/>
    <col min="21" max="21" width="14.00390625" style="0" customWidth="1"/>
    <col min="23" max="23" width="15.140625" style="0" customWidth="1"/>
    <col min="24" max="24" width="15.00390625" style="0" customWidth="1"/>
  </cols>
  <sheetData>
    <row r="1" spans="1:24" ht="15">
      <c r="A1" s="31" t="s">
        <v>0</v>
      </c>
      <c r="B1" s="33" t="s">
        <v>1</v>
      </c>
      <c r="C1" s="33" t="s">
        <v>2</v>
      </c>
      <c r="D1" s="34" t="s">
        <v>3</v>
      </c>
      <c r="E1" s="34"/>
      <c r="F1" s="34"/>
      <c r="G1" s="34"/>
      <c r="H1" s="35" t="s">
        <v>4</v>
      </c>
      <c r="I1" s="35"/>
      <c r="J1" s="35"/>
      <c r="K1" s="35"/>
      <c r="L1" s="36" t="s">
        <v>5</v>
      </c>
      <c r="M1" s="36"/>
      <c r="N1" s="36"/>
      <c r="O1" s="36"/>
      <c r="P1" s="27" t="s">
        <v>6</v>
      </c>
      <c r="Q1" s="27"/>
      <c r="R1" s="27"/>
      <c r="S1" s="27"/>
      <c r="T1" s="28" t="s">
        <v>7</v>
      </c>
      <c r="U1" s="28"/>
      <c r="V1" s="28"/>
      <c r="W1" s="28"/>
      <c r="X1" s="29" t="s">
        <v>8</v>
      </c>
    </row>
    <row r="2" spans="1:24" ht="15">
      <c r="A2" s="32"/>
      <c r="B2" s="33"/>
      <c r="C2" s="33"/>
      <c r="D2" s="1" t="s">
        <v>9</v>
      </c>
      <c r="E2" s="1" t="s">
        <v>10</v>
      </c>
      <c r="F2" s="1" t="s">
        <v>11</v>
      </c>
      <c r="G2" s="1" t="s">
        <v>7</v>
      </c>
      <c r="H2" s="2" t="s">
        <v>9</v>
      </c>
      <c r="I2" s="2" t="s">
        <v>10</v>
      </c>
      <c r="J2" s="2" t="s">
        <v>11</v>
      </c>
      <c r="K2" s="2" t="s">
        <v>7</v>
      </c>
      <c r="L2" s="3" t="s">
        <v>9</v>
      </c>
      <c r="M2" s="3" t="s">
        <v>10</v>
      </c>
      <c r="N2" s="3" t="s">
        <v>11</v>
      </c>
      <c r="O2" s="3" t="s">
        <v>7</v>
      </c>
      <c r="P2" s="4" t="s">
        <v>9</v>
      </c>
      <c r="Q2" s="4" t="s">
        <v>10</v>
      </c>
      <c r="R2" s="4" t="s">
        <v>11</v>
      </c>
      <c r="S2" s="4" t="s">
        <v>7</v>
      </c>
      <c r="T2" s="5" t="s">
        <v>9</v>
      </c>
      <c r="U2" s="5" t="s">
        <v>10</v>
      </c>
      <c r="V2" s="5" t="s">
        <v>11</v>
      </c>
      <c r="W2" s="5" t="s">
        <v>7</v>
      </c>
      <c r="X2" s="29"/>
    </row>
    <row r="3" spans="1:24" ht="75">
      <c r="A3" s="43" t="s">
        <v>53</v>
      </c>
      <c r="B3" s="7" t="s">
        <v>50</v>
      </c>
      <c r="C3" s="7" t="s">
        <v>51</v>
      </c>
      <c r="D3" s="17">
        <v>0</v>
      </c>
      <c r="E3" s="17">
        <f>50000000+15000000+15000000+15000000</f>
        <v>95000000</v>
      </c>
      <c r="F3" s="17">
        <v>0</v>
      </c>
      <c r="G3" s="17">
        <f>+D3+E3+F3</f>
        <v>95000000</v>
      </c>
      <c r="H3" s="17">
        <v>0</v>
      </c>
      <c r="I3" s="17">
        <f>50000000+125000000</f>
        <v>175000000</v>
      </c>
      <c r="J3" s="17">
        <v>0</v>
      </c>
      <c r="K3" s="17">
        <f>+H3+I3+J3</f>
        <v>175000000</v>
      </c>
      <c r="L3" s="17">
        <v>0</v>
      </c>
      <c r="M3" s="17">
        <f>50000000+125000000</f>
        <v>175000000</v>
      </c>
      <c r="N3" s="17">
        <v>0</v>
      </c>
      <c r="O3" s="17">
        <f>+L3+M3+N3</f>
        <v>175000000</v>
      </c>
      <c r="P3" s="17">
        <v>0</v>
      </c>
      <c r="Q3" s="17">
        <f>50000000</f>
        <v>50000000</v>
      </c>
      <c r="R3" s="17">
        <v>0</v>
      </c>
      <c r="S3" s="17">
        <f>+P3+Q3+R3</f>
        <v>50000000</v>
      </c>
      <c r="T3" s="17">
        <f aca="true" t="shared" si="0" ref="T3:V6">+D3+H3+L3+P3</f>
        <v>0</v>
      </c>
      <c r="U3" s="17">
        <f t="shared" si="0"/>
        <v>495000000</v>
      </c>
      <c r="V3" s="17">
        <f t="shared" si="0"/>
        <v>0</v>
      </c>
      <c r="W3" s="17">
        <f>+T3+U3+V3</f>
        <v>495000000</v>
      </c>
      <c r="X3" s="17">
        <f>+W3</f>
        <v>495000000</v>
      </c>
    </row>
    <row r="4" spans="1:24" ht="45">
      <c r="A4" s="44"/>
      <c r="B4" s="46" t="s">
        <v>54</v>
      </c>
      <c r="C4" s="7" t="s">
        <v>55</v>
      </c>
      <c r="D4" s="17">
        <v>0</v>
      </c>
      <c r="E4" s="17">
        <f>100000000+32000000</f>
        <v>132000000</v>
      </c>
      <c r="F4" s="17">
        <v>0</v>
      </c>
      <c r="G4" s="17">
        <f>+D4+E4+F4</f>
        <v>132000000</v>
      </c>
      <c r="H4" s="17">
        <v>0</v>
      </c>
      <c r="I4" s="17">
        <f>80000000+32000000</f>
        <v>112000000</v>
      </c>
      <c r="J4" s="17">
        <v>0</v>
      </c>
      <c r="K4" s="17">
        <f>+H4+I4+J4</f>
        <v>112000000</v>
      </c>
      <c r="L4" s="17">
        <v>0</v>
      </c>
      <c r="M4" s="17">
        <v>32000000</v>
      </c>
      <c r="N4" s="17">
        <v>0</v>
      </c>
      <c r="O4" s="17">
        <f>+L4+M4+N4</f>
        <v>32000000</v>
      </c>
      <c r="P4" s="17">
        <v>0</v>
      </c>
      <c r="Q4" s="17">
        <f>80000000+32000000</f>
        <v>112000000</v>
      </c>
      <c r="R4" s="17">
        <v>0</v>
      </c>
      <c r="S4" s="17">
        <f>+P4+Q4+R4</f>
        <v>112000000</v>
      </c>
      <c r="T4" s="17">
        <f t="shared" si="0"/>
        <v>0</v>
      </c>
      <c r="U4" s="17">
        <f t="shared" si="0"/>
        <v>388000000</v>
      </c>
      <c r="V4" s="17">
        <f t="shared" si="0"/>
        <v>0</v>
      </c>
      <c r="W4" s="17">
        <f>+T4+U4+V4</f>
        <v>388000000</v>
      </c>
      <c r="X4" s="17">
        <f>+W4</f>
        <v>388000000</v>
      </c>
    </row>
    <row r="5" spans="1:24" ht="60">
      <c r="A5" s="44"/>
      <c r="B5" s="51"/>
      <c r="C5" s="7" t="s">
        <v>56</v>
      </c>
      <c r="D5" s="17">
        <v>0</v>
      </c>
      <c r="E5" s="17">
        <f>244683109+91122072</f>
        <v>335805181</v>
      </c>
      <c r="F5" s="17">
        <v>0</v>
      </c>
      <c r="G5" s="17">
        <f>+D5+E5+F5</f>
        <v>335805181</v>
      </c>
      <c r="H5" s="17">
        <v>0</v>
      </c>
      <c r="I5" s="17">
        <f>+E5*1.03</f>
        <v>345879336.43</v>
      </c>
      <c r="J5" s="17">
        <v>0</v>
      </c>
      <c r="K5" s="17">
        <f>+H5+I5+J5</f>
        <v>345879336.43</v>
      </c>
      <c r="L5" s="17">
        <v>0</v>
      </c>
      <c r="M5" s="17">
        <f>+I5*1.03</f>
        <v>356255716.52290004</v>
      </c>
      <c r="N5" s="17">
        <v>0</v>
      </c>
      <c r="O5" s="17">
        <f>+L5+M5+N5</f>
        <v>356255716.52290004</v>
      </c>
      <c r="P5" s="17">
        <v>0</v>
      </c>
      <c r="Q5" s="17">
        <f>+M5*1.03</f>
        <v>366943388.01858705</v>
      </c>
      <c r="R5" s="17">
        <v>0</v>
      </c>
      <c r="S5" s="17">
        <f>+P5+Q5+R5</f>
        <v>366943388.01858705</v>
      </c>
      <c r="T5" s="17">
        <f t="shared" si="0"/>
        <v>0</v>
      </c>
      <c r="U5" s="17">
        <f t="shared" si="0"/>
        <v>1404883621.9714873</v>
      </c>
      <c r="V5" s="17">
        <f t="shared" si="0"/>
        <v>0</v>
      </c>
      <c r="W5" s="17">
        <f>+T5+U5+V5</f>
        <v>1404883621.9714873</v>
      </c>
      <c r="X5" s="17">
        <f>+W5</f>
        <v>1404883621.9714873</v>
      </c>
    </row>
    <row r="6" spans="1:24" ht="60">
      <c r="A6" s="45"/>
      <c r="B6" s="47"/>
      <c r="C6" s="7" t="s">
        <v>57</v>
      </c>
      <c r="D6" s="17">
        <v>0</v>
      </c>
      <c r="E6" s="17">
        <v>40000000</v>
      </c>
      <c r="F6" s="17">
        <v>0</v>
      </c>
      <c r="G6" s="17">
        <f>+D6+E6+F6</f>
        <v>40000000</v>
      </c>
      <c r="H6" s="17">
        <v>0</v>
      </c>
      <c r="I6" s="17">
        <f>+E6*1.03</f>
        <v>41200000</v>
      </c>
      <c r="J6" s="17">
        <v>0</v>
      </c>
      <c r="K6" s="17">
        <f>+H6+I6+J6</f>
        <v>41200000</v>
      </c>
      <c r="L6" s="17">
        <v>0</v>
      </c>
      <c r="M6" s="17">
        <f>+I6*1.03</f>
        <v>42436000</v>
      </c>
      <c r="N6" s="17">
        <v>0</v>
      </c>
      <c r="O6" s="17">
        <f>+L6+M6+N6</f>
        <v>42436000</v>
      </c>
      <c r="P6" s="17">
        <v>0</v>
      </c>
      <c r="Q6" s="17">
        <f>+M6*1.03</f>
        <v>43709080</v>
      </c>
      <c r="R6" s="17">
        <v>0</v>
      </c>
      <c r="S6" s="17">
        <f>+P6+Q6+R6</f>
        <v>43709080</v>
      </c>
      <c r="T6" s="17">
        <f t="shared" si="0"/>
        <v>0</v>
      </c>
      <c r="U6" s="17">
        <f t="shared" si="0"/>
        <v>167345080</v>
      </c>
      <c r="V6" s="17">
        <f t="shared" si="0"/>
        <v>0</v>
      </c>
      <c r="W6" s="17">
        <f>+T6+U6+V6</f>
        <v>167345080</v>
      </c>
      <c r="X6" s="17">
        <f>+W6</f>
        <v>167345080</v>
      </c>
    </row>
    <row r="7" spans="1:24" ht="15">
      <c r="A7" s="6"/>
      <c r="B7" s="6"/>
      <c r="C7" s="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f>SUM(X3:X6)</f>
        <v>2455228701.971487</v>
      </c>
    </row>
    <row r="8" spans="1:24" ht="15">
      <c r="A8" s="6"/>
      <c r="B8" s="6"/>
      <c r="C8" s="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10" spans="5:7" ht="15">
      <c r="E10" s="18"/>
      <c r="G10" s="10"/>
    </row>
    <row r="11" ht="15">
      <c r="G11" s="10"/>
    </row>
    <row r="12" ht="15">
      <c r="G12" s="10"/>
    </row>
    <row r="13" ht="15">
      <c r="G13" s="10"/>
    </row>
    <row r="14" ht="15">
      <c r="G14" s="10"/>
    </row>
    <row r="15" ht="15">
      <c r="G15" s="10"/>
    </row>
    <row r="16" ht="15">
      <c r="G16" s="10"/>
    </row>
    <row r="17" ht="15">
      <c r="G17" s="10"/>
    </row>
    <row r="18" ht="15">
      <c r="G18" s="10"/>
    </row>
    <row r="19" ht="15">
      <c r="G19" s="10"/>
    </row>
    <row r="20" ht="15">
      <c r="G20" s="10"/>
    </row>
    <row r="21" ht="15">
      <c r="G21" s="10"/>
    </row>
    <row r="22" ht="15">
      <c r="G22" s="10"/>
    </row>
    <row r="23" ht="15">
      <c r="G23" s="10"/>
    </row>
    <row r="24" ht="15">
      <c r="G24" s="10"/>
    </row>
    <row r="25" ht="15">
      <c r="G25" s="10"/>
    </row>
    <row r="26" ht="15">
      <c r="G26" s="10"/>
    </row>
    <row r="27" ht="15">
      <c r="G27" s="10"/>
    </row>
  </sheetData>
  <sheetProtection/>
  <mergeCells count="11">
    <mergeCell ref="B4:B6"/>
    <mergeCell ref="A3:A6"/>
    <mergeCell ref="P1:S1"/>
    <mergeCell ref="T1:W1"/>
    <mergeCell ref="X1:X2"/>
    <mergeCell ref="A1:A2"/>
    <mergeCell ref="B1:B2"/>
    <mergeCell ref="C1:C2"/>
    <mergeCell ref="D1:G1"/>
    <mergeCell ref="H1:K1"/>
    <mergeCell ref="L1:O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X15"/>
  <sheetViews>
    <sheetView tabSelected="1" zoomScalePageLayoutView="0" workbookViewId="0" topLeftCell="A1">
      <selection activeCell="A1" sqref="A1:A2"/>
    </sheetView>
  </sheetViews>
  <sheetFormatPr defaultColWidth="11.421875" defaultRowHeight="15"/>
  <cols>
    <col min="4" max="4" width="13.140625" style="0" bestFit="1" customWidth="1"/>
    <col min="5" max="7" width="15.140625" style="0" bestFit="1" customWidth="1"/>
    <col min="9" max="9" width="13.28125" style="0" customWidth="1"/>
    <col min="10" max="10" width="12.57421875" style="0" customWidth="1"/>
    <col min="11" max="11" width="12.7109375" style="0" customWidth="1"/>
    <col min="13" max="13" width="12.57421875" style="0" customWidth="1"/>
    <col min="14" max="14" width="12.7109375" style="0" customWidth="1"/>
    <col min="15" max="15" width="12.57421875" style="0" customWidth="1"/>
    <col min="17" max="17" width="12.8515625" style="0" customWidth="1"/>
    <col min="18" max="18" width="12.57421875" style="0" customWidth="1"/>
    <col min="19" max="19" width="12.421875" style="0" customWidth="1"/>
    <col min="20" max="20" width="12.57421875" style="0" customWidth="1"/>
    <col min="21" max="22" width="15.00390625" style="0" customWidth="1"/>
    <col min="23" max="23" width="14.140625" style="0" customWidth="1"/>
    <col min="24" max="24" width="14.140625" style="0" bestFit="1" customWidth="1"/>
  </cols>
  <sheetData>
    <row r="1" spans="1:24" ht="15">
      <c r="A1" s="31" t="s">
        <v>0</v>
      </c>
      <c r="B1" s="33" t="s">
        <v>1</v>
      </c>
      <c r="C1" s="33" t="s">
        <v>2</v>
      </c>
      <c r="D1" s="34" t="s">
        <v>3</v>
      </c>
      <c r="E1" s="34"/>
      <c r="F1" s="34"/>
      <c r="G1" s="34"/>
      <c r="H1" s="35" t="s">
        <v>4</v>
      </c>
      <c r="I1" s="35"/>
      <c r="J1" s="35"/>
      <c r="K1" s="35"/>
      <c r="L1" s="36" t="s">
        <v>5</v>
      </c>
      <c r="M1" s="36"/>
      <c r="N1" s="36"/>
      <c r="O1" s="36"/>
      <c r="P1" s="27" t="s">
        <v>6</v>
      </c>
      <c r="Q1" s="27"/>
      <c r="R1" s="27"/>
      <c r="S1" s="27"/>
      <c r="T1" s="28" t="s">
        <v>7</v>
      </c>
      <c r="U1" s="28"/>
      <c r="V1" s="28"/>
      <c r="W1" s="28"/>
      <c r="X1" s="29" t="s">
        <v>8</v>
      </c>
    </row>
    <row r="2" spans="1:24" ht="15">
      <c r="A2" s="32"/>
      <c r="B2" s="33"/>
      <c r="C2" s="33"/>
      <c r="D2" s="1" t="s">
        <v>9</v>
      </c>
      <c r="E2" s="1" t="s">
        <v>10</v>
      </c>
      <c r="F2" s="1" t="s">
        <v>11</v>
      </c>
      <c r="G2" s="1" t="s">
        <v>7</v>
      </c>
      <c r="H2" s="2" t="s">
        <v>9</v>
      </c>
      <c r="I2" s="2" t="s">
        <v>10</v>
      </c>
      <c r="J2" s="2" t="s">
        <v>11</v>
      </c>
      <c r="K2" s="2" t="s">
        <v>7</v>
      </c>
      <c r="L2" s="3" t="s">
        <v>9</v>
      </c>
      <c r="M2" s="3" t="s">
        <v>10</v>
      </c>
      <c r="N2" s="3" t="s">
        <v>11</v>
      </c>
      <c r="O2" s="3" t="s">
        <v>7</v>
      </c>
      <c r="P2" s="4" t="s">
        <v>9</v>
      </c>
      <c r="Q2" s="4" t="s">
        <v>10</v>
      </c>
      <c r="R2" s="4" t="s">
        <v>11</v>
      </c>
      <c r="S2" s="4" t="s">
        <v>7</v>
      </c>
      <c r="T2" s="5" t="s">
        <v>9</v>
      </c>
      <c r="U2" s="5" t="s">
        <v>10</v>
      </c>
      <c r="V2" s="5" t="s">
        <v>11</v>
      </c>
      <c r="W2" s="5" t="s">
        <v>7</v>
      </c>
      <c r="X2" s="29"/>
    </row>
    <row r="3" spans="1:24" ht="30">
      <c r="A3" s="52" t="s">
        <v>59</v>
      </c>
      <c r="B3" s="6" t="s">
        <v>58</v>
      </c>
      <c r="C3" s="7" t="s">
        <v>60</v>
      </c>
      <c r="D3" s="16">
        <v>23000000</v>
      </c>
      <c r="E3" s="16">
        <v>40219383</v>
      </c>
      <c r="F3" s="16">
        <f>50000000</f>
        <v>50000000</v>
      </c>
      <c r="G3" s="16">
        <f>+D3+E3+F3</f>
        <v>113219383</v>
      </c>
      <c r="H3" s="16">
        <f aca="true" t="shared" si="0" ref="H3:J6">+D3*1.03</f>
        <v>23690000</v>
      </c>
      <c r="I3" s="16">
        <f t="shared" si="0"/>
        <v>41425964.49</v>
      </c>
      <c r="J3" s="16">
        <f t="shared" si="0"/>
        <v>51500000</v>
      </c>
      <c r="K3" s="16">
        <f>+H3+I3+J3</f>
        <v>116615964.49000001</v>
      </c>
      <c r="L3" s="16">
        <f aca="true" t="shared" si="1" ref="L3:N7">+H3*1.03</f>
        <v>24400700</v>
      </c>
      <c r="M3" s="16">
        <f t="shared" si="1"/>
        <v>42668743.42470001</v>
      </c>
      <c r="N3" s="16">
        <f t="shared" si="1"/>
        <v>53045000</v>
      </c>
      <c r="O3" s="16">
        <f>+L3+M3+N3</f>
        <v>120114443.4247</v>
      </c>
      <c r="P3" s="16">
        <f aca="true" t="shared" si="2" ref="P3:R7">+L3*1.03</f>
        <v>25132721</v>
      </c>
      <c r="Q3" s="16">
        <f t="shared" si="2"/>
        <v>43948805.727441005</v>
      </c>
      <c r="R3" s="16">
        <f t="shared" si="2"/>
        <v>54636350</v>
      </c>
      <c r="S3" s="16">
        <f>+P3+Q3+R3</f>
        <v>123717876.72744101</v>
      </c>
      <c r="T3" s="16">
        <f aca="true" t="shared" si="3" ref="T3:W7">+D3+H3+L3+P3</f>
        <v>96223421</v>
      </c>
      <c r="U3" s="16">
        <f t="shared" si="3"/>
        <v>168262896.642141</v>
      </c>
      <c r="V3" s="16">
        <f t="shared" si="3"/>
        <v>209181350</v>
      </c>
      <c r="W3" s="16">
        <f t="shared" si="3"/>
        <v>473667667.64214104</v>
      </c>
      <c r="X3" s="16">
        <f>+W3</f>
        <v>473667667.64214104</v>
      </c>
    </row>
    <row r="4" spans="1:24" ht="45">
      <c r="A4" s="53"/>
      <c r="B4" s="6" t="s">
        <v>61</v>
      </c>
      <c r="C4" s="7" t="s">
        <v>62</v>
      </c>
      <c r="D4" s="16">
        <v>0</v>
      </c>
      <c r="E4" s="16">
        <v>53625849</v>
      </c>
      <c r="F4" s="16">
        <v>142811401</v>
      </c>
      <c r="G4" s="16">
        <f>+D4+E4+F4</f>
        <v>196437250</v>
      </c>
      <c r="H4" s="16">
        <f t="shared" si="0"/>
        <v>0</v>
      </c>
      <c r="I4" s="16">
        <f t="shared" si="0"/>
        <v>55234624.47</v>
      </c>
      <c r="J4" s="16">
        <f t="shared" si="0"/>
        <v>147095743.03</v>
      </c>
      <c r="K4" s="16">
        <f>+H4+I4+J4</f>
        <v>202330367.5</v>
      </c>
      <c r="L4" s="16">
        <f t="shared" si="1"/>
        <v>0</v>
      </c>
      <c r="M4" s="16">
        <f t="shared" si="1"/>
        <v>56891663.2041</v>
      </c>
      <c r="N4" s="16">
        <f t="shared" si="1"/>
        <v>151508615.3209</v>
      </c>
      <c r="O4" s="16">
        <f>+L4+M4+N4</f>
        <v>208400278.52499998</v>
      </c>
      <c r="P4" s="16">
        <f t="shared" si="2"/>
        <v>0</v>
      </c>
      <c r="Q4" s="16">
        <f t="shared" si="2"/>
        <v>58598413.100223</v>
      </c>
      <c r="R4" s="16">
        <f t="shared" si="2"/>
        <v>156053873.780527</v>
      </c>
      <c r="S4" s="16">
        <f>+P4+Q4+R4</f>
        <v>214652286.88075</v>
      </c>
      <c r="T4" s="16">
        <f t="shared" si="3"/>
        <v>0</v>
      </c>
      <c r="U4" s="16">
        <f t="shared" si="3"/>
        <v>224350549.774323</v>
      </c>
      <c r="V4" s="16">
        <f t="shared" si="3"/>
        <v>597469633.1314269</v>
      </c>
      <c r="W4" s="16">
        <f t="shared" si="3"/>
        <v>821820182.90575</v>
      </c>
      <c r="X4" s="17">
        <f>+W4</f>
        <v>821820182.90575</v>
      </c>
    </row>
    <row r="5" spans="1:24" ht="45">
      <c r="A5" s="53"/>
      <c r="B5" s="6" t="s">
        <v>64</v>
      </c>
      <c r="C5" s="7" t="s">
        <v>65</v>
      </c>
      <c r="D5" s="16">
        <v>26010000</v>
      </c>
      <c r="E5" s="16">
        <v>100000000</v>
      </c>
      <c r="F5" s="16">
        <v>60000000</v>
      </c>
      <c r="G5" s="16">
        <f>+D5+E5+F5</f>
        <v>186010000</v>
      </c>
      <c r="H5" s="16">
        <f t="shared" si="0"/>
        <v>26790300</v>
      </c>
      <c r="I5" s="16">
        <f t="shared" si="0"/>
        <v>103000000</v>
      </c>
      <c r="J5" s="16">
        <v>0</v>
      </c>
      <c r="K5" s="16">
        <f>+H5+I5+J5</f>
        <v>129790300</v>
      </c>
      <c r="L5" s="16">
        <f t="shared" si="1"/>
        <v>27594009</v>
      </c>
      <c r="M5" s="16">
        <f t="shared" si="1"/>
        <v>106090000</v>
      </c>
      <c r="N5" s="16">
        <f t="shared" si="1"/>
        <v>0</v>
      </c>
      <c r="O5" s="16">
        <f>+L5+M5+N5</f>
        <v>133684009</v>
      </c>
      <c r="P5" s="16">
        <f t="shared" si="2"/>
        <v>28421829.27</v>
      </c>
      <c r="Q5" s="16">
        <f t="shared" si="2"/>
        <v>109272700</v>
      </c>
      <c r="R5" s="16">
        <f t="shared" si="2"/>
        <v>0</v>
      </c>
      <c r="S5" s="16">
        <f>+P5+Q5+R5</f>
        <v>137694529.27</v>
      </c>
      <c r="T5" s="16">
        <f t="shared" si="3"/>
        <v>108816138.27</v>
      </c>
      <c r="U5" s="16">
        <f t="shared" si="3"/>
        <v>418362700</v>
      </c>
      <c r="V5" s="16">
        <f t="shared" si="3"/>
        <v>60000000</v>
      </c>
      <c r="W5" s="16">
        <f t="shared" si="3"/>
        <v>587178838.27</v>
      </c>
      <c r="X5" s="17">
        <f>+W5</f>
        <v>587178838.27</v>
      </c>
    </row>
    <row r="6" spans="1:24" ht="30">
      <c r="A6" s="53"/>
      <c r="B6" s="6" t="s">
        <v>63</v>
      </c>
      <c r="C6" s="7" t="s">
        <v>66</v>
      </c>
      <c r="D6" s="16">
        <f>4879000+10000000</f>
        <v>14879000</v>
      </c>
      <c r="E6" s="16">
        <f>394622617+17458663+41705757</f>
        <v>453787037</v>
      </c>
      <c r="F6" s="16">
        <f>432899541</f>
        <v>432899541</v>
      </c>
      <c r="G6" s="16">
        <f>+D6+E6+F6</f>
        <v>901565578</v>
      </c>
      <c r="H6" s="16">
        <f t="shared" si="0"/>
        <v>15325370</v>
      </c>
      <c r="I6" s="16">
        <f t="shared" si="0"/>
        <v>467400648.11</v>
      </c>
      <c r="J6" s="16">
        <f t="shared" si="0"/>
        <v>445886527.23</v>
      </c>
      <c r="K6" s="16">
        <f>+H6+I6+J6</f>
        <v>928612545.34</v>
      </c>
      <c r="L6" s="16">
        <f t="shared" si="1"/>
        <v>15785131.1</v>
      </c>
      <c r="M6" s="16">
        <f t="shared" si="1"/>
        <v>481422667.5533</v>
      </c>
      <c r="N6" s="16">
        <f t="shared" si="1"/>
        <v>459263123.04690003</v>
      </c>
      <c r="O6" s="16">
        <f>+L6+M6+N6</f>
        <v>956470921.7002001</v>
      </c>
      <c r="P6" s="16">
        <f t="shared" si="2"/>
        <v>16258685.033</v>
      </c>
      <c r="Q6" s="16">
        <f t="shared" si="2"/>
        <v>495865347.579899</v>
      </c>
      <c r="R6" s="16">
        <f t="shared" si="2"/>
        <v>473041016.73830706</v>
      </c>
      <c r="S6" s="16">
        <f>+P6+Q6+R6</f>
        <v>985165049.3512061</v>
      </c>
      <c r="T6" s="16">
        <f t="shared" si="3"/>
        <v>62248186.133</v>
      </c>
      <c r="U6" s="16">
        <f t="shared" si="3"/>
        <v>1898475700.243199</v>
      </c>
      <c r="V6" s="16">
        <f t="shared" si="3"/>
        <v>1811090208.015207</v>
      </c>
      <c r="W6" s="16">
        <f t="shared" si="3"/>
        <v>3771814094.391406</v>
      </c>
      <c r="X6" s="17">
        <f>+W6</f>
        <v>3771814094.391406</v>
      </c>
    </row>
    <row r="7" spans="1:24" ht="60">
      <c r="A7" s="54"/>
      <c r="B7" s="6" t="s">
        <v>67</v>
      </c>
      <c r="C7" s="7" t="s">
        <v>68</v>
      </c>
      <c r="D7" s="16">
        <v>0</v>
      </c>
      <c r="E7" s="16">
        <v>90000000</v>
      </c>
      <c r="F7" s="16">
        <v>20000000</v>
      </c>
      <c r="G7" s="17">
        <f>+D7+E7+F7</f>
        <v>110000000</v>
      </c>
      <c r="H7" s="16">
        <v>0</v>
      </c>
      <c r="I7" s="16">
        <f>+E7*1.03</f>
        <v>92700000</v>
      </c>
      <c r="J7" s="16">
        <f>+F7*1.03</f>
        <v>20600000</v>
      </c>
      <c r="K7" s="17">
        <f>+H7+I7+J7</f>
        <v>113300000</v>
      </c>
      <c r="L7" s="16">
        <v>0</v>
      </c>
      <c r="M7" s="16">
        <f t="shared" si="1"/>
        <v>95481000</v>
      </c>
      <c r="N7" s="16">
        <f>+J7*1.03</f>
        <v>21218000</v>
      </c>
      <c r="O7" s="17">
        <f>+L7+M7+N7</f>
        <v>116699000</v>
      </c>
      <c r="P7" s="16">
        <v>0</v>
      </c>
      <c r="Q7" s="16">
        <f t="shared" si="2"/>
        <v>98345430</v>
      </c>
      <c r="R7" s="16">
        <f t="shared" si="2"/>
        <v>21854540</v>
      </c>
      <c r="S7" s="17">
        <f>+P7+Q7+R7</f>
        <v>120199970</v>
      </c>
      <c r="T7" s="17">
        <f t="shared" si="3"/>
        <v>0</v>
      </c>
      <c r="U7" s="17">
        <f t="shared" si="3"/>
        <v>376526430</v>
      </c>
      <c r="V7" s="17">
        <f t="shared" si="3"/>
        <v>83672540</v>
      </c>
      <c r="W7" s="17">
        <f t="shared" si="3"/>
        <v>460198970</v>
      </c>
      <c r="X7" s="17">
        <f>+W7</f>
        <v>460198970</v>
      </c>
    </row>
    <row r="8" spans="1:24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6">
        <f>SUM(X3:X7)</f>
        <v>6114679753.209297</v>
      </c>
    </row>
    <row r="9" spans="1:24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</sheetData>
  <sheetProtection/>
  <mergeCells count="10">
    <mergeCell ref="P1:S1"/>
    <mergeCell ref="T1:W1"/>
    <mergeCell ref="X1:X2"/>
    <mergeCell ref="A3:A7"/>
    <mergeCell ref="A1:A2"/>
    <mergeCell ref="B1:B2"/>
    <mergeCell ref="C1:C2"/>
    <mergeCell ref="D1:G1"/>
    <mergeCell ref="H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Mayra Leguizamon</cp:lastModifiedBy>
  <dcterms:created xsi:type="dcterms:W3CDTF">2012-05-26T15:51:58Z</dcterms:created>
  <dcterms:modified xsi:type="dcterms:W3CDTF">2014-05-19T20:36:36Z</dcterms:modified>
  <cp:category/>
  <cp:version/>
  <cp:contentType/>
  <cp:contentStatus/>
</cp:coreProperties>
</file>