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PLANEACIÓN" sheetId="1" r:id="rId1"/>
    <sheet name="EDUCACIÓN" sheetId="2" r:id="rId2"/>
    <sheet name="SALUD" sheetId="3" r:id="rId3"/>
    <sheet name="VIVIENDA" sheetId="4" r:id="rId4"/>
    <sheet name="CULTURA" sheetId="5" r:id="rId5"/>
    <sheet name="DEPORTE" sheetId="6" r:id="rId6"/>
    <sheet name="INFRAESTRUCTURA" sheetId="7" r:id="rId7"/>
    <sheet name="DES. SOCIAL" sheetId="8" r:id="rId8"/>
  </sheets>
  <externalReferences>
    <externalReference r:id="rId11"/>
    <externalReference r:id="rId12"/>
    <externalReference r:id="rId13"/>
    <externalReference r:id="rId14"/>
  </externalReferences>
  <definedNames>
    <definedName name="_xlfn.IFERROR" hidden="1">#NAME?</definedName>
  </definedNames>
  <calcPr fullCalcOnLoad="1"/>
</workbook>
</file>

<file path=xl/comments5.xml><?xml version="1.0" encoding="utf-8"?>
<comments xmlns="http://schemas.openxmlformats.org/spreadsheetml/2006/main">
  <authors>
    <author>USUARIO</author>
  </authors>
  <commentList>
    <comment ref="M31" authorId="0">
      <text>
        <r>
          <rPr>
            <b/>
            <sz val="9"/>
            <rFont val="Tahoma"/>
            <family val="2"/>
          </rPr>
          <t>USUARIO:</t>
        </r>
        <r>
          <rPr>
            <sz val="9"/>
            <rFont val="Tahoma"/>
            <family val="2"/>
          </rPr>
          <t xml:space="preserve">
Apoyo realización de la jornada artística y cultural para la  integración del sector rural en la celebración del día del campesino y del Corpus Christi del municipio de San Juan Girón.</t>
        </r>
      </text>
    </comment>
    <comment ref="M36" authorId="0">
      <text>
        <r>
          <rPr>
            <b/>
            <sz val="9"/>
            <rFont val="Tahoma"/>
            <family val="2"/>
          </rPr>
          <t>USUARIO:</t>
        </r>
        <r>
          <rPr>
            <sz val="9"/>
            <rFont val="Tahoma"/>
            <family val="2"/>
          </rPr>
          <t xml:space="preserve">
Apoyo a las diferentes actividades artísticas, encuentros musicales y carnavales  culturales que se desarrollaran dentro de las ferias y fiestas del municipio San Juan Girón.2012.</t>
        </r>
      </text>
    </comment>
  </commentList>
</comments>
</file>

<file path=xl/comments6.xml><?xml version="1.0" encoding="utf-8"?>
<comments xmlns="http://schemas.openxmlformats.org/spreadsheetml/2006/main">
  <authors>
    <author>Usuario</author>
    <author>LEIDY MADRID</author>
  </authors>
  <commentList>
    <comment ref="Y30" authorId="0">
      <text>
        <r>
          <rPr>
            <b/>
            <sz val="9"/>
            <rFont val="Tahoma"/>
            <family val="2"/>
          </rPr>
          <t>Usuario:</t>
        </r>
        <r>
          <rPr>
            <sz val="9"/>
            <rFont val="Tahoma"/>
            <family val="2"/>
          </rPr>
          <t xml:space="preserve">
600 DE RENDIMIENTOS + 1.208400 RECURSO DEL BALANCE ESPECTC
</t>
        </r>
      </text>
    </comment>
    <comment ref="Y32" authorId="0">
      <text>
        <r>
          <rPr>
            <b/>
            <sz val="9"/>
            <rFont val="Tahoma"/>
            <family val="2"/>
          </rPr>
          <t>Usuario:</t>
        </r>
        <r>
          <rPr>
            <sz val="9"/>
            <rFont val="Tahoma"/>
            <family val="2"/>
          </rPr>
          <t xml:space="preserve">
600 DE RENDIMIENTOS + 1.208400 RECURSO DEL BALANCE ESPECTC
</t>
        </r>
      </text>
    </comment>
    <comment ref="T33" authorId="1">
      <text>
        <r>
          <rPr>
            <b/>
            <sz val="8"/>
            <rFont val="Tahoma"/>
            <family val="2"/>
          </rPr>
          <t>LEIDY MADRID:</t>
        </r>
        <r>
          <rPr>
            <sz val="8"/>
            <rFont val="Tahoma"/>
            <family val="2"/>
          </rPr>
          <t xml:space="preserve">
</t>
        </r>
        <r>
          <rPr>
            <sz val="12"/>
            <rFont val="Tahoma"/>
            <family val="2"/>
          </rPr>
          <t xml:space="preserve">Es la suma de los anteriores
</t>
        </r>
      </text>
    </comment>
  </commentList>
</comments>
</file>

<file path=xl/comments7.xml><?xml version="1.0" encoding="utf-8"?>
<comments xmlns="http://schemas.openxmlformats.org/spreadsheetml/2006/main">
  <authors>
    <author>JENNY ALEXADNRA</author>
    <author>WinuE</author>
  </authors>
  <commentList>
    <comment ref="R27" authorId="0">
      <text>
        <r>
          <rPr>
            <sz val="9"/>
            <rFont val="Tahoma"/>
            <family val="2"/>
          </rPr>
          <t xml:space="preserve">
</t>
        </r>
        <r>
          <rPr>
            <b/>
            <sz val="14"/>
            <rFont val="Tahoma"/>
            <family val="2"/>
          </rPr>
          <t>Valor total programado 6'315.636.649.42
Disponibilidad del presupuesto 5'858.052.891</t>
        </r>
      </text>
    </comment>
    <comment ref="S27" authorId="0">
      <text>
        <r>
          <rPr>
            <b/>
            <sz val="14"/>
            <rFont val="Tahoma"/>
            <family val="2"/>
          </rPr>
          <t xml:space="preserve">
Valor ejecutado 4'826.041.726</t>
        </r>
      </text>
    </comment>
    <comment ref="S29" authorId="1">
      <text>
        <r>
          <rPr>
            <b/>
            <sz val="12"/>
            <rFont val="Tahoma"/>
            <family val="2"/>
          </rPr>
          <t>WinuE:</t>
        </r>
        <r>
          <rPr>
            <sz val="12"/>
            <rFont val="Tahoma"/>
            <family val="2"/>
          </rPr>
          <t xml:space="preserve">
ESTA CONTRATADO EN ESPERA DE ACTA DE INICIO. NO SE HA EJECUTADO NADA.</t>
        </r>
      </text>
    </comment>
    <comment ref="S30" authorId="1">
      <text>
        <r>
          <rPr>
            <b/>
            <sz val="12"/>
            <rFont val="Tahoma"/>
            <family val="2"/>
          </rPr>
          <t>WinuE:</t>
        </r>
        <r>
          <rPr>
            <sz val="12"/>
            <rFont val="Tahoma"/>
            <family val="2"/>
          </rPr>
          <t xml:space="preserve">
ESTA CONTRATADO EN ESPERA DE ACTA DE INICIO. NO SE HA EJECUTADO NADA</t>
        </r>
      </text>
    </comment>
    <comment ref="S31" authorId="1">
      <text>
        <r>
          <rPr>
            <b/>
            <sz val="12"/>
            <rFont val="Tahoma"/>
            <family val="2"/>
          </rPr>
          <t>WinuE:</t>
        </r>
        <r>
          <rPr>
            <sz val="12"/>
            <rFont val="Tahoma"/>
            <family val="2"/>
          </rPr>
          <t xml:space="preserve">
DECLARADO DESIERTO
</t>
        </r>
      </text>
    </comment>
    <comment ref="R34" authorId="0">
      <text>
        <r>
          <rPr>
            <sz val="9"/>
            <rFont val="Tahoma"/>
            <family val="2"/>
          </rPr>
          <t xml:space="preserve">
</t>
        </r>
        <r>
          <rPr>
            <b/>
            <sz val="14"/>
            <rFont val="Tahoma"/>
            <family val="2"/>
          </rPr>
          <t>Disponibilidad del presupuesto 1'292,900,000</t>
        </r>
      </text>
    </comment>
    <comment ref="S34" authorId="1">
      <text>
        <r>
          <rPr>
            <b/>
            <sz val="14"/>
            <rFont val="Tahoma"/>
            <family val="2"/>
          </rPr>
          <t xml:space="preserve">
EN LA ACTUALIDAD  NO SE HA EJCUTADO NINGUN CONTRATO. SE ENCUESTRA EN PROCESOS DE LICITACION</t>
        </r>
      </text>
    </comment>
    <comment ref="R35" authorId="0">
      <text>
        <r>
          <rPr>
            <b/>
            <sz val="14"/>
            <rFont val="Tahoma"/>
            <family val="2"/>
          </rPr>
          <t xml:space="preserve">
Disponibilidad del presupuesto 909,689,908.95
Valor total programado 1'116.763.735</t>
        </r>
      </text>
    </comment>
    <comment ref="R36" authorId="0">
      <text>
        <r>
          <rPr>
            <b/>
            <sz val="14"/>
            <rFont val="Tahoma"/>
            <family val="2"/>
          </rPr>
          <t xml:space="preserve">
Disponibilidad del presupuesto 311,500,000
Valor total programado 280.000.000</t>
        </r>
      </text>
    </comment>
    <comment ref="S36" authorId="0">
      <text>
        <r>
          <rPr>
            <b/>
            <sz val="14"/>
            <rFont val="Tahoma"/>
            <family val="2"/>
          </rPr>
          <t>Valor ejecutado 
22,500,000</t>
        </r>
      </text>
    </comment>
    <comment ref="S45" authorId="0">
      <text>
        <r>
          <rPr>
            <b/>
            <sz val="14"/>
            <rFont val="Tahoma"/>
            <family val="2"/>
          </rPr>
          <t>Valor ejecutado 2'861,710,040</t>
        </r>
      </text>
    </comment>
  </commentList>
</comments>
</file>

<file path=xl/sharedStrings.xml><?xml version="1.0" encoding="utf-8"?>
<sst xmlns="http://schemas.openxmlformats.org/spreadsheetml/2006/main" count="1256" uniqueCount="726">
  <si>
    <t>EJE TEMATICO</t>
  </si>
  <si>
    <t>PROGRAMA</t>
  </si>
  <si>
    <t>SUBPROGRAMA</t>
  </si>
  <si>
    <t>CODIGO DE LA META</t>
  </si>
  <si>
    <t xml:space="preserve">META PRODUCTO </t>
  </si>
  <si>
    <t>INDICADOR META</t>
  </si>
  <si>
    <t>LÍNEA BASE</t>
  </si>
  <si>
    <t xml:space="preserve">LÍNEA META </t>
  </si>
  <si>
    <t>II TRIMESTRE</t>
  </si>
  <si>
    <t>III TRIMESTRE</t>
  </si>
  <si>
    <t>IV TRIMESTRE</t>
  </si>
  <si>
    <t>TOTAL</t>
  </si>
  <si>
    <t>CODIGO SSEPI</t>
  </si>
  <si>
    <t>PROYECTO</t>
  </si>
  <si>
    <t>Valor Programado para la vigencia (2013)</t>
  </si>
  <si>
    <t>Valor ejecutado en la vigencia (2013)</t>
  </si>
  <si>
    <t>SGP</t>
  </si>
  <si>
    <t>ICLD</t>
  </si>
  <si>
    <t>OTROS</t>
  </si>
  <si>
    <t>GIRÓN PRODUCTIVO Y COMPETITIVO PARA LA PROSPERIDAD</t>
  </si>
  <si>
    <t>Espacios para que las familias convivan seguras, en paz y con dignidad</t>
  </si>
  <si>
    <t>ESPACIOS PARA EL BUEN VIVIR</t>
  </si>
  <si>
    <t>1.05.1.004</t>
  </si>
  <si>
    <t>Custodiar y administrar los predios que pertenecen a la administración y el espacio público para garantizar el uso adecuado del suelo a través de la creación del banco de tierras coordinado por la oficina asesora de planeación en los próximos cuatro años.</t>
  </si>
  <si>
    <t>Número de Bancos de tierras en el  Municipio.</t>
  </si>
  <si>
    <t>1.05.1.005 </t>
  </si>
  <si>
    <t>Diseñar e implementar un programa para legalizar el número de asentamientos subnormales consolidados en el municipio durante los próximos cuatro años.</t>
  </si>
  <si>
    <t>Número de asentamientos subnormales consolidados.</t>
  </si>
  <si>
    <t>Ponderador</t>
  </si>
  <si>
    <t xml:space="preserve">Ponderador </t>
  </si>
  <si>
    <t xml:space="preserve">Ponderador  </t>
  </si>
  <si>
    <t xml:space="preserve">Ponderador     </t>
  </si>
  <si>
    <t>I TRIMESTRE</t>
  </si>
  <si>
    <t>Si no aplica formulación de un proyecto, justificar el resultado de la meta</t>
  </si>
  <si>
    <t xml:space="preserve">TOTAL       </t>
  </si>
  <si>
    <t>1.05.1.006 </t>
  </si>
  <si>
    <t>Diseñar e implementar un estudio para diagnosticar y evaluar las causas y efectos del incremento de asentamientos suburbanos en el municipio en el periodo de gobierno.</t>
  </si>
  <si>
    <t>Número de estudios implementados.</t>
  </si>
  <si>
    <t>1.05.1.007 </t>
  </si>
  <si>
    <t>Diseñar e implementar un programa para diagnosticar y actualizar la base de datos de estratificación rural y urbana del municipio durante el periodo de gobierno.</t>
  </si>
  <si>
    <t>Número de programas.</t>
  </si>
  <si>
    <t>1.05.1.008 </t>
  </si>
  <si>
    <t>Realizar la compra de un predio para construir obras de interés general del municipio en el periodo de gobierno.</t>
  </si>
  <si>
    <t>Número de predios comprados.</t>
  </si>
  <si>
    <t>-</t>
  </si>
  <si>
    <t>TOTAL SUBPROGRAMA</t>
  </si>
  <si>
    <t>TOTAL PROGRAMA</t>
  </si>
  <si>
    <t>1.07.1.001 </t>
  </si>
  <si>
    <t>Diseñar e implementar un programa en asociación con la Corporación de la Defensa de la Meseta de Bucaramanga para desarrollar políticas y programas que recuperen y conserven los ecosistemas del rio de oro, rio frio y/o otras fuentes hídricas del municipio durante los próximos cuatro años.</t>
  </si>
  <si>
    <t xml:space="preserve">Número de programas para la recuperación
del ecosistema del rio de oro y rio frio.
</t>
  </si>
  <si>
    <t>1.07.1.002 </t>
  </si>
  <si>
    <t>Realizar cuatro campanas de arborización en las zonas de mayor afectación en sus suelos tanto en las zonas urbanas como rurales durante los próximos cuatro años.</t>
  </si>
  <si>
    <t>Número de campañas de arborización</t>
  </si>
  <si>
    <t>1.07.1.004 </t>
  </si>
  <si>
    <t>Comprar diez hectárea de tierra para la regulación y/o protección de la oferta hídrica en el municipio durante el cuatrienio.</t>
  </si>
  <si>
    <t>Número de hectáreas compradas.</t>
  </si>
  <si>
    <t>RECUPERACIÓN, REFORESTACIÓN Y CONSERVACIÓN DE LOS ECOSISTEMAS DE LAS FUENTES HÍDRICAS DEL MUNICIPIO</t>
  </si>
  <si>
    <t>Un ambiente sano y seguro para las generaciones presentes y futuras</t>
  </si>
  <si>
    <t>TOTAL EJE TEMÁTICO</t>
  </si>
  <si>
    <t>1.07.2.001 </t>
  </si>
  <si>
    <t>Diseñar e implementar una campaña de cultura del reciclaje de residuos sólidos orgánicos en la comunidad del municipio para mejorar los sistemas de recolección de residuos durante los próximos cuatro años.</t>
  </si>
  <si>
    <t>Número de campañas de cultura del reciclaje.</t>
  </si>
  <si>
    <t>1.07.2.002 </t>
  </si>
  <si>
    <t>Diseñar e implementar un programa para el desarrollo de nuevas alternativas de aprovechamiento de residuos orgánicos e inorgánicos para mejorar el medio ambiente durante los próximos cuatro años.</t>
  </si>
  <si>
    <t>1.07.2.003 </t>
  </si>
  <si>
    <t>Diseñar e implementar un programa para actualizar y desarrollar las actividades programadas establecidas en el PGIRS, CIDEA y demás comités que promuevan el mejoramiento ambiental durante los próximos cuatro años.</t>
  </si>
  <si>
    <t>CULTURA DEL RECICLAJE</t>
  </si>
  <si>
    <t>1.07.3.002 </t>
  </si>
  <si>
    <t>Diseñar e implementar un instrumento metodológico para la evaluación de amenazas, vulnerabilidades y riesgos de centros urbanos, edificaciones indispensables e infraestructura de líneas vitales en el municipio durante los próximos cuatro años.</t>
  </si>
  <si>
    <t xml:space="preserve">Número de instrumentos para la evaluación y
planeación de desastres.
</t>
  </si>
  <si>
    <t>1.07.3.004 </t>
  </si>
  <si>
    <t>Diseñar e implementar un programa de identificación de vivienda en riesgo, reubicación y/o mejoramiento del suelo y ordenamiento territorial con fines preventivos y de mitigación de riesgos en el municipio durante el cuatrienio.</t>
  </si>
  <si>
    <t>Reubicación de viviendas de la Meseta (27 mesetas) Gobierno Nacional Preguntar a Dario</t>
  </si>
  <si>
    <t>1.07.3.005 </t>
  </si>
  <si>
    <t>Construcción, adecuación y/o mejoramiento de tres obras en zonas vulnerables y de amenaza para la mitigación del riesgo en áreas urbanas y rurales del municipio durante el cuatrienio.</t>
  </si>
  <si>
    <t>Número de obras de mitigación construidas.</t>
  </si>
  <si>
    <t>PREVENCIÓN Y REDUCCIÓN DE RIESGOS PARA LA MITIGACIÓN DE DESASTRES</t>
  </si>
  <si>
    <t>4.1.1.002 </t>
  </si>
  <si>
    <t>Diseñar e implementar un programa para optimizar los procesos y funciones tendientes a la expedición de licencias de construcción de la oficina asesora de planeación durante el periodo de gobierno. </t>
  </si>
  <si>
    <t xml:space="preserve">Número de licencias de construcción
expedidas durante el cuatrienio
</t>
  </si>
  <si>
    <t>FORTALECIMIENTO AL PROCESO DE EXPEDICION DE LICENCIAS URBANISTICAS EN SUS DISTINTAS MODALIDADES E INSPECCION Y CONTROL DE OBRAS  DE URBANISMO EN EL MUNICIPIO DE GIRON</t>
  </si>
  <si>
    <t>4.1.1.005 </t>
  </si>
  <si>
    <t>Diseñar e implementar un programa que permita medir el impacto de las acciones tomadas en el mejoramiento de la calidad de vida y desarrollo humano de los habitantes del municipio durante el cuatrienio.</t>
  </si>
  <si>
    <t>4.1.1.007 </t>
  </si>
  <si>
    <t>Diseñar e implementar un programa para realizar la sistematización de la información Geográfica en el municipio durante los próximos cuatro años.</t>
  </si>
  <si>
    <t>IMPLEMENTACION DE HERRAMIENTAS TECNOLOGICAS PARA OPTIMIZAR LOS PROCESOS DE PLANIFICACION, INFRAESTRUCTURA Y ORDENAMIENTO  TERRITORIAL DEL MUNICIPIO SAN JUAN DE GIRÓN.</t>
  </si>
  <si>
    <t>4.1.1.008 </t>
  </si>
  <si>
    <t>Diseñar e implementar un programa para elaborar monitorear, seguir y evaluar periódicamente los ejercicios de planeación que se ejecutan en el municipio durante el cuatrienio.</t>
  </si>
  <si>
    <t>CONTROL Y SEGUIMIENTO A LOS EJERCICIOS DE PLANEACION QUE SE EJECUTAN EN EL MUNICIPIO DE GIRON</t>
  </si>
  <si>
    <t>4.1.1.010 </t>
  </si>
  <si>
    <t>Diseñar e implementar un programa para fortalecer el comité permanente de estratificación socioeconómica del municipio de Girón durante el cuatrienio.</t>
  </si>
  <si>
    <t xml:space="preserve"> ASESORIA Y CAPACITACION PARA FORTALECER EL COMITÉ PERMANENTE DE ESTRATIFICACION SOCIOECONOMICA DEL MUNICIPIO DE GIRON . </t>
  </si>
  <si>
    <t>4.1.1.011 </t>
  </si>
  <si>
    <t>Diseñar e implementar un programa para promover el control y seguimiento de los desarrollos urbanísticos en las diferentes modalidades de licencias en el municipio durante el cuatrienio.</t>
  </si>
  <si>
    <t>BUEN GOBIERNO</t>
  </si>
  <si>
    <t>GIRÓN VISIONARIO</t>
  </si>
  <si>
    <t>4.1.2.001 </t>
  </si>
  <si>
    <t>Diseñar e implementar un programa para realizar las observaciones y actualizaciones pertinentes al plan de ordenamiento territorial POT del municipio de Girón durante los próximos cuatro años.</t>
  </si>
  <si>
    <t>4.1.2.003 </t>
  </si>
  <si>
    <t>Diseñar e implementar un programa para depurar y actualizar la información incluida en la base de datos del SISBEN del municipio durante el cuatrienio.</t>
  </si>
  <si>
    <t>SISTEMATIZACION, DEPURACION Y ACTUALIZACION DE LA BASE DE DATOS DEL SISBEN EN EL MUNICIPIO DE SAN JUAN GIRON</t>
  </si>
  <si>
    <t>4.1.2.004 </t>
  </si>
  <si>
    <t>Diseñar y ejecutar en concordancia con el ente privado, instituciones oficiales, líderes comunitarios, entre otras organizaciones el plan prospectivo del municipio en los próximos cuatro años de gobierno.</t>
  </si>
  <si>
    <t xml:space="preserve">Número de ejercicios de prospección en el
municipio.
</t>
  </si>
  <si>
    <t>Liderazgo y participación comunitaria</t>
  </si>
  <si>
    <t>4.1.3.001 </t>
  </si>
  <si>
    <t>Realizar estrategias de cofinanciación de proyectos y programas con entidades del orden regional, departamental, nacional e internacional para resolver los diferentes problemas que presenta la comunidad del municipio durante el periodo de gobierno.</t>
  </si>
  <si>
    <t>Número de estrategias.</t>
  </si>
  <si>
    <t>4.1.3.002 </t>
  </si>
  <si>
    <t>Diseñar e implementar un programa y/o proyecto de integración y/o asociatividad para formular y ejecutar proyectos y/o programas de impacto en el municipio, la región y el departamento durante el cuatrienio.</t>
  </si>
  <si>
    <t>4.1.3.003 </t>
  </si>
  <si>
    <t>Generar alianzas público-privadas para el estudio, diseño, asesorías y/o interventorías para programas y proyectos de inversión en el municipio durante el periodo de gobierno.</t>
  </si>
  <si>
    <t>Número de alianzas.</t>
  </si>
  <si>
    <t>4.1.3.004 </t>
  </si>
  <si>
    <t>Realizar estudios, diseños, asesoría y/o interventorias para programas y proyectos de inversión en el municipio durante el periodo de gobierno</t>
  </si>
  <si>
    <t>Número de programas y proyectos realizados.</t>
  </si>
  <si>
    <t>ESTUDIOS DISEÑOS CONSULTORIAS, ASESORIA E INTREVENTORIA PARA PREINVERSION E INVERSION EN EL MUNICIPIO DE GIRON SANTANDER.</t>
  </si>
  <si>
    <t>GIRON ESTRATEGICO</t>
  </si>
  <si>
    <t xml:space="preserve">GIRÓN PARTICIPATIVO Y EFICIENTE </t>
  </si>
  <si>
    <t>Funcionario Articulador:</t>
  </si>
  <si>
    <t>Periodicidad:</t>
  </si>
  <si>
    <t>Fecha entrega 1er Informe:</t>
  </si>
  <si>
    <t>Fecha entrega 2do Informe:</t>
  </si>
  <si>
    <t>Fecha entrega 3er Informe:</t>
  </si>
  <si>
    <t>Fecha entrega 4to Informe:</t>
  </si>
  <si>
    <t>01/01/2014 al 31/03/2014</t>
  </si>
  <si>
    <t>01/04/2014 al 31/06/2014</t>
  </si>
  <si>
    <t>01/07/2014 al 31/09/2014</t>
  </si>
  <si>
    <t>01/10/2014 al 31/12/2014</t>
  </si>
  <si>
    <t>Vigencia Fiscal:</t>
  </si>
  <si>
    <t>Oficina Asesora de Planeación</t>
  </si>
  <si>
    <t>Dependencia:</t>
  </si>
  <si>
    <t>Gerente de Meta:</t>
  </si>
  <si>
    <t>Oscar Mauricio Mantilla Gaitan</t>
  </si>
  <si>
    <t>Marcela Ramírez Suárez</t>
  </si>
  <si>
    <t>Trimestral</t>
  </si>
  <si>
    <t>Ejecución Presupuestal</t>
  </si>
  <si>
    <t>Programado 2014</t>
  </si>
  <si>
    <t>% de Avance EFICIENCIA</t>
  </si>
  <si>
    <t>% de Ejecución EFICACIA</t>
  </si>
  <si>
    <t>Número de Personas Beneficiadas y Rango de Edades</t>
  </si>
  <si>
    <r>
      <t xml:space="preserve">Eficiencia: </t>
    </r>
    <r>
      <rPr>
        <i/>
        <sz val="9"/>
        <color indexed="63"/>
        <rFont val="Calibri"/>
        <family val="2"/>
      </rPr>
      <t>Porcentaje % de Metas Cumplidas</t>
    </r>
  </si>
  <si>
    <t>Implementación y desarrollo de estrategias dirigidas a custodiar, administrar y proteger los predios de propiedad de la administración Municipal San Juan Girón</t>
  </si>
  <si>
    <t>2014 - 068 3070 -015</t>
  </si>
  <si>
    <t>Todos los habitantes del Municipio</t>
  </si>
  <si>
    <t>Rubro Presupuestal</t>
  </si>
  <si>
    <t>05.1.05.1.0543010105</t>
  </si>
  <si>
    <t>Habitantes de 5 Barrios Subnormales</t>
  </si>
  <si>
    <t>Formulación de estrategias dirigidas a la legalización de asentamientos subnormales consolidados en el Municipio de Girón</t>
  </si>
  <si>
    <t>2013 - 068 3070 - 015</t>
  </si>
  <si>
    <t>05.1.05.1.0543120101</t>
  </si>
  <si>
    <t>05.1.05.1.0543120103; 05.1.07.1.0538020101; 05.1.07.1.0538020101</t>
  </si>
  <si>
    <t>Recursos destinación especifica compra de predios conservación hídrica</t>
  </si>
  <si>
    <t>El Convenio con la CDMB se llevo a cabo en la vigencia 2013 Campaña Cultura Ambiental TOMA 3R</t>
  </si>
  <si>
    <t>05.1.07.1.0538030101</t>
  </si>
  <si>
    <t xml:space="preserve">Campaña de Recuperación y reforestación de espacios públicos y zonas verdes del Municipio de Girón </t>
  </si>
  <si>
    <t xml:space="preserve"> </t>
  </si>
  <si>
    <t>05.1.07.2.05381301</t>
  </si>
  <si>
    <t xml:space="preserve">GIRÓN AL DÍA </t>
  </si>
  <si>
    <t>Difusión masiva de las actividades realizadas en los comités de CIDEA, PGIRS, CLOPAD, entre otros; que susciten  el mejoramiento de las condiciones ambientales del municipio de san Juan Girón. Implementación de una matriz de seguimiento de las actividades netamente ambientales</t>
  </si>
  <si>
    <t>05.4.1.2.0544180107</t>
  </si>
  <si>
    <t>PROCESOS DE SEGUIMIENTO Y REVISIÓN DEL PLAN DE ORDENAMIENTO TERRITORIAL POT dentro del proyecto FORTALECIMIENTO AL PROCESO DE EXPEDICIÓN DE LICENCIAS URBANISTRICAS EN SUS DISTINTAS MODALIDADES</t>
  </si>
  <si>
    <t>Valor Programado para la vigencia (2014)</t>
  </si>
  <si>
    <t>FUENTE FINANCIACION 2014</t>
  </si>
  <si>
    <t>PONDERADOR</t>
  </si>
  <si>
    <t xml:space="preserve">% DE AVANCE </t>
  </si>
  <si>
    <t>CÓDIGO SSEPPI</t>
  </si>
  <si>
    <t>SI NO APLICAFORMULACIÓN DE UN PROYECTO, JUSTIFICAR EL RESULTADO DE LA META</t>
  </si>
  <si>
    <t>Porcentaje Ejecucion</t>
  </si>
  <si>
    <t>Valor Ejecutado  (2014)</t>
  </si>
  <si>
    <t>CALIDAD DE LA EDUCACION, CAMINO AL DESARROLLO </t>
  </si>
  <si>
    <t>Implementar en 13 instituciones y centros educativos rurales los estándares básicos en competencias durante el cuatrienio.</t>
  </si>
  <si>
    <t>Número de estandares basicos en competencias implementados durante el cuatrienio.</t>
  </si>
  <si>
    <t>Convenio cajasan para capacitacion docentes,directivos docentes,  administrativos, equipos de investigacion,planes de mejoramiento , implementacion de estandares basicos, proyectos  de formacion para la ciudadania y gestion de calidad</t>
  </si>
  <si>
    <t>Capacitar a 793 directivos docentes y  docentes urbanos y rurales en áreas especializadas y/o formación humana durante el periodo de gobierno.</t>
  </si>
  <si>
    <t>Número de directivos docentes y docentes capacitados</t>
  </si>
  <si>
    <t>Coordinacion programa cafam</t>
  </si>
  <si>
    <t>convenio cajasan para capacitacion docentes,directivos docentes,  administrativos, equipos de investigacion,planes de mejoramiento , implementacion de estandares basicos, proyectos  de formacion para la ciudadania, bienestar social y gestion de calidad</t>
  </si>
  <si>
    <t>convenio escuela nueva</t>
  </si>
  <si>
    <t>Formular e implementar planes de mejoramiento de la calidad en 13 instituciones y centros educativos para el cuatrienio.</t>
  </si>
  <si>
    <t>Número de planes de mejoramiento formulados e implementados.</t>
  </si>
  <si>
    <t>Brindar formación profesional y/o humana a 27 administrativos de las instituciones educativas del municipio durante el cuatrienio.</t>
  </si>
  <si>
    <t>Número de administrativos de las instituciones educativas formados</t>
  </si>
  <si>
    <t>Implementar proyectos educativos transversales en formación para la ciudadanía (educación sexual  ambiental y derechos humanos…) en 13 instituciones y centros educativos rurales del municipio durante el periodo d gobierno.</t>
  </si>
  <si>
    <t>Número de proyectos implementados en formación para la ciudadanía</t>
  </si>
  <si>
    <t>Crear y fortalecer permanentemente a 10 equipos de investigación docente y/o estudiantiles del municipio durante el periodo de gobierno.</t>
  </si>
  <si>
    <t>Número de equipos de investigación fortalecidos.</t>
  </si>
  <si>
    <t>Diseñar e implementar un programa que permita cualificar a los docentes y/o estudiantes del municipio en la presentación de pruebas saber durante el cuatrienio.</t>
  </si>
  <si>
    <t>Número de docentes calificados para la presentacion de pruebas SABER en el municipio.</t>
  </si>
  <si>
    <t>Cualificacion pruebas saber</t>
  </si>
  <si>
    <t>Dotar de mobiliario equipos, materiales y medios pedagógicos a 13 instituciones y centros educativos rurales del municipio durante el cuatrienio.</t>
  </si>
  <si>
    <t>Numero de establecimientos educativos dotados con material, materiales y medios pedagógicos.</t>
  </si>
  <si>
    <t>Convenio mintics computadores para educar</t>
  </si>
  <si>
    <t>Dotacion de mobiliario</t>
  </si>
  <si>
    <t>Fortalecer los procesos de evaluación  de 13 instituciones y centros educativos del municipio a través del sistema de gestión de control de la calidad durante el cuatrienio.</t>
  </si>
  <si>
    <t>COBERTURA EN EDUCACION PARA TODAS Y TODOS CON EQUIDAD</t>
  </si>
  <si>
    <t>Suministrar dotaciones escolares (uniformes, kits) a 5.000 estudiantes del sector rural y urbano del SISBEN en el municipio durante cuatrienio.</t>
  </si>
  <si>
    <t>Número de estudiantes dotados con uniformes y kits escolares.</t>
  </si>
  <si>
    <t>Gestion realizada por la oficina de la gestora social con la empresa privada</t>
  </si>
  <si>
    <t>Asegurar contra accidentes a 5.000 jóvenes estudiantes del SISBEN en el municipio durante el periodo de gobierno.</t>
  </si>
  <si>
    <t>Número de estudiantes asegurados contra accidentes.</t>
  </si>
  <si>
    <t>Poliza de seguros de accidentes  para los jovenes de las instituciones educativas del municipio</t>
  </si>
  <si>
    <t>Facilitar transporte escolar en el sector rural y urbano a 1.000 niños y niñas del municipio de acuerdo a las condiciones geográficas, durante el periodo de gobierno.</t>
  </si>
  <si>
    <t>Número de estudiantes rurales y urbanos atendidos con transporte escolar.</t>
  </si>
  <si>
    <t>Suministro de transporte escolar para jovenes del sector urbano y rural del municipio</t>
  </si>
  <si>
    <t>Ofrecer a 8.000 niños de las zonas urbanas y rurales del municipio en preescolar y básica primaria complemento alimentario durante el cuatrienio.</t>
  </si>
  <si>
    <t>Número de estudiantes atendidos con alimentación escolar.</t>
  </si>
  <si>
    <t>Construccion y adecuacion de comedores escolares</t>
  </si>
  <si>
    <t>Implementar metodologías de aprendizaje flexibles para 1.000 estudiantes  del SISBEN del sector rural y urbano en el municipio durante el periodo de gobierno.</t>
  </si>
  <si>
    <t>Número de estudiantes inscritos en metodologías flexibles.</t>
  </si>
  <si>
    <t>Convenio Cafam y Escuela Nueva</t>
  </si>
  <si>
    <t>Alfabetizar  a 900 jóvenes y adultos del sector rural y urbano del municipio durante el cuatrienio.</t>
  </si>
  <si>
    <t>Número de jóvenes y adultos alfabetizados</t>
  </si>
  <si>
    <t>Convenio MEN   A CRECER</t>
  </si>
  <si>
    <t>Permitir la gratuidad y el acceso a la educación a 200 niños y niñas del municipio con barreras en el aprendizaje al sistema educativo en los próximos cuatro años.</t>
  </si>
  <si>
    <t>Número de estudiantes matriculados al sistema educativo con barreras en el aprendizaje.</t>
  </si>
  <si>
    <t>Caracterizacion e implementacion del programa de inclusion de niñas y niños con barreras en el aprendizaje en las I.E. oficiales</t>
  </si>
  <si>
    <t>Construir y/o adecuar 60 aulas nuevas  en las instituciones educativas rurales y urbanas del municipio durante el cuatrienio.</t>
  </si>
  <si>
    <t>Número de aulas construidas o adecuadas.</t>
  </si>
  <si>
    <t>Realizar mantenimiento y/o adecuación de las  instituciones educativas oficiales rurales y urbanas del municipio durante el periodo de gobierno</t>
  </si>
  <si>
    <t>Numero de establecimientos educativos adecuados y/o mantenidos</t>
  </si>
  <si>
    <t>Garantizar el acceso y permanencia a 30,100 jpovenes del sector urbano y rurtal del municipio durante  el cuatrienio</t>
  </si>
  <si>
    <t>numero de jovenes atendidos en las instituciones educativas</t>
  </si>
  <si>
    <t>Habilitacion del traslado de  recursos a los fondos de servicios educativos de los isntituciones educativas oficiales con el fin de garantizar la gratuidad de la educacion</t>
  </si>
  <si>
    <t>Habilitacion del pago parcial vigencia 2013 de la concesion educativa</t>
  </si>
  <si>
    <t xml:space="preserve">Apoyo al pago de servicios publicos de los establecimeintos educativos oficiales </t>
  </si>
  <si>
    <t>Arrendamiento de infrestrructura fisica para establecimientos educativos</t>
  </si>
  <si>
    <t>EDUCACION CON PERTINENCIA E INNOVACION HACIA LA COMPETITIVIDAD</t>
  </si>
  <si>
    <t>Diseñar e implementar el programa “la universidad para todos” en el municipio durante el cuatrienio.</t>
  </si>
  <si>
    <t>Numero de programas implementados</t>
  </si>
  <si>
    <t>Convenio para manejo de los recursos del fondo de la universidad para todos con instituciones de educacion superior</t>
  </si>
  <si>
    <t>Manejo de los recursos del fondo universidad para todos con instituciones de educacion para el trabajo</t>
  </si>
  <si>
    <t>Articular 7 instituciones educativas de educación media con programas técnicos y/o tecnológicos con el Sena y/o con instituciones de educación superior en el municipio durante el periodo de gobierno.</t>
  </si>
  <si>
    <t>Numero de Insituciones articuladas</t>
  </si>
  <si>
    <t>Convenios de articulacion firmados con el sena</t>
  </si>
  <si>
    <r>
      <t>Diseñar e implementar un programa de fortalecimiento en la enseñanza de la segunda lengua en las instituciones educativas del municipio durante el cuatrienio.</t>
    </r>
    <r>
      <rPr>
        <sz val="10"/>
        <color indexed="8"/>
        <rFont val="Arial"/>
        <family val="2"/>
      </rPr>
      <t xml:space="preserve"> </t>
    </r>
  </si>
  <si>
    <t>Instituciones educativas fortalecidas con la ensenanza de la segunda lengua</t>
  </si>
  <si>
    <r>
      <t>Fortalecimiento en la enseñanza de la segunda lengua en las instituciones educativas del municipio durante el cuatrienio.</t>
    </r>
    <r>
      <rPr>
        <b/>
        <sz val="10"/>
        <color indexed="8"/>
        <rFont val="Arial"/>
        <family val="2"/>
      </rPr>
      <t xml:space="preserve"> </t>
    </r>
  </si>
  <si>
    <t>Garantizar la conectividad y el uso de las tecnologías de la información y comunicación TICS en 13  instituciones y centros educativos urbanos y rurales del municipio durante el cuatrienio.</t>
  </si>
  <si>
    <t>Numero de Intituciones educativas garantizadas con conectividad</t>
  </si>
  <si>
    <t>Convenio para garantizar la conectividada en las instituciones educativas oficiales del municipio</t>
  </si>
  <si>
    <t>Crear por lo menos tres ambientes especializados para la articulación de la educación media, técnica y/o tecnológica en el municipio durante el periodo de gobierno.</t>
  </si>
  <si>
    <t>Numero de ambientes especializados creados</t>
  </si>
  <si>
    <t>Dotar las 13 Instituciones y centros educativos rurales del municipio  con aulas  tecnológicas y con contenidos pedagógicos virtuales durante el periodo de gobierno.</t>
  </si>
  <si>
    <t>Numero de Instituciones Educativas dotas con aulas tecnologicas y con contenidos pedagogicos</t>
  </si>
  <si>
    <t>Dotacion de aulas tegnologicas  en las instituciones educativas oficiales</t>
  </si>
  <si>
    <t>EDUCACION INICIAL EN LA PRIMERA INFANCIA, RUTA A LA CALIDAD</t>
  </si>
  <si>
    <t>Ampliar la cobertura en atención a la primera infancia a 800 niños y niñas menores de cinco años del sector rural y urbano en el municipio durante el periodo de gobierno.</t>
  </si>
  <si>
    <t>Numero de ninos y ninas vincuados</t>
  </si>
  <si>
    <t>Programa PAIPI</t>
  </si>
  <si>
    <t>Formar a 50 agentes educativos en atención a la primera infancia en el municipio durante el periodo de gobierno.</t>
  </si>
  <si>
    <t>Numero de agentes educativos formados</t>
  </si>
  <si>
    <t xml:space="preserve">Formacien de agentes educativos  para la atencion a la primera infancia </t>
  </si>
  <si>
    <t>Diseñar e implementar  un programa de educación inicial con la jornada de preescolar de las instituciones educativas oficiales del municipio durante el periodo de gobierno.</t>
  </si>
  <si>
    <t>Numero de programas de educacion inicial articulados con la educacion preescolar</t>
  </si>
  <si>
    <t>MEN</t>
  </si>
  <si>
    <t>Implementar un sistema de registro niño a niño de  la población  infantil del municipio durante el cuatrienio</t>
  </si>
  <si>
    <t>Numero de sistemas de registro implementados</t>
  </si>
  <si>
    <t>GESTION EFICIENTE Y TRANSPARENTE CONSOLIDACION DE LA EDUCACON</t>
  </si>
  <si>
    <t>Certificar en calidad 2  macro procesos de la secretaria de educación del municipio durante el periodo de gobierno.</t>
  </si>
  <si>
    <t>Numero de macroprocesos de la secretaria de educacion certificados en calidad</t>
  </si>
  <si>
    <t>Modificar e implementar la planta  de personal de la secretaria de educación del municipio durante el periodo de gobierno.</t>
  </si>
  <si>
    <t>Numero de reestructuraciones realizadas</t>
  </si>
  <si>
    <t>apoyo al pago de nomina y parafiscales  para el pesonal docente, directivo docente y administrativos de los establecimientos educativos y planta central de la secretaria</t>
  </si>
  <si>
    <t>Atender  con la planta de personal  docente, a 21.000 jóvenes en las instituciones educativas oficiales del municipio durante el cuatrienio.</t>
  </si>
  <si>
    <t>Numero de jovenes antendidos</t>
  </si>
  <si>
    <t>apoyo a la gestion de asuntos legales y publicos de la secretaria de educacion</t>
  </si>
  <si>
    <t>fortalecimiento de las funciones administrativas de los macroprocesos de apoyo en las areas de gestion a la informacion bienes y servicios asuntos legales y publicos admon de la calidad y cobertura de la scretaria de educacion</t>
  </si>
  <si>
    <t xml:space="preserve">suministro de papeleria y utiles de oficina para la secretaria de educacion </t>
  </si>
  <si>
    <t>adecuacion y mejoramientos locativos para el funcionamiento de la secretaria de educacion</t>
  </si>
  <si>
    <t>Suministro de la dotacion para docentes y administrativos</t>
  </si>
  <si>
    <t>Diseñar e implementar un programa para ejecutar sistemas de información académica en 6 centros educativos rurales del municipio durante el periodo de gobierno.</t>
  </si>
  <si>
    <t>Numero de insituciones y centros educativos implemetndos con sistemas de informacion</t>
  </si>
  <si>
    <r>
      <t>Diseñar</t>
    </r>
    <r>
      <rPr>
        <sz val="10"/>
        <color indexed="8"/>
        <rFont val="Arial"/>
        <family val="2"/>
      </rPr>
      <t xml:space="preserve"> implementar un programa que permita la rendición de cuentas a la ciudadanía durante el periodo de gobierno.</t>
    </r>
  </si>
  <si>
    <t>Numero de programas de rendicion de cuentas implementados</t>
  </si>
  <si>
    <t>Suministrar el personal  administrativo requerido para el funcionamiento de las instituciones educativas oficiales en el municipio durante el periodo de gobierno.</t>
  </si>
  <si>
    <t>Numero de personal administrativo suministrado</t>
  </si>
  <si>
    <t>FORMANDO CAPITAL HUMANO</t>
  </si>
  <si>
    <t>Garantizar el acceso a la educación técnica, tecnología o superior a por lo menos 50 jóvenes, adultos o adultos mayores de la población en condición de pobreza extrema y 50 jóvenes víctimas del conflicto armado en el municipio durante los próximos cuatro anos</t>
  </si>
  <si>
    <t xml:space="preserve">Número de estudiantes en educación técnica,
tecnología o superior en condiciones de pobreza extrema.
</t>
  </si>
  <si>
    <t>Convenio para el manejo de los subsidios en la universidad para todos</t>
  </si>
  <si>
    <t>Diseñar e implementar un programa para enseñar a leer y escribir a la población analfabeta del municipio en condición de pobreza extrema y víctima del conflicto armado durante los próximos cuatro años con los estudiantes de décimo y undécimo grado de las instituciones educativas oficiales.</t>
  </si>
  <si>
    <t xml:space="preserve">Número de personas en condicion de pobreza extrema alfabetizados.
</t>
  </si>
  <si>
    <t>Programa GIRON VA POR ELLOS y programa A CRECER</t>
  </si>
  <si>
    <t>EDUCACION PARA LA NINEZ</t>
  </si>
  <si>
    <t>Construir y/o adecuar un ambiente educativo especializado para atender las necesidades de la primera infancia del municipio en el cuatrienio</t>
  </si>
  <si>
    <t xml:space="preserve">Número de ambientes educativos construidos
y/o adecuados.
</t>
  </si>
  <si>
    <t>Convenio para la construccion de un jardin social</t>
  </si>
  <si>
    <t>Diseñar e implementar un programa para disminuir el número de niños, niñas, adolescentes y jóvenes trabajadores en el municipio durante el cuatrienio</t>
  </si>
  <si>
    <t xml:space="preserve">Número  de  niños,  niñas,  jóvenes  y
adolescentes trabajadores.
</t>
  </si>
  <si>
    <t>Secretaria de Educación</t>
  </si>
  <si>
    <t>Pedro Nel Nieto</t>
  </si>
  <si>
    <t xml:space="preserve">Paula Montoya </t>
  </si>
  <si>
    <t>No. Metas Programadas 2014:</t>
  </si>
  <si>
    <t>Presupuesto Total 2014:</t>
  </si>
  <si>
    <t>FOSYGA-SSF</t>
  </si>
  <si>
    <t>DPTO- CSF</t>
  </si>
  <si>
    <t>COLJUEGOS</t>
  </si>
  <si>
    <t>GIRON PRODUCTIVO Y COMPETITIVO PARA LA PROSPERIDAD </t>
  </si>
  <si>
    <t>ACCESO A LA SALUD PARA TODOS DE UNA MANERA OPORTUNA, EFICAZ Y CON CALIDAD</t>
  </si>
  <si>
    <t xml:space="preserve"> SALUD SEXUAL Y REPRODUCTIVA </t>
  </si>
  <si>
    <t>PD.1.02.1.001 </t>
  </si>
  <si>
    <t>Realizar cuatro jornadas psicoeducativas para promover la política nacional de salud sexual y reproductiva para la promoción y prevención del derecho a la sexualidad responsable y los deberes en salud sexual y reproductiva con enfoque etno-cultural en el municipio en los próximos cuatro años de gobierno de las cuales dos campanas se realizaran en la zona rural del MUnicipio.</t>
  </si>
  <si>
    <t>Numero de jornadas psicoeducativas para promover la política nacional de salud sexual y reproductiva realizadas</t>
  </si>
  <si>
    <t>2014-0683070006</t>
  </si>
  <si>
    <t>FORTALECIMIENTO DE LAS ACCIONES  INTEGRALES PARA LA PROMOCION DE LA SALUD PUBLICA  EN EL MUNICIPIO GIRÓN - SANTANDER. - PLAN DE INTERVENCIONES COLECTIVAS PIC - 2014, PRIORIDAD SALUD SEXUAL REPRODUCTIVA</t>
  </si>
  <si>
    <t>ESTA META CONTIENE LAS ACCIONES QUE RELACIONO A CONTINUACIÓN Y HACE PARTE DE LA PRIORIDAD SALUD SEXUAL REPRODUCTIVA</t>
  </si>
  <si>
    <t>50.000.000,oo</t>
  </si>
  <si>
    <t xml:space="preserve">Actualización de la línea de base de SSR del Municipio con su respectivo Plan de Acción </t>
  </si>
  <si>
    <t xml:space="preserve">Estrategia educomunicativa dirigida a gestantes adolescentes para la promoción de auto cuidado y control prenatal </t>
  </si>
  <si>
    <t>4.000.000,oo</t>
  </si>
  <si>
    <t>CAPACITAR A LOS INTEGRANTES DE LA RED SOCIAL DE APOYO DEL MUNICIPIO, CLSSS, EPSC, EPSS, IPS  PERSONAL DE LA ESE ,  Y JÓVENES DEL MUNICIPIO EN GENERAL, ESTUDIANTES DE DOS  COLEGIOS SELECCIONADOS EN CONCERTACIÓN CON LA SLS, GRADOS 10, 11 Y 8 Y 9, SOBRE PROMOCIÓN Y GARANTÍA DEL DERECHO A LA PROTECCIÓN DE LA SALUD SEXUAL Y REPRODUCTIVA, MEDIANTE SEIS (6) TALLERES</t>
  </si>
  <si>
    <t>8.000.000,oo</t>
  </si>
  <si>
    <t>DISEÑO E IMPLEMENTACIÓN DE LA ESTRATEGIA DE  PROMOCIÓN DEL  MODELO DE GESTION PROGRAMATICA DE VIH Y LA GUIA PARA EL MANEJO SIN BARRERAS Y CON CALIDAD DE LAS INFECCIONES DE TRANSMISION SEXUAL Y EL VIH/SIDA, CON ADOLESCENTES YJÓVENES DE ESCENARIOS EDUCATIVOS, COMUNITARIOS  Y DEL MUNICIPIO EN GENERAL.</t>
  </si>
  <si>
    <t>6.000.000,oo</t>
  </si>
  <si>
    <t>Articularse con promoción social desde SSR para la iniciativa "Girón en Movimiento", promoviendo los Derechos y Deberes en SSR</t>
  </si>
  <si>
    <t>Proceso de acompañamiento permanente en la implementación del Programa de formación para la sexualidad  y construcción de ciudadanía en instituciones educativas del Municipio (Indispensable articulación con sectores e instituciones de educación)</t>
  </si>
  <si>
    <t>10.000.000,oo</t>
  </si>
  <si>
    <t xml:space="preserve">Articularse con promoción social en iniciativa municipal "Girón en Movimiento" con apoyo de un consultorio móvil de servicios amigables en dichas jornadas. </t>
  </si>
  <si>
    <t>2.000.000,oo</t>
  </si>
  <si>
    <t xml:space="preserve">Fortalecer el Diseño y desarrollo sobre la estrategia de sensibilización y educación de derechos y deberes en SSR mediante 3 capacitaciones en cada colegio, seleccionado con la referente de la SLS de los tres seleccionados diferentes a los intervenidos en el año 2013    y 90 cuñas radiales y 30 impactos de TV (actividades de IEC) enfocadas hacía los servicios de control prenatal en ámbitos escolares, laborales y comunitarios </t>
  </si>
  <si>
    <t>7.500.000,oo</t>
  </si>
  <si>
    <t xml:space="preserve">Evaluación y fortalecimiento a los  "Servicios Amigables para Adolescentes y Jóvenes implementados en las IPS del Municipio a través de apoyo técnico para  el incremento en el número de consultorios con la estrategia implementada según necesidad. </t>
  </si>
  <si>
    <t>1.000.000,oo</t>
  </si>
  <si>
    <t>Estrategia de prevención de cáncer de cuello uterino promoviendo la toma de citología y actividades de IEC,  realizando 120 cuñas radiales sobre la prevención del cáncer del cuello uterino.</t>
  </si>
  <si>
    <t>5.500.000,oo</t>
  </si>
  <si>
    <t>ACCESO OPORTUNO Y AFICAZ PARA UN MEJOR ESTADO EN SALUD DE LAS PERSONAS </t>
  </si>
  <si>
    <t>PD.1.02.2.001 </t>
  </si>
  <si>
    <t>Realizar cuatro jornadas de información, educación y prevención que promuevan hábitos higiénicos en la salud oral de los habitantes del municipio durante los próximos cuatro años de las cuales dos se ejecutaran en la zona rural del municipio.</t>
  </si>
  <si>
    <t>Numero de jornadas de información, educación y prevención que promuevan hábitos higiénicos en la salud oral realizadas</t>
  </si>
  <si>
    <t>FORTALECIMIENTO DE LAS ACCIONES  INTEGRALES PARA LA PROMOCION DE LA SALUD PUBLICA  EN EL MUNICIPIO GIRÓN - SANTANDER - PLAN DE INTERVENCIONES COLECTIVAS PIC - 2014, PRIORIDAD SALUD BUCAL, VISUAL Y AUDITIVA.</t>
  </si>
  <si>
    <t>ESTA META CONTIENE LAS ACCIONES QUE RELACIONO A CONTINUACIÓN CORRESPONDE A LA PRIORIDAD SALUD BUCAL, VISUAL Y AUDITIVA</t>
  </si>
  <si>
    <t>31.000.000,oo</t>
  </si>
  <si>
    <t xml:space="preserve">Jornadas educomunicativas implementadas con los docentes y alumnos de primaria de tres (3) colegios públicos y privados del Municipio de Girón en el sector urbano y rural (priorizados con la referente de la SLS),  encaminados a promover hábitos higiénicos de salud bucal  en la edad escolar y evaluación de los docentes de Primaria de todos los colegios donde se implementó la estrategia en el año 2013. </t>
  </si>
  <si>
    <t>Articular con las acciones del Eje de Riesgos Laborales para la implementación de estrategia de promoción de derechos y deberes a los usuarios de la salud oral, (mediante 6 jornadas ) en ámbitos laborales,  sector educativo, Asociaciones de Usuarios de la ESE,  IPSs y EPSs.   trabajadores informales, empresas y microempresas, JAC, Madres FAMI y comunidad en general del Municipio promoviendo la necesidad de tener buenos  hábitos higiénicos en salud oral.</t>
  </si>
  <si>
    <t xml:space="preserve">Actividades de IEC, mediante (160 cuñas radiales y  200 Impactos de TV. Canal comunitario  incluida la producción de la cuña), para la Promoción de cuidados para preservar la Salud Oral y la necesidad de utilizar los servicios odontológicos dirigida a adultos, madres, padres, docentes, niños y niñas, cuidadores y población en general, a fin de incidir en el mejoramiento de la salud oral de toda la población del Municipio de Girón, mediante, cuñas radiales, Videos. </t>
  </si>
  <si>
    <t>Diseño e implementación de estrategia "Girón libre de caries" para fomentar la utilización de los servicios de salud oral para la población infantil, embarazadas, adulto mayor,  y población en general</t>
  </si>
  <si>
    <t>Articularse a las iniciativas Municipales  en las diferentes acciones intersectoriales e intercomunitarias de Prevención de los riesgos en los diferentes barrios y sectores del Municipio</t>
  </si>
  <si>
    <t>Estrategia de salud bucal para mantener la dentición permanente y sus cuidados para mantenerlos en buenas condiciones la boca, en tres (3) instituciones educativas en los grados 6 y 7 del área urbana dos (2)  y una (1) institución del área rural (Priorizadas por la SLS) diferentes a las intervenidas en el año 2013.</t>
  </si>
  <si>
    <t xml:space="preserve">TOTAL SUBPROGRAMA </t>
  </si>
  <si>
    <t>PD.1.02.2.002 </t>
  </si>
  <si>
    <t>Numero de registros de personas en condición de discapacidad realizados por las UGD</t>
  </si>
  <si>
    <t>20130683070-061</t>
  </si>
  <si>
    <t>FORTALECIMIENTO DE LAS ACCIONES  INTEGRALES PARA LA PROMOCION DE LA SALUD PUBLICA  EN EL MUNICIPIO GIRÓN - SANTANDER - PLAN DE INTERVENCIONES COLECTIVAS PIC - 2014- SE ENCUENTRA EN LA PRIORIDAD ENFERMDADES CRÓNICAS NO TRANSMISIBLES.</t>
  </si>
  <si>
    <t>Realizar alianza entre los diferentes secretarias de despacho de la Alcaldìa Municipal para registrar a las personas con discapacidad a fin de caracterizarla y así contar con línea base y diagnóstico confiable para los planes de atención integral en Salud para dicha población.</t>
  </si>
  <si>
    <t>Es ejecutado por personal de la SLS</t>
  </si>
  <si>
    <t>PD.1.02.2.003 </t>
  </si>
  <si>
    <t>Construir un nuevo hospital para el Municipio de Girón para mejorar la prestación del servicio y el acceso oportuno al servicio de salud en los próximos custro años</t>
  </si>
  <si>
    <t>Numero de hospitales construidos</t>
  </si>
  <si>
    <t xml:space="preserve"> pendiente</t>
  </si>
  <si>
    <t>PD.1.02.2.004 </t>
  </si>
  <si>
    <t>Diseñar e implementar un programa para aportar dotaciones a  la red pública de salud para el municipio de Girón en los próximos cuatro años.</t>
  </si>
  <si>
    <t>Numero de programas disenados e implementados</t>
  </si>
  <si>
    <t xml:space="preserve">La Ley no permite dotar las ESE - Hospitales porque estas cuentan con Patrimonio Propio. </t>
  </si>
  <si>
    <t>PD.1.02.2.005 </t>
  </si>
  <si>
    <t>Vinculación de talento humano que apoye la gestión y administración, afiliación, vigilancia y control de aseguramiento del servicio de salud en el Municipio durante el cuatrienio.</t>
  </si>
  <si>
    <t>Numero de personas vinculadas que apoye la gestión y administración, afiliación, vigilancia y control de aseguramiento del servicio de salud</t>
  </si>
  <si>
    <t>2014-0683070011</t>
  </si>
  <si>
    <t>INCREMENTO EN LAS AFILIACIONES DE LA POBLACIÓN POBRE NO ASEGURADA AL RÉGIEMEN SUBSIDIADO EN EL MUNICIPIO DE GIRON  - SANTANDER</t>
  </si>
  <si>
    <t xml:space="preserve">VINCULACIÓN  de talento humano que apoye la Gestión y Administración, Afiliación, Vigilancia y control de Aseguramiento del servicio de salud en el Municipio.   </t>
  </si>
  <si>
    <t>436.000.000,oo</t>
  </si>
  <si>
    <t>PD.1.02.2.006 </t>
  </si>
  <si>
    <t>Garantizar el apoyo y continuidad de la afiliación en el régimen subsidiado a la población del Municipio durante el periodo de gobierno.</t>
  </si>
  <si>
    <t>Numero de personas afiliadas al Regimen Subsidiado</t>
  </si>
  <si>
    <t xml:space="preserve">Continuidad en la administración del regimen </t>
  </si>
  <si>
    <t>MATENER LA CONTINUIDAD EN EL RÉGIMEN SUBSIDIADO</t>
  </si>
  <si>
    <t>Mantener la continuidad del Régimen Subsidiado</t>
  </si>
  <si>
    <t>6.758.487.413,oo</t>
  </si>
  <si>
    <t>1.138.153.046,oo</t>
  </si>
  <si>
    <t>30.000.000,oo</t>
  </si>
  <si>
    <t>9.328.973.300,oo</t>
  </si>
  <si>
    <t>5.279.304.629,oo</t>
  </si>
  <si>
    <t>22.889.347.539,oo</t>
  </si>
  <si>
    <t>PD.1.02.2.007 </t>
  </si>
  <si>
    <t>Incrementar el número de personas afiliadas al régimen subsidiado a 53.410 en el Municipio durante el cuatrienio.</t>
  </si>
  <si>
    <t>Numero de personas afiliadas al regimen subsidiado</t>
  </si>
  <si>
    <t>Aumentar el Numero de afiliados al Régimen Subsidiado</t>
  </si>
  <si>
    <t>AUMENTAR ELNUMERO DE AFILIADOS EN EL RÉGIMEN SUBSIDIADO</t>
  </si>
  <si>
    <t>Ampliación de coberturas en Régimen Subsidiado</t>
  </si>
  <si>
    <t>334.471.113,oo</t>
  </si>
  <si>
    <t>200.000.000,oo</t>
  </si>
  <si>
    <t>PD.1.02.2.008 </t>
  </si>
  <si>
    <t>Diseñar e implementar un programa para mejorar la salud mental de la población del Municipio durante el periodo de gobierno.</t>
  </si>
  <si>
    <t xml:space="preserve">FORTALECIMIENTO DE LAS ACCIONES  INTEGRALES PARA LA PROMOCION DE LA SALUD PUBLICA  EN EL MUNICIPIO GIRÓN - SANTANDER - PLAN DE INTERVENCIONES COLECTIVAS PIC - 2014, PRIORIDAD  SALUD MENTAL. </t>
  </si>
  <si>
    <t xml:space="preserve">ESTA META CONTIENE LAS ACCIONES QUE RELACIONO A CONTINUACIÓN  DE LAS ACTIVIDADES DEL PIC -2014, PRIORIDAD SALUD MENTAL </t>
  </si>
  <si>
    <t>63.000.000,oo</t>
  </si>
  <si>
    <t>Actualización de línea de base de salud mental del Municipio estableciendo estado actual de las redes con el respectivo plan de acción a seguir con cada una de ellas para el año 2014</t>
  </si>
  <si>
    <t>Elaborar el Plan  de trabajo de la Red den Buen trato en el Municipio de Girón y  FORTALECIMIENTO Y ACOMPAÑAMIENTO EN LA EJECUCIÓN  DEL PLAN MUNICIPAL HAZ PAZ 2014  EN COORDINACIÓN CON COMISARÍA DE FAMILIA.</t>
  </si>
  <si>
    <t xml:space="preserve">Diseño de estrategia de formación y fortalecimiento de los actores sociales que trabajan con eventos de violencia intrafamiliar y sexual y vigilancia a través de las fichas epidemiológicas de violencia intrafamiliar, sexual y de género en coordinación con la Comisaría de familia. </t>
  </si>
  <si>
    <t>Diseño de estrategia para el óptimo desarrollo de la  sala situacional de prevención de consumo de SPA y supliendo sus requerimientos logísticos</t>
  </si>
  <si>
    <t>Formulación, Elaboración, Implementación y seguimiento del Plan Territorial de Reducción del Consumo de Sustancias Psicoactivas con lineamientos de la Política Nacional.</t>
  </si>
  <si>
    <t>Articulación con promoción social en la iniciativa "Girón en Movimiento",  a fin de promover el buen trato, la convivencia pacífica, la autoestima, y factores protectores de la salud mental.</t>
  </si>
  <si>
    <t xml:space="preserve">Diseño e implementación de estrategia  educomunicativa que promueva los estilos de vida saludables relacionados con la salud mental a través de actividades de IEC como cuñas radiales e impactos comerciales en TV. </t>
  </si>
  <si>
    <t>9.000.000,oo</t>
  </si>
  <si>
    <t>Diseño e implementación de estrategia articulada intersectorial e interinstitucionalmente para el abordaje desde salud mental en cuanto al enfoque de género</t>
  </si>
  <si>
    <t>Estrategia de salud mental con el esquema de Atención a Víctimas de violencia intrafamiliar y sexual dirigida a Padres de familia, grupos comunitarios y docentes (Escuelas de Padres y Maestros) a través de capacitaciones, socializaciones, sensibilizaciones, lúdiopedagógicas, etc. (Presentar cronograma anual de acción en sector urbano y rural)</t>
  </si>
  <si>
    <t>Desarrollar estrategia de prevención y mitigación de la depresión e intento de suicidio en poblaciones vulnerables (desplazados, madres adolescentes, adolescentes-jóvenes, adulto mayor)</t>
  </si>
  <si>
    <t>Diseño e implementación de estrategia para abordar integralmente la problemática de bullying, pandillismo y otras problemáticas de socialización en la población adolescente y joven del Municipio en tres (3) colegios del sector urbano  y uno rural, diferentes a los trabajados en el año 2013.</t>
  </si>
  <si>
    <t>Implementación de estrategia articulada intersectorial e interinstitucionalmente para la prevención de la violencia de género en escenarios familiares, sociales, comunitarios y laborales tanto a nivel urbano como rural.</t>
  </si>
  <si>
    <t>Implementar la estrategia de pactos por la vida</t>
  </si>
  <si>
    <t xml:space="preserve">Fortalecer el Diseño e implementar un modelo de atención primaria en Salud Mental que incluya las prioridades de uso indebido de sustancias, violencia y las de mayor prevalencia en Salud mental </t>
  </si>
  <si>
    <t>PD.1.02.2.009 </t>
  </si>
  <si>
    <t>Diseñar e implementar una compaña de prevención de accidentes por causa de la pólvora en las festividades del municipio durante el periodo de gobierno.</t>
  </si>
  <si>
    <t>Numero de campanas implementadas</t>
  </si>
  <si>
    <t>Diseñar e implementar un programa de promoción de la salud, prevención de riesgos y atención de las poblaciones especiales en el Municipio durante el periodo de gobierno</t>
  </si>
  <si>
    <t xml:space="preserve">FORTALECIMIENTO DE LAS ACCIONES  INTEGRALES PARA LA PROMOCION DE LA SALUD PÚBLICA  EN EL MUNICIPIO GIRÓN - SANTANDER - PROMOCIÓN SOCIAL - ATENCIÓN PRIMARIA EN SALUD (APS) </t>
  </si>
  <si>
    <t xml:space="preserve">ESTA META CONTIENE LAS ACCIONES QUE RELACIONO A CONTINUACIÓN  DE LAS ACTIVIDADES DEL EJE TEMÁTICO DE PROMOCIÓN SOCIAL 2014 </t>
  </si>
  <si>
    <t>199.744.442,OO</t>
  </si>
  <si>
    <t>PD.1.02.2.010 </t>
  </si>
  <si>
    <t>N. de talento humano contratado, para la vvigencia.</t>
  </si>
  <si>
    <t xml:space="preserve"> Fortalecimiento y/o implementación del Modelo de Atención Primaria en Salud .Visita  domiciliaria  a sectores vulnerables o campo según selección de sectores  con la referente de la SLS, protocolo a las veredas y/o viviendas seleccionadas en los sectores vulnerables y población víctima, desarrollo de la estrategia Hacia una Vivienda Saludable - Se contara con transporte,  según distancias de las veredas, o  sectores vulnerables seleccionados en primera fase  con la referente de la SLS, Llenar las fichas establecidas para el Modelo de Atención Primaria en Salud que se establezca junto con la secretaría de Salud Departamental y la SLS (VSP)             Elaboración y entrega mensual del informe de la Estrategia de Atención Primaria en Salud.  En los sectores seleccionados e  identificados con mayores condiciones de vulnerabilidad.  (Cronograma articulado de trabajo y poblaciones priorizadas intersectorial e interinstitucionalmente).            </t>
  </si>
  <si>
    <t>Articular con las EPS las acciones  individuales con las  colectivas en  salud pública para la detección y remisión de casos de sintomáticos respiratorios y de piel, consumidores de sustancias psicoactivas,  situación de desnutrición,  VIH SIDA, trastorno mental, de poblaciones en condición de pobreza, víctima,   en adultos mayores y población en situación de discapacidad</t>
  </si>
  <si>
    <t>Educación a la PSD víctimas del conflicto armado   en estrategias de promoción de la salud mental a través de un proceso trimestral psicoeducativo para pautas de crianza y promoción de la salud mental.</t>
  </si>
  <si>
    <t xml:space="preserve">Fortalecer la  La Red comunitaria en pro de la salud mental de los grupos poblacionales constituida en el año 2013 con población víctima. </t>
  </si>
  <si>
    <t>Articular acciones con  salud pública para la detección y remisión de casos de sintomáticos respiratorios y de piel de población víctima</t>
  </si>
  <si>
    <t>Desarrollo de estrategias IEC  con PSD víctimas del conflicto armado sobre prevención de violencia Intrafamiliar y Sexual y Promoción de factores protectores a través de 60 impactos de TV (comerciales) y 90 cuñas radiales incluyendo la producción.</t>
  </si>
  <si>
    <t>Estrategia articulada con vigilancia en salud pública para identificar familias con niños con problemas de desnutrición a fin de incluirlos en programas que desarrolla el Municipio.</t>
  </si>
  <si>
    <t>Formulación  e implementación Plan de Acción intersectorial de entornos saludables- PAIE, con PSD víctima del conflicto armado</t>
  </si>
  <si>
    <t>Estrategia de capacitación (Ocho capacitaciones ) a líderes comunales, actores sociales, madres ICBF, padres de familia de la PSD víctimas del conflicto armado para formarlos en hábitos y entornos saludables (viviendas saludables, escuelas saludables) en los sectores que habitan la población víctima del municipio  (Grupos máximo de 30 personas)</t>
  </si>
  <si>
    <t>Fortalecer la implementación del AIEPI comunitario en los hogares ICBF de los barrios subnormales y asentamientos humanos  en los que se encuentra la población en condición de pobreza extrema y víctima.</t>
  </si>
  <si>
    <t xml:space="preserve">Fortalecer la Implementación del "Plan a"            a través de estrategia en movimiento que permita llevar a las comunidades vulnerables (incluyendo víctimas) los hábitos de vida saludables  en articulación con los facilitadores de la red Unidos y otros líderes comunitarios, incluyendo personal asistencial de la red prestadora.          </t>
  </si>
  <si>
    <t>Implementación de consultorio extramural de servicios amigables en los sectores donde se encuentra la población pobre y víctima del Municipio</t>
  </si>
  <si>
    <t xml:space="preserve">Continuar con el desarrollo de la  estrategia extramural de vacunación a nivel de asentamientos de población pobre y victima </t>
  </si>
  <si>
    <t xml:space="preserve">Implementar de forma permanente IEC a través de campaña de comunicación con la comunidad en donde se promuevan los derechos y deberes en el SGSSS y los hábitos de vida saludables con 280 cuñas radiales </t>
  </si>
  <si>
    <t>Realizar cuatro (4) Encuentros de intercambio de experiencias grupales y comunitarias en el año, uno (1)  por trimestre.</t>
  </si>
  <si>
    <t>Desarrollar estrategia de educación para técnicos, profesionales y lideres comunitarios, faciliadores de la red Unidos para la actualización de temas de entornos saludables, discapacidad, desplazamiento, adulto mayor, constitución de redes, formación para el trabajo. (desarrollar cuatro (4)  una (1)  por trimestre)</t>
  </si>
  <si>
    <t>Fortalecer los Comités de Salud en las JAC en general y tener especial participación de  los sectores de pobreza extrema y víctimas. En temas básicos en primeros auxilios psicológicos, enfermedades inmunoprevenibles, transmisibles, ENT, y conocimiento del sistema de salud.( Dos actividades al año)</t>
  </si>
  <si>
    <t>Brindar atención integral en salud a las mujeres integrantes de la Red Unidos (tener en cuenta las  usuarias y las facilitadoras) y mujeres en general,  en temáticas generales de salud para la mujer: Prevención de cáncer y cuello uterino, planificación familiar, pautas de crianza, etc. (cuatro (4)  talleres uno (1)  trimestral  donde se invite toda la población en general.</t>
  </si>
  <si>
    <t>3.000.000,oo</t>
  </si>
  <si>
    <t>2014-0683070014</t>
  </si>
  <si>
    <t>APLICACIÓN DE LAS ACTIVIDADES DEL PLAN OPERATIVO ANUAL, PARA PREVENCIÓN, CONTROL Y MITIGACIÓN Y ATENCIÓN DE LOS RIESGOS, EMERGENCIAS Y DESASTRES EN SALUD EN EL MUNICIPIO - GIRON</t>
  </si>
  <si>
    <t>CONTRATACIÓN DE TALENTO HUMANO PARA LA EJECUCIÓN DE ACTIVIDADES PROPIAS DE LA SECRETARÍA DE SALUD.</t>
  </si>
  <si>
    <t>41.616.000,oo</t>
  </si>
  <si>
    <t xml:space="preserve">FORTALECIMIENTO DE LAS ACCIONES  INTEGRALES PARA LA PROMOCION DE LA SALUD PÚBLICA  EN EL MUNICIPIO GIRÓN - SANTANDER -PLAN DE INTERVENCIONES COLECTIVAS PIC-2014 PRIORIDAD  ENFERMEDADES TRANSMISIBLES </t>
  </si>
  <si>
    <t>ESTA META CONTIENE LAS ACCIONES QUE RELACIONO A CONTINUACIÓN  DE LAS ACTIVIDADES DEL PIC -2014, PRIORIDAD ENFERMEDADES TRANSMISIBLES  Y CONTIENE LAS SIGUIENTES ACTIVIDADES QUE SE REALCIONAN A CONTINUACIÓN:</t>
  </si>
  <si>
    <t>20.000.000,oo</t>
  </si>
  <si>
    <t xml:space="preserve">Celebrar en coordinación con la Secretaría de Salud Departamental, La ESE - Hospital  y la SLS el día mundial de lucha contra la tuberculosis. </t>
  </si>
  <si>
    <t>Coordinar trabajo interprogramatico,  con los programas VIH/SIDA, PAI, AIEPI, NUTRICION,  y SALUD MENTAL para garantizar una atención integral al paciente con co-infección VIH/TUBERCULOSIS y aumentar la detección de TB Infantil.</t>
  </si>
  <si>
    <t xml:space="preserve">Diseñar y realizar la estrategia para la captación de sintomáticos respiratorios, intensificando la búsqueda activa de los sintomáticos respiratorios en las comunidades y población de alto riesgo (ancianatos, plazas de mercado centros de atención en drogadicción, centros carcelarios) participando en las actividades de atención primaria en salud e iniciativas municipales de salud y todos aquellos eventos que contribuyan a la captación de población del Municipio y actividades de IEC, para Información a la población sobre prevención de la Enfermedad a través de producción de comerciales de TV mediante 120 impactos en TV Comunitaria  y 300 cuñas radiales </t>
  </si>
  <si>
    <t>REALIZAR BÚSQUEDA ACTIVA INSTITUCIONAL Y COMUNITARIA Y CANALIZACIÓN DE SINTOMÁTICOS DE PIEL ( LEPRA  ),  EN LA SIGUIENTE POBLACIÓN (POLICIA POBLACIÓN DISCAPACITADA, ANCIANOS, ALCALDIA, COLEGIOS , VEREDAS Y BARRIOS  EN DONDE SE HAYA IDENTIFICADO CASOS POSITIVOS DE LEPRA  Y EN  POBLACION GENERAL). LA BUSQUEDA DEBE REGISTRARSE POR SEPARADO EN EL FORMATO ESTABLECIDO PARA EL PROGRAMA.</t>
  </si>
  <si>
    <t>Capacitar al Equipo de salud de las IPSs del Municipio  en la estrategia DOTS/TAES garantizando detección y tratamiento oportuno.</t>
  </si>
  <si>
    <t xml:space="preserve">ENVIAR MENSUALMENTE AL CONTROL DE CALIDAD EL 10% DE LAS MUESTRAS  NEGATIVAS Y EL 100% DE LAS POSITIVAS AL  LDSP DE  EVENTOS DE LEPRA Y TBC.    </t>
  </si>
  <si>
    <t>Realizar seguimiento a las EPS de pacientes positivos de TB, para garantizar la atención integral a los contactos de acuerdo a la circular 058, por parte de la SLS.</t>
  </si>
  <si>
    <t>Realizar visitas de seguimiento a las IPS y EPS del Municipio para evaluar la implementación de la guía de atención de la TB.</t>
  </si>
  <si>
    <t>Realizar visitas de Campo a los pacientes de Tuberculosis y sus contactos a los 8 días a los 6 meses y a los 12 meses  por parte de la Secretaria local de salud,   IPS y EPS.</t>
  </si>
  <si>
    <t>Realizar seguimiento de cohortes de pacientes a las diferentes IPS del  programa de Tuberculosis.</t>
  </si>
  <si>
    <t>Realizar visitas de seguimiento a las IPS y EPS del municipio para verificar el cumplimiento de la guía de manejo de Lepra</t>
  </si>
  <si>
    <t>Realizar búsqueda institucional  en CONSULTA EXTERNA Y URGENCIAS  y búsqueda Comunitaria en jornadas extramurales  Cuando se desplace el equipo de atención primaria y programas e iniciativas municipales con el fin de buscar sintomáticos de piel  y sistema nerviosos periférico.</t>
  </si>
  <si>
    <t>Realizar las remisiones que sean necesarias para los estudios de contactos de acuerdo a la seguridad social que tengan los contactos del paciente positivo de lepra</t>
  </si>
  <si>
    <t>Realizar visitas de Campo a los pacientes de Lepra y sus contactos a los 8 días, 6 meses , 12 meses  y 24 meses (pacientes multibacilares)  por parte de la Secretaria local de salud,   IPS y EPS.</t>
  </si>
  <si>
    <t>Remodelar Continuar dejando a Disposición el consultorio exclusivo para la atención y aplicación de la estrategia DOTS/TAES del programa de Tuberculosis en la IPS pública del Municipio.</t>
  </si>
  <si>
    <t>25.649.410.000,oo</t>
  </si>
  <si>
    <t>666.000.000,oo</t>
  </si>
  <si>
    <t>25.730.410.000,oo</t>
  </si>
  <si>
    <t>GIRON HUMANO SOCIAL Y EQUITATIVO</t>
  </si>
  <si>
    <t>SIN TRAMPAS PARA LA POBREZA</t>
  </si>
  <si>
    <t>TODOS SALUDABLES</t>
  </si>
  <si>
    <t>PD.3.1.3.01</t>
  </si>
  <si>
    <t>Diseñar e implementar cuatro capacitaciones para garantizar la práctica de hábitos de alimentación saludable de manera permanente y oportuna para la manipulación, preparación y consumo de los alimentos en las familias con niños en condición de pobreza extrema que presentan problemas de desnutrición crónica.</t>
  </si>
  <si>
    <t xml:space="preserve">Número de capacitaciones para los padres y
madres en condición de pobreza extrema.
</t>
  </si>
  <si>
    <t>PLAN DE INTERVENCIONES COLECTIVAS PIC - 2014 "PLAN A" DE LA PRIORIDAD ENFERMEDADES CRÓNICAS NO TRANSMISIBLES.</t>
  </si>
  <si>
    <t xml:space="preserve">ESTA META ESTÁ DENTRO DEl PROYECTO,   ENFERMEDADES CRÓNICAS NO TRANSMISIBLES DEL PLAN DE INTERVENCIONES COLECTIVAS PIC -2014 6 Y CONTIENE LAS ACTIVIDADES QUE ACONTINUACIÓN SE RELACIONAN: </t>
  </si>
  <si>
    <t>60.000.000,oo</t>
  </si>
  <si>
    <t xml:space="preserve">    Continuar Implementando la estrategia Plan "A" (amamantar, agua saludable, actividad física y alimentación saludable) en articulación con todos los programas de Salud Pública para la Promoción de hábitos de vida saludable en  escenarios Municipales:  Escolar,  tres (3) colegios diferentes a los ya intervenidos en el año 2013, 3 Instituciones que generen empleo  Laboral diferentes a los ya implementados en el 2013, 3 grupos de  trabajadores  informales.  Social: 4 Barrios, 2 veredas (concertados y priorizados con la referente de la SLS) Comunitario: JAC que no se haya implementado,  familias en acción, Red Unidos, líderes rurales(Ver lineamientos en la página del Ministerio Salud  Protección Social). Realizar evaluación a los escenarios intervenidos en el año 2013. </t>
  </si>
  <si>
    <t xml:space="preserve">Diseño e implementación de estrategia con variadas tácticas de comunicación para la salud a fin de desestimular el hábito de fumar en los ámbitos escolar (3 Colegios urbanos y  1 rural, diferentes a los priorizados en el 2013). En ámbito laboral ( 3 Empresas diferentes a las trabajadas en el 2013), social y comunitario (Líderes y actores sociales de  3 barrios diferentes a los trabajados en el 2013) Ver iniciativa del MINISTERIO. "Somos más sin tabaco" y evaluación de impacto de los colegios y empresas donde se trabajo la estrategia,   sin tabaco y libres de humo, en el año 2013 </t>
  </si>
  <si>
    <t>Diseño de estrategia para el óptimo desarrollo de la  2 salas situacionales de Estilos de vida saludables y supliendo sus requerimientos logísticos</t>
  </si>
  <si>
    <t xml:space="preserve">Proceso de articulación permanente (mínimo 2 mensuales) al eje de promoción social para desarrollar las iniciativas municipales de promoción de la salud y calidad de vida  desarrollando estrategias de comunicación para la salud (IEC, movilización social, comunicación para el cambio social, etc. (Mínimo 1 mensual con Promoción social o iniciativas municipales que requieran la participación de Salud) </t>
  </si>
  <si>
    <t>5.000.000.oo</t>
  </si>
  <si>
    <t>Articularse al eje de promoción social para desarrollar la iniciativa "Girón en Movimiento" implementando estrategia de prevención de las ENT (toma de presión arterial, peso, talla, tamizaje visual, sensibilización frente a la importancia de la toma de glucometrías) uniendo esfuerzos con toda la red prestadora en promoción de los servicios de PyP</t>
  </si>
  <si>
    <t xml:space="preserve">Identificar y articular acciones intersectoriales e interinstitucionales para encontrar grupos de la tercera edad y demás que estén conformados (Diabetes, hipertensos, etc.) para apoyarlos con actividad física dirigida, capacitación y actividades educomunicativas para prevenir ENT y fortalecer la cultura del deporte como estilo de vida saludable. Fortalecer el Comité de Actividad Física y apoyar la Sala Situacional de ENT. </t>
  </si>
  <si>
    <t xml:space="preserve">Interactuar activa y articuladamente con el SVP en la prevención y control de las ENT en el Municipio </t>
  </si>
  <si>
    <t>Continuar implementando la estrategia de comunicación que socialice  la normatividad relacionada con la LEY Antitabaco en 3 colegios (grupos 10 y 11) (uno rural y dos Urbanos) diferentes a los intervenidos en el año 2013,  3 grupos de adultos mayores mínimo 25 personas cada uno; vendedores informales( 3 grupos mínimo 25 vendedores cada uno) personas establecimientos comerciales formales (2 grupos de mínimo 20 personas) (articulación intersectorial e interinstitucional) y realizar actividades de IEC mediante  150 cuñas radiales trasmitidas en tres trimestres de a 50 en cada trimestre sobre el tema de normatividad relacionada con la Ley Antitabaco.</t>
  </si>
  <si>
    <t>Estrategia de prevención permanente en el marco de APS hacia la realización de diagnóstico precoz de diabetes e hipertensión arterial</t>
  </si>
  <si>
    <t>PD.3.1.3.02</t>
  </si>
  <si>
    <t>Garantizar la prestación de servicios de salud en primer nivel de complejidad al 100% de la población en condición de pobreza extrema y víctima del conflicto armado del Municipio, no cubierto con servicio a la oferta durante el cuatrienio.</t>
  </si>
  <si>
    <t xml:space="preserve">No. De personas atendidas  pobres y vulnerables no cubiertas con subsidio a la demanda
</t>
  </si>
  <si>
    <t>ND</t>
  </si>
  <si>
    <t>DESARROLLO DE LA PRESTACIÓN DE SERVICIOS DE SALUD A LA POBLACIÓN POBRE NO ASEGURADA EN EL PRIMER NIVEL DE ATENCIÓN EN EL MUNICIPIO DE GIRÓN, GARANTIZANDO EL ACCESO Y LA CALIDAD EN EL SERVICIO DE SALUD EN CUMPLIMIENTO DE LA NORMATIVIDAD ACTUAL VIGENTE</t>
  </si>
  <si>
    <t>SEGúN LA NUEVA NORMATIVIDAD LOS RECURSOS SON GIRADOS DIRECTAMENTE A LA ESE - HOSPITAL, PORLO TANTO NO ENTRAN AL MUNICIPIO Y LA   ESE ESTÀ CUMPLIENDO CON  LA ATENCIÒN DE ESTA POBLACIÒN.</t>
  </si>
  <si>
    <t>80.000.000.oo</t>
  </si>
  <si>
    <t>80.000.000,oo</t>
  </si>
  <si>
    <t>PROTECCION INTEGRAL PARA LA NIÑEZ, INFANCIA Y ADOLESCENCIA </t>
  </si>
  <si>
    <t>BUSCANDO LA NUTRICION CORRECTA A TRAVES DE UNA ALIMENTACION SANA</t>
  </si>
  <si>
    <t>PD.3.2.4.001 </t>
  </si>
  <si>
    <t>Realizar 8 capacitaciones a grupos de apoyo de lactancia materna exclusiva hasta los 6 meses y alimentación complementaria adecuada hasta los primeros dos años de vida en los cuatro años de gobierno.</t>
  </si>
  <si>
    <t xml:space="preserve">Número de capacitaciones a grupos de apoyo
para la lactancia materna.
</t>
  </si>
  <si>
    <t>PLAN DE INTERVENCIONES COLECTIVAS - 2014 - SALUD INFANTIL</t>
  </si>
  <si>
    <t xml:space="preserve">ESTA  META  ESTA INCLUIDA DENTRO DEL PLAN DE INTERVENCIONES COLECTIVAS PIC -2014,  DE LA PRIORIDAD  SALUD INFANTIL, QUE  CONTIENE LAS SIGUIENTES ACTIVIDADES Y PLATA  DISTRIBUIDA POR ACTIVIDADES.                                    </t>
  </si>
  <si>
    <t>127.000.000,oo</t>
  </si>
  <si>
    <t>Fortalecer la estrategia de   0 a Siempre con la articulación y trabajo intersectorial requerido para el éxito en su continuidad. (Tres Capacitaciones de la estrategia a grupos de apoyo de lactancia materna, estrategia ) está concebida para lograr una cobertura de servicios de mayor calidad.  El énfasis de la estrategia es lograr una atención verdaderamente integral para los niños y niñas en Girón, que incluya desarrollo físico, desarrollo cognitivo,  socio emocional y saneamiento y derechos.</t>
  </si>
  <si>
    <t xml:space="preserve">Diseñar e implementar un programa para garantizar que niños y niñas del Municipio menor de 5 años accedan a los controles de crecimiento y desarrollo y cuenten con el esquema completo de vacunación durante el periodo de gobierno.  </t>
  </si>
  <si>
    <t xml:space="preserve">Actualización de la línea de base de Salud Infantil del Municipio con su respectivo plan de acción para la vigencia 2014 </t>
  </si>
  <si>
    <t xml:space="preserve">Con línea de base actualizada realizar estrategia de sesiones con el Comité Local Intersectorial  de Infancia, para elaborar     el Plan de Salud Infantil Municipal, ejecutarlo, realizar el seguimiento y la evaluación en Coordinación con la Gestora Social, y demás Secretarías y actores que trabajan con la infancia  </t>
  </si>
  <si>
    <t xml:space="preserve"> Socialización y articulación de la política institucional de Atención Integral  a la Infancia formulada en el 2013, articulándose con acciones e iniciativas desde salud con secretaria de desarrollo social, educación, despacho de la Gestora Social sectores  en general, comité de política social y mesas intersectoriales de infancia, adolescencia, juventud y mujer </t>
  </si>
  <si>
    <t>Estrategia de difusión, comunicación y promoción de derechos y deberes en la salud de la niñez a través de la realización de     60 impactos de comerciales en TV  y 75 cuñas radiales   2 exaltaciones de la niñez y una jornada promoción, prevención y control de la enfermedad Respiratoria Aguda.  Toda la estrategia debe articularse con el componente comunitario de AIEPI</t>
  </si>
  <si>
    <t xml:space="preserve">continuar con la Estrategia de capacitación dirigida a personal de IPS, personal profesional y técnico capacitado en AIEPI a partir de la actualización, ejecución y evaluación del Plan Operativo de AIEPI del Municipio de Girón con el respectivo acompañamiento para fortalecer y mejorar la atención en el componente de AIEPI </t>
  </si>
  <si>
    <t xml:space="preserve">Priorizar intervenciones de Trabajo Comunitario de AIEPI en zonas vulnerables  del municipio bajo la modalidad de Actores Sociales y/o Agentes Comunitarios para socializar las 18  practicas clave de AIEPI en tres nuevos barrios, veredas, asentamientos o sectores diferentes a los intervenidos en el año 2012 y 2013. </t>
  </si>
  <si>
    <t>Promoción de la estrategia "Vacunación sin barreras" a través de estrategias de comunicación en salud que convoquen, busquen y sensibilicen sobre la importancia del esquema regular en los niños y niñas. Promocionar con el Comité de Infancia y aplicar  en la ESE la estrategia  Vacunación sin barreras y      DESARROLLAR UN PLAN DE MEDIOS PARA  INFORMAR, MOTIVAR  Y ORIENTAR A LA POBLACIÓN HACIA LOS SERVICIOS  A TRAVES  DE  actividades de IEC ( 300 cuñas radiales en el año y la producción de comerciales de 90 impactos en TV)</t>
  </si>
  <si>
    <t>Estrategia de capacitación y actualización (tres (3) capacitaciones)   en temas de infancia y adolescencia con el fin de fortalecer las redes, comités, nodos, estrategias y programas que aborden la infancia en el Municipio y se actualice trimestralmente el censo de población menor de cinco (5) años) en el Municipio de Girón, con las instituciones que tengan o ejerzan actividades con esta población.</t>
  </si>
  <si>
    <t>Diseño e implementación de esquema permanente de sensibilización y búsqueda de menores sin esquema regular a fin de evitar enfermedades inmunoprevenibles y incidiendo en el aumento en  las coberturas de vacunación del Municipio de Girón y Promocionar con el Comité de Infancia la estrategia Vacunación sin Barreras.</t>
  </si>
  <si>
    <t>ADOPCIÓN DEL MODELO DE ATENCIÓN EN LOS SERVICIOS DE ATENCIÓN MÉDICA, ENFERMERÍA A GESTANTES Y NIÑOS MENORES DE 5 AÑOS TENIENDO EN CUENTA LOS PARÁMETROS INDICADOS POR LA COORDINACIÓN DEPARTAMENTAL DE AIEPI PARA LA ORGANIZACION INTEGRAL DE LOS SERVICIOS DE ATENCION  DE GESTANTES Y MENORES DE 5 AÑOS OBJETO DE LA ESTRATEGIA AIEPI -ADOPCION DE LOS REGISTROS  AIEPI POR EDADES, GESTIÓN DE LA DISPONIBILIDAD DE INSUMOS, MEDICAMENTOS, EQUIPOS, PAPELERÍA Y SISTEMATIZACIÓN DE LA INFORMACIÓN.</t>
  </si>
  <si>
    <t>PD.3.2.4.002 </t>
  </si>
  <si>
    <t>Desarrollar la estrategia “el sabor es saber” para promocionar hábitos alimenticios saludables en establecimientos educativos y comunitarios del municipio durante los próximos cuatro años.</t>
  </si>
  <si>
    <t xml:space="preserve">Número de estrategias para promocionar
hábitos alimenticios.
</t>
  </si>
  <si>
    <t xml:space="preserve">Perfeccionamiento Plan de Salud territorial </t>
  </si>
  <si>
    <t>Celebración de convenio interadministrativo con la ESE HSJDG</t>
  </si>
  <si>
    <t>PLAN DE INTERVENCIONES COLECTIVAS - 2014 - NUTRICIÓN</t>
  </si>
  <si>
    <t xml:space="preserve">ESTA  META  ESTA INCLUIDA DENTRO DEL PLAN DE INTERVENCIONES COLECTIVAS PIC -2014,  DE LA PRIORIDAD  DE NUTRICIÓN, QUE  CONTIENE LAS SIGUIENTES ACTIVIDADES Y PLATA  DISTRIBUIDA COMO SE DETALLA A CONTINUACIÓN                                    </t>
  </si>
  <si>
    <t>Actualizar línea de base de nutrición de los grupos de apoyo comunitarios existentes  en el Municipio teniendo en cuenta el trabajo desarrollado en la vigencia 2013, Comité de Salud Infantil, con los grupos de lactancia materna existentes, realizando evaluación a nivel rural y urbano</t>
  </si>
  <si>
    <t>Revisión y ajustes al Plan territorial de Seguridad Alimentaria  Nutricional coordinado intersectorial e interinstitucionalmente e implementación del mismo en el año 2014</t>
  </si>
  <si>
    <t>Socialización del plan de seguridad alimentaria con el mayor número de escenarios y actores posibles con estrategias educomunicativas y actividades de IEC ( 60 cuñas radiales) ,  que posicionen e inviten a los estilos de vida saludables en relación con la nutrición (Evento de lanzamiento)</t>
  </si>
  <si>
    <t xml:space="preserve">Con base en línea base actualizada de las estrategias saludables evaluar la estrategia "El sabor del saber" a fin de fortalecer la implementación de las mejoras necesarias para aplicación de la estrategia en  los establecimientos eduativos y comunitarios del Municipio urbano y rural </t>
  </si>
  <si>
    <t>Fortalece iento del Sistema de Vigilancia Nutricional, mediante la toma de peso y talla, mínimo al 80% de todos los niños menores de 19 años en los colegios urbanos y rurales y sus sedes, de forma trimestral a través del software Who Anthro.</t>
  </si>
  <si>
    <t xml:space="preserve">Realizar una estrategia de prevención de los factores causantes de bulimia y anorexia en tres (3) colegios, seleccionados en articulación con la SLS,  uno rural y dos urbanos, diferentes a los intervenidos en el año 2013, en los grados 10 y 11, </t>
  </si>
  <si>
    <t>Desarrollar una estrategia de capacitación, dos (2) sobre suplementación nutricional dirigida a todos los equipos de salud (públicos y privadas) de los programas de control prenatal y Cy D para que cada Institución y EPS identifique la población con algún grado de desnutrición y así realizar el seguimiento para su recuperación.</t>
  </si>
  <si>
    <t>En coordinación con las EPS, ESE, IPSs, identificar la población menor de dos años con algún grado de desnutrición y los reportados en el ANTHRO  y realizar seguimiento hasta lograr la recuperación Nutricional.</t>
  </si>
  <si>
    <t>156.000.000,oo</t>
  </si>
  <si>
    <t>236.000.000,oo</t>
  </si>
  <si>
    <r>
      <t xml:space="preserve">Realizar un registro de </t>
    </r>
    <r>
      <rPr>
        <sz val="9"/>
        <color indexed="10"/>
        <rFont val="Calibri"/>
        <family val="2"/>
      </rPr>
      <t>caracterización</t>
    </r>
    <r>
      <rPr>
        <sz val="9"/>
        <color indexed="8"/>
        <rFont val="Calibri"/>
        <family val="2"/>
      </rPr>
      <t xml:space="preserve"> y localización que permita identificar el número de personas discapacitadas en el Municipio para garantizar la atención oportuna y servicios de salud a esta población especial durante los próximos cuatro años.</t>
    </r>
  </si>
  <si>
    <r>
      <t xml:space="preserve">Diseño e implementación de Plan de acción impulsando estrategias para la prevención de las ENT a través de la actividad física y educomunicación en escenarios educativos, laborales, sociales y comunitarios durante toda la vigencia y  </t>
    </r>
    <r>
      <rPr>
        <sz val="9"/>
        <rFont val="Calibri"/>
        <family val="2"/>
      </rPr>
      <t xml:space="preserve">FORTALECER EL COMITÉ INTERSECTORIAL PARA EL FOMENTO DE LOS HABITOS SALUDABLES, SEGÚN EL DEC 2771  DE MAYO /08 (DEBEN HACER PARTE DE ESTE COMITÉ, REPRESENTANTES DE LOS SIGUIENTES SECTORES: SALUD , EDUCACION,INSTITUTO DE DEPORTES,PLANEACION,  CULTURA, POLICIA, SSM).   </t>
    </r>
  </si>
  <si>
    <r>
      <t>Tamizaje visual en adultos mayores de 50 años no afiliados al SGSSS y canalización a los servicios de atención para el control y prevención de la ceguera</t>
    </r>
    <r>
      <rPr>
        <sz val="9"/>
        <color indexed="10"/>
        <rFont val="Calibri"/>
        <family val="2"/>
      </rPr>
      <t xml:space="preserve"> </t>
    </r>
  </si>
  <si>
    <t>MUSICA, ARTE Y CULTURA UNA EXPRESION MAS AMPLIA. </t>
  </si>
  <si>
    <t>Desarrollar e implementar el programa “red de escuelas de formación artística” para niños, jóvenes y adolescentes en el municipio entre los cuatro años de gobierno.</t>
  </si>
  <si>
    <t>DESARROLLO E IMPLEMENTACIÓN DE ESCUELAS DE FORMACIÓN ARTISTICA, PROMOCION DE TALENTOS Y  EVENTOS ARTISTICOS, CULTURALES Y ARTESANALES EN EL MUNICIPIO SAN JUAN GIRÓN</t>
  </si>
  <si>
    <t>DOTACION Y MANTENIMIENTO DE IMPLEMENTOS ARTISTICOS, INSTRUMENTOS MUSICALES, TRAJES DE DANZA, CABALLETES, SONIDO,TARIMA, CARPA, SILLAS</t>
  </si>
  <si>
    <t>Desarrollar e implementar cuatro programas en los habitantes del municipio en edad escolar que fortalezca las expresiones culturales y artísticas propias de Girón con el fin de fortalecer la identidad y la tradición e los próximos cuatro años.</t>
  </si>
  <si>
    <t>DESARROLLO TALLERES LUDICO-CULTURALES EN EDAD ESCOLAR EN VEREDAS DEL MUNICIPIO (CPS)</t>
  </si>
  <si>
    <t>REALIZACION DE CONCURSOS INTERCOLEGIADOS PARA FORTALECER LAS EXPRESIONES CULTURALES Y ARTISTICAS EN LOS HABITANTES DEL MUNICIPIO EN EDAD ESCOLAR (DANZAS, POESIA, PINTURA, MÚSICA) (2013)</t>
  </si>
  <si>
    <t>Diseñar e implementar un programa para promover el talento artístico de la población del municipio, a través de competencias, reconocimientos y/o eventos culturales durante el cuatrienio.</t>
  </si>
  <si>
    <t>APOYO PARA LA  REALIZACIÓN DE LAS ACTIVIDADES CULTURALES ENMARCADAS EN LA CELEBRACION DEL CORPUS CHRISTI EN EL MUNICIPIO DE GIRON.</t>
  </si>
  <si>
    <t>"APOYO PARA LA REALIZACION DE ACTIVIDADES ARTISTICAS Y CULTURALES EN LA CELEBRACION DE LA  FIESTA PATRONAL DE SANTA BERNARDITA EN LA  VEREDA ACAPULCO MUNICIPIO DE GIRON"</t>
  </si>
  <si>
    <t>APOYO PARA LA  REALIZACIÓN DE LAS ACTIVIDADES MUSICALES DE ACOMPAÑAMIENTO A  LA SEMANA SANTA INFANTIL Y MAYOR DEL MUNICIPIO DE GIRON</t>
  </si>
  <si>
    <t>APOYO A LA QUINTA VERSION DEL FESTIVAL DE CINE DE SANTANDER</t>
  </si>
  <si>
    <t>APOYO PARA LA REALIZACION DEL V FESTIVAL INTERNACIONAL  TEATRO DE CALLE EN EL MUNICIPIO DE GIRON SANTANDER</t>
  </si>
  <si>
    <t>DESARROLLO DE ACTIVIDADES ARTISTICAS, ENCUENTROS CULTURALES QUE DIFUNDAN EL ARTE Y LA CULTURA AUTOCTONA DEL MUNICIPIO DE GIRON EN EL MARCO DE LA VIGESIMASEXTA FERIA Y FIESTAS DEL MUNICIPIO DE GIRON.</t>
  </si>
  <si>
    <t>RESCATE DE LAS TRADCICIONES NAVIDEÑAS MEDIANTE LA REALIZACION DEL CONCURSO DE PESEBRES Y DE FAROLES, CONCURSO DE PINTURA ALUSIVO A LA CONMEMORACION DEL CUMPLEAÑOS DE GIRON, SAN BENITO</t>
  </si>
  <si>
    <t>REALIZACION DE EVENTOS CULTURALES POR LOS DIFERENTRES SECTORES DEL MUNICIPIO CON LA PARTICIPACION DE DIFERENTES ARTISTAS. (DOMINGOS CULTURALES- CELEBRA LA MUSICA)</t>
  </si>
  <si>
    <t>Construir la memoria histórica y cultural del municipio para promover la tradición oral y escrita, la cultura, historia y arte a través de diferentes medios de promoción y comunicación durante el cuatrienio.</t>
  </si>
  <si>
    <t>SERVICIO LOGISTICO TECNICO Y PROFESIONAL CON UNPROGRAMADORA DE TELEVISION PARA LA DIVULGACION Y EL DESARROLLO DE LA PREPRODUCCION TRASNMISION Y EMISION EN UN CANAL DE TELEVISION CON ALCANCE LOCAL, REGIONAL Y NACIONAL EN EL MARCO DE LA CELEBRACION DE LA SEMANA SANTA LOS DIAS DOMINGO DE RAMOS, MIERCOLES, JUEVES Y VEIERNES SANTO DEL AÑO DEL AÑO 2013 DE LAS ACTIVIDADES RELIGIOSAS PROGRAMADAS DESDE EL MUNICIPIO SAN JUAN GIRON SANTANDER</t>
  </si>
  <si>
    <t>Construir y/o adecuar un escenario como punto de encuentro de la comunidad del municipio donde converjan diferentes tipos de eventos culturales y/o artísticos realizados durante el cuatrienio.</t>
  </si>
  <si>
    <t>DISEÑO PARA LA RESTAURACION DE LAS INSTALACIONES DE LA CASA DE LA CULTURA FRANCISCO MANTILLA DE LOS RÌOS</t>
  </si>
  <si>
    <t>TOTAL EJE TAMÀTICO</t>
  </si>
  <si>
    <t>GIRON INCLUYENTE</t>
  </si>
  <si>
    <t>GIRON RECONOCE Y PROTEGE LOS DERECHOS DE LAS COMUNIDADES ETNICAS ìDEL MUNICIPIO.</t>
  </si>
  <si>
    <t>IGUALDAD DE OPORTUNIDADES PARA LAS COMUNIDADES AFRO Y RROM</t>
  </si>
  <si>
    <t>Diseñar e implementar un programa cultural de música, danza, tradición oral, gastronomía, arte pictórico, dramático o artesanías de las poblaciones Rrom y/o afro del municipio durante el periodo de gobierno</t>
  </si>
  <si>
    <t>REALIZACION DE ACTIVIDADES LUDICAS, CULTURALES Y ARTISITCAS</t>
  </si>
  <si>
    <t>Diseñar e implementar un programa para la recuperación de la memoria histórica y patrimonio cultural e inmaterial de las comunidades afro y/o Rrom del municipio durante el cuatrienio.</t>
  </si>
  <si>
    <t>Negro y Bonito</t>
  </si>
  <si>
    <t>APOYO EN LA CONMEMORACION DEL DIA DE LA AFROCOLOMBIANIDAD (MAYO21)</t>
  </si>
  <si>
    <t>Programado 2013</t>
  </si>
  <si>
    <t>CODIGO SSEPPI</t>
  </si>
  <si>
    <t>INDICADOR</t>
  </si>
  <si>
    <t>Valor ejecutado en la vigencia (2014)</t>
  </si>
  <si>
    <t>Valor programado vigencia (2014)</t>
  </si>
  <si>
    <t>Ludy</t>
  </si>
  <si>
    <t>Oscar Agudelo</t>
  </si>
  <si>
    <t>Construir 580 viviendas en la zona urbana del municipio durante los próximos cuatro años.</t>
  </si>
  <si>
    <t>Número de casas construidas en la zona</t>
  </si>
  <si>
    <t>Diseñar e implementar un programa de otorgamiento de subsidios para mejoramiento o adquisición de vivienda para la población urbana y rural del municipio durante el cuatrienio.</t>
  </si>
  <si>
    <t xml:space="preserve">Número de programas </t>
  </si>
  <si>
    <t>Construcción y/o mejoramiento de 100 unidades de vivienda  en las zonas rurales del municipio para la población vulnerable durante el periodo de gobierno.</t>
  </si>
  <si>
    <t>Número de casasconstruidas ne la zona rural del Municipio.</t>
  </si>
  <si>
    <t>Apoyo para proyectos de vivienda de interes social</t>
  </si>
  <si>
    <t>Poryecto de Vivienda Ciudadela Nuevo Girón (115 viviendas)</t>
  </si>
  <si>
    <t>Subsidios para reubicación de habitantes de Ciudadela Nuevo Girón</t>
  </si>
  <si>
    <t>Programa subsidios complementarios para vivienda Urbana y Rural</t>
  </si>
  <si>
    <t>INSTITUTO DE LA CULTURA TURISMO RECREACION Y DEPORTE </t>
  </si>
  <si>
    <t>Crear una organización que coordine gestione y proyecte el desarrollo en  cultura  recreación  turismo y deporte  como ente descentralizado del orden municipal sujeto a las normas que regulan dichas áreas.</t>
  </si>
  <si>
    <t>Número de instituciones dedicadas a promover  la cultura el turismo la recreación y el deporte.</t>
  </si>
  <si>
    <t>GIRON TODO UN ESCENARIO DEPORTIVO Y COMPETITIVO </t>
  </si>
  <si>
    <t>Crear 5 escuelas deportivas con reconocimiento deportivo para desarrollar disciplinas deportivas en los niños y niñas entre los 6 y 12 años de los estratos uno y dos durante los próximos cuatro años de las cuales dos pertenecerán a niños y niñas de la zona rural del municipio.</t>
  </si>
  <si>
    <t xml:space="preserve">Número de escuelas deportivas con
reconocimiento deportivo.
</t>
  </si>
  <si>
    <t>Diseñar e implementar un programa de formación deportiva en las diferentes disciplinas  para garantizar el proceso de formación y desarrollo deportivo al interior de las instituciones educativas oficiales de Girón durante los próximos cuatro años.</t>
  </si>
  <si>
    <t xml:space="preserve">Número de programas.   </t>
  </si>
  <si>
    <t>Apoyo adicional para las labores profesionales deportivas y recreativas realizadas en la oficina asesora de deportes del municipio San Juan Girón.</t>
  </si>
  <si>
    <t>PROGRAMA: INSTRUCTOR AL COLEGIO</t>
  </si>
  <si>
    <t>Realizar un torneo deportivo inter-escolar para niños en edad escolar entre los 5 y 10 años de edad y uno inter-colegiados para los estudiantes en edad escolar entre los 10 y 15 años de edad en el municipio de Girón por cada año de gobierno.</t>
  </si>
  <si>
    <t xml:space="preserve">Número de eventos deportivos entre
instituciones educativas.
</t>
  </si>
  <si>
    <t>APOYO A LA GESTION DE LA ASESORIA DE DEPORTES DE LA ALCALDIA DE SAN JUAN DIRON,EN LA PLANIFICCION,ORGANIZACIÓN,COORDIANCION  Y DESARROLLO DE LOS PROGRAMAS DEL DEPORTE AFICCIONADO Y COMPETITIVO EN EL AREA URBANA Y RURAL DEL MUNICIPIO,DENTRO DEL MARCO DEL PROYECTO: IMPLEMENTAR ACCIONES QUE GARANTICEN LA EJECUCION DE PROGRAMAS Y ACTIVIDADES QUE FOMENTEN LA PRACTICA DEL DEPORTE,LA RECREACION Y EL APROVECHAMIENTO DEL TIEMPO LIBRE ENFOCADOS A MEJORAR LA CALIDAD DE VIDA DE LA COMUNIDAD DEL MUNICIPIO DE GIRON-SANTANDER.</t>
  </si>
  <si>
    <t>Desarrollar e implementar un programa juegos y olimpiadas rurales y urbanas para promover el desarrollo de disciplinas deportivas en las 21 veredas del sector rural y barrios del municipio durante cada año de gobierno.</t>
  </si>
  <si>
    <t>Número de eventos deportivos realizados.</t>
  </si>
  <si>
    <t>APOYAR LA ORGANIZACIÓN, COORDINACIÓN Y DESARROLLO DE ACTIVIDADES DEPORTIVAS EN LA REALIZACION DE LOSJUEGOS INTERCOLEGIADOS Y DE DOCENTES EN EL MUNICIPIO DE SAN JUAN GIRON, DENTRO DEL PROYECTO: IMPLEMENTAR ACCIONES QUE GARANTICEN LA EJECUCION DE PROGRAMAS Y ACTIVIDADES QUE FOMENTEN LA PRACTICA DEL DEPORTE, LA RECREACION Y EL APROVECHAMIENTO DEL TIEMPO LIBRE ENFOCADOS A MEJORAR LA CALIDAD DE VIDA DE LACOMUNIDAD DEL MUNICIPIO DE GIRON-SANTANDER.</t>
  </si>
  <si>
    <t>Número de canchas sintéticas en el municipio.</t>
  </si>
  <si>
    <t>Construir un complejo deportivo en el antiguo estadio primero de mayo a fin de promover y formar deportistas de alto rendimiento en el municipio en los próximos cuatro años.</t>
  </si>
  <si>
    <t xml:space="preserve">Número de escenarios deportivos para
practicar deportes de alto rendimiento.
</t>
  </si>
  <si>
    <t>Disminuir el porcentaje de escenarios deportivos y recreativos en mal estado realizando mantenimiento adecuación y mejoramiento de los escenarios del municipio de Girón durante el cuatrienio.</t>
  </si>
  <si>
    <t xml:space="preserve">Porcentaje de escenarios deportivos en mal estado.
</t>
  </si>
  <si>
    <t>Construir y adecuar tres canchas sintéticas en los sectores urbanos del municipio durante el presente cuatrienio.</t>
  </si>
  <si>
    <t>CONSTRUCCION DE GIMNASIOS DEPORTIVOS URBANOS</t>
  </si>
  <si>
    <t>ADECUACION POLIDEPORTIVO BARRIO SANTACRUZ FASE II</t>
  </si>
  <si>
    <t>PD.1.08.1.001 </t>
  </si>
  <si>
    <t>Diseñar e implementar tres proyectos para mejorar la transitividad y movilidad de la población en el municipio o entre el municipio y los demás municipios del área metropolitana de Bucaramanga en los próximos cuatro años.</t>
  </si>
  <si>
    <t>Número de proyectos para mejorar la movilidad y transitividad en el Municipio.</t>
  </si>
  <si>
    <t>PD.1.08.1.002 </t>
  </si>
  <si>
    <t>Diseñar e implementar tres proyectos para mejorar la transitividad y movilidad de la población entre las zonas urbanas y las zonas rurales del municipio durante los próximos cuatro años.</t>
  </si>
  <si>
    <t xml:space="preserve">Número de proyectos para mejorar la
transitividad y movilidad en el municipio en las zonas rurales
</t>
  </si>
  <si>
    <t>PD.1.08.1.003 </t>
  </si>
  <si>
    <t>Diseñar e implementar un proyecto para optimizar la señalización vertical y horizontal, como señales de tránsito preventivas e informativas, división de carriles, semaforización, entre otras, de todas las vías del municipio en el cuatrienio.</t>
  </si>
  <si>
    <t>PD.1.08.1.004 </t>
  </si>
  <si>
    <t>Diseñar e implementar un proyecto para  disminuir los puntos de mayor afluencia vehicular, controlar a los infractores y mejorar la seguridad vial en el municipio a través de herramientas visuales, material y campañas educativas, pie de fuerza y/o foto cámaras de vigilancia y seguridad vial, todo esto durante el cuatrienio.</t>
  </si>
  <si>
    <t xml:space="preserve">Número de puntos críticos por el alto índice de accidentalidad reducidos.
</t>
  </si>
  <si>
    <t>PD.1.10.1.001 </t>
  </si>
  <si>
    <t>Construcción de la planta de tratamiento de aguas residuales San Marino para aumentar el porcentaje de agua tratada en el municipio durante el cuatrienio.</t>
  </si>
  <si>
    <t xml:space="preserve"> Porcentaje de Aguas residuales tratadas</t>
  </si>
  <si>
    <t>PD.1.10.1.002 </t>
  </si>
  <si>
    <t>Construcción de redes matrices y domiciliarias de alcantarillado para los asentamientos legalizados del municipio durante el cuatrienio.</t>
  </si>
  <si>
    <t>Número de asentamientos legalizados.</t>
  </si>
  <si>
    <t>PD.1.10.1.003 </t>
  </si>
  <si>
    <t>Construcción, ampliación, sostenimiento y/o mejoramiento de sistemas de acueducto y alcantarillado e  incentivos a través de subsidios para la comunidad del municipio de Girón durante el cuatrienio.</t>
  </si>
  <si>
    <t xml:space="preserve">Número de sistemas de acueducto mejorados,
ampliados o construidos.
</t>
  </si>
  <si>
    <t>PD.1.10.2.001 </t>
  </si>
  <si>
    <t>Construcción, ampliación y/o mejoramiento del sistema de prestación de servicios públicos de energía eléctrica, gas y/o telecomunicaciones para el municipio durante los cuatro años.</t>
  </si>
  <si>
    <t>Número de proyectos realizados.</t>
  </si>
  <si>
    <t>PD.1.10.2.002 </t>
  </si>
  <si>
    <t>Diseñar e implementar un programa para garantizar la continuidad en condiciones óptimas del servicio de alumbrado público para proporcionar la iluminación de los bienes públicos y demás espacios de libre circulación en el municipio durante el cuatrienio.</t>
  </si>
  <si>
    <t>Número de programas implementados</t>
  </si>
  <si>
    <t>MAYOR MOVILIDAD MAYOR ACCESIBILIDAD</t>
  </si>
  <si>
    <t>AGUA POTABLE Y SANEAMIENTO BASICO </t>
  </si>
  <si>
    <t>OTROS SERVICIOS PUBLICOS</t>
  </si>
  <si>
    <t>VIA CALLE 36 ENTRE CARRERA 26 Y 29</t>
  </si>
  <si>
    <t>RECURSOS DEL CRÉDITO</t>
  </si>
  <si>
    <t>VIGENCIAS FUTURAS</t>
  </si>
  <si>
    <t>PUENTE ESTACIÓN DE SERVICIO EL CARMEN</t>
  </si>
  <si>
    <t xml:space="preserve">PUENTE LA BATEA </t>
  </si>
  <si>
    <t>ESTABILIZACIÓN DE MUROS BAMBUES-GIRON CAMPESTRE</t>
  </si>
  <si>
    <t>OBRAS DE REPARCHEO Y MANTENIMIENTO DE VÍAS</t>
  </si>
  <si>
    <t xml:space="preserve">COMPRA DE MAQUINARIA </t>
  </si>
  <si>
    <t>IMPREMENTACION PLAN DE MOVILIDAD FASE III, SUMINISTRO, INSTALACION Y CONSTRUCCION DE OBRAS CIVILES DE SEMAFORIZACION DEL MUNICIPIO DE GIRON</t>
  </si>
  <si>
    <t>MEJORAMIENTO DE ESPACIOS DE INTERES PÚBLICO</t>
  </si>
  <si>
    <t xml:space="preserve">Adicionales alcantarillados pluviales Altos del Carrizal,Altos del Mirador y Mirador de San Juan. </t>
  </si>
  <si>
    <t>Adicional Contrato alcantarillado sanitario del sector 7 CNG</t>
  </si>
  <si>
    <t>GIRON EMPRENDEDOR PROACTIVO Y DINAMICO</t>
  </si>
  <si>
    <t>INCENTIVOS TRIBUTARIOS PARA EMPRESARIOS E INDUSTRIALES QUE GENEREN EMPLEO</t>
  </si>
  <si>
    <t>Diseñar e implementar un programa para reconocer y premiar con incentivos tributarios a los contribuyentes que apoyen programas sociales y paguen oportunamente los impuestos en el municipio durante los próximos cuatro años.</t>
  </si>
  <si>
    <t>Número de empresas beneficiadas con incentivos tributarios.</t>
  </si>
  <si>
    <t>CIENCIA Y TECNOLOGIA PARA EL DESARROLLO EMPRESARIAL</t>
  </si>
  <si>
    <t>Diseñar e implementar un programa de apoyo a través de créditos blandos para la modernización, transformación e innovación tecnológica de las fami, microempresas y mypimes del municipio, con o sin alianzas público-privada  en los próximos cuatro años.</t>
  </si>
  <si>
    <t xml:space="preserve">Número de programas de apoyo para las empresas del municipio
</t>
  </si>
  <si>
    <t>2014 068 3070-010</t>
  </si>
  <si>
    <t>IMPLEMENTAR ESTRATEGIAS PARA APOYAR EL SECTOR ECONOMICO DEL MUNICIPIO SAN JUAN GIRON</t>
  </si>
  <si>
    <t>Apoyar y promocionar la gestión metodológica de la innovación, el diseño de productos de los sectores económicos tradicionales del municipio con o sin alianzas público-privada durante el cuatrienio.</t>
  </si>
  <si>
    <t>Número de empresas y de proyectos de</t>
  </si>
  <si>
    <t>SISTEMA MAESTRO DE INFORMACION</t>
  </si>
  <si>
    <t>Diseñar e implementar un sistema de información social y económica coyuntural sobre la situación actual del municipio con o sin o sin alianzas público-privada durante los próximos cuatro años.</t>
  </si>
  <si>
    <t>Sistema de información creado</t>
  </si>
  <si>
    <t>EMPRENDIMIENTO Y FORTALECIMIENTO EMPRESARIAL</t>
  </si>
  <si>
    <t>Diseñar e implementar un programa que identifique y potencialice la vocación productiva  del municipio a través del  fortalecimiento de  los productos y servicios  líderes en el municipio que jalonen el desarrollo en los próximos cuatro años.</t>
  </si>
  <si>
    <t>Número de programas para el fortalecimento empresarial</t>
  </si>
  <si>
    <t xml:space="preserve">Guayaba limón y guanabana. </t>
  </si>
  <si>
    <t>Diseñar e implementar un programa para el apoyo y fortalecimiento microempresarial y de emprendimiento con acompañamiento profesional y de capacitaciones en desarrollo empresarial en el municipio durante los próximos cuatro años.</t>
  </si>
  <si>
    <t xml:space="preserve">OPS. Apoyo a los proyectos de RIE I y II y TU. </t>
  </si>
  <si>
    <t>Diseñar e implementar un programa para el fortalecimiento y desarrollo de la economía popular del cuatrienio</t>
  </si>
  <si>
    <t>Número de programas implentados.</t>
  </si>
  <si>
    <t>Apoya la feria artesanal.</t>
  </si>
  <si>
    <t>DESARROLLO RURAL SOSTENIBLE</t>
  </si>
  <si>
    <t>UN DESARROLLO RURAL ORIENTADOS POR EXPERTOS PARA UNA MEJOR PRODUCCIÓN AGRÍCOLA</t>
  </si>
  <si>
    <t xml:space="preserve">Crear la oficina de desarrollo rural como dependencia que oriente y ejecute las políticas municipales de este sector durante los próximos cuatro años. </t>
  </si>
  <si>
    <t>Número de oficinas de desarrollo rural.</t>
  </si>
  <si>
    <t>FORTALECIMIENTO  Y APOYO A LA GESTION Y LAS ACTIVIDADES QUE ADELANTA  LA SECRETARIA DE DESARROLLO DEL MUNICIPIO SAN JUAN GIRON</t>
  </si>
  <si>
    <t>ops</t>
  </si>
  <si>
    <t>Diseñar e implementar un programa de orientación y capacitación para generar nuevas alternativas de producción e innovación tecnológica, a través de procesos de producción agropecuaria limpia y sostenible en el municipio durante los próximos cuatro años.</t>
  </si>
  <si>
    <t>Diseñar e implementar un programa de análisis de suelos y costos de producción para maximizar la utilidad de la actividad agrícola en el municipio durante los próximos cuatro años.</t>
  </si>
  <si>
    <t xml:space="preserve">Por gestión. Con la Gobernación. </t>
  </si>
  <si>
    <t>Diseñar e implementar un programa integral de atención al sector agropecuario y de desarrollo de la población del sector rural del municipio en el cuatrienio.</t>
  </si>
  <si>
    <t>BRINDAR APOYO AL DESARROLLO DE PROGRAMAS Y PROYECTOS DIRIGIDOS AL SECTOR RURAL A CARGO DE LA SECRETARIA DE DESARROLLO DEL MUNICIPIO SAN JUAN GIRON.</t>
  </si>
  <si>
    <t xml:space="preserve">Feria Agropecuaria, Día del Campesino </t>
  </si>
  <si>
    <t>SEGURIDAD ALIMENTARIA</t>
  </si>
  <si>
    <t>Construir y/o adecuar un vivero para garantizar la propagación de especies útiles y promisoras utilizadas en los diferentes tipos de cultivos del municipio durante el cuatrienio</t>
  </si>
  <si>
    <t>Número de viveros construidos y/o adecuados.</t>
  </si>
  <si>
    <t>Construir y/o adecuar una huerta auto sostenible para garantizar el uso permanente de suministros vitales, vitaminas y minerales, hidratos de carbono y proteínas como contribución a la nutrición adecuada de las familias del municipio durante el cuatrienio</t>
  </si>
  <si>
    <t xml:space="preserve">Número de huertas construidas y/o
adecuadas.
</t>
  </si>
  <si>
    <t>Construir y/o adecuar una granja de producción de especies menores para contribuir al desarrollo nutricional adecuado de las familias en condición de pobreza extrema en el municipio durante el cuatrienio.</t>
  </si>
  <si>
    <t xml:space="preserve">Número de granjas construidas  y/o
adecuadas.
</t>
  </si>
  <si>
    <t>UN GIRON INTEGRO,QUE PROMUEVE EL DESARROLLO INTELECTUAL, EMOCIONAL, FISICO Y PSICOLOGICO DEL INDIVIDUO</t>
  </si>
  <si>
    <t>MUSICA, ARTE Y CULTURA UNA EXPRESION MAS AMPLIA</t>
  </si>
  <si>
    <t>Desarrollar e implementar cuatro programas en los habitantes del municipio en edad escolar que fortalezca las expresiones culturales y artísticas propias de Girón con el fin de fortalecer la identidad y la tradición e los próximos cuatro años</t>
  </si>
  <si>
    <t>Numero de programas diseñados e implementados</t>
  </si>
  <si>
    <t>GIRÓN HUMANO SOCIAL Y EQUITATIVO</t>
  </si>
  <si>
    <t>ORIENTACIÓN PARA EL DISCAPACITADO</t>
  </si>
  <si>
    <t>Diseñar e implementar dos programas de capacitación productiva a las personas discapacitadas en condición de pobreza extrema del municipio durante los próximos cuatro años.</t>
  </si>
  <si>
    <t xml:space="preserve">Número de programas de capacitación
productiva para personas discapacitadas.
</t>
  </si>
  <si>
    <t>DESARROLLAR UN PROGRAMA DE ATENCION INTEGRAL DE NIÑOS, NIÑAS Y ADOLESCENTES EN CONDICION DE  DISCAPACIDAD DEL MUNICIPIO DE GIRON</t>
  </si>
  <si>
    <t>Asopormen</t>
  </si>
  <si>
    <t>Construir y/o adecuar un centro de atención integral para las personas discapacitadas en el municipio durante el periodo de gobierno</t>
  </si>
  <si>
    <t xml:space="preserve">Número  de  personas  discapacitadas
atendidas.
</t>
  </si>
  <si>
    <t>EDUCACION PARA LA NIÑEZ </t>
  </si>
  <si>
    <t>Construir y/o adecuar un ambiente educativo especializado para atender ìlas necesidades de la primera infancia del municipio en el cuatrienio</t>
  </si>
  <si>
    <t>TOTAL EJE TEMATICO</t>
  </si>
  <si>
    <t>GIRÓN INCLUYENTE</t>
  </si>
  <si>
    <t>GIRÓN UN MUNICIPIO CON ENFOQUE DE GENERO</t>
  </si>
  <si>
    <t>IGUALDAD DE OPORTUNIDAD PARA LAS MUJERES</t>
  </si>
  <si>
    <t xml:space="preserve">Crear y poner en funcionamiento la mesa municipal de seguimiento a las leyes 1257 de 2008 y 1448 de 2011 relacionadas con equidad de género, violencia contra las mujeres y mujeres víctimas del conflicto armado durante el cuatrienio. </t>
  </si>
  <si>
    <t>Número de inciativas municipales.</t>
  </si>
  <si>
    <t>Formular y desarrollar un programa que facilite el reconocimiento de los derechos humanos de las mujeres, lo mismo que los instrumentos nacionales e internacionales para ejercer sus derechos en el municipio durante el periodo de gobierno.</t>
  </si>
  <si>
    <t xml:space="preserve">IMPLEMENTAR ACCIONES PARA LA ATENCION DE LA MUJER EN EL MUNICIPIO DE SAN JUAN GIRON-Implementación de la Ley 1257 </t>
  </si>
  <si>
    <t>Formular y desarrollar un programa para prevenir la violencia contra la mujer y promover la existencia de apoyos institucionales para mitigar el impacto que se genera por estos hechos durante el cuatrienio.</t>
  </si>
  <si>
    <t>IMPLEMENTAR ACCIONES PARA LA ATENCION DE LA MUJER EN EL MUNICIPIO DE SAN JUAN GIRON-Prevención de violencia contra la mujer</t>
  </si>
  <si>
    <t>Construir la política pública de la mujer en el municipio con el fin de cimentar condiciones para una gobernabilidad democrática que satisfaga las demandas de las mujeres en temas de empleo, salud, educación, violencia, participación, equidad, recreación y deporte, cultura, entre otras, en el municipio durante el periodo de gobierno.</t>
  </si>
  <si>
    <t>IMPLEMENTAR ACCIONES PARA LA ATENCION DE LA MUJER EN EL MUNICIPIO DE SAN JUAN GIRON</t>
  </si>
  <si>
    <t>Crear adecuar y/o construir  la oficina y/o secretaria de la mujer con el fin de crear políticas y estrategias que contribuyan a la igualdad de derechos y oportunidades entre mujeres y hombres y a la disminución de prácticas discriminatorias que atenten contra el desarrollo político, social, económico y cultural de las mujeres del Municipio en los próximos cuatro años.</t>
  </si>
  <si>
    <t xml:space="preserve">Construccion de la oficina </t>
  </si>
  <si>
    <t>FORTALECIMIENTO Y APOYO A LA GESTION Y LAS ACTIVIDADES QUE ADELANTA LA SECRETARIA DE DESARROLLO SOCIAL DEL MUNICIPIO</t>
  </si>
  <si>
    <t xml:space="preserve">OPS </t>
  </si>
  <si>
    <t>CERRANDO LA BRECHA</t>
  </si>
  <si>
    <t>Diseñar e implementar cuatro programa de capacitación para la mujer emprendedora del municipio a través de asistencia técnica, innovación tecnológica, crecimiento empresarial y estrategias de comercialización durante el periodo de gobierno.</t>
  </si>
  <si>
    <t>Número de programas</t>
  </si>
  <si>
    <t>Mujeres emprendedoras  Gestión</t>
  </si>
  <si>
    <t>Formar en estudios técnicos, tecnológicos o de educación superior a 10 mujeres en condición de pobreza extrema y 10 mujeres víctimas del conflicto armado en Colombia durante el periodo de gobierno.</t>
  </si>
  <si>
    <t>Número de mujeres beneficiadas.</t>
  </si>
  <si>
    <t xml:space="preserve">Universidad para todos </t>
  </si>
  <si>
    <t>Diseñar e implementar un programa para fortalecer el conocimiento de las madres comunitarias y apoyar en dotación  los hogares de bienestar familiar en modalidad de fami-tradicional durante el cuatrienio.</t>
  </si>
  <si>
    <t>APOYO A LOS HOGARES COMUNITARIOS DEL INSTITUTO COLOMBIANO DE BIENESTAR FAMILIAR DEL MUNICIPIO</t>
  </si>
  <si>
    <t>Día de la Madre Comunitaria , Dotacióon de Hogar Comunitario</t>
  </si>
  <si>
    <t>BIENESTAR INTEGRAL PARA EL ADULTO MAYOR</t>
  </si>
  <si>
    <t>ADULTO MAYOR SALUDABLE</t>
  </si>
  <si>
    <t>Diseñar e implementar un programa dirigido a mejorar las necesidades básicas de alimentación, salud, educación, capacitación, recreación y/o  medio ambiente sano de los adultos mayores residentes en el Municipio.</t>
  </si>
  <si>
    <t>Número de adultos mayores beneficiados.</t>
  </si>
  <si>
    <t>ATENCION INTEGRAL A ADULTOS MAYORES DEL MUNIICIPIO SAN JUAN GIRON</t>
  </si>
  <si>
    <t>Atención de Centro Vida Centro de Bienestar OPS de 2 Personas OLIMPIADAS</t>
  </si>
  <si>
    <t>Diseñar e implementar un programa dirigido a la atención del adulto mayor en condición de discapacidad a través de ayudas técnicas como gafas, prótesis dentales, bastones, sillas de rueda o audífonos durante el cuatrienio.</t>
  </si>
  <si>
    <t>Prótesis  Mercados Sudaderas.</t>
  </si>
  <si>
    <t>Construir, adecuar y/o remodelar un centro de vida para atención integral al adulto mayor en el municipio durante el cuatrienio.</t>
  </si>
  <si>
    <t>Numero de centros de vida.</t>
  </si>
  <si>
    <t>Construir, adecuar y/o mejorar salones socioculturales de la comunidad del municipio durante el periodo de gobierno.</t>
  </si>
  <si>
    <t xml:space="preserve">Número de salones socioculturales
construidos, adecuados y/o mejorados.
</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</si>
</sst>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00_-;\-&quot;$&quot;* #,##0.00_-;_-&quot;$&quot;* &quot;-&quot;??_-;_-@_-"/>
    <numFmt numFmtId="165" formatCode="_-* #,##0.00_-;\-* #,##0.00_-;_-* &quot;-&quot;??_-;_-@_-"/>
    <numFmt numFmtId="166" formatCode="_-&quot;$&quot;* #,##0_-;\-&quot;$&quot;* #,##0_-;_-&quot;$&quot;* &quot;-&quot;??_-;_-@_-"/>
    <numFmt numFmtId="167" formatCode="&quot;$&quot;#,##0.00"/>
    <numFmt numFmtId="168" formatCode="_(* #,##0_);_(* \(#,##0\);_(* &quot;-&quot;??_);_(@_)"/>
    <numFmt numFmtId="169" formatCode="_([$$-240A]\ * #,##0.00_);_([$$-240A]\ * \(#,##0.00\);_([$$-240A]\ * &quot;-&quot;??_);_(@_)"/>
    <numFmt numFmtId="170" formatCode="&quot;$&quot;\ #,##0"/>
    <numFmt numFmtId="171" formatCode="0.0%"/>
    <numFmt numFmtId="172" formatCode="&quot;$&quot;#,##0"/>
    <numFmt numFmtId="173" formatCode="&quot;$&quot;#,##0.0"/>
    <numFmt numFmtId="174" formatCode="&quot;$&quot;\ #,##0.00"/>
    <numFmt numFmtId="175" formatCode="#,##0;[Red]#,##0"/>
    <numFmt numFmtId="176" formatCode="_(&quot;$&quot;\ * #,##0_);_(&quot;$&quot;\ * \(#,##0\);_(&quot;$&quot;\ * &quot;-&quot;??_);_(@_)"/>
    <numFmt numFmtId="177" formatCode="_([$$-240A]\ * #,##0_);_([$$-240A]\ * \(#,##0\);_([$$-240A]\ * &quot;-&quot;_);_(@_)"/>
    <numFmt numFmtId="178" formatCode="[$$-240A]\ #,##0"/>
  </numFmts>
  <fonts count="122">
    <font>
      <sz val="11"/>
      <color theme="1"/>
      <name val="Calibri"/>
      <family val="2"/>
    </font>
    <font>
      <sz val="11"/>
      <color indexed="8"/>
      <name val="Calibri"/>
      <family val="2"/>
    </font>
    <font>
      <b/>
      <sz val="11"/>
      <color indexed="8"/>
      <name val="Calibri"/>
      <family val="2"/>
    </font>
    <font>
      <b/>
      <sz val="11"/>
      <color indexed="62"/>
      <name val="Calibri"/>
      <family val="2"/>
    </font>
    <font>
      <b/>
      <sz val="9"/>
      <color indexed="62"/>
      <name val="Calibri"/>
      <family val="2"/>
    </font>
    <font>
      <sz val="9"/>
      <color indexed="8"/>
      <name val="Calibri"/>
      <family val="2"/>
    </font>
    <font>
      <i/>
      <sz val="9"/>
      <color indexed="8"/>
      <name val="Calibri"/>
      <family val="2"/>
    </font>
    <font>
      <b/>
      <sz val="12"/>
      <color indexed="8"/>
      <name val="Calibri"/>
      <family val="2"/>
    </font>
    <font>
      <b/>
      <sz val="9"/>
      <color indexed="8"/>
      <name val="Calibri"/>
      <family val="2"/>
    </font>
    <font>
      <b/>
      <i/>
      <sz val="9"/>
      <color indexed="8"/>
      <name val="Calibri"/>
      <family val="2"/>
    </font>
    <font>
      <i/>
      <sz val="11"/>
      <color indexed="8"/>
      <name val="Calibri"/>
      <family val="2"/>
    </font>
    <font>
      <sz val="11"/>
      <color indexed="8"/>
      <name val="Berlin Sans FB"/>
      <family val="2"/>
    </font>
    <font>
      <b/>
      <sz val="10"/>
      <color indexed="62"/>
      <name val="Calibri"/>
      <family val="2"/>
    </font>
    <font>
      <i/>
      <sz val="11"/>
      <color indexed="62"/>
      <name val="Calibri"/>
      <family val="2"/>
    </font>
    <font>
      <sz val="8"/>
      <color indexed="8"/>
      <name val="Calibri"/>
      <family val="2"/>
    </font>
    <font>
      <b/>
      <sz val="20"/>
      <color indexed="63"/>
      <name val="Calibri"/>
      <family val="2"/>
    </font>
    <font>
      <b/>
      <sz val="10"/>
      <color indexed="63"/>
      <name val="Calibri"/>
      <family val="2"/>
    </font>
    <font>
      <i/>
      <sz val="9"/>
      <color indexed="63"/>
      <name val="Calibri"/>
      <family val="2"/>
    </font>
    <font>
      <b/>
      <sz val="14"/>
      <color indexed="8"/>
      <name val="Calibri"/>
      <family val="2"/>
    </font>
    <font>
      <sz val="10"/>
      <color indexed="8"/>
      <name val="Calibri"/>
      <family val="2"/>
    </font>
    <font>
      <b/>
      <sz val="10"/>
      <color indexed="8"/>
      <name val="Calibri"/>
      <family val="2"/>
    </font>
    <font>
      <i/>
      <sz val="10"/>
      <color indexed="8"/>
      <name val="Calibri"/>
      <family val="2"/>
    </font>
    <font>
      <b/>
      <sz val="10"/>
      <color indexed="9"/>
      <name val="Arial"/>
      <family val="2"/>
    </font>
    <font>
      <sz val="10"/>
      <name val="Arial"/>
      <family val="2"/>
    </font>
    <font>
      <b/>
      <sz val="10"/>
      <color indexed="8"/>
      <name val="Arial"/>
      <family val="2"/>
    </font>
    <font>
      <sz val="10"/>
      <color indexed="8"/>
      <name val="Arial"/>
      <family val="2"/>
    </font>
    <font>
      <b/>
      <sz val="10"/>
      <name val="Arial"/>
      <family val="2"/>
    </font>
    <font>
      <sz val="10"/>
      <color indexed="9"/>
      <name val="Arial"/>
      <family val="2"/>
    </font>
    <font>
      <b/>
      <sz val="10"/>
      <color indexed="56"/>
      <name val="Arial"/>
      <family val="2"/>
    </font>
    <font>
      <b/>
      <sz val="9"/>
      <color indexed="56"/>
      <name val="Arial"/>
      <family val="2"/>
    </font>
    <font>
      <b/>
      <sz val="8"/>
      <color indexed="56"/>
      <name val="Arial"/>
      <family val="2"/>
    </font>
    <font>
      <b/>
      <sz val="8"/>
      <color indexed="8"/>
      <name val="Arial"/>
      <family val="2"/>
    </font>
    <font>
      <sz val="8"/>
      <color indexed="8"/>
      <name val="Arial"/>
      <family val="2"/>
    </font>
    <font>
      <b/>
      <sz val="8"/>
      <name val="Arial"/>
      <family val="2"/>
    </font>
    <font>
      <b/>
      <sz val="8"/>
      <color indexed="9"/>
      <name val="Arial"/>
      <family val="2"/>
    </font>
    <font>
      <b/>
      <sz val="9"/>
      <name val="Calibri"/>
      <family val="2"/>
    </font>
    <font>
      <sz val="9"/>
      <name val="Calibri"/>
      <family val="2"/>
    </font>
    <font>
      <sz val="9"/>
      <color indexed="10"/>
      <name val="Calibri"/>
      <family val="2"/>
    </font>
    <font>
      <b/>
      <sz val="9"/>
      <color indexed="9"/>
      <name val="Calibri"/>
      <family val="2"/>
    </font>
    <font>
      <b/>
      <sz val="9"/>
      <name val="Tahoma"/>
      <family val="2"/>
    </font>
    <font>
      <sz val="9"/>
      <name val="Tahoma"/>
      <family val="2"/>
    </font>
    <font>
      <b/>
      <sz val="9"/>
      <color indexed="13"/>
      <name val="Calibri"/>
      <family val="2"/>
    </font>
    <font>
      <sz val="9"/>
      <color indexed="8"/>
      <name val="Arial"/>
      <family val="2"/>
    </font>
    <font>
      <b/>
      <sz val="8"/>
      <name val="Tahoma"/>
      <family val="2"/>
    </font>
    <font>
      <sz val="8"/>
      <name val="Tahoma"/>
      <family val="2"/>
    </font>
    <font>
      <sz val="12"/>
      <name val="Tahoma"/>
      <family val="2"/>
    </font>
    <font>
      <sz val="8"/>
      <color indexed="8"/>
      <name val="Verdana"/>
      <family val="2"/>
    </font>
    <font>
      <sz val="9"/>
      <color indexed="56"/>
      <name val="Calibri"/>
      <family val="2"/>
    </font>
    <font>
      <b/>
      <sz val="14"/>
      <name val="Tahoma"/>
      <family val="2"/>
    </font>
    <font>
      <b/>
      <sz val="12"/>
      <name val="Tahoma"/>
      <family val="2"/>
    </font>
    <font>
      <b/>
      <sz val="9"/>
      <color indexed="56"/>
      <name val="Calibri"/>
      <family val="2"/>
    </font>
    <font>
      <sz val="9"/>
      <color indexed="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8" tint="-0.4999699890613556"/>
      <name val="Calibri"/>
      <family val="2"/>
    </font>
    <font>
      <sz val="9"/>
      <color theme="1"/>
      <name val="Calibri"/>
      <family val="2"/>
    </font>
    <font>
      <i/>
      <sz val="9"/>
      <color theme="1"/>
      <name val="Calibri"/>
      <family val="2"/>
    </font>
    <font>
      <b/>
      <sz val="12"/>
      <color theme="1"/>
      <name val="Calibri"/>
      <family val="2"/>
    </font>
    <font>
      <b/>
      <sz val="9"/>
      <color theme="1"/>
      <name val="Calibri"/>
      <family val="2"/>
    </font>
    <font>
      <b/>
      <i/>
      <sz val="9"/>
      <color theme="1"/>
      <name val="Calibri"/>
      <family val="2"/>
    </font>
    <font>
      <b/>
      <sz val="9"/>
      <color theme="8" tint="-0.4999699890613556"/>
      <name val="Calibri"/>
      <family val="2"/>
    </font>
    <font>
      <sz val="11"/>
      <color theme="1"/>
      <name val="Berlin Sans FB"/>
      <family val="2"/>
    </font>
    <font>
      <b/>
      <sz val="10"/>
      <color theme="8" tint="-0.4999699890613556"/>
      <name val="Calibri"/>
      <family val="2"/>
    </font>
    <font>
      <i/>
      <sz val="11"/>
      <color theme="8" tint="-0.4999699890613556"/>
      <name val="Calibri"/>
      <family val="2"/>
    </font>
    <font>
      <sz val="8"/>
      <color theme="1"/>
      <name val="Calibri"/>
      <family val="2"/>
    </font>
    <font>
      <b/>
      <sz val="20"/>
      <color rgb="FF404040"/>
      <name val="Calibri"/>
      <family val="2"/>
    </font>
    <font>
      <i/>
      <sz val="11"/>
      <color theme="1"/>
      <name val="Calibri"/>
      <family val="2"/>
    </font>
    <font>
      <b/>
      <sz val="10"/>
      <color theme="1"/>
      <name val="Calibri"/>
      <family val="2"/>
    </font>
    <font>
      <i/>
      <sz val="10"/>
      <color theme="1"/>
      <name val="Calibri"/>
      <family val="2"/>
    </font>
    <font>
      <sz val="10"/>
      <color theme="1"/>
      <name val="Calibri"/>
      <family val="2"/>
    </font>
    <font>
      <b/>
      <sz val="10"/>
      <color theme="1"/>
      <name val="Arial"/>
      <family val="2"/>
    </font>
    <font>
      <sz val="10"/>
      <color theme="1"/>
      <name val="Arial"/>
      <family val="2"/>
    </font>
    <font>
      <sz val="10"/>
      <color rgb="FF000000"/>
      <name val="Arial"/>
      <family val="2"/>
    </font>
    <font>
      <b/>
      <sz val="10"/>
      <color theme="0"/>
      <name val="Arial"/>
      <family val="2"/>
    </font>
    <font>
      <sz val="10"/>
      <color theme="0"/>
      <name val="Arial"/>
      <family val="2"/>
    </font>
    <font>
      <b/>
      <sz val="8"/>
      <color theme="1"/>
      <name val="Arial"/>
      <family val="2"/>
    </font>
    <font>
      <sz val="8"/>
      <color theme="1"/>
      <name val="Arial"/>
      <family val="2"/>
    </font>
    <font>
      <b/>
      <sz val="8"/>
      <color theme="0"/>
      <name val="Arial"/>
      <family val="2"/>
    </font>
    <font>
      <b/>
      <sz val="9"/>
      <color theme="0"/>
      <name val="Calibri"/>
      <family val="2"/>
    </font>
    <font>
      <sz val="9"/>
      <color rgb="FFFF0000"/>
      <name val="Calibri"/>
      <family val="2"/>
    </font>
    <font>
      <sz val="9"/>
      <color rgb="FF000000"/>
      <name val="Calibri"/>
      <family val="2"/>
    </font>
    <font>
      <b/>
      <sz val="10"/>
      <color rgb="FF002060"/>
      <name val="Arial"/>
      <family val="2"/>
    </font>
    <font>
      <b/>
      <sz val="9"/>
      <color rgb="FFFFFF00"/>
      <name val="Calibri"/>
      <family val="2"/>
    </font>
    <font>
      <sz val="9"/>
      <color theme="1"/>
      <name val="Arial"/>
      <family val="2"/>
    </font>
    <font>
      <sz val="8"/>
      <color theme="1"/>
      <name val="Verdana"/>
      <family val="2"/>
    </font>
    <font>
      <sz val="9"/>
      <color rgb="FF002060"/>
      <name val="Calibri"/>
      <family val="2"/>
    </font>
    <font>
      <b/>
      <sz val="9"/>
      <color rgb="FF002060"/>
      <name val="Calibri"/>
      <family val="2"/>
    </font>
    <font>
      <sz val="9"/>
      <color theme="0"/>
      <name val="Calibri"/>
      <family val="2"/>
    </font>
    <font>
      <b/>
      <sz val="14"/>
      <color theme="1"/>
      <name val="Calibri"/>
      <family val="2"/>
    </font>
    <font>
      <b/>
      <sz val="10"/>
      <color rgb="FF404040"/>
      <name val="Calibri"/>
      <family val="2"/>
    </font>
    <font>
      <b/>
      <sz val="9"/>
      <color rgb="FF002060"/>
      <name val="Arial"/>
      <family val="2"/>
    </font>
    <font>
      <b/>
      <sz val="8"/>
      <color rgb="FF002060"/>
      <name val="Arial"/>
      <family val="2"/>
    </font>
    <font>
      <b/>
      <sz val="8"/>
      <name val="Calibri"/>
      <family val="2"/>
    </font>
  </fonts>
  <fills count="12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patternFill patternType="solid">
        <fgColor theme="0"/>
        <bgColor indexed="64"/>
      </patternFill>
    </fill>
    <fill>
      <patternFill patternType="solid">
        <fgColor rgb="FF00FFFF"/>
        <bgColor indexed="64"/>
      </patternFill>
    </fill>
    <fill>
      <patternFill patternType="solid">
        <fgColor rgb="FFFFFF00"/>
        <bgColor indexed="64"/>
      </patternFill>
    </fill>
    <fill>
      <patternFill patternType="solid">
        <fgColor theme="4" tint="-0.4999699890613556"/>
        <bgColor indexed="64"/>
      </patternFill>
    </fill>
    <fill>
      <patternFill patternType="solid">
        <fgColor theme="3" tint="-0.24997000396251678"/>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gradientFill degree="90">
        <stop position="0">
          <color theme="0"/>
        </stop>
        <stop position="1">
          <color rgb="FF00B0F0"/>
        </stop>
      </gradientFill>
    </fill>
    <fill>
      <gradientFill degree="90">
        <stop position="0">
          <color theme="0"/>
        </stop>
        <stop position="1">
          <color rgb="FF00B0F0"/>
        </stop>
      </gradientFill>
    </fill>
    <fill>
      <patternFill patternType="solid">
        <fgColor rgb="FFFFCC00"/>
        <bgColor indexed="64"/>
      </pattern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
      <gradientFill degree="90">
        <stop position="0">
          <color theme="0"/>
        </stop>
        <stop position="1">
          <color rgb="FF00B0F0"/>
        </stop>
      </gradient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style="thin">
        <color theme="0"/>
      </right>
      <top/>
      <bottom style="thin">
        <color theme="0"/>
      </bottom>
    </border>
    <border>
      <left/>
      <right style="thin">
        <color theme="0"/>
      </right>
      <top style="thin">
        <color theme="0"/>
      </top>
      <bottom/>
    </border>
    <border>
      <left style="thin">
        <color theme="0"/>
      </left>
      <right style="thin">
        <color theme="0"/>
      </right>
      <top style="thin">
        <color theme="0"/>
      </top>
      <bottom/>
    </border>
    <border>
      <left/>
      <right style="thin">
        <color theme="0"/>
      </right>
      <top/>
      <bottom/>
    </border>
    <border>
      <left style="thin">
        <color theme="0"/>
      </left>
      <right/>
      <top/>
      <bottom style="thin">
        <color theme="0"/>
      </bottom>
    </border>
    <border>
      <left style="thin">
        <color theme="0"/>
      </left>
      <right style="thin">
        <color theme="0"/>
      </right>
      <top/>
      <bottom/>
    </border>
    <border>
      <left style="thin">
        <color theme="0"/>
      </left>
      <right style="thin">
        <color theme="0"/>
      </right>
      <top style="thin">
        <color rgb="FF002060"/>
      </top>
      <bottom style="thin">
        <color rgb="FF002060"/>
      </bottom>
    </border>
    <border>
      <left style="thin">
        <color theme="0"/>
      </left>
      <right style="thin">
        <color theme="0"/>
      </right>
      <top style="thin">
        <color rgb="FF002060"/>
      </top>
      <bottom/>
    </border>
    <border>
      <left/>
      <right/>
      <top/>
      <bottom style="thin">
        <color theme="0"/>
      </bottom>
    </border>
    <border>
      <left/>
      <right style="thin">
        <color theme="0"/>
      </right>
      <top/>
      <bottom style="thin">
        <color theme="0"/>
      </bottom>
    </border>
    <border>
      <left style="medium">
        <color theme="0"/>
      </left>
      <right/>
      <top style="medium">
        <color theme="8" tint="-0.4999699890613556"/>
      </top>
      <bottom style="medium">
        <color theme="8" tint="-0.4999699890613556"/>
      </bottom>
    </border>
    <border>
      <left style="medium">
        <color theme="0"/>
      </left>
      <right style="medium">
        <color theme="0"/>
      </right>
      <top style="medium">
        <color theme="8" tint="-0.4999699890613556"/>
      </top>
      <bottom style="medium">
        <color theme="8" tint="-0.4999699890613556"/>
      </bottom>
    </border>
    <border>
      <left style="medium">
        <color theme="0"/>
      </left>
      <right style="thin">
        <color theme="0"/>
      </right>
      <top style="medium">
        <color theme="8" tint="-0.4999699890613556"/>
      </top>
      <bottom style="medium">
        <color theme="8" tint="-0.4999699890613556"/>
      </bottom>
    </border>
    <border>
      <left/>
      <right/>
      <top style="medium">
        <color theme="8" tint="-0.4999699890613556"/>
      </top>
      <bottom/>
    </border>
    <border>
      <left style="thin">
        <color theme="0"/>
      </left>
      <right style="medium">
        <color theme="0"/>
      </right>
      <top style="thin">
        <color theme="0"/>
      </top>
      <bottom style="thin">
        <color theme="0"/>
      </bottom>
    </border>
    <border>
      <left style="medium">
        <color theme="0"/>
      </left>
      <right style="medium">
        <color theme="0"/>
      </right>
      <top style="thin">
        <color theme="0"/>
      </top>
      <bottom style="thin">
        <color theme="0"/>
      </bottom>
    </border>
    <border>
      <left style="medium">
        <color theme="0"/>
      </left>
      <right style="thin">
        <color theme="0"/>
      </right>
      <top style="thin">
        <color theme="0"/>
      </top>
      <bottom style="thin">
        <color theme="0"/>
      </bottom>
    </border>
    <border>
      <left style="thin">
        <color theme="0"/>
      </left>
      <right/>
      <top style="thin">
        <color theme="0"/>
      </top>
      <bottom/>
    </border>
    <border>
      <left style="thin">
        <color theme="0"/>
      </left>
      <right/>
      <top/>
      <bottom/>
    </border>
    <border>
      <left style="thin">
        <color theme="8" tint="-0.4999699890613556"/>
      </left>
      <right style="thin">
        <color theme="8" tint="-0.4999699890613556"/>
      </right>
      <top style="thin">
        <color theme="8" tint="-0.4999699890613556"/>
      </top>
      <bottom style="thin">
        <color theme="8" tint="-0.4999699890613556"/>
      </bottom>
    </border>
    <border>
      <left style="thin">
        <color rgb="FF002060"/>
      </left>
      <right style="thin">
        <color rgb="FF002060"/>
      </right>
      <top style="thin">
        <color rgb="FF002060"/>
      </top>
      <bottom style="thin">
        <color rgb="FF002060"/>
      </bottom>
    </border>
    <border>
      <left style="thin">
        <color rgb="FF002060"/>
      </left>
      <right style="thin">
        <color rgb="FF002060"/>
      </right>
      <top style="thin">
        <color rgb="FF002060"/>
      </top>
      <bottom/>
    </border>
    <border>
      <left style="thin"/>
      <right style="thin"/>
      <top style="thin"/>
      <bottom style="thin"/>
    </border>
    <border>
      <left style="medium">
        <color theme="8" tint="-0.4999699890613556"/>
      </left>
      <right/>
      <top style="medium">
        <color theme="8" tint="-0.4999699890613556"/>
      </top>
      <bottom style="medium">
        <color theme="8" tint="-0.4999699890613556"/>
      </bottom>
    </border>
    <border>
      <left/>
      <right/>
      <top style="medium">
        <color theme="8" tint="-0.4999699890613556"/>
      </top>
      <bottom style="medium">
        <color theme="8" tint="-0.4999699890613556"/>
      </bottom>
    </border>
    <border>
      <left/>
      <right style="medium">
        <color theme="8" tint="-0.4999699890613556"/>
      </right>
      <top style="medium">
        <color theme="8" tint="-0.4999699890613556"/>
      </top>
      <bottom style="medium">
        <color theme="8" tint="-0.4999699890613556"/>
      </bottom>
    </border>
    <border>
      <left/>
      <right/>
      <top style="thin">
        <color theme="0"/>
      </top>
      <bottom style="thin">
        <color theme="0"/>
      </bottom>
    </border>
    <border>
      <left/>
      <right/>
      <top style="thin">
        <color theme="0"/>
      </top>
      <bottom/>
    </border>
    <border>
      <left style="thin">
        <color rgb="FF002060"/>
      </left>
      <right style="thin">
        <color rgb="FF002060"/>
      </right>
      <top/>
      <bottom style="thin">
        <color rgb="FF002060"/>
      </bottom>
    </border>
    <border>
      <left style="thin">
        <color rgb="FF002060"/>
      </left>
      <right style="thin">
        <color rgb="FF002060"/>
      </right>
      <top/>
      <bottom/>
    </border>
    <border>
      <left style="thin">
        <color theme="0"/>
      </left>
      <right style="thin">
        <color theme="0"/>
      </right>
      <top/>
      <bottom style="thin">
        <color rgb="FF00206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4" fillId="29" borderId="1" applyNumberFormat="0" applyAlignment="0" applyProtection="0"/>
    <xf numFmtId="0" fontId="75" fillId="30"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6" fillId="31" borderId="0" applyNumberFormat="0" applyBorder="0" applyAlignment="0" applyProtection="0"/>
    <xf numFmtId="0" fontId="23" fillId="0" borderId="0">
      <alignment/>
      <protection/>
    </xf>
    <xf numFmtId="0" fontId="23" fillId="0" borderId="0">
      <alignment/>
      <protection/>
    </xf>
    <xf numFmtId="0" fontId="0" fillId="32" borderId="5" applyNumberFormat="0" applyFont="0" applyAlignment="0" applyProtection="0"/>
    <xf numFmtId="9" fontId="0" fillId="0" borderId="0" applyFont="0" applyFill="0" applyBorder="0" applyAlignment="0" applyProtection="0"/>
    <xf numFmtId="0" fontId="77" fillId="21"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3" fillId="0" borderId="8" applyNumberFormat="0" applyFill="0" applyAlignment="0" applyProtection="0"/>
    <xf numFmtId="0" fontId="82" fillId="0" borderId="9" applyNumberFormat="0" applyFill="0" applyAlignment="0" applyProtection="0"/>
  </cellStyleXfs>
  <cellXfs count="694">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83" fillId="33" borderId="13" xfId="0" applyFont="1" applyFill="1" applyBorder="1" applyAlignment="1">
      <alignment horizontal="center" vertical="center"/>
    </xf>
    <xf numFmtId="0" fontId="83" fillId="34" borderId="1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83" fillId="0" borderId="19" xfId="0" applyFont="1" applyBorder="1" applyAlignment="1">
      <alignment/>
    </xf>
    <xf numFmtId="0" fontId="0" fillId="0" borderId="20" xfId="0" applyBorder="1" applyAlignment="1">
      <alignment/>
    </xf>
    <xf numFmtId="0" fontId="83" fillId="0" borderId="20" xfId="0" applyFont="1" applyBorder="1" applyAlignment="1">
      <alignment/>
    </xf>
    <xf numFmtId="0" fontId="0" fillId="35" borderId="0" xfId="0" applyFill="1" applyBorder="1" applyAlignment="1">
      <alignment/>
    </xf>
    <xf numFmtId="0" fontId="83" fillId="36" borderId="0" xfId="0" applyFont="1" applyFill="1" applyBorder="1" applyAlignment="1">
      <alignment/>
    </xf>
    <xf numFmtId="0" fontId="83" fillId="37" borderId="21" xfId="0" applyFont="1" applyFill="1" applyBorder="1" applyAlignment="1">
      <alignment/>
    </xf>
    <xf numFmtId="0" fontId="0" fillId="38" borderId="21" xfId="0" applyFill="1" applyBorder="1" applyAlignment="1">
      <alignment/>
    </xf>
    <xf numFmtId="0" fontId="84" fillId="0" borderId="10" xfId="0" applyFont="1" applyBorder="1" applyAlignment="1">
      <alignment wrapText="1"/>
    </xf>
    <xf numFmtId="0" fontId="84" fillId="0" borderId="15" xfId="0" applyFont="1" applyBorder="1" applyAlignment="1">
      <alignment wrapText="1"/>
    </xf>
    <xf numFmtId="0" fontId="0" fillId="0" borderId="10" xfId="0" applyBorder="1" applyAlignment="1">
      <alignment vertical="center"/>
    </xf>
    <xf numFmtId="0" fontId="0" fillId="0" borderId="15" xfId="0" applyBorder="1" applyAlignment="1">
      <alignment vertical="center"/>
    </xf>
    <xf numFmtId="0" fontId="0" fillId="0" borderId="10" xfId="0" applyBorder="1" applyAlignment="1">
      <alignment horizontal="center" vertical="center"/>
    </xf>
    <xf numFmtId="0" fontId="0" fillId="0" borderId="15" xfId="0" applyBorder="1" applyAlignment="1">
      <alignment horizontal="center" vertical="center"/>
    </xf>
    <xf numFmtId="0" fontId="82" fillId="0" borderId="10" xfId="0" applyFont="1" applyBorder="1" applyAlignment="1">
      <alignment horizontal="center" vertical="center"/>
    </xf>
    <xf numFmtId="0" fontId="82" fillId="0" borderId="15" xfId="0" applyFont="1" applyBorder="1" applyAlignment="1">
      <alignment horizontal="center" vertical="center"/>
    </xf>
    <xf numFmtId="0" fontId="85" fillId="0" borderId="15" xfId="0" applyFont="1" applyBorder="1" applyAlignment="1">
      <alignment vertical="center" wrapText="1"/>
    </xf>
    <xf numFmtId="9" fontId="86" fillId="0" borderId="10" xfId="56" applyFont="1" applyBorder="1" applyAlignment="1">
      <alignment horizontal="center" vertical="center"/>
    </xf>
    <xf numFmtId="0" fontId="85" fillId="0" borderId="18" xfId="0" applyFont="1" applyBorder="1" applyAlignment="1">
      <alignment vertical="center" wrapText="1"/>
    </xf>
    <xf numFmtId="0" fontId="87" fillId="0" borderId="10" xfId="0" applyFont="1" applyBorder="1" applyAlignment="1">
      <alignment vertical="center" wrapText="1"/>
    </xf>
    <xf numFmtId="0" fontId="87" fillId="0" borderId="15" xfId="0" applyFont="1" applyBorder="1" applyAlignment="1">
      <alignment vertical="center" wrapText="1"/>
    </xf>
    <xf numFmtId="0" fontId="88" fillId="0" borderId="10" xfId="0" applyFont="1" applyBorder="1" applyAlignment="1">
      <alignment horizontal="left" vertical="center" wrapText="1"/>
    </xf>
    <xf numFmtId="0" fontId="88" fillId="0" borderId="15" xfId="0" applyFont="1" applyBorder="1" applyAlignment="1">
      <alignment horizontal="left" vertical="center" wrapText="1"/>
    </xf>
    <xf numFmtId="0" fontId="89" fillId="39" borderId="22" xfId="0" applyFont="1" applyFill="1" applyBorder="1" applyAlignment="1">
      <alignment horizontal="center" vertical="center" textRotation="90"/>
    </xf>
    <xf numFmtId="0" fontId="89" fillId="40" borderId="13" xfId="0" applyFont="1" applyFill="1" applyBorder="1" applyAlignment="1">
      <alignment vertical="center" textRotation="90"/>
    </xf>
    <xf numFmtId="0" fontId="83" fillId="41" borderId="13" xfId="0" applyFont="1" applyFill="1" applyBorder="1" applyAlignment="1">
      <alignment horizontal="center" vertical="center" wrapText="1"/>
    </xf>
    <xf numFmtId="0" fontId="89" fillId="42" borderId="13" xfId="0" applyFont="1" applyFill="1" applyBorder="1" applyAlignment="1">
      <alignment horizontal="center" vertical="center" wrapText="1"/>
    </xf>
    <xf numFmtId="0" fontId="89" fillId="43" borderId="13" xfId="0" applyFont="1" applyFill="1" applyBorder="1" applyAlignment="1">
      <alignment horizontal="center" vertical="center" textRotation="90"/>
    </xf>
    <xf numFmtId="0" fontId="83" fillId="44" borderId="13" xfId="0" applyFont="1" applyFill="1" applyBorder="1" applyAlignment="1">
      <alignment horizontal="center" vertical="center" textRotation="90"/>
    </xf>
    <xf numFmtId="0" fontId="82" fillId="0" borderId="10" xfId="0" applyFont="1" applyBorder="1" applyAlignment="1">
      <alignment/>
    </xf>
    <xf numFmtId="0" fontId="0" fillId="0" borderId="11" xfId="0" applyBorder="1" applyAlignment="1">
      <alignment horizontal="center"/>
    </xf>
    <xf numFmtId="0" fontId="90" fillId="0" borderId="10" xfId="0" applyFont="1" applyBorder="1" applyAlignment="1">
      <alignment/>
    </xf>
    <xf numFmtId="0" fontId="91" fillId="45" borderId="13" xfId="0" applyFont="1" applyFill="1" applyBorder="1" applyAlignment="1">
      <alignment horizontal="center" vertical="center" wrapText="1"/>
    </xf>
    <xf numFmtId="9" fontId="0" fillId="0" borderId="10" xfId="56" applyFont="1" applyBorder="1" applyAlignment="1">
      <alignment horizontal="center" vertical="center"/>
    </xf>
    <xf numFmtId="14" fontId="92" fillId="0" borderId="10" xfId="0" applyNumberFormat="1" applyFont="1" applyBorder="1" applyAlignment="1">
      <alignment/>
    </xf>
    <xf numFmtId="0" fontId="92" fillId="0" borderId="10" xfId="0" applyFont="1" applyBorder="1" applyAlignment="1">
      <alignment/>
    </xf>
    <xf numFmtId="9" fontId="93" fillId="0" borderId="11" xfId="0" applyNumberFormat="1" applyFont="1" applyBorder="1" applyAlignment="1">
      <alignment vertical="center"/>
    </xf>
    <xf numFmtId="0" fontId="83" fillId="46" borderId="10" xfId="0" applyFont="1" applyFill="1" applyBorder="1" applyAlignment="1">
      <alignment horizontal="center" vertical="center"/>
    </xf>
    <xf numFmtId="0" fontId="0" fillId="0" borderId="10" xfId="0" applyBorder="1" applyAlignment="1">
      <alignment/>
    </xf>
    <xf numFmtId="9" fontId="94" fillId="0" borderId="10" xfId="0" applyNumberFormat="1" applyFont="1" applyBorder="1" applyAlignment="1">
      <alignment horizontal="center" vertical="center"/>
    </xf>
    <xf numFmtId="0" fontId="90" fillId="0" borderId="0" xfId="0" applyFont="1" applyBorder="1" applyAlignment="1">
      <alignment horizontal="left"/>
    </xf>
    <xf numFmtId="0" fontId="90" fillId="0" borderId="23" xfId="0" applyFont="1" applyBorder="1" applyAlignment="1">
      <alignment horizontal="left"/>
    </xf>
    <xf numFmtId="0" fontId="90" fillId="0" borderId="24" xfId="0" applyFont="1" applyBorder="1" applyAlignment="1">
      <alignment horizontal="left"/>
    </xf>
    <xf numFmtId="0" fontId="90" fillId="0" borderId="25" xfId="0" applyFont="1" applyBorder="1" applyAlignment="1">
      <alignment horizontal="left"/>
    </xf>
    <xf numFmtId="0" fontId="90" fillId="0" borderId="26" xfId="0" applyFont="1" applyBorder="1" applyAlignment="1">
      <alignment horizontal="left"/>
    </xf>
    <xf numFmtId="0" fontId="86" fillId="0" borderId="27" xfId="0" applyFont="1" applyBorder="1" applyAlignment="1">
      <alignment horizontal="left"/>
    </xf>
    <xf numFmtId="0" fontId="0" fillId="0" borderId="27" xfId="0" applyBorder="1" applyAlignment="1">
      <alignment horizontal="center"/>
    </xf>
    <xf numFmtId="0" fontId="0" fillId="0" borderId="28" xfId="0" applyBorder="1" applyAlignment="1">
      <alignment horizontal="center"/>
    </xf>
    <xf numFmtId="0" fontId="86" fillId="0" borderId="11" xfId="0" applyFont="1" applyBorder="1" applyAlignment="1">
      <alignment horizontal="left"/>
    </xf>
    <xf numFmtId="0" fontId="0" fillId="0" borderId="10" xfId="0" applyBorder="1" applyAlignment="1">
      <alignment horizontal="left"/>
    </xf>
    <xf numFmtId="0" fontId="0" fillId="0" borderId="27" xfId="0" applyBorder="1" applyAlignment="1">
      <alignment horizontal="left"/>
    </xf>
    <xf numFmtId="0" fontId="0" fillId="0" borderId="11" xfId="0" applyBorder="1" applyAlignment="1">
      <alignment horizontal="left"/>
    </xf>
    <xf numFmtId="0" fontId="95" fillId="0" borderId="27" xfId="0" applyFont="1" applyBorder="1" applyAlignment="1">
      <alignment horizontal="left"/>
    </xf>
    <xf numFmtId="166" fontId="82" fillId="0" borderId="27" xfId="49" applyNumberFormat="1" applyFont="1" applyBorder="1" applyAlignment="1">
      <alignment horizontal="left" vertical="center" wrapText="1"/>
    </xf>
    <xf numFmtId="166" fontId="82" fillId="0" borderId="28" xfId="49" applyNumberFormat="1" applyFont="1" applyBorder="1" applyAlignment="1">
      <alignment horizontal="left" vertical="center" wrapText="1"/>
    </xf>
    <xf numFmtId="166" fontId="86" fillId="0" borderId="29" xfId="49" applyNumberFormat="1" applyFont="1" applyBorder="1" applyAlignment="1">
      <alignment vertical="center" wrapText="1"/>
    </xf>
    <xf numFmtId="9" fontId="0" fillId="0" borderId="10" xfId="56" applyFont="1" applyBorder="1" applyAlignment="1">
      <alignment/>
    </xf>
    <xf numFmtId="9" fontId="83" fillId="47" borderId="13" xfId="56" applyFont="1" applyFill="1" applyBorder="1" applyAlignment="1">
      <alignment horizontal="center" vertical="center" wrapText="1"/>
    </xf>
    <xf numFmtId="0" fontId="0" fillId="0" borderId="11" xfId="0" applyBorder="1" applyAlignment="1">
      <alignment horizontal="left"/>
    </xf>
    <xf numFmtId="0" fontId="0" fillId="0" borderId="11" xfId="0" applyBorder="1" applyAlignment="1">
      <alignment horizontal="center"/>
    </xf>
    <xf numFmtId="0" fontId="84" fillId="0" borderId="10" xfId="0" applyFont="1" applyBorder="1" applyAlignment="1">
      <alignment vertical="center" wrapText="1"/>
    </xf>
    <xf numFmtId="0" fontId="96" fillId="0" borderId="10" xfId="0" applyFont="1" applyBorder="1" applyAlignment="1">
      <alignment horizontal="center" vertical="center" wrapText="1"/>
    </xf>
    <xf numFmtId="0" fontId="97" fillId="0" borderId="10" xfId="0" applyFont="1" applyBorder="1" applyAlignment="1">
      <alignment vertical="center" wrapText="1"/>
    </xf>
    <xf numFmtId="166" fontId="0" fillId="0" borderId="10" xfId="49" applyNumberFormat="1" applyFont="1" applyBorder="1" applyAlignment="1">
      <alignment horizontal="center" vertical="center"/>
    </xf>
    <xf numFmtId="166" fontId="0" fillId="0" borderId="15" xfId="49" applyNumberFormat="1" applyFont="1" applyBorder="1" applyAlignment="1">
      <alignment horizontal="center" vertical="center"/>
    </xf>
    <xf numFmtId="166" fontId="0" fillId="0" borderId="10" xfId="49" applyNumberFormat="1" applyFont="1" applyBorder="1" applyAlignment="1">
      <alignment/>
    </xf>
    <xf numFmtId="166" fontId="98" fillId="0" borderId="10" xfId="49" applyNumberFormat="1" applyFont="1" applyBorder="1" applyAlignment="1">
      <alignment vertical="center"/>
    </xf>
    <xf numFmtId="166" fontId="0" fillId="0" borderId="10" xfId="49" applyNumberFormat="1" applyFont="1" applyBorder="1" applyAlignment="1">
      <alignment vertical="center"/>
    </xf>
    <xf numFmtId="166" fontId="0" fillId="0" borderId="12" xfId="49" applyNumberFormat="1" applyFont="1" applyBorder="1" applyAlignment="1">
      <alignment vertical="center"/>
    </xf>
    <xf numFmtId="166" fontId="0" fillId="0" borderId="15" xfId="49" applyNumberFormat="1" applyFont="1" applyBorder="1" applyAlignment="1">
      <alignment vertical="center"/>
    </xf>
    <xf numFmtId="166" fontId="0" fillId="0" borderId="30" xfId="49" applyNumberFormat="1" applyFont="1" applyBorder="1" applyAlignment="1">
      <alignment vertical="center"/>
    </xf>
    <xf numFmtId="0" fontId="88" fillId="0" borderId="10" xfId="0" applyFont="1" applyBorder="1" applyAlignment="1">
      <alignment horizontal="center" vertical="center"/>
    </xf>
    <xf numFmtId="0" fontId="88" fillId="0" borderId="15" xfId="0" applyFont="1" applyBorder="1" applyAlignment="1">
      <alignment vertical="center" wrapText="1"/>
    </xf>
    <xf numFmtId="0" fontId="0" fillId="0" borderId="18" xfId="0" applyBorder="1" applyAlignment="1">
      <alignment vertical="center"/>
    </xf>
    <xf numFmtId="0" fontId="0" fillId="0" borderId="18" xfId="0" applyBorder="1" applyAlignment="1">
      <alignment horizontal="center" vertical="center"/>
    </xf>
    <xf numFmtId="9" fontId="0" fillId="0" borderId="18" xfId="56" applyFont="1" applyBorder="1" applyAlignment="1">
      <alignment vertical="center"/>
    </xf>
    <xf numFmtId="9" fontId="0" fillId="0" borderId="15" xfId="56" applyFont="1" applyBorder="1" applyAlignment="1">
      <alignment vertical="center"/>
    </xf>
    <xf numFmtId="9" fontId="82" fillId="0" borderId="18" xfId="56" applyFont="1" applyBorder="1" applyAlignment="1">
      <alignment horizontal="center" vertical="center"/>
    </xf>
    <xf numFmtId="9" fontId="82" fillId="0" borderId="15" xfId="56" applyFont="1" applyBorder="1" applyAlignment="1">
      <alignment horizontal="center" vertical="center"/>
    </xf>
    <xf numFmtId="0" fontId="88" fillId="0" borderId="10" xfId="0" applyFont="1" applyBorder="1" applyAlignment="1">
      <alignment horizontal="center" vertical="center" wrapText="1"/>
    </xf>
    <xf numFmtId="166" fontId="0" fillId="0" borderId="10" xfId="49" applyNumberFormat="1" applyFont="1" applyBorder="1" applyAlignment="1">
      <alignment horizontal="center" vertical="center"/>
    </xf>
    <xf numFmtId="166" fontId="0" fillId="0" borderId="12" xfId="49" applyNumberFormat="1" applyFont="1" applyBorder="1" applyAlignment="1">
      <alignment horizontal="center" vertical="center"/>
    </xf>
    <xf numFmtId="9" fontId="82" fillId="0" borderId="10" xfId="56" applyFont="1" applyBorder="1" applyAlignment="1">
      <alignment horizontal="center" vertical="center"/>
    </xf>
    <xf numFmtId="166" fontId="0" fillId="0" borderId="18" xfId="49" applyNumberFormat="1" applyFont="1" applyBorder="1" applyAlignment="1">
      <alignment vertical="center"/>
    </xf>
    <xf numFmtId="166" fontId="0" fillId="0" borderId="18" xfId="49" applyNumberFormat="1" applyFont="1" applyBorder="1" applyAlignment="1">
      <alignment horizontal="center" vertical="center"/>
    </xf>
    <xf numFmtId="0" fontId="93" fillId="0" borderId="10" xfId="0" applyFont="1" applyBorder="1" applyAlignment="1">
      <alignment vertical="center" wrapText="1"/>
    </xf>
    <xf numFmtId="0" fontId="84" fillId="0" borderId="10" xfId="0" applyFont="1" applyBorder="1" applyAlignment="1">
      <alignment horizontal="left" vertical="center" wrapText="1"/>
    </xf>
    <xf numFmtId="0" fontId="0" fillId="0" borderId="19" xfId="0" applyBorder="1" applyAlignment="1">
      <alignment vertical="center"/>
    </xf>
    <xf numFmtId="0" fontId="0" fillId="0" borderId="19" xfId="0" applyBorder="1" applyAlignment="1">
      <alignment horizontal="center" vertical="center"/>
    </xf>
    <xf numFmtId="9" fontId="82" fillId="0" borderId="19" xfId="56" applyFont="1" applyBorder="1" applyAlignment="1">
      <alignment horizontal="center" vertical="center"/>
    </xf>
    <xf numFmtId="166" fontId="0" fillId="0" borderId="19" xfId="49" applyNumberFormat="1" applyFont="1" applyBorder="1" applyAlignment="1">
      <alignment vertical="center"/>
    </xf>
    <xf numFmtId="9" fontId="0" fillId="0" borderId="19" xfId="56" applyFont="1" applyBorder="1" applyAlignment="1">
      <alignment vertical="center"/>
    </xf>
    <xf numFmtId="0" fontId="0" fillId="0" borderId="31"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0" fillId="0" borderId="20" xfId="0" applyBorder="1" applyAlignment="1">
      <alignment horizontal="center" vertical="center"/>
    </xf>
    <xf numFmtId="9" fontId="82" fillId="0" borderId="20" xfId="56" applyFont="1" applyBorder="1" applyAlignment="1">
      <alignment horizontal="center" vertical="center"/>
    </xf>
    <xf numFmtId="166" fontId="0" fillId="0" borderId="20" xfId="49" applyNumberFormat="1" applyFont="1" applyBorder="1" applyAlignment="1">
      <alignment vertical="center"/>
    </xf>
    <xf numFmtId="9" fontId="0" fillId="0" borderId="20" xfId="56" applyFont="1" applyBorder="1" applyAlignment="1">
      <alignment vertical="center"/>
    </xf>
    <xf numFmtId="0" fontId="0" fillId="48" borderId="21" xfId="0" applyFill="1" applyBorder="1" applyAlignment="1">
      <alignment vertical="center"/>
    </xf>
    <xf numFmtId="0" fontId="0" fillId="49" borderId="21" xfId="0" applyFill="1" applyBorder="1" applyAlignment="1">
      <alignment horizontal="center" vertical="center"/>
    </xf>
    <xf numFmtId="9" fontId="82" fillId="50" borderId="21" xfId="56" applyFont="1" applyFill="1" applyBorder="1" applyAlignment="1">
      <alignment horizontal="center" vertical="center"/>
    </xf>
    <xf numFmtId="166" fontId="0" fillId="51" borderId="21" xfId="49" applyNumberFormat="1" applyFont="1" applyFill="1" applyBorder="1" applyAlignment="1">
      <alignment vertical="center"/>
    </xf>
    <xf numFmtId="9" fontId="0" fillId="52" borderId="21" xfId="56" applyFont="1" applyFill="1" applyBorder="1" applyAlignment="1">
      <alignment vertical="center"/>
    </xf>
    <xf numFmtId="0" fontId="0" fillId="0" borderId="11" xfId="0" applyBorder="1" applyAlignment="1">
      <alignment vertical="center"/>
    </xf>
    <xf numFmtId="0" fontId="82" fillId="0" borderId="19" xfId="0" applyFont="1" applyBorder="1" applyAlignment="1">
      <alignment horizontal="center" vertical="center"/>
    </xf>
    <xf numFmtId="0" fontId="82" fillId="0" borderId="20" xfId="0" applyFont="1" applyBorder="1" applyAlignment="1">
      <alignment horizontal="center" vertical="center"/>
    </xf>
    <xf numFmtId="0" fontId="0" fillId="53" borderId="0" xfId="0" applyFill="1" applyBorder="1" applyAlignment="1">
      <alignment vertical="center"/>
    </xf>
    <xf numFmtId="0" fontId="0" fillId="54" borderId="0" xfId="0" applyFill="1" applyBorder="1" applyAlignment="1">
      <alignment horizontal="center" vertical="center"/>
    </xf>
    <xf numFmtId="0" fontId="82" fillId="55" borderId="0" xfId="0" applyFont="1" applyFill="1" applyBorder="1" applyAlignment="1">
      <alignment horizontal="center" vertical="center"/>
    </xf>
    <xf numFmtId="166" fontId="0" fillId="56" borderId="0" xfId="49" applyNumberFormat="1" applyFont="1" applyFill="1" applyBorder="1" applyAlignment="1">
      <alignment vertical="center"/>
    </xf>
    <xf numFmtId="9" fontId="0" fillId="57" borderId="0" xfId="56" applyFont="1" applyFill="1" applyBorder="1" applyAlignment="1">
      <alignment vertical="center"/>
    </xf>
    <xf numFmtId="0" fontId="82" fillId="0" borderId="18" xfId="0" applyFont="1" applyBorder="1" applyAlignment="1">
      <alignment horizontal="center" vertical="center"/>
    </xf>
    <xf numFmtId="0" fontId="0" fillId="0" borderId="30" xfId="0" applyBorder="1" applyAlignment="1">
      <alignment/>
    </xf>
    <xf numFmtId="164" fontId="0" fillId="0" borderId="15" xfId="49" applyFont="1" applyBorder="1" applyAlignment="1">
      <alignment vertical="center"/>
    </xf>
    <xf numFmtId="164" fontId="0" fillId="0" borderId="10" xfId="49" applyFont="1" applyBorder="1" applyAlignment="1">
      <alignment horizontal="center" vertical="center"/>
    </xf>
    <xf numFmtId="164" fontId="88" fillId="0" borderId="10" xfId="49" applyFont="1" applyBorder="1" applyAlignment="1">
      <alignment horizontal="center" vertical="center" wrapText="1"/>
    </xf>
    <xf numFmtId="164" fontId="0" fillId="0" borderId="18" xfId="49" applyFont="1" applyBorder="1" applyAlignment="1">
      <alignment vertical="center"/>
    </xf>
    <xf numFmtId="164" fontId="0" fillId="0" borderId="31" xfId="49" applyFont="1" applyBorder="1" applyAlignment="1">
      <alignment vertical="center"/>
    </xf>
    <xf numFmtId="164" fontId="0" fillId="0" borderId="30" xfId="49" applyFont="1" applyBorder="1" applyAlignment="1">
      <alignment vertical="center"/>
    </xf>
    <xf numFmtId="9" fontId="99" fillId="0" borderId="32" xfId="56" applyFont="1" applyFill="1" applyBorder="1" applyAlignment="1">
      <alignment horizontal="center" vertical="center"/>
    </xf>
    <xf numFmtId="0" fontId="100" fillId="58" borderId="32" xfId="0" applyFont="1" applyFill="1" applyBorder="1" applyAlignment="1">
      <alignment horizontal="left" vertical="center" wrapText="1"/>
    </xf>
    <xf numFmtId="0" fontId="100" fillId="0" borderId="32" xfId="0" applyFont="1" applyFill="1" applyBorder="1" applyAlignment="1">
      <alignment horizontal="center" vertical="center" wrapText="1"/>
    </xf>
    <xf numFmtId="0" fontId="100" fillId="0" borderId="32" xfId="0" applyFont="1" applyFill="1" applyBorder="1" applyAlignment="1">
      <alignment horizontal="left" vertical="center" wrapText="1"/>
    </xf>
    <xf numFmtId="0" fontId="23" fillId="58" borderId="32" xfId="0" applyFont="1" applyFill="1" applyBorder="1" applyAlignment="1">
      <alignment horizontal="left" vertical="center" wrapText="1"/>
    </xf>
    <xf numFmtId="9" fontId="99" fillId="58" borderId="32" xfId="56" applyNumberFormat="1" applyFont="1" applyFill="1" applyBorder="1" applyAlignment="1">
      <alignment horizontal="center" vertical="center"/>
    </xf>
    <xf numFmtId="167" fontId="100" fillId="58" borderId="32" xfId="0" applyNumberFormat="1" applyFont="1" applyFill="1" applyBorder="1" applyAlignment="1">
      <alignment horizontal="center" vertical="center"/>
    </xf>
    <xf numFmtId="170" fontId="100" fillId="0" borderId="32" xfId="47" applyNumberFormat="1" applyFont="1" applyFill="1" applyBorder="1" applyAlignment="1">
      <alignment horizontal="center" vertical="center"/>
    </xf>
    <xf numFmtId="170" fontId="100" fillId="0" borderId="32" xfId="47" applyNumberFormat="1" applyFont="1" applyBorder="1" applyAlignment="1">
      <alignment/>
    </xf>
    <xf numFmtId="168" fontId="100" fillId="0" borderId="32" xfId="47" applyNumberFormat="1" applyFont="1" applyBorder="1" applyAlignment="1">
      <alignment/>
    </xf>
    <xf numFmtId="9" fontId="99" fillId="58" borderId="32" xfId="56" applyFont="1" applyFill="1" applyBorder="1" applyAlignment="1">
      <alignment horizontal="center" vertical="center"/>
    </xf>
    <xf numFmtId="0" fontId="101" fillId="58" borderId="32" xfId="0" applyFont="1" applyFill="1" applyBorder="1" applyAlignment="1">
      <alignment horizontal="left" vertical="top" wrapText="1"/>
    </xf>
    <xf numFmtId="0" fontId="101" fillId="0" borderId="32" xfId="0" applyFont="1" applyFill="1" applyBorder="1" applyAlignment="1">
      <alignment horizontal="left" vertical="top" wrapText="1"/>
    </xf>
    <xf numFmtId="167" fontId="100" fillId="0" borderId="32" xfId="0" applyNumberFormat="1" applyFont="1" applyFill="1" applyBorder="1" applyAlignment="1">
      <alignment horizontal="center" vertical="center"/>
    </xf>
    <xf numFmtId="170" fontId="100" fillId="58" borderId="32" xfId="47" applyNumberFormat="1" applyFont="1" applyFill="1" applyBorder="1" applyAlignment="1">
      <alignment/>
    </xf>
    <xf numFmtId="168" fontId="100" fillId="58" borderId="32" xfId="47" applyNumberFormat="1" applyFont="1" applyFill="1" applyBorder="1" applyAlignment="1">
      <alignment/>
    </xf>
    <xf numFmtId="170" fontId="100" fillId="58" borderId="32" xfId="47" applyNumberFormat="1" applyFont="1" applyFill="1" applyBorder="1" applyAlignment="1">
      <alignment horizontal="center" vertical="center"/>
    </xf>
    <xf numFmtId="1" fontId="99" fillId="58" borderId="32" xfId="56" applyNumberFormat="1" applyFont="1" applyFill="1" applyBorder="1" applyAlignment="1">
      <alignment horizontal="center" vertical="center"/>
    </xf>
    <xf numFmtId="1" fontId="99" fillId="0" borderId="32" xfId="56" applyNumberFormat="1" applyFont="1" applyFill="1" applyBorder="1" applyAlignment="1">
      <alignment horizontal="center" vertical="center"/>
    </xf>
    <xf numFmtId="167" fontId="100" fillId="11" borderId="32" xfId="0" applyNumberFormat="1" applyFont="1" applyFill="1" applyBorder="1" applyAlignment="1">
      <alignment horizontal="center" vertical="center"/>
    </xf>
    <xf numFmtId="170" fontId="100" fillId="11" borderId="32" xfId="47" applyNumberFormat="1" applyFont="1" applyFill="1" applyBorder="1" applyAlignment="1">
      <alignment horizontal="center" vertical="center"/>
    </xf>
    <xf numFmtId="9" fontId="99" fillId="59" borderId="32" xfId="56" applyFont="1" applyFill="1" applyBorder="1" applyAlignment="1">
      <alignment horizontal="center" vertical="center" wrapText="1"/>
    </xf>
    <xf numFmtId="0" fontId="101" fillId="59" borderId="32" xfId="0" applyFont="1" applyFill="1" applyBorder="1" applyAlignment="1">
      <alignment horizontal="left" vertical="top" wrapText="1"/>
    </xf>
    <xf numFmtId="9" fontId="99" fillId="59" borderId="32" xfId="56" applyFont="1" applyFill="1" applyBorder="1" applyAlignment="1">
      <alignment horizontal="center" vertical="center"/>
    </xf>
    <xf numFmtId="167" fontId="99" fillId="60" borderId="32" xfId="49" applyNumberFormat="1" applyFont="1" applyFill="1" applyBorder="1" applyAlignment="1">
      <alignment horizontal="center" vertical="center"/>
    </xf>
    <xf numFmtId="168" fontId="99" fillId="60" borderId="32" xfId="47" applyNumberFormat="1" applyFont="1" applyFill="1" applyBorder="1" applyAlignment="1">
      <alignment horizontal="center" vertical="center"/>
    </xf>
    <xf numFmtId="168" fontId="99" fillId="59" borderId="32" xfId="47" applyNumberFormat="1" applyFont="1" applyFill="1" applyBorder="1" applyAlignment="1">
      <alignment horizontal="center" vertical="center"/>
    </xf>
    <xf numFmtId="9" fontId="100" fillId="0" borderId="32" xfId="56" applyFont="1" applyFill="1" applyBorder="1" applyAlignment="1">
      <alignment horizontal="center" vertical="center"/>
    </xf>
    <xf numFmtId="4" fontId="100" fillId="0" borderId="32" xfId="56" applyNumberFormat="1" applyFont="1" applyFill="1" applyBorder="1" applyAlignment="1">
      <alignment horizontal="center" vertical="center"/>
    </xf>
    <xf numFmtId="168" fontId="100" fillId="0" borderId="32" xfId="47" applyNumberFormat="1" applyFont="1" applyFill="1" applyBorder="1" applyAlignment="1">
      <alignment/>
    </xf>
    <xf numFmtId="167" fontId="23" fillId="58" borderId="32" xfId="0" applyNumberFormat="1" applyFont="1" applyFill="1" applyBorder="1" applyAlignment="1">
      <alignment horizontal="center" vertical="center"/>
    </xf>
    <xf numFmtId="164" fontId="100" fillId="0" borderId="32" xfId="49" applyFont="1" applyFill="1" applyBorder="1" applyAlignment="1">
      <alignment vertical="center"/>
    </xf>
    <xf numFmtId="164" fontId="100" fillId="0" borderId="32" xfId="49" applyFont="1" applyBorder="1" applyAlignment="1">
      <alignment vertical="center"/>
    </xf>
    <xf numFmtId="168" fontId="100" fillId="0" borderId="32" xfId="47" applyNumberFormat="1" applyFont="1" applyBorder="1" applyAlignment="1">
      <alignment horizontal="center" vertical="center"/>
    </xf>
    <xf numFmtId="170" fontId="100" fillId="0" borderId="32" xfId="47" applyNumberFormat="1" applyFont="1" applyFill="1" applyBorder="1" applyAlignment="1">
      <alignment/>
    </xf>
    <xf numFmtId="171" fontId="100" fillId="0" borderId="32" xfId="56" applyNumberFormat="1" applyFont="1" applyFill="1" applyBorder="1" applyAlignment="1">
      <alignment horizontal="center" vertical="center"/>
    </xf>
    <xf numFmtId="170" fontId="100" fillId="0" borderId="32" xfId="47" applyNumberFormat="1" applyFont="1" applyFill="1" applyBorder="1" applyAlignment="1">
      <alignment vertical="center"/>
    </xf>
    <xf numFmtId="9" fontId="100" fillId="0" borderId="32" xfId="56" applyNumberFormat="1" applyFont="1" applyFill="1" applyBorder="1" applyAlignment="1">
      <alignment horizontal="center" vertical="center"/>
    </xf>
    <xf numFmtId="170" fontId="100" fillId="0" borderId="32" xfId="47" applyNumberFormat="1" applyFont="1" applyBorder="1" applyAlignment="1">
      <alignment horizontal="center" vertical="center"/>
    </xf>
    <xf numFmtId="0" fontId="99" fillId="0" borderId="32" xfId="0" applyFont="1" applyFill="1" applyBorder="1" applyAlignment="1">
      <alignment horizontal="center" vertical="center" wrapText="1"/>
    </xf>
    <xf numFmtId="167" fontId="100" fillId="58" borderId="32" xfId="49" applyNumberFormat="1" applyFont="1" applyFill="1" applyBorder="1" applyAlignment="1">
      <alignment horizontal="center" vertical="center"/>
    </xf>
    <xf numFmtId="0" fontId="100" fillId="58" borderId="32" xfId="0" applyFont="1" applyFill="1" applyBorder="1" applyAlignment="1">
      <alignment horizontal="center" vertical="center" wrapText="1"/>
    </xf>
    <xf numFmtId="170" fontId="100" fillId="0" borderId="32" xfId="47" applyNumberFormat="1" applyFont="1" applyBorder="1" applyAlignment="1">
      <alignment vertical="center"/>
    </xf>
    <xf numFmtId="0" fontId="100" fillId="59" borderId="32" xfId="0" applyFont="1" applyFill="1" applyBorder="1" applyAlignment="1">
      <alignment horizontal="left" vertical="center" wrapText="1"/>
    </xf>
    <xf numFmtId="0" fontId="99" fillId="59" borderId="32" xfId="0" applyFont="1" applyFill="1" applyBorder="1" applyAlignment="1">
      <alignment horizontal="center" vertical="center" wrapText="1"/>
    </xf>
    <xf numFmtId="0" fontId="99" fillId="59" borderId="32" xfId="0" applyFont="1" applyFill="1" applyBorder="1" applyAlignment="1">
      <alignment horizontal="left" vertical="center" wrapText="1"/>
    </xf>
    <xf numFmtId="172" fontId="99" fillId="60" borderId="32" xfId="49" applyNumberFormat="1" applyFont="1" applyFill="1" applyBorder="1" applyAlignment="1">
      <alignment horizontal="center" vertical="center"/>
    </xf>
    <xf numFmtId="172" fontId="99" fillId="59" borderId="32" xfId="49" applyNumberFormat="1" applyFont="1" applyFill="1" applyBorder="1" applyAlignment="1">
      <alignment horizontal="center" vertical="center"/>
    </xf>
    <xf numFmtId="164" fontId="100" fillId="0" borderId="32" xfId="49" applyFont="1" applyBorder="1" applyAlignment="1">
      <alignment horizontal="center" vertical="center"/>
    </xf>
    <xf numFmtId="164" fontId="100" fillId="58" borderId="32" xfId="49" applyFont="1" applyFill="1" applyBorder="1" applyAlignment="1">
      <alignment horizontal="center" vertical="center"/>
    </xf>
    <xf numFmtId="168" fontId="100" fillId="58" borderId="32" xfId="47" applyNumberFormat="1" applyFont="1" applyFill="1" applyBorder="1" applyAlignment="1">
      <alignment horizontal="center" vertical="center"/>
    </xf>
    <xf numFmtId="44" fontId="100" fillId="0" borderId="32" xfId="49" applyNumberFormat="1" applyFont="1" applyBorder="1" applyAlignment="1">
      <alignment horizontal="center" vertical="center"/>
    </xf>
    <xf numFmtId="167" fontId="99" fillId="59" borderId="32" xfId="49" applyNumberFormat="1" applyFont="1" applyFill="1" applyBorder="1" applyAlignment="1">
      <alignment horizontal="center" vertical="center"/>
    </xf>
    <xf numFmtId="165" fontId="99" fillId="60" borderId="32" xfId="47" applyFont="1" applyFill="1" applyBorder="1" applyAlignment="1">
      <alignment horizontal="center" vertical="center"/>
    </xf>
    <xf numFmtId="165" fontId="99" fillId="59" borderId="32" xfId="47" applyFont="1" applyFill="1" applyBorder="1" applyAlignment="1">
      <alignment horizontal="center" vertical="center"/>
    </xf>
    <xf numFmtId="0" fontId="100" fillId="0" borderId="32" xfId="0" applyFont="1" applyFill="1" applyBorder="1" applyAlignment="1">
      <alignment horizontal="justify" vertical="center" wrapText="1"/>
    </xf>
    <xf numFmtId="9" fontId="100" fillId="58" borderId="32" xfId="56" applyFont="1" applyFill="1" applyBorder="1" applyAlignment="1">
      <alignment horizontal="center" vertical="center"/>
    </xf>
    <xf numFmtId="0" fontId="100" fillId="58" borderId="32" xfId="0" applyFont="1" applyFill="1" applyBorder="1" applyAlignment="1">
      <alignment vertical="center" wrapText="1"/>
    </xf>
    <xf numFmtId="167" fontId="100" fillId="0" borderId="32" xfId="49" applyNumberFormat="1" applyFont="1" applyFill="1" applyBorder="1" applyAlignment="1">
      <alignment horizontal="center" vertical="center"/>
    </xf>
    <xf numFmtId="168" fontId="100" fillId="0" borderId="32" xfId="47" applyNumberFormat="1" applyFont="1" applyBorder="1" applyAlignment="1">
      <alignment vertical="center"/>
    </xf>
    <xf numFmtId="9" fontId="100" fillId="0" borderId="32" xfId="56" applyFont="1" applyFill="1" applyBorder="1" applyAlignment="1">
      <alignment vertical="center"/>
    </xf>
    <xf numFmtId="0" fontId="100" fillId="0" borderId="32" xfId="0" applyFont="1" applyFill="1" applyBorder="1" applyAlignment="1">
      <alignment vertical="center" wrapText="1"/>
    </xf>
    <xf numFmtId="0" fontId="26" fillId="14" borderId="32" xfId="0" applyFont="1" applyFill="1" applyBorder="1" applyAlignment="1">
      <alignment horizontal="center" vertical="center" wrapText="1"/>
    </xf>
    <xf numFmtId="0" fontId="26" fillId="14" borderId="32" xfId="0" applyFont="1" applyFill="1" applyBorder="1" applyAlignment="1">
      <alignment wrapText="1"/>
    </xf>
    <xf numFmtId="9" fontId="99" fillId="14" borderId="32" xfId="56" applyFont="1" applyFill="1" applyBorder="1" applyAlignment="1">
      <alignment horizontal="center" vertical="center"/>
    </xf>
    <xf numFmtId="172" fontId="99" fillId="14" borderId="32" xfId="49" applyNumberFormat="1" applyFont="1" applyFill="1" applyBorder="1" applyAlignment="1">
      <alignment horizontal="center" vertical="center"/>
    </xf>
    <xf numFmtId="168" fontId="99" fillId="14" borderId="32" xfId="47" applyNumberFormat="1" applyFont="1" applyFill="1" applyBorder="1" applyAlignment="1">
      <alignment horizontal="center" vertical="center"/>
    </xf>
    <xf numFmtId="9" fontId="102" fillId="61" borderId="32" xfId="56" applyFont="1" applyFill="1" applyBorder="1" applyAlignment="1">
      <alignment horizontal="center" vertical="center" wrapText="1"/>
    </xf>
    <xf numFmtId="0" fontId="102" fillId="61" borderId="32" xfId="0" applyFont="1" applyFill="1" applyBorder="1" applyAlignment="1">
      <alignment wrapText="1"/>
    </xf>
    <xf numFmtId="0" fontId="102" fillId="61" borderId="32" xfId="0" applyFont="1" applyFill="1" applyBorder="1" applyAlignment="1">
      <alignment/>
    </xf>
    <xf numFmtId="9" fontId="102" fillId="62" borderId="32" xfId="56" applyFont="1" applyFill="1" applyBorder="1" applyAlignment="1">
      <alignment horizontal="center" vertical="center"/>
    </xf>
    <xf numFmtId="167" fontId="103" fillId="61" borderId="32" xfId="0" applyNumberFormat="1" applyFont="1" applyFill="1" applyBorder="1" applyAlignment="1">
      <alignment vertical="center"/>
    </xf>
    <xf numFmtId="168" fontId="103" fillId="61" borderId="32" xfId="47" applyNumberFormat="1" applyFont="1" applyFill="1" applyBorder="1" applyAlignment="1">
      <alignment/>
    </xf>
    <xf numFmtId="0" fontId="101" fillId="0" borderId="32" xfId="0" applyFont="1" applyFill="1" applyBorder="1" applyAlignment="1">
      <alignment vertical="center" wrapText="1"/>
    </xf>
    <xf numFmtId="168" fontId="100" fillId="59" borderId="32" xfId="47" applyNumberFormat="1" applyFont="1" applyFill="1" applyBorder="1" applyAlignment="1">
      <alignment/>
    </xf>
    <xf numFmtId="4" fontId="99" fillId="14" borderId="32" xfId="49" applyNumberFormat="1" applyFont="1" applyFill="1" applyBorder="1" applyAlignment="1">
      <alignment horizontal="center" vertical="center"/>
    </xf>
    <xf numFmtId="167" fontId="99" fillId="14" borderId="32" xfId="49" applyNumberFormat="1" applyFont="1" applyFill="1" applyBorder="1" applyAlignment="1">
      <alignment horizontal="center" vertical="center"/>
    </xf>
    <xf numFmtId="168" fontId="100" fillId="14" borderId="32" xfId="47" applyNumberFormat="1" applyFont="1" applyFill="1" applyBorder="1" applyAlignment="1">
      <alignment/>
    </xf>
    <xf numFmtId="4" fontId="99" fillId="0" borderId="32" xfId="49" applyNumberFormat="1" applyFont="1" applyFill="1" applyBorder="1" applyAlignment="1">
      <alignment horizontal="center" vertical="center"/>
    </xf>
    <xf numFmtId="0" fontId="101" fillId="59" borderId="32" xfId="0" applyFont="1" applyFill="1" applyBorder="1" applyAlignment="1">
      <alignment/>
    </xf>
    <xf numFmtId="9" fontId="26" fillId="59" borderId="32" xfId="56" applyFont="1" applyFill="1" applyBorder="1" applyAlignment="1">
      <alignment horizontal="center" vertical="center"/>
    </xf>
    <xf numFmtId="173" fontId="99" fillId="59" borderId="32" xfId="49" applyNumberFormat="1" applyFont="1" applyFill="1" applyBorder="1" applyAlignment="1">
      <alignment horizontal="center" vertical="center"/>
    </xf>
    <xf numFmtId="9" fontId="26" fillId="14" borderId="32" xfId="56" applyFont="1" applyFill="1" applyBorder="1" applyAlignment="1">
      <alignment horizontal="center" vertical="center"/>
    </xf>
    <xf numFmtId="173" fontId="99" fillId="14" borderId="32" xfId="49" applyNumberFormat="1" applyFont="1" applyFill="1" applyBorder="1" applyAlignment="1">
      <alignment horizontal="center" vertical="center"/>
    </xf>
    <xf numFmtId="9" fontId="102" fillId="61" borderId="32" xfId="56" applyFont="1" applyFill="1" applyBorder="1" applyAlignment="1">
      <alignment horizontal="center" vertical="center"/>
    </xf>
    <xf numFmtId="172" fontId="102" fillId="61" borderId="32" xfId="49" applyNumberFormat="1" applyFont="1" applyFill="1" applyBorder="1" applyAlignment="1">
      <alignment horizontal="center" vertical="center"/>
    </xf>
    <xf numFmtId="168" fontId="102" fillId="61" borderId="32" xfId="47" applyNumberFormat="1" applyFont="1" applyFill="1" applyBorder="1" applyAlignment="1">
      <alignment horizontal="center" vertical="center"/>
    </xf>
    <xf numFmtId="9" fontId="104" fillId="0" borderId="32" xfId="56" applyFont="1" applyFill="1" applyBorder="1" applyAlignment="1">
      <alignment horizontal="center" vertical="center"/>
    </xf>
    <xf numFmtId="9" fontId="104" fillId="58" borderId="32" xfId="56" applyFont="1" applyFill="1" applyBorder="1" applyAlignment="1">
      <alignment horizontal="center" vertical="center"/>
    </xf>
    <xf numFmtId="9" fontId="105" fillId="0" borderId="32" xfId="56" applyFont="1" applyFill="1" applyBorder="1" applyAlignment="1">
      <alignment horizontal="center" vertical="center"/>
    </xf>
    <xf numFmtId="9" fontId="104" fillId="59" borderId="32" xfId="56" applyFont="1" applyFill="1" applyBorder="1" applyAlignment="1">
      <alignment horizontal="center" vertical="center"/>
    </xf>
    <xf numFmtId="9" fontId="105" fillId="58" borderId="32" xfId="56" applyFont="1" applyFill="1" applyBorder="1" applyAlignment="1">
      <alignment horizontal="center" vertical="center"/>
    </xf>
    <xf numFmtId="9" fontId="105" fillId="0" borderId="32" xfId="56" applyFont="1" applyFill="1" applyBorder="1" applyAlignment="1">
      <alignment vertical="center"/>
    </xf>
    <xf numFmtId="0" fontId="33" fillId="14" borderId="32" xfId="0" applyFont="1" applyFill="1" applyBorder="1" applyAlignment="1">
      <alignment wrapText="1"/>
    </xf>
    <xf numFmtId="0" fontId="106" fillId="61" borderId="32" xfId="0" applyFont="1" applyFill="1" applyBorder="1" applyAlignment="1">
      <alignment wrapText="1"/>
    </xf>
    <xf numFmtId="0" fontId="93" fillId="0" borderId="0" xfId="0" applyFont="1" applyAlignment="1">
      <alignment/>
    </xf>
    <xf numFmtId="0" fontId="93" fillId="0" borderId="10" xfId="0" applyFont="1" applyBorder="1" applyAlignment="1">
      <alignment/>
    </xf>
    <xf numFmtId="9" fontId="87" fillId="0" borderId="33" xfId="0" applyNumberFormat="1" applyFont="1" applyFill="1" applyBorder="1" applyAlignment="1">
      <alignment horizontal="center" vertical="center"/>
    </xf>
    <xf numFmtId="0" fontId="87" fillId="0" borderId="33" xfId="0" applyFont="1" applyFill="1" applyBorder="1" applyAlignment="1">
      <alignment horizontal="center" vertical="center" wrapText="1"/>
    </xf>
    <xf numFmtId="169" fontId="87" fillId="63" borderId="33" xfId="51" applyNumberFormat="1" applyFont="1" applyFill="1" applyBorder="1" applyAlignment="1">
      <alignment horizontal="center" vertical="center"/>
    </xf>
    <xf numFmtId="9" fontId="84" fillId="63" borderId="33" xfId="0" applyNumberFormat="1" applyFont="1" applyFill="1" applyBorder="1" applyAlignment="1">
      <alignment horizontal="center" vertical="center" wrapText="1"/>
    </xf>
    <xf numFmtId="169" fontId="84" fillId="63" borderId="33" xfId="51" applyNumberFormat="1" applyFont="1" applyFill="1" applyBorder="1" applyAlignment="1">
      <alignment horizontal="center" vertical="center"/>
    </xf>
    <xf numFmtId="0" fontId="87" fillId="63" borderId="33" xfId="0" applyFont="1" applyFill="1" applyBorder="1" applyAlignment="1">
      <alignment horizontal="center" vertical="center"/>
    </xf>
    <xf numFmtId="9" fontId="84" fillId="63" borderId="33" xfId="56" applyFont="1" applyFill="1" applyBorder="1" applyAlignment="1">
      <alignment horizontal="center" vertical="center"/>
    </xf>
    <xf numFmtId="174" fontId="84" fillId="63" borderId="33" xfId="0" applyNumberFormat="1" applyFont="1" applyFill="1" applyBorder="1" applyAlignment="1">
      <alignment horizontal="center" vertical="center"/>
    </xf>
    <xf numFmtId="0" fontId="35" fillId="0" borderId="33" xfId="0" applyFont="1" applyFill="1" applyBorder="1" applyAlignment="1">
      <alignment horizontal="center" vertical="center" wrapText="1"/>
    </xf>
    <xf numFmtId="0" fontId="84" fillId="0" borderId="33" xfId="0" applyFont="1" applyFill="1" applyBorder="1" applyAlignment="1">
      <alignment horizontal="center" vertical="center" wrapText="1"/>
    </xf>
    <xf numFmtId="9" fontId="84" fillId="0" borderId="33" xfId="56" applyFont="1" applyFill="1" applyBorder="1" applyAlignment="1">
      <alignment horizontal="center" vertical="center" wrapText="1"/>
    </xf>
    <xf numFmtId="169" fontId="84" fillId="0" borderId="33" xfId="51" applyNumberFormat="1" applyFont="1" applyFill="1" applyBorder="1" applyAlignment="1">
      <alignment horizontal="center" vertical="center"/>
    </xf>
    <xf numFmtId="174" fontId="84" fillId="0" borderId="33" xfId="0" applyNumberFormat="1" applyFont="1" applyFill="1" applyBorder="1" applyAlignment="1">
      <alignment horizontal="center" vertical="center"/>
    </xf>
    <xf numFmtId="9" fontId="87" fillId="59" borderId="33" xfId="0" applyNumberFormat="1" applyFont="1" applyFill="1" applyBorder="1" applyAlignment="1">
      <alignment horizontal="center" vertical="center"/>
    </xf>
    <xf numFmtId="0" fontId="84" fillId="59" borderId="33" xfId="0" applyFont="1" applyFill="1" applyBorder="1" applyAlignment="1">
      <alignment horizontal="center" vertical="center" wrapText="1"/>
    </xf>
    <xf numFmtId="169" fontId="87" fillId="59" borderId="33" xfId="51" applyNumberFormat="1" applyFont="1" applyFill="1" applyBorder="1" applyAlignment="1">
      <alignment horizontal="center" vertical="center"/>
    </xf>
    <xf numFmtId="9" fontId="87" fillId="59" borderId="33" xfId="56" applyFont="1" applyFill="1" applyBorder="1" applyAlignment="1">
      <alignment horizontal="center" vertical="center"/>
    </xf>
    <xf numFmtId="169" fontId="87" fillId="8" borderId="33" xfId="51" applyNumberFormat="1" applyFont="1" applyFill="1" applyBorder="1" applyAlignment="1">
      <alignment horizontal="center" vertical="center"/>
    </xf>
    <xf numFmtId="9" fontId="87" fillId="8" borderId="33" xfId="56" applyFont="1" applyFill="1" applyBorder="1" applyAlignment="1">
      <alignment horizontal="center" vertical="center"/>
    </xf>
    <xf numFmtId="0" fontId="107" fillId="62" borderId="33" xfId="0" applyFont="1" applyFill="1" applyBorder="1" applyAlignment="1">
      <alignment horizontal="center" vertical="center" wrapText="1"/>
    </xf>
    <xf numFmtId="169" fontId="107" fillId="62" borderId="33" xfId="51" applyNumberFormat="1" applyFont="1" applyFill="1" applyBorder="1" applyAlignment="1">
      <alignment horizontal="center" vertical="center"/>
    </xf>
    <xf numFmtId="9" fontId="87" fillId="59" borderId="33" xfId="56" applyFont="1" applyFill="1" applyBorder="1" applyAlignment="1">
      <alignment horizontal="center" vertical="center" wrapText="1"/>
    </xf>
    <xf numFmtId="169" fontId="87" fillId="59" borderId="33" xfId="56" applyNumberFormat="1" applyFont="1" applyFill="1" applyBorder="1" applyAlignment="1">
      <alignment horizontal="center" vertical="center" wrapText="1"/>
    </xf>
    <xf numFmtId="9" fontId="107" fillId="62" borderId="33" xfId="56" applyFont="1" applyFill="1" applyBorder="1" applyAlignment="1">
      <alignment horizontal="center" vertical="center"/>
    </xf>
    <xf numFmtId="0" fontId="84" fillId="58" borderId="33" xfId="0" applyFont="1" applyFill="1" applyBorder="1" applyAlignment="1">
      <alignment horizontal="center" vertical="center" wrapText="1"/>
    </xf>
    <xf numFmtId="0" fontId="84" fillId="58" borderId="33" xfId="0" applyFont="1" applyFill="1" applyBorder="1" applyAlignment="1">
      <alignment horizontal="center" vertical="center"/>
    </xf>
    <xf numFmtId="0" fontId="36" fillId="58" borderId="33" xfId="0" applyFont="1" applyFill="1" applyBorder="1" applyAlignment="1">
      <alignment horizontal="center" vertical="center" wrapText="1"/>
    </xf>
    <xf numFmtId="169" fontId="84" fillId="58" borderId="33" xfId="51" applyNumberFormat="1" applyFont="1" applyFill="1" applyBorder="1" applyAlignment="1">
      <alignment horizontal="center" vertical="center"/>
    </xf>
    <xf numFmtId="9" fontId="84" fillId="58" borderId="33" xfId="0" applyNumberFormat="1" applyFont="1" applyFill="1" applyBorder="1" applyAlignment="1">
      <alignment horizontal="center" vertical="center" wrapText="1"/>
    </xf>
    <xf numFmtId="174" fontId="84" fillId="58" borderId="33" xfId="0" applyNumberFormat="1" applyFont="1" applyFill="1" applyBorder="1" applyAlignment="1">
      <alignment horizontal="center" vertical="center"/>
    </xf>
    <xf numFmtId="9" fontId="84" fillId="58" borderId="33" xfId="56" applyFont="1" applyFill="1" applyBorder="1" applyAlignment="1">
      <alignment horizontal="center" vertical="center" wrapText="1"/>
    </xf>
    <xf numFmtId="0" fontId="36" fillId="58" borderId="33" xfId="0" applyNumberFormat="1" applyFont="1" applyFill="1" applyBorder="1" applyAlignment="1">
      <alignment horizontal="center" vertical="center" wrapText="1"/>
    </xf>
    <xf numFmtId="0" fontId="36" fillId="58" borderId="33" xfId="0" applyFont="1" applyFill="1" applyBorder="1" applyAlignment="1">
      <alignment horizontal="center" vertical="center"/>
    </xf>
    <xf numFmtId="0" fontId="84" fillId="58" borderId="33" xfId="0" applyFont="1" applyFill="1" applyBorder="1" applyAlignment="1">
      <alignment horizontal="left" vertical="center" wrapText="1"/>
    </xf>
    <xf numFmtId="0" fontId="36" fillId="58" borderId="33" xfId="0" applyFont="1" applyFill="1" applyBorder="1" applyAlignment="1">
      <alignment horizontal="left" vertical="center" wrapText="1"/>
    </xf>
    <xf numFmtId="0" fontId="84" fillId="0" borderId="33" xfId="0" applyFont="1" applyFill="1" applyBorder="1" applyAlignment="1">
      <alignment horizontal="left" vertical="center" wrapText="1"/>
    </xf>
    <xf numFmtId="0" fontId="84" fillId="59" borderId="33" xfId="0" applyFont="1" applyFill="1" applyBorder="1" applyAlignment="1">
      <alignment horizontal="left" vertical="center" wrapText="1"/>
    </xf>
    <xf numFmtId="0" fontId="93" fillId="0" borderId="10" xfId="0" applyFont="1" applyBorder="1" applyAlignment="1">
      <alignment/>
    </xf>
    <xf numFmtId="0" fontId="86" fillId="0" borderId="27" xfId="0" applyFont="1" applyBorder="1" applyAlignment="1">
      <alignment/>
    </xf>
    <xf numFmtId="0" fontId="86" fillId="0" borderId="11" xfId="0" applyFont="1" applyBorder="1" applyAlignment="1">
      <alignment/>
    </xf>
    <xf numFmtId="0" fontId="90" fillId="0" borderId="0" xfId="0" applyFont="1" applyBorder="1" applyAlignment="1">
      <alignment/>
    </xf>
    <xf numFmtId="0" fontId="90" fillId="0" borderId="24" xfId="0" applyFont="1" applyBorder="1" applyAlignment="1">
      <alignment/>
    </xf>
    <xf numFmtId="0" fontId="90" fillId="0" borderId="25" xfId="0" applyFont="1" applyBorder="1" applyAlignment="1">
      <alignment/>
    </xf>
    <xf numFmtId="0" fontId="0" fillId="0" borderId="27" xfId="0" applyBorder="1" applyAlignment="1">
      <alignment/>
    </xf>
    <xf numFmtId="0" fontId="0" fillId="0" borderId="11" xfId="0" applyBorder="1" applyAlignment="1">
      <alignment/>
    </xf>
    <xf numFmtId="0" fontId="90" fillId="0" borderId="10" xfId="0" applyFont="1" applyBorder="1" applyAlignment="1">
      <alignment/>
    </xf>
    <xf numFmtId="0" fontId="95" fillId="0" borderId="27" xfId="0" applyFont="1" applyBorder="1" applyAlignment="1">
      <alignment/>
    </xf>
    <xf numFmtId="166" fontId="82" fillId="0" borderId="27" xfId="49" applyNumberFormat="1" applyFont="1" applyBorder="1" applyAlignment="1">
      <alignment vertical="center" wrapText="1"/>
    </xf>
    <xf numFmtId="166" fontId="82" fillId="0" borderId="28" xfId="49" applyNumberFormat="1" applyFont="1" applyBorder="1" applyAlignment="1">
      <alignment vertical="center" wrapText="1"/>
    </xf>
    <xf numFmtId="0" fontId="90" fillId="0" borderId="26" xfId="0" applyFont="1" applyBorder="1" applyAlignment="1">
      <alignment/>
    </xf>
    <xf numFmtId="0" fontId="0" fillId="0" borderId="28" xfId="0" applyBorder="1" applyAlignment="1">
      <alignment/>
    </xf>
    <xf numFmtId="14" fontId="92" fillId="0" borderId="10" xfId="0" applyNumberFormat="1" applyFont="1" applyBorder="1" applyAlignment="1">
      <alignment/>
    </xf>
    <xf numFmtId="0" fontId="92" fillId="0" borderId="10" xfId="0" applyFont="1" applyBorder="1" applyAlignment="1">
      <alignment/>
    </xf>
    <xf numFmtId="9" fontId="87" fillId="0" borderId="33" xfId="0" applyNumberFormat="1" applyFont="1" applyFill="1" applyBorder="1" applyAlignment="1">
      <alignment vertical="center"/>
    </xf>
    <xf numFmtId="0" fontId="35" fillId="64" borderId="33" xfId="0" applyFont="1" applyFill="1" applyBorder="1" applyAlignment="1">
      <alignment vertical="center" wrapText="1"/>
    </xf>
    <xf numFmtId="0" fontId="84" fillId="58" borderId="33" xfId="0" applyFont="1" applyFill="1" applyBorder="1" applyAlignment="1">
      <alignment vertical="center" wrapText="1"/>
    </xf>
    <xf numFmtId="0" fontId="84" fillId="58" borderId="33" xfId="0" applyFont="1" applyFill="1" applyBorder="1" applyAlignment="1">
      <alignment vertical="center"/>
    </xf>
    <xf numFmtId="0" fontId="36" fillId="58" borderId="33" xfId="0" applyFont="1" applyFill="1" applyBorder="1" applyAlignment="1">
      <alignment vertical="center" wrapText="1"/>
    </xf>
    <xf numFmtId="9" fontId="84" fillId="58" borderId="33" xfId="56" applyFont="1" applyFill="1" applyBorder="1" applyAlignment="1">
      <alignment vertical="center" wrapText="1"/>
    </xf>
    <xf numFmtId="0" fontId="36" fillId="58" borderId="33" xfId="53" applyFont="1" applyFill="1" applyBorder="1" applyAlignment="1">
      <alignment vertical="center" wrapText="1"/>
      <protection/>
    </xf>
    <xf numFmtId="0" fontId="87" fillId="0" borderId="33" xfId="0" applyFont="1" applyFill="1" applyBorder="1" applyAlignment="1">
      <alignment vertical="center" wrapText="1"/>
    </xf>
    <xf numFmtId="0" fontId="36" fillId="58" borderId="33" xfId="54" applyFont="1" applyFill="1" applyBorder="1" applyAlignment="1">
      <alignment vertical="center" wrapText="1"/>
      <protection/>
    </xf>
    <xf numFmtId="0" fontId="36" fillId="58" borderId="33" xfId="0" applyNumberFormat="1" applyFont="1" applyFill="1" applyBorder="1" applyAlignment="1">
      <alignment vertical="center" wrapText="1"/>
    </xf>
    <xf numFmtId="9" fontId="87" fillId="63" borderId="33" xfId="0" applyNumberFormat="1" applyFont="1" applyFill="1" applyBorder="1" applyAlignment="1">
      <alignment vertical="center"/>
    </xf>
    <xf numFmtId="0" fontId="84" fillId="63" borderId="33" xfId="0" applyFont="1" applyFill="1" applyBorder="1" applyAlignment="1">
      <alignment vertical="center" wrapText="1"/>
    </xf>
    <xf numFmtId="0" fontId="35" fillId="58" borderId="33" xfId="0" applyFont="1" applyFill="1" applyBorder="1" applyAlignment="1">
      <alignment vertical="center" wrapText="1"/>
    </xf>
    <xf numFmtId="9" fontId="84" fillId="63" borderId="33" xfId="56" applyFont="1" applyFill="1" applyBorder="1" applyAlignment="1">
      <alignment vertical="center" wrapText="1"/>
    </xf>
    <xf numFmtId="0" fontId="36" fillId="63" borderId="33" xfId="0" applyFont="1" applyFill="1" applyBorder="1" applyAlignment="1">
      <alignment vertical="center" wrapText="1"/>
    </xf>
    <xf numFmtId="0" fontId="84" fillId="0" borderId="33" xfId="0" applyFont="1" applyFill="1" applyBorder="1" applyAlignment="1">
      <alignment vertical="center" wrapText="1"/>
    </xf>
    <xf numFmtId="9" fontId="84" fillId="13" borderId="33" xfId="56" applyFont="1" applyFill="1" applyBorder="1" applyAlignment="1">
      <alignment vertical="center" wrapText="1"/>
    </xf>
    <xf numFmtId="9" fontId="87" fillId="59" borderId="33" xfId="0" applyNumberFormat="1" applyFont="1" applyFill="1" applyBorder="1" applyAlignment="1">
      <alignment vertical="center"/>
    </xf>
    <xf numFmtId="0" fontId="84" fillId="59" borderId="33" xfId="0" applyFont="1" applyFill="1" applyBorder="1" applyAlignment="1">
      <alignment vertical="center" wrapText="1"/>
    </xf>
    <xf numFmtId="0" fontId="35" fillId="8" borderId="33" xfId="0" applyFont="1" applyFill="1" applyBorder="1" applyAlignment="1">
      <alignment vertical="center" wrapText="1"/>
    </xf>
    <xf numFmtId="0" fontId="107" fillId="62" borderId="33" xfId="0" applyFont="1" applyFill="1" applyBorder="1" applyAlignment="1">
      <alignment vertical="center" wrapText="1"/>
    </xf>
    <xf numFmtId="0" fontId="107" fillId="62" borderId="33" xfId="0" applyFont="1" applyFill="1" applyBorder="1" applyAlignment="1">
      <alignment vertical="center"/>
    </xf>
    <xf numFmtId="9" fontId="35" fillId="13" borderId="33" xfId="56" applyFont="1" applyFill="1" applyBorder="1" applyAlignment="1">
      <alignment vertical="center" wrapText="1"/>
    </xf>
    <xf numFmtId="9" fontId="87" fillId="59" borderId="33" xfId="56" applyFont="1" applyFill="1" applyBorder="1" applyAlignment="1">
      <alignment vertical="center" wrapText="1"/>
    </xf>
    <xf numFmtId="0" fontId="0" fillId="0" borderId="13" xfId="0" applyBorder="1" applyAlignment="1">
      <alignment/>
    </xf>
    <xf numFmtId="164" fontId="84" fillId="58" borderId="33" xfId="49" applyFont="1" applyFill="1" applyBorder="1" applyAlignment="1">
      <alignment horizontal="center" vertical="center"/>
    </xf>
    <xf numFmtId="169" fontId="87" fillId="58" borderId="33" xfId="51" applyNumberFormat="1" applyFont="1" applyFill="1" applyBorder="1" applyAlignment="1">
      <alignment horizontal="center" vertical="center"/>
    </xf>
    <xf numFmtId="9" fontId="84" fillId="58" borderId="33" xfId="56" applyFont="1" applyFill="1" applyBorder="1" applyAlignment="1">
      <alignment horizontal="center" vertical="center"/>
    </xf>
    <xf numFmtId="0" fontId="36" fillId="58" borderId="33" xfId="0" applyFont="1" applyFill="1" applyBorder="1" applyAlignment="1">
      <alignment vertical="center"/>
    </xf>
    <xf numFmtId="9" fontId="36" fillId="58" borderId="33" xfId="56" applyNumberFormat="1" applyFont="1" applyFill="1" applyBorder="1" applyAlignment="1">
      <alignment horizontal="center" vertical="center" textRotation="90" wrapText="1"/>
    </xf>
    <xf numFmtId="3" fontId="36" fillId="58" borderId="33" xfId="0" applyNumberFormat="1" applyFont="1" applyFill="1" applyBorder="1" applyAlignment="1">
      <alignment horizontal="center" vertical="center" wrapText="1"/>
    </xf>
    <xf numFmtId="9" fontId="87" fillId="58" borderId="33" xfId="0" applyNumberFormat="1" applyFont="1" applyFill="1" applyBorder="1" applyAlignment="1">
      <alignment vertical="center"/>
    </xf>
    <xf numFmtId="0" fontId="84" fillId="58" borderId="33" xfId="0" applyNumberFormat="1" applyFont="1" applyFill="1" applyBorder="1" applyAlignment="1">
      <alignment vertical="center" wrapText="1"/>
    </xf>
    <xf numFmtId="0" fontId="108" fillId="58" borderId="33" xfId="0" applyFont="1" applyFill="1" applyBorder="1" applyAlignment="1">
      <alignment vertical="center" wrapText="1"/>
    </xf>
    <xf numFmtId="0" fontId="109" fillId="58" borderId="33" xfId="0" applyFont="1" applyFill="1" applyBorder="1" applyAlignment="1">
      <alignment vertical="center" wrapText="1"/>
    </xf>
    <xf numFmtId="3" fontId="36" fillId="58" borderId="33" xfId="0" applyNumberFormat="1" applyFont="1" applyFill="1" applyBorder="1" applyAlignment="1">
      <alignment horizontal="center" vertical="center"/>
    </xf>
    <xf numFmtId="169" fontId="108" fillId="58" borderId="33" xfId="51" applyNumberFormat="1" applyFont="1" applyFill="1" applyBorder="1" applyAlignment="1">
      <alignment horizontal="center" vertical="center"/>
    </xf>
    <xf numFmtId="175" fontId="84" fillId="58" borderId="33" xfId="0" applyNumberFormat="1" applyFont="1" applyFill="1" applyBorder="1" applyAlignment="1">
      <alignment horizontal="center" vertical="center"/>
    </xf>
    <xf numFmtId="3" fontId="84" fillId="58" borderId="33" xfId="0" applyNumberFormat="1" applyFont="1" applyFill="1" applyBorder="1" applyAlignment="1">
      <alignment horizontal="center" vertical="center"/>
    </xf>
    <xf numFmtId="3" fontId="84" fillId="58" borderId="33" xfId="0" applyNumberFormat="1" applyFont="1" applyFill="1" applyBorder="1" applyAlignment="1">
      <alignment vertical="center" wrapText="1"/>
    </xf>
    <xf numFmtId="3" fontId="36" fillId="58" borderId="33" xfId="0" applyNumberFormat="1" applyFont="1" applyFill="1" applyBorder="1" applyAlignment="1">
      <alignment horizontal="center" vertical="center" textRotation="90" wrapText="1"/>
    </xf>
    <xf numFmtId="169" fontId="36" fillId="58" borderId="33" xfId="51" applyNumberFormat="1" applyFont="1" applyFill="1" applyBorder="1" applyAlignment="1">
      <alignment horizontal="center" vertical="center"/>
    </xf>
    <xf numFmtId="0" fontId="36" fillId="58" borderId="33" xfId="0" applyFont="1" applyFill="1" applyBorder="1" applyAlignment="1">
      <alignment horizontal="center" vertical="center" textRotation="90"/>
    </xf>
    <xf numFmtId="3" fontId="36" fillId="65" borderId="33" xfId="0" applyNumberFormat="1" applyFont="1" applyFill="1" applyBorder="1" applyAlignment="1">
      <alignment horizontal="center" vertical="center" textRotation="90" wrapText="1"/>
    </xf>
    <xf numFmtId="169" fontId="35" fillId="58" borderId="33" xfId="51" applyNumberFormat="1" applyFont="1" applyFill="1" applyBorder="1" applyAlignment="1">
      <alignment horizontal="center" vertical="center"/>
    </xf>
    <xf numFmtId="174" fontId="84" fillId="58" borderId="33" xfId="51" applyNumberFormat="1" applyFont="1" applyFill="1" applyBorder="1" applyAlignment="1">
      <alignment horizontal="center" vertical="center"/>
    </xf>
    <xf numFmtId="9" fontId="84" fillId="58" borderId="33" xfId="51" applyNumberFormat="1" applyFont="1" applyFill="1" applyBorder="1" applyAlignment="1">
      <alignment horizontal="center" vertical="center"/>
    </xf>
    <xf numFmtId="174" fontId="36" fillId="58" borderId="33" xfId="51" applyNumberFormat="1" applyFont="1" applyFill="1" applyBorder="1" applyAlignment="1">
      <alignment horizontal="center" vertical="center"/>
    </xf>
    <xf numFmtId="9" fontId="87" fillId="58" borderId="33" xfId="56" applyNumberFormat="1" applyFont="1" applyFill="1" applyBorder="1" applyAlignment="1">
      <alignment vertical="center"/>
    </xf>
    <xf numFmtId="3" fontId="110" fillId="66" borderId="15" xfId="53" applyNumberFormat="1" applyFont="1" applyFill="1" applyBorder="1" applyAlignment="1">
      <alignment horizontal="center" vertical="center"/>
      <protection/>
    </xf>
    <xf numFmtId="0" fontId="110" fillId="67" borderId="15" xfId="53" applyFont="1" applyFill="1" applyBorder="1" applyAlignment="1">
      <alignment horizontal="center" vertical="center"/>
      <protection/>
    </xf>
    <xf numFmtId="176" fontId="84" fillId="58" borderId="33" xfId="51" applyNumberFormat="1" applyFont="1" applyFill="1" applyBorder="1" applyAlignment="1">
      <alignment horizontal="center" vertical="center" wrapText="1"/>
    </xf>
    <xf numFmtId="3" fontId="107" fillId="58" borderId="33" xfId="53" applyNumberFormat="1" applyFont="1" applyFill="1" applyBorder="1" applyAlignment="1">
      <alignment horizontal="center" vertical="center"/>
      <protection/>
    </xf>
    <xf numFmtId="0" fontId="107" fillId="58" borderId="33" xfId="53" applyFont="1" applyFill="1" applyBorder="1" applyAlignment="1">
      <alignment horizontal="center" vertical="center"/>
      <protection/>
    </xf>
    <xf numFmtId="44" fontId="84" fillId="58" borderId="33" xfId="51" applyFont="1" applyFill="1" applyBorder="1" applyAlignment="1">
      <alignment horizontal="center" vertical="center" wrapText="1"/>
    </xf>
    <xf numFmtId="0" fontId="87" fillId="59" borderId="33" xfId="0" applyFont="1" applyFill="1" applyBorder="1" applyAlignment="1">
      <alignment horizontal="center" vertical="center" wrapText="1"/>
    </xf>
    <xf numFmtId="0" fontId="87" fillId="59" borderId="33" xfId="0" applyFont="1" applyFill="1" applyBorder="1" applyAlignment="1">
      <alignment horizontal="left" vertical="center" wrapText="1"/>
    </xf>
    <xf numFmtId="0" fontId="35" fillId="8" borderId="33" xfId="0" applyFont="1" applyFill="1" applyBorder="1" applyAlignment="1">
      <alignment wrapText="1"/>
    </xf>
    <xf numFmtId="0" fontId="107" fillId="62" borderId="33" xfId="0" applyFont="1" applyFill="1" applyBorder="1" applyAlignment="1">
      <alignment wrapText="1"/>
    </xf>
    <xf numFmtId="0" fontId="107" fillId="62" borderId="33" xfId="0" applyFont="1" applyFill="1" applyBorder="1" applyAlignment="1">
      <alignment/>
    </xf>
    <xf numFmtId="9" fontId="87" fillId="58" borderId="33" xfId="0" applyNumberFormat="1" applyFont="1" applyFill="1" applyBorder="1" applyAlignment="1">
      <alignment horizontal="center" vertical="center"/>
    </xf>
    <xf numFmtId="44" fontId="87" fillId="59" borderId="33" xfId="51" applyFont="1" applyFill="1" applyBorder="1" applyAlignment="1">
      <alignment horizontal="center" vertical="center"/>
    </xf>
    <xf numFmtId="44" fontId="87" fillId="8" borderId="33" xfId="51" applyFont="1" applyFill="1" applyBorder="1" applyAlignment="1">
      <alignment horizontal="center" vertical="center"/>
    </xf>
    <xf numFmtId="169" fontId="111" fillId="62" borderId="33" xfId="51" applyNumberFormat="1" applyFont="1" applyFill="1" applyBorder="1" applyAlignment="1">
      <alignment horizontal="center" vertical="center"/>
    </xf>
    <xf numFmtId="0" fontId="84" fillId="0" borderId="11" xfId="0" applyFont="1" applyBorder="1" applyAlignment="1">
      <alignment/>
    </xf>
    <xf numFmtId="0" fontId="84" fillId="0" borderId="10" xfId="0" applyFont="1" applyBorder="1" applyAlignment="1">
      <alignment/>
    </xf>
    <xf numFmtId="0" fontId="112" fillId="58" borderId="33" xfId="0" applyFont="1" applyFill="1" applyBorder="1" applyAlignment="1">
      <alignment horizontal="center" vertical="center" wrapText="1"/>
    </xf>
    <xf numFmtId="0" fontId="84" fillId="0" borderId="33" xfId="0" applyFont="1" applyFill="1" applyBorder="1" applyAlignment="1">
      <alignment horizontal="left" vertical="center"/>
    </xf>
    <xf numFmtId="9" fontId="87" fillId="0" borderId="34" xfId="0" applyNumberFormat="1" applyFont="1" applyFill="1" applyBorder="1" applyAlignment="1">
      <alignment horizontal="center" vertical="center"/>
    </xf>
    <xf numFmtId="0" fontId="84" fillId="0" borderId="34" xfId="0" applyFont="1" applyFill="1" applyBorder="1" applyAlignment="1">
      <alignment horizontal="left" vertical="center" wrapText="1"/>
    </xf>
    <xf numFmtId="0" fontId="84" fillId="0" borderId="34" xfId="0" applyFont="1" applyFill="1" applyBorder="1" applyAlignment="1">
      <alignment horizontal="center" vertical="center" wrapText="1"/>
    </xf>
    <xf numFmtId="9" fontId="84" fillId="0" borderId="34" xfId="56" applyFont="1" applyFill="1" applyBorder="1" applyAlignment="1">
      <alignment horizontal="center" vertical="center" wrapText="1"/>
    </xf>
    <xf numFmtId="164" fontId="84" fillId="0" borderId="33" xfId="49" applyFont="1" applyFill="1" applyBorder="1" applyAlignment="1">
      <alignment horizontal="center" vertical="center"/>
    </xf>
    <xf numFmtId="164" fontId="87" fillId="0" borderId="33" xfId="49" applyFont="1" applyFill="1" applyBorder="1" applyAlignment="1">
      <alignment horizontal="center" vertical="center"/>
    </xf>
    <xf numFmtId="0" fontId="84" fillId="58" borderId="33" xfId="0" applyFont="1" applyFill="1" applyBorder="1" applyAlignment="1">
      <alignment horizontal="justify" vertical="center" wrapText="1"/>
    </xf>
    <xf numFmtId="0" fontId="84" fillId="0" borderId="33" xfId="0" applyFont="1" applyFill="1" applyBorder="1" applyAlignment="1">
      <alignment horizontal="justify" vertical="center" wrapText="1"/>
    </xf>
    <xf numFmtId="9" fontId="84" fillId="0" borderId="33" xfId="56" applyFont="1" applyFill="1" applyBorder="1" applyAlignment="1">
      <alignment horizontal="center" vertical="center"/>
    </xf>
    <xf numFmtId="9" fontId="87" fillId="0" borderId="33" xfId="0" applyNumberFormat="1" applyFont="1" applyFill="1" applyBorder="1" applyAlignment="1">
      <alignment horizontal="center" vertical="center" wrapText="1"/>
    </xf>
    <xf numFmtId="0" fontId="84" fillId="0" borderId="33" xfId="0" applyFont="1" applyBorder="1" applyAlignment="1">
      <alignment vertical="center" wrapText="1"/>
    </xf>
    <xf numFmtId="0" fontId="84" fillId="0" borderId="33" xfId="0" applyFont="1" applyBorder="1" applyAlignment="1">
      <alignment/>
    </xf>
    <xf numFmtId="0" fontId="113" fillId="0" borderId="35" xfId="0" applyFont="1" applyFill="1" applyBorder="1" applyAlignment="1">
      <alignment vertical="center" wrapText="1"/>
    </xf>
    <xf numFmtId="0" fontId="0" fillId="0" borderId="10" xfId="0" applyBorder="1" applyAlignment="1">
      <alignment wrapText="1"/>
    </xf>
    <xf numFmtId="0" fontId="93" fillId="0" borderId="10" xfId="0" applyFont="1" applyBorder="1" applyAlignment="1">
      <alignment wrapText="1"/>
    </xf>
    <xf numFmtId="0" fontId="86" fillId="0" borderId="27" xfId="0" applyFont="1" applyBorder="1" applyAlignment="1">
      <alignment horizontal="left" wrapText="1"/>
    </xf>
    <xf numFmtId="0" fontId="86" fillId="0" borderId="11" xfId="0" applyFont="1" applyBorder="1" applyAlignment="1">
      <alignment horizontal="left" wrapText="1"/>
    </xf>
    <xf numFmtId="0" fontId="0" fillId="0" borderId="10" xfId="0" applyBorder="1" applyAlignment="1">
      <alignment horizontal="left" wrapText="1"/>
    </xf>
    <xf numFmtId="0" fontId="90" fillId="0" borderId="0" xfId="0" applyFont="1" applyBorder="1" applyAlignment="1">
      <alignment horizontal="left" wrapText="1"/>
    </xf>
    <xf numFmtId="0" fontId="90" fillId="0" borderId="24" xfId="0" applyFont="1" applyBorder="1" applyAlignment="1">
      <alignment horizontal="left" wrapText="1"/>
    </xf>
    <xf numFmtId="0" fontId="90" fillId="0" borderId="25" xfId="0" applyFont="1" applyBorder="1" applyAlignment="1">
      <alignment horizontal="left" wrapText="1"/>
    </xf>
    <xf numFmtId="0" fontId="0" fillId="0" borderId="27" xfId="0" applyBorder="1" applyAlignment="1">
      <alignment horizontal="left" wrapText="1"/>
    </xf>
    <xf numFmtId="0" fontId="0" fillId="0" borderId="11" xfId="0" applyBorder="1" applyAlignment="1">
      <alignment horizontal="left" wrapText="1"/>
    </xf>
    <xf numFmtId="0" fontId="90" fillId="0" borderId="10" xfId="0" applyFont="1" applyBorder="1" applyAlignment="1">
      <alignment wrapText="1"/>
    </xf>
    <xf numFmtId="0" fontId="95" fillId="0" borderId="27" xfId="0" applyFont="1" applyBorder="1" applyAlignment="1">
      <alignment horizontal="left" wrapText="1"/>
    </xf>
    <xf numFmtId="0" fontId="90" fillId="0" borderId="26" xfId="0" applyFont="1" applyBorder="1" applyAlignment="1">
      <alignment horizontal="left"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11" xfId="0" applyBorder="1" applyAlignment="1">
      <alignment horizontal="center" wrapText="1"/>
    </xf>
    <xf numFmtId="0" fontId="0" fillId="0" borderId="0" xfId="0" applyAlignment="1">
      <alignment wrapText="1"/>
    </xf>
    <xf numFmtId="9" fontId="87" fillId="0" borderId="33" xfId="0" applyNumberFormat="1" applyFont="1" applyFill="1" applyBorder="1" applyAlignment="1">
      <alignment vertical="center" wrapText="1"/>
    </xf>
    <xf numFmtId="169" fontId="84" fillId="0" borderId="33" xfId="49" applyNumberFormat="1" applyFont="1" applyFill="1" applyBorder="1" applyAlignment="1">
      <alignment horizontal="center" vertical="center" wrapText="1"/>
    </xf>
    <xf numFmtId="174" fontId="84" fillId="0" borderId="33" xfId="0" applyNumberFormat="1" applyFont="1" applyFill="1" applyBorder="1" applyAlignment="1">
      <alignment horizontal="center" vertical="center" wrapText="1"/>
    </xf>
    <xf numFmtId="0" fontId="84" fillId="0" borderId="11" xfId="0" applyFont="1" applyBorder="1" applyAlignment="1">
      <alignment wrapText="1"/>
    </xf>
    <xf numFmtId="169" fontId="87" fillId="59" borderId="33" xfId="49" applyNumberFormat="1" applyFont="1" applyFill="1" applyBorder="1" applyAlignment="1">
      <alignment horizontal="center" vertical="center" wrapText="1"/>
    </xf>
    <xf numFmtId="166" fontId="84" fillId="0" borderId="33" xfId="49" applyNumberFormat="1" applyFont="1" applyFill="1" applyBorder="1" applyAlignment="1">
      <alignment horizontal="center" vertical="center" wrapText="1"/>
    </xf>
    <xf numFmtId="0" fontId="0" fillId="0" borderId="11" xfId="0" applyBorder="1" applyAlignment="1">
      <alignment wrapText="1"/>
    </xf>
    <xf numFmtId="169" fontId="108" fillId="0" borderId="33" xfId="49" applyNumberFormat="1" applyFont="1" applyFill="1" applyBorder="1" applyAlignment="1">
      <alignment horizontal="center" vertical="center" wrapText="1"/>
    </xf>
    <xf numFmtId="0" fontId="84" fillId="0" borderId="33" xfId="0" applyFont="1" applyBorder="1" applyAlignment="1">
      <alignment wrapText="1"/>
    </xf>
    <xf numFmtId="0" fontId="84" fillId="58" borderId="33" xfId="47" applyNumberFormat="1" applyFont="1" applyFill="1" applyBorder="1" applyAlignment="1">
      <alignment horizontal="center" vertical="center" wrapText="1"/>
    </xf>
    <xf numFmtId="9" fontId="87" fillId="58" borderId="33" xfId="0" applyNumberFormat="1" applyFont="1" applyFill="1" applyBorder="1" applyAlignment="1">
      <alignment horizontal="center" vertical="center" wrapText="1"/>
    </xf>
    <xf numFmtId="169" fontId="84" fillId="58" borderId="33" xfId="49" applyNumberFormat="1" applyFont="1" applyFill="1" applyBorder="1" applyAlignment="1">
      <alignment horizontal="center" vertical="center" wrapText="1"/>
    </xf>
    <xf numFmtId="174" fontId="84" fillId="58" borderId="33" xfId="0" applyNumberFormat="1" applyFont="1" applyFill="1" applyBorder="1" applyAlignment="1">
      <alignment horizontal="center" vertical="center" wrapText="1"/>
    </xf>
    <xf numFmtId="0" fontId="0" fillId="0" borderId="13" xfId="0" applyBorder="1" applyAlignment="1">
      <alignment wrapText="1"/>
    </xf>
    <xf numFmtId="0" fontId="113" fillId="0" borderId="33" xfId="0" applyFont="1" applyFill="1" applyBorder="1" applyAlignment="1">
      <alignment vertical="center" wrapText="1"/>
    </xf>
    <xf numFmtId="0" fontId="93" fillId="0" borderId="33" xfId="0" applyFont="1" applyFill="1" applyBorder="1" applyAlignment="1">
      <alignment horizontal="left" vertical="center" wrapText="1"/>
    </xf>
    <xf numFmtId="0" fontId="93" fillId="0" borderId="33" xfId="0" applyFont="1" applyBorder="1" applyAlignment="1">
      <alignment vertical="center" wrapText="1"/>
    </xf>
    <xf numFmtId="0" fontId="93" fillId="58" borderId="33" xfId="0" applyFont="1" applyFill="1" applyBorder="1" applyAlignment="1">
      <alignment horizontal="justify" vertical="top" wrapText="1"/>
    </xf>
    <xf numFmtId="164" fontId="84" fillId="0" borderId="33" xfId="49" applyFont="1" applyFill="1" applyBorder="1" applyAlignment="1">
      <alignment horizontal="center" vertical="center" wrapText="1"/>
    </xf>
    <xf numFmtId="164" fontId="84" fillId="0" borderId="33" xfId="49" applyFont="1" applyBorder="1" applyAlignment="1">
      <alignment vertical="center" wrapText="1"/>
    </xf>
    <xf numFmtId="0" fontId="114" fillId="0" borderId="33" xfId="0" applyFont="1" applyFill="1" applyBorder="1" applyAlignment="1">
      <alignment horizontal="center" vertical="center" wrapText="1"/>
    </xf>
    <xf numFmtId="49" fontId="114" fillId="0" borderId="33" xfId="0" applyNumberFormat="1" applyFont="1" applyFill="1" applyBorder="1" applyAlignment="1">
      <alignment horizontal="right" vertical="center" wrapText="1"/>
    </xf>
    <xf numFmtId="0" fontId="114" fillId="0" borderId="33" xfId="0" applyFont="1" applyBorder="1" applyAlignment="1">
      <alignment vertical="center"/>
    </xf>
    <xf numFmtId="0" fontId="114" fillId="0" borderId="33" xfId="0" applyFont="1" applyBorder="1" applyAlignment="1">
      <alignment vertical="center" wrapText="1"/>
    </xf>
    <xf numFmtId="9" fontId="115" fillId="0" borderId="33" xfId="56" applyNumberFormat="1" applyFont="1" applyFill="1" applyBorder="1" applyAlignment="1">
      <alignment horizontal="center" vertical="center"/>
    </xf>
    <xf numFmtId="44" fontId="114" fillId="0" borderId="33" xfId="51" applyFont="1" applyFill="1" applyBorder="1" applyAlignment="1">
      <alignment horizontal="center" vertical="center" wrapText="1"/>
    </xf>
    <xf numFmtId="44" fontId="114" fillId="0" borderId="33" xfId="51" applyFont="1" applyBorder="1" applyAlignment="1">
      <alignment vertical="center"/>
    </xf>
    <xf numFmtId="0" fontId="114" fillId="0" borderId="33" xfId="0" applyFont="1" applyBorder="1" applyAlignment="1">
      <alignment/>
    </xf>
    <xf numFmtId="0" fontId="114" fillId="0" borderId="33" xfId="0" applyFont="1" applyFill="1" applyBorder="1" applyAlignment="1">
      <alignment vertical="center" wrapText="1"/>
    </xf>
    <xf numFmtId="0" fontId="114" fillId="0" borderId="33" xfId="0" applyFont="1" applyFill="1" applyBorder="1" applyAlignment="1">
      <alignment horizontal="center"/>
    </xf>
    <xf numFmtId="0" fontId="115" fillId="64" borderId="33" xfId="0" applyFont="1" applyFill="1" applyBorder="1" applyAlignment="1">
      <alignment horizontal="center" vertical="center" textRotation="90" wrapText="1"/>
    </xf>
    <xf numFmtId="0" fontId="114" fillId="0" borderId="33" xfId="0" applyFont="1" applyFill="1" applyBorder="1" applyAlignment="1">
      <alignment horizontal="left" vertical="center" wrapText="1"/>
    </xf>
    <xf numFmtId="9" fontId="114" fillId="0" borderId="33" xfId="56" applyFont="1" applyFill="1" applyBorder="1" applyAlignment="1">
      <alignment horizontal="center" vertical="center" wrapText="1"/>
    </xf>
    <xf numFmtId="0" fontId="114" fillId="0" borderId="33" xfId="0" applyFont="1" applyBorder="1" applyAlignment="1">
      <alignment horizontal="center" vertical="center" wrapText="1"/>
    </xf>
    <xf numFmtId="9" fontId="115" fillId="0" borderId="33" xfId="56" applyFont="1" applyFill="1" applyBorder="1" applyAlignment="1">
      <alignment horizontal="center" vertical="center"/>
    </xf>
    <xf numFmtId="0" fontId="114" fillId="0" borderId="33" xfId="0" applyFont="1" applyFill="1" applyBorder="1" applyAlignment="1">
      <alignment/>
    </xf>
    <xf numFmtId="0" fontId="114" fillId="0" borderId="33" xfId="0" applyFont="1" applyBorder="1" applyAlignment="1">
      <alignment wrapText="1"/>
    </xf>
    <xf numFmtId="44" fontId="114" fillId="0" borderId="33" xfId="51" applyNumberFormat="1" applyFont="1" applyFill="1" applyBorder="1" applyAlignment="1">
      <alignment horizontal="center" vertical="center" wrapText="1"/>
    </xf>
    <xf numFmtId="3" fontId="114" fillId="0" borderId="33" xfId="0" applyNumberFormat="1" applyFont="1" applyFill="1" applyBorder="1" applyAlignment="1">
      <alignment horizontal="center" vertical="center" wrapText="1"/>
    </xf>
    <xf numFmtId="9" fontId="115" fillId="59" borderId="33" xfId="56" applyFont="1" applyFill="1" applyBorder="1" applyAlignment="1">
      <alignment horizontal="center" vertical="center" wrapText="1"/>
    </xf>
    <xf numFmtId="9" fontId="115" fillId="59" borderId="33" xfId="0" applyNumberFormat="1" applyFont="1" applyFill="1" applyBorder="1" applyAlignment="1">
      <alignment horizontal="center" vertical="center"/>
    </xf>
    <xf numFmtId="9" fontId="115" fillId="59" borderId="33" xfId="56" applyFont="1" applyFill="1" applyBorder="1" applyAlignment="1">
      <alignment horizontal="center" vertical="center"/>
    </xf>
    <xf numFmtId="0" fontId="114" fillId="59" borderId="33" xfId="0" applyFont="1" applyFill="1" applyBorder="1" applyAlignment="1">
      <alignment horizontal="left" vertical="center" wrapText="1"/>
    </xf>
    <xf numFmtId="0" fontId="114" fillId="59" borderId="33" xfId="0" applyFont="1" applyFill="1" applyBorder="1" applyAlignment="1">
      <alignment horizontal="center" vertical="center" wrapText="1"/>
    </xf>
    <xf numFmtId="44" fontId="115" fillId="59" borderId="33" xfId="51" applyFont="1" applyFill="1" applyBorder="1" applyAlignment="1">
      <alignment horizontal="center" vertical="center"/>
    </xf>
    <xf numFmtId="0" fontId="115" fillId="8" borderId="33" xfId="0" applyFont="1" applyFill="1" applyBorder="1" applyAlignment="1">
      <alignment horizontal="center" vertical="center" wrapText="1"/>
    </xf>
    <xf numFmtId="9" fontId="115" fillId="8" borderId="33" xfId="0" applyNumberFormat="1" applyFont="1" applyFill="1" applyBorder="1" applyAlignment="1">
      <alignment horizontal="center" vertical="center"/>
    </xf>
    <xf numFmtId="9" fontId="115" fillId="8" borderId="33" xfId="56" applyFont="1" applyFill="1" applyBorder="1" applyAlignment="1">
      <alignment horizontal="center" vertical="center"/>
    </xf>
    <xf numFmtId="0" fontId="114" fillId="8" borderId="33" xfId="0" applyFont="1" applyFill="1" applyBorder="1" applyAlignment="1">
      <alignment horizontal="left" vertical="center" wrapText="1"/>
    </xf>
    <xf numFmtId="0" fontId="114" fillId="8" borderId="33" xfId="0" applyFont="1" applyFill="1" applyBorder="1" applyAlignment="1">
      <alignment horizontal="center" vertical="center" wrapText="1"/>
    </xf>
    <xf numFmtId="44" fontId="115" fillId="8" borderId="33" xfId="51" applyFont="1" applyFill="1" applyBorder="1" applyAlignment="1">
      <alignment horizontal="center" vertical="center"/>
    </xf>
    <xf numFmtId="169" fontId="114" fillId="0" borderId="33" xfId="51" applyNumberFormat="1" applyFont="1" applyFill="1" applyBorder="1" applyAlignment="1">
      <alignment/>
    </xf>
    <xf numFmtId="9" fontId="114" fillId="0" borderId="33" xfId="56" applyFont="1" applyFill="1" applyBorder="1" applyAlignment="1">
      <alignment horizontal="center" vertical="center"/>
    </xf>
    <xf numFmtId="0" fontId="114" fillId="68" borderId="33" xfId="0" applyFont="1" applyFill="1" applyBorder="1" applyAlignment="1">
      <alignment horizontal="left" vertical="center" wrapText="1"/>
    </xf>
    <xf numFmtId="0" fontId="114" fillId="58" borderId="33" xfId="0" applyFont="1" applyFill="1" applyBorder="1" applyAlignment="1">
      <alignment horizontal="left" vertical="center" wrapText="1"/>
    </xf>
    <xf numFmtId="164" fontId="114" fillId="0" borderId="33" xfId="49" applyFont="1" applyFill="1" applyBorder="1" applyAlignment="1">
      <alignment horizontal="center" vertical="center" wrapText="1"/>
    </xf>
    <xf numFmtId="0" fontId="114" fillId="0" borderId="10" xfId="0" applyFont="1" applyBorder="1" applyAlignment="1">
      <alignment/>
    </xf>
    <xf numFmtId="0" fontId="114" fillId="0" borderId="11" xfId="0" applyFont="1" applyBorder="1" applyAlignment="1">
      <alignment/>
    </xf>
    <xf numFmtId="44" fontId="114" fillId="58" borderId="33" xfId="51" applyFont="1" applyFill="1" applyBorder="1" applyAlignment="1">
      <alignment vertical="center"/>
    </xf>
    <xf numFmtId="0" fontId="114" fillId="58" borderId="33" xfId="0" applyFont="1" applyFill="1" applyBorder="1" applyAlignment="1">
      <alignment horizontal="center" vertical="center" wrapText="1"/>
    </xf>
    <xf numFmtId="3" fontId="114" fillId="58" borderId="33" xfId="0" applyNumberFormat="1" applyFont="1" applyFill="1" applyBorder="1" applyAlignment="1">
      <alignment horizontal="center" vertical="center" wrapText="1"/>
    </xf>
    <xf numFmtId="164" fontId="114" fillId="0" borderId="33" xfId="49" applyFont="1" applyFill="1" applyBorder="1" applyAlignment="1">
      <alignment horizontal="left" vertical="center" wrapText="1"/>
    </xf>
    <xf numFmtId="169" fontId="114" fillId="0" borderId="33" xfId="0" applyNumberFormat="1" applyFont="1" applyFill="1" applyBorder="1" applyAlignment="1">
      <alignment horizontal="left" vertical="center" wrapText="1"/>
    </xf>
    <xf numFmtId="0" fontId="84" fillId="0" borderId="33" xfId="0" applyFont="1" applyFill="1" applyBorder="1" applyAlignment="1">
      <alignment horizontal="center" vertical="top" wrapText="1"/>
    </xf>
    <xf numFmtId="169" fontId="84" fillId="0" borderId="33" xfId="0" applyNumberFormat="1" applyFont="1" applyFill="1" applyBorder="1" applyAlignment="1">
      <alignment horizontal="center" vertical="center" wrapText="1"/>
    </xf>
    <xf numFmtId="169" fontId="84" fillId="59" borderId="33" xfId="0" applyNumberFormat="1" applyFont="1" applyFill="1" applyBorder="1" applyAlignment="1">
      <alignment horizontal="left" vertical="center" wrapText="1"/>
    </xf>
    <xf numFmtId="44" fontId="84" fillId="59" borderId="33" xfId="51" applyFont="1" applyFill="1" applyBorder="1" applyAlignment="1">
      <alignment horizontal="center" vertical="center"/>
    </xf>
    <xf numFmtId="9" fontId="84" fillId="59" borderId="33" xfId="56" applyFont="1" applyFill="1" applyBorder="1" applyAlignment="1">
      <alignment horizontal="center" vertical="center"/>
    </xf>
    <xf numFmtId="9" fontId="84" fillId="0" borderId="33" xfId="0" applyNumberFormat="1" applyFont="1" applyFill="1" applyBorder="1" applyAlignment="1">
      <alignment horizontal="center" vertical="center" wrapText="1"/>
    </xf>
    <xf numFmtId="44" fontId="84" fillId="0" borderId="33" xfId="51" applyFont="1" applyFill="1" applyBorder="1" applyAlignment="1">
      <alignment horizontal="center" vertical="center" wrapText="1"/>
    </xf>
    <xf numFmtId="169" fontId="87" fillId="59" borderId="33" xfId="0" applyNumberFormat="1" applyFont="1" applyFill="1" applyBorder="1" applyAlignment="1">
      <alignment horizontal="left" vertical="center" wrapText="1"/>
    </xf>
    <xf numFmtId="44" fontId="84" fillId="0" borderId="33" xfId="51" applyFont="1" applyFill="1" applyBorder="1" applyAlignment="1">
      <alignment horizontal="left" vertical="center" wrapText="1"/>
    </xf>
    <xf numFmtId="177" fontId="84" fillId="0" borderId="33" xfId="0" applyNumberFormat="1" applyFont="1" applyFill="1" applyBorder="1" applyAlignment="1">
      <alignment horizontal="center" vertical="center"/>
    </xf>
    <xf numFmtId="0" fontId="87" fillId="0" borderId="33" xfId="0" applyFont="1" applyFill="1" applyBorder="1" applyAlignment="1">
      <alignment horizontal="center" vertical="center" textRotation="255" wrapText="1"/>
    </xf>
    <xf numFmtId="178" fontId="87" fillId="59" borderId="33" xfId="51" applyNumberFormat="1" applyFont="1" applyFill="1" applyBorder="1" applyAlignment="1">
      <alignment horizontal="center" vertical="center"/>
    </xf>
    <xf numFmtId="169" fontId="35" fillId="8" borderId="33" xfId="0" applyNumberFormat="1" applyFont="1" applyFill="1" applyBorder="1" applyAlignment="1">
      <alignment horizontal="center" wrapText="1"/>
    </xf>
    <xf numFmtId="44" fontId="35" fillId="8" borderId="33" xfId="51" applyFont="1" applyFill="1" applyBorder="1" applyAlignment="1">
      <alignment horizontal="center" vertical="center" wrapText="1"/>
    </xf>
    <xf numFmtId="9" fontId="35" fillId="8" borderId="33" xfId="56" applyFont="1" applyFill="1" applyBorder="1" applyAlignment="1">
      <alignment horizontal="center" vertical="center" wrapText="1"/>
    </xf>
    <xf numFmtId="178" fontId="84" fillId="0" borderId="33" xfId="0" applyNumberFormat="1" applyFont="1" applyFill="1" applyBorder="1" applyAlignment="1">
      <alignment horizontal="center" vertical="center" wrapText="1"/>
    </xf>
    <xf numFmtId="177" fontId="87" fillId="59" borderId="33" xfId="0" applyNumberFormat="1" applyFont="1" applyFill="1" applyBorder="1" applyAlignment="1">
      <alignment horizontal="left" vertical="center" wrapText="1"/>
    </xf>
    <xf numFmtId="44" fontId="87" fillId="59" borderId="33" xfId="0" applyNumberFormat="1" applyFont="1" applyFill="1" applyBorder="1" applyAlignment="1">
      <alignment vertical="center" wrapText="1"/>
    </xf>
    <xf numFmtId="0" fontId="36" fillId="58" borderId="33" xfId="0" applyFont="1" applyFill="1" applyBorder="1" applyAlignment="1">
      <alignment wrapText="1"/>
    </xf>
    <xf numFmtId="0" fontId="87" fillId="0" borderId="33" xfId="0" applyFont="1" applyFill="1" applyBorder="1" applyAlignment="1">
      <alignment vertical="center" textRotation="255" wrapText="1"/>
    </xf>
    <xf numFmtId="9" fontId="87" fillId="0" borderId="34" xfId="0" applyNumberFormat="1" applyFont="1" applyFill="1" applyBorder="1" applyAlignment="1">
      <alignment vertical="center" wrapText="1"/>
    </xf>
    <xf numFmtId="0" fontId="87" fillId="0" borderId="34" xfId="0" applyFont="1" applyFill="1" applyBorder="1" applyAlignment="1">
      <alignment vertical="center" textRotation="255" wrapText="1"/>
    </xf>
    <xf numFmtId="0" fontId="35" fillId="0" borderId="34" xfId="0" applyFont="1" applyFill="1" applyBorder="1" applyAlignment="1">
      <alignment vertical="center" wrapText="1"/>
    </xf>
    <xf numFmtId="0" fontId="84" fillId="58" borderId="34" xfId="0" applyFont="1" applyFill="1" applyBorder="1" applyAlignment="1">
      <alignment horizontal="center" vertical="center" wrapText="1"/>
    </xf>
    <xf numFmtId="169" fontId="84" fillId="0" borderId="34" xfId="0" applyNumberFormat="1" applyFont="1" applyFill="1" applyBorder="1" applyAlignment="1">
      <alignment horizontal="center" vertical="center" wrapText="1"/>
    </xf>
    <xf numFmtId="169" fontId="84" fillId="0" borderId="34" xfId="51" applyNumberFormat="1" applyFont="1" applyFill="1" applyBorder="1" applyAlignment="1">
      <alignment horizontal="center" vertical="center"/>
    </xf>
    <xf numFmtId="9" fontId="84" fillId="0" borderId="34" xfId="0" applyNumberFormat="1" applyFont="1" applyFill="1" applyBorder="1" applyAlignment="1">
      <alignment horizontal="center" vertical="center" wrapText="1"/>
    </xf>
    <xf numFmtId="0" fontId="84" fillId="0" borderId="34" xfId="0" applyFont="1" applyFill="1" applyBorder="1" applyAlignment="1">
      <alignment vertical="center" wrapText="1"/>
    </xf>
    <xf numFmtId="174" fontId="84" fillId="0" borderId="34" xfId="0" applyNumberFormat="1" applyFont="1" applyFill="1" applyBorder="1" applyAlignment="1">
      <alignment horizontal="center" vertical="center"/>
    </xf>
    <xf numFmtId="169" fontId="84" fillId="58" borderId="33" xfId="0" applyNumberFormat="1" applyFont="1" applyFill="1" applyBorder="1" applyAlignment="1">
      <alignment horizontal="center" vertical="center" wrapText="1"/>
    </xf>
    <xf numFmtId="0" fontId="84" fillId="58" borderId="33" xfId="0" applyFont="1" applyFill="1" applyBorder="1" applyAlignment="1">
      <alignment/>
    </xf>
    <xf numFmtId="169" fontId="87" fillId="59" borderId="33" xfId="0" applyNumberFormat="1" applyFont="1" applyFill="1" applyBorder="1" applyAlignment="1">
      <alignment horizontal="center" vertical="center"/>
    </xf>
    <xf numFmtId="0" fontId="87" fillId="8" borderId="33" xfId="0" applyFont="1" applyFill="1" applyBorder="1" applyAlignment="1">
      <alignment horizontal="center" vertical="center" wrapText="1"/>
    </xf>
    <xf numFmtId="9" fontId="87" fillId="8" borderId="33" xfId="0" applyNumberFormat="1" applyFont="1" applyFill="1" applyBorder="1" applyAlignment="1">
      <alignment horizontal="center" vertical="center"/>
    </xf>
    <xf numFmtId="0" fontId="84" fillId="8" borderId="33" xfId="0" applyFont="1" applyFill="1" applyBorder="1" applyAlignment="1">
      <alignment horizontal="left" vertical="center" wrapText="1"/>
    </xf>
    <xf numFmtId="0" fontId="84" fillId="8" borderId="33" xfId="0" applyFont="1" applyFill="1" applyBorder="1" applyAlignment="1">
      <alignment horizontal="center" vertical="center" wrapText="1"/>
    </xf>
    <xf numFmtId="9" fontId="84" fillId="8" borderId="33" xfId="56" applyFont="1" applyFill="1" applyBorder="1" applyAlignment="1">
      <alignment horizontal="center" vertical="center"/>
    </xf>
    <xf numFmtId="9" fontId="107" fillId="62" borderId="33" xfId="0" applyNumberFormat="1" applyFont="1" applyFill="1" applyBorder="1" applyAlignment="1">
      <alignment horizontal="center" vertical="center"/>
    </xf>
    <xf numFmtId="0" fontId="116" fillId="62" borderId="33" xfId="0" applyFont="1" applyFill="1" applyBorder="1" applyAlignment="1">
      <alignment horizontal="left" vertical="center" wrapText="1"/>
    </xf>
    <xf numFmtId="0" fontId="116" fillId="62" borderId="33" xfId="0" applyFont="1" applyFill="1" applyBorder="1" applyAlignment="1">
      <alignment horizontal="center" vertical="center" wrapText="1"/>
    </xf>
    <xf numFmtId="9" fontId="116" fillId="62" borderId="33" xfId="56" applyFont="1" applyFill="1" applyBorder="1" applyAlignment="1">
      <alignment horizontal="center" vertical="center"/>
    </xf>
    <xf numFmtId="0" fontId="84" fillId="58" borderId="33" xfId="0" applyFont="1" applyFill="1" applyBorder="1" applyAlignment="1">
      <alignment wrapText="1"/>
    </xf>
    <xf numFmtId="167" fontId="84" fillId="58" borderId="33" xfId="51" applyNumberFormat="1" applyFont="1" applyFill="1" applyBorder="1" applyAlignment="1">
      <alignment horizontal="center" vertical="center"/>
    </xf>
    <xf numFmtId="9" fontId="87" fillId="58" borderId="33" xfId="56" applyFont="1" applyFill="1" applyBorder="1" applyAlignment="1">
      <alignment horizontal="center" vertical="center"/>
    </xf>
    <xf numFmtId="0" fontId="87" fillId="0" borderId="33" xfId="0" applyFont="1" applyFill="1" applyBorder="1" applyAlignment="1">
      <alignment horizontal="center" vertical="center" textRotation="255"/>
    </xf>
    <xf numFmtId="169" fontId="87" fillId="59" borderId="33" xfId="0" applyNumberFormat="1" applyFont="1" applyFill="1" applyBorder="1" applyAlignment="1">
      <alignment horizontal="center" vertical="center" wrapText="1"/>
    </xf>
    <xf numFmtId="169" fontId="87" fillId="8" borderId="33" xfId="0" applyNumberFormat="1" applyFont="1" applyFill="1" applyBorder="1" applyAlignment="1">
      <alignment horizontal="center" vertical="center"/>
    </xf>
    <xf numFmtId="169" fontId="87" fillId="8" borderId="33" xfId="0" applyNumberFormat="1" applyFont="1" applyFill="1" applyBorder="1" applyAlignment="1">
      <alignment horizontal="center" vertical="center" wrapText="1"/>
    </xf>
    <xf numFmtId="0" fontId="90" fillId="0" borderId="36" xfId="0" applyFont="1" applyBorder="1" applyAlignment="1">
      <alignment horizontal="left"/>
    </xf>
    <xf numFmtId="0" fontId="90" fillId="0" borderId="37" xfId="0" applyFont="1" applyBorder="1" applyAlignment="1">
      <alignment horizontal="left"/>
    </xf>
    <xf numFmtId="0" fontId="90" fillId="0" borderId="38" xfId="0" applyFont="1" applyBorder="1" applyAlignment="1">
      <alignment horizontal="left"/>
    </xf>
    <xf numFmtId="0" fontId="117" fillId="0" borderId="12" xfId="0" applyFont="1" applyBorder="1" applyAlignment="1">
      <alignment horizontal="center"/>
    </xf>
    <xf numFmtId="0" fontId="117" fillId="0" borderId="39" xfId="0" applyFont="1" applyBorder="1" applyAlignment="1">
      <alignment horizontal="center"/>
    </xf>
    <xf numFmtId="0" fontId="117" fillId="0" borderId="11" xfId="0" applyFont="1" applyBorder="1" applyAlignment="1">
      <alignment horizontal="center"/>
    </xf>
    <xf numFmtId="0" fontId="82" fillId="0" borderId="12" xfId="0" applyFont="1" applyBorder="1" applyAlignment="1">
      <alignment horizontal="left"/>
    </xf>
    <xf numFmtId="0" fontId="82" fillId="0" borderId="39" xfId="0" applyFont="1" applyBorder="1" applyAlignment="1">
      <alignment horizontal="left"/>
    </xf>
    <xf numFmtId="0" fontId="82" fillId="0" borderId="11" xfId="0" applyFont="1" applyBorder="1" applyAlignment="1">
      <alignment horizontal="left"/>
    </xf>
    <xf numFmtId="0" fontId="95" fillId="0" borderId="12" xfId="0" applyFont="1" applyBorder="1" applyAlignment="1">
      <alignment horizontal="left"/>
    </xf>
    <xf numFmtId="0" fontId="95" fillId="0" borderId="39" xfId="0" applyFont="1" applyBorder="1" applyAlignment="1">
      <alignment horizontal="left"/>
    </xf>
    <xf numFmtId="0" fontId="95" fillId="0" borderId="11" xfId="0" applyFont="1" applyBorder="1" applyAlignment="1">
      <alignment horizontal="left"/>
    </xf>
    <xf numFmtId="0" fontId="0" fillId="0" borderId="12" xfId="0" applyBorder="1" applyAlignment="1">
      <alignment horizontal="left"/>
    </xf>
    <xf numFmtId="0" fontId="0" fillId="0" borderId="39" xfId="0" applyBorder="1" applyAlignment="1">
      <alignment horizontal="left"/>
    </xf>
    <xf numFmtId="0" fontId="0" fillId="0" borderId="11" xfId="0" applyBorder="1" applyAlignment="1">
      <alignment horizontal="left"/>
    </xf>
    <xf numFmtId="166" fontId="86" fillId="0" borderId="12" xfId="49" applyNumberFormat="1" applyFont="1" applyBorder="1" applyAlignment="1">
      <alignment horizontal="center" vertical="center" wrapText="1"/>
    </xf>
    <xf numFmtId="166" fontId="86" fillId="0" borderId="39" xfId="49" applyNumberFormat="1" applyFont="1" applyBorder="1" applyAlignment="1">
      <alignment horizontal="center" vertical="center" wrapText="1"/>
    </xf>
    <xf numFmtId="0" fontId="0" fillId="0" borderId="12" xfId="0" applyBorder="1" applyAlignment="1">
      <alignment horizontal="center"/>
    </xf>
    <xf numFmtId="0" fontId="0" fillId="0" borderId="39" xfId="0" applyBorder="1" applyAlignment="1">
      <alignment horizontal="center"/>
    </xf>
    <xf numFmtId="0" fontId="0" fillId="0" borderId="11" xfId="0" applyBorder="1" applyAlignment="1">
      <alignment horizontal="center"/>
    </xf>
    <xf numFmtId="0" fontId="118" fillId="0" borderId="15" xfId="0" applyFont="1" applyBorder="1" applyAlignment="1">
      <alignment horizontal="center" vertical="center"/>
    </xf>
    <xf numFmtId="0" fontId="118" fillId="0" borderId="13" xfId="0" applyFont="1" applyBorder="1" applyAlignment="1">
      <alignment horizontal="center" vertical="center"/>
    </xf>
    <xf numFmtId="0" fontId="83" fillId="69" borderId="12" xfId="0" applyFont="1" applyFill="1" applyBorder="1" applyAlignment="1">
      <alignment horizontal="center" vertical="center"/>
    </xf>
    <xf numFmtId="0" fontId="83" fillId="70" borderId="39" xfId="0" applyFont="1" applyFill="1" applyBorder="1" applyAlignment="1">
      <alignment horizontal="center" vertical="center"/>
    </xf>
    <xf numFmtId="0" fontId="83" fillId="71" borderId="11" xfId="0" applyFont="1" applyFill="1" applyBorder="1" applyAlignment="1">
      <alignment horizontal="center" vertical="center"/>
    </xf>
    <xf numFmtId="9" fontId="94" fillId="0" borderId="12" xfId="0" applyNumberFormat="1" applyFont="1" applyBorder="1" applyAlignment="1">
      <alignment horizontal="center" vertical="center"/>
    </xf>
    <xf numFmtId="9" fontId="94" fillId="0" borderId="39" xfId="0" applyNumberFormat="1" applyFont="1" applyBorder="1" applyAlignment="1">
      <alignment horizontal="center" vertical="center"/>
    </xf>
    <xf numFmtId="9" fontId="94" fillId="0" borderId="11" xfId="0" applyNumberFormat="1" applyFont="1" applyBorder="1" applyAlignment="1">
      <alignment horizontal="center" vertical="center"/>
    </xf>
    <xf numFmtId="0" fontId="118" fillId="0" borderId="30" xfId="0" applyFont="1" applyBorder="1" applyAlignment="1">
      <alignment horizontal="center" vertical="center"/>
    </xf>
    <xf numFmtId="0" fontId="118" fillId="0" borderId="40" xfId="0" applyFont="1" applyBorder="1" applyAlignment="1">
      <alignment horizontal="center" vertical="center"/>
    </xf>
    <xf numFmtId="0" fontId="118" fillId="0" borderId="14" xfId="0" applyFont="1" applyBorder="1" applyAlignment="1">
      <alignment horizontal="center" vertical="center"/>
    </xf>
    <xf numFmtId="0" fontId="118" fillId="0" borderId="17" xfId="0" applyFont="1" applyBorder="1" applyAlignment="1">
      <alignment horizontal="center" vertical="center"/>
    </xf>
    <xf numFmtId="0" fontId="118" fillId="0" borderId="21" xfId="0" applyFont="1" applyBorder="1" applyAlignment="1">
      <alignment horizontal="center" vertical="center"/>
    </xf>
    <xf numFmtId="0" fontId="118" fillId="0" borderId="22" xfId="0" applyFont="1" applyBorder="1" applyAlignment="1">
      <alignment horizontal="center" vertical="center"/>
    </xf>
    <xf numFmtId="167" fontId="110" fillId="72" borderId="18" xfId="49" applyNumberFormat="1" applyFont="1" applyFill="1" applyBorder="1" applyAlignment="1">
      <alignment horizontal="center" vertical="center" wrapText="1"/>
    </xf>
    <xf numFmtId="168" fontId="119" fillId="73" borderId="10" xfId="47" applyNumberFormat="1" applyFont="1" applyFill="1" applyBorder="1" applyAlignment="1">
      <alignment horizontal="center" vertical="center"/>
    </xf>
    <xf numFmtId="168" fontId="119" fillId="74" borderId="15" xfId="47" applyNumberFormat="1" applyFont="1" applyFill="1" applyBorder="1" applyAlignment="1">
      <alignment horizontal="center" vertical="center"/>
    </xf>
    <xf numFmtId="167" fontId="110" fillId="75" borderId="15" xfId="49" applyNumberFormat="1" applyFont="1" applyFill="1" applyBorder="1" applyAlignment="1">
      <alignment horizontal="center" vertical="center" wrapText="1"/>
    </xf>
    <xf numFmtId="0" fontId="99" fillId="0" borderId="32" xfId="0" applyFont="1" applyFill="1" applyBorder="1" applyAlignment="1">
      <alignment horizontal="center" vertical="center" wrapText="1"/>
    </xf>
    <xf numFmtId="0" fontId="100" fillId="0" borderId="32" xfId="0" applyFont="1" applyFill="1" applyBorder="1" applyAlignment="1">
      <alignment horizontal="center" vertical="center" wrapText="1"/>
    </xf>
    <xf numFmtId="9" fontId="105" fillId="0" borderId="32" xfId="56" applyFont="1" applyFill="1" applyBorder="1" applyAlignment="1">
      <alignment horizontal="center" vertical="center"/>
    </xf>
    <xf numFmtId="0" fontId="100" fillId="58" borderId="32" xfId="0" applyFont="1" applyFill="1" applyBorder="1" applyAlignment="1">
      <alignment horizontal="center" vertical="center" wrapText="1"/>
    </xf>
    <xf numFmtId="0" fontId="100" fillId="0" borderId="32" xfId="0" applyFont="1" applyFill="1" applyBorder="1" applyAlignment="1">
      <alignment horizontal="left" vertical="center" wrapText="1"/>
    </xf>
    <xf numFmtId="0" fontId="105" fillId="58" borderId="32" xfId="0" applyFont="1" applyFill="1" applyBorder="1" applyAlignment="1">
      <alignment horizontal="center" vertical="center" wrapText="1"/>
    </xf>
    <xf numFmtId="0" fontId="101" fillId="0" borderId="32" xfId="0" applyFont="1" applyFill="1" applyBorder="1" applyAlignment="1">
      <alignment horizontal="left" vertical="center" wrapText="1"/>
    </xf>
    <xf numFmtId="1" fontId="100" fillId="0" borderId="32" xfId="0" applyNumberFormat="1" applyFont="1" applyFill="1" applyBorder="1" applyAlignment="1">
      <alignment horizontal="center" vertical="center" wrapText="1"/>
    </xf>
    <xf numFmtId="9" fontId="104" fillId="58" borderId="32" xfId="56" applyFont="1" applyFill="1" applyBorder="1" applyAlignment="1">
      <alignment horizontal="center" vertical="center"/>
    </xf>
    <xf numFmtId="0" fontId="100" fillId="58" borderId="32" xfId="0" applyFont="1" applyFill="1" applyBorder="1" applyAlignment="1">
      <alignment horizontal="left" vertical="center" wrapText="1"/>
    </xf>
    <xf numFmtId="9" fontId="99" fillId="0" borderId="32" xfId="56" applyFont="1" applyFill="1" applyBorder="1" applyAlignment="1">
      <alignment horizontal="center" vertical="center"/>
    </xf>
    <xf numFmtId="9" fontId="99" fillId="59" borderId="32" xfId="56" applyFont="1" applyFill="1" applyBorder="1" applyAlignment="1">
      <alignment horizontal="center" vertical="center" wrapText="1"/>
    </xf>
    <xf numFmtId="9" fontId="104" fillId="0" borderId="32" xfId="56" applyFont="1" applyFill="1" applyBorder="1" applyAlignment="1">
      <alignment horizontal="center" vertical="center"/>
    </xf>
    <xf numFmtId="0" fontId="119" fillId="76" borderId="15" xfId="0" applyFont="1" applyFill="1" applyBorder="1" applyAlignment="1">
      <alignment horizontal="center" vertical="center" wrapText="1"/>
    </xf>
    <xf numFmtId="0" fontId="119" fillId="77" borderId="18" xfId="0" applyFont="1" applyFill="1" applyBorder="1" applyAlignment="1">
      <alignment horizontal="center" vertical="center" wrapText="1"/>
    </xf>
    <xf numFmtId="0" fontId="120" fillId="78" borderId="15" xfId="0" applyFont="1" applyFill="1" applyBorder="1" applyAlignment="1">
      <alignment horizontal="center" vertical="center" textRotation="90" wrapText="1"/>
    </xf>
    <xf numFmtId="0" fontId="120" fillId="79" borderId="18" xfId="0" applyFont="1" applyFill="1" applyBorder="1" applyAlignment="1">
      <alignment horizontal="center" vertical="center" textRotation="90" wrapText="1"/>
    </xf>
    <xf numFmtId="169" fontId="119" fillId="80" borderId="15" xfId="49" applyNumberFormat="1" applyFont="1" applyFill="1" applyBorder="1" applyAlignment="1">
      <alignment horizontal="center" vertical="center" wrapText="1"/>
    </xf>
    <xf numFmtId="169" fontId="119" fillId="81" borderId="18" xfId="49" applyNumberFormat="1" applyFont="1" applyFill="1" applyBorder="1" applyAlignment="1">
      <alignment horizontal="center" vertical="center" wrapText="1"/>
    </xf>
    <xf numFmtId="0" fontId="119" fillId="82" borderId="15" xfId="0" applyFont="1" applyFill="1" applyBorder="1" applyAlignment="1">
      <alignment horizontal="center" vertical="center" textRotation="90"/>
    </xf>
    <xf numFmtId="0" fontId="119" fillId="83" borderId="18" xfId="0" applyFont="1" applyFill="1" applyBorder="1" applyAlignment="1">
      <alignment horizontal="center" vertical="center" textRotation="90"/>
    </xf>
    <xf numFmtId="0" fontId="120" fillId="84" borderId="15" xfId="0" applyFont="1" applyFill="1" applyBorder="1" applyAlignment="1">
      <alignment vertical="center" textRotation="90" wrapText="1"/>
    </xf>
    <xf numFmtId="0" fontId="120" fillId="85" borderId="18" xfId="0" applyFont="1" applyFill="1" applyBorder="1" applyAlignment="1">
      <alignment vertical="center" textRotation="90" wrapText="1"/>
    </xf>
    <xf numFmtId="0" fontId="119" fillId="86" borderId="15" xfId="0" applyFont="1" applyFill="1" applyBorder="1" applyAlignment="1">
      <alignment vertical="center" wrapText="1"/>
    </xf>
    <xf numFmtId="0" fontId="119" fillId="87" borderId="18" xfId="0" applyFont="1" applyFill="1" applyBorder="1" applyAlignment="1">
      <alignment vertical="center" wrapText="1"/>
    </xf>
    <xf numFmtId="0" fontId="87" fillId="0" borderId="33" xfId="0" applyFont="1" applyFill="1" applyBorder="1" applyAlignment="1">
      <alignment vertical="center" wrapText="1"/>
    </xf>
    <xf numFmtId="9" fontId="87" fillId="59" borderId="33" xfId="56" applyFont="1" applyFill="1" applyBorder="1" applyAlignment="1">
      <alignment vertical="center" wrapText="1"/>
    </xf>
    <xf numFmtId="0" fontId="35" fillId="8" borderId="33" xfId="0" applyFont="1" applyFill="1" applyBorder="1" applyAlignment="1">
      <alignment vertical="center" wrapText="1"/>
    </xf>
    <xf numFmtId="9" fontId="107" fillId="62" borderId="33" xfId="56" applyFont="1" applyFill="1" applyBorder="1" applyAlignment="1">
      <alignment vertical="center" wrapText="1"/>
    </xf>
    <xf numFmtId="0" fontId="84" fillId="58" borderId="33" xfId="0" applyFont="1" applyFill="1" applyBorder="1" applyAlignment="1">
      <alignment vertical="center" wrapText="1"/>
    </xf>
    <xf numFmtId="9" fontId="84" fillId="58" borderId="33" xfId="56" applyFont="1" applyFill="1" applyBorder="1" applyAlignment="1">
      <alignment vertical="center" wrapText="1"/>
    </xf>
    <xf numFmtId="9" fontId="87" fillId="0" borderId="33" xfId="56" applyNumberFormat="1" applyFont="1" applyFill="1" applyBorder="1" applyAlignment="1">
      <alignment vertical="center" wrapText="1"/>
    </xf>
    <xf numFmtId="0" fontId="87" fillId="0" borderId="33" xfId="0" applyFont="1" applyFill="1" applyBorder="1" applyAlignment="1">
      <alignment vertical="center" textRotation="90" wrapText="1"/>
    </xf>
    <xf numFmtId="9" fontId="87" fillId="0" borderId="33" xfId="56" applyFont="1" applyFill="1" applyBorder="1" applyAlignment="1">
      <alignment vertical="center" wrapText="1"/>
    </xf>
    <xf numFmtId="0" fontId="87" fillId="0" borderId="33" xfId="0" applyFont="1" applyFill="1" applyBorder="1" applyAlignment="1">
      <alignment vertical="center" textRotation="255" wrapText="1"/>
    </xf>
    <xf numFmtId="9" fontId="87" fillId="0" borderId="33" xfId="0" applyNumberFormat="1" applyFont="1" applyFill="1" applyBorder="1" applyAlignment="1">
      <alignment vertical="center" wrapText="1"/>
    </xf>
    <xf numFmtId="9" fontId="87" fillId="63" borderId="33" xfId="56" applyFont="1" applyFill="1" applyBorder="1" applyAlignment="1">
      <alignment vertical="center" wrapText="1"/>
    </xf>
    <xf numFmtId="9" fontId="87" fillId="0" borderId="33" xfId="0" applyNumberFormat="1" applyFont="1" applyFill="1" applyBorder="1" applyAlignment="1">
      <alignment vertical="center"/>
    </xf>
    <xf numFmtId="168" fontId="119" fillId="88" borderId="18" xfId="47" applyNumberFormat="1" applyFont="1" applyFill="1" applyBorder="1" applyAlignment="1">
      <alignment horizontal="center" vertical="center"/>
    </xf>
    <xf numFmtId="0" fontId="119" fillId="89" borderId="15" xfId="0" applyFont="1" applyFill="1" applyBorder="1" applyAlignment="1">
      <alignment vertical="center" textRotation="90"/>
    </xf>
    <xf numFmtId="0" fontId="119" fillId="90" borderId="18" xfId="0" applyFont="1" applyFill="1" applyBorder="1" applyAlignment="1">
      <alignment vertical="center" textRotation="90"/>
    </xf>
    <xf numFmtId="0" fontId="90" fillId="0" borderId="36" xfId="0" applyFont="1" applyBorder="1" applyAlignment="1">
      <alignment/>
    </xf>
    <xf numFmtId="0" fontId="90" fillId="0" borderId="37" xfId="0" applyFont="1" applyBorder="1" applyAlignment="1">
      <alignment/>
    </xf>
    <xf numFmtId="0" fontId="90" fillId="0" borderId="38" xfId="0" applyFont="1" applyBorder="1" applyAlignment="1">
      <alignment/>
    </xf>
    <xf numFmtId="9" fontId="94" fillId="0" borderId="12" xfId="0" applyNumberFormat="1" applyFont="1" applyBorder="1" applyAlignment="1">
      <alignment vertical="center"/>
    </xf>
    <xf numFmtId="9" fontId="94" fillId="0" borderId="39" xfId="0" applyNumberFormat="1" applyFont="1" applyBorder="1" applyAlignment="1">
      <alignment vertical="center"/>
    </xf>
    <xf numFmtId="9" fontId="94" fillId="0" borderId="11" xfId="0" applyNumberFormat="1" applyFont="1" applyBorder="1" applyAlignment="1">
      <alignment vertical="center"/>
    </xf>
    <xf numFmtId="0" fontId="118" fillId="0" borderId="30" xfId="0" applyFont="1" applyBorder="1" applyAlignment="1">
      <alignment vertical="center"/>
    </xf>
    <xf numFmtId="0" fontId="118" fillId="0" borderId="40" xfId="0" applyFont="1" applyBorder="1" applyAlignment="1">
      <alignment vertical="center"/>
    </xf>
    <xf numFmtId="0" fontId="118" fillId="0" borderId="14" xfId="0" applyFont="1" applyBorder="1" applyAlignment="1">
      <alignment vertical="center"/>
    </xf>
    <xf numFmtId="0" fontId="118" fillId="0" borderId="17" xfId="0" applyFont="1" applyBorder="1" applyAlignment="1">
      <alignment vertical="center"/>
    </xf>
    <xf numFmtId="0" fontId="118" fillId="0" borderId="21" xfId="0" applyFont="1" applyBorder="1" applyAlignment="1">
      <alignment vertical="center"/>
    </xf>
    <xf numFmtId="0" fontId="118" fillId="0" borderId="22" xfId="0" applyFont="1" applyBorder="1" applyAlignment="1">
      <alignment vertical="center"/>
    </xf>
    <xf numFmtId="0" fontId="0" fillId="0" borderId="12" xfId="0" applyBorder="1" applyAlignment="1">
      <alignment/>
    </xf>
    <xf numFmtId="0" fontId="0" fillId="0" borderId="39" xfId="0" applyBorder="1" applyAlignment="1">
      <alignment/>
    </xf>
    <xf numFmtId="0" fontId="0" fillId="0" borderId="11" xfId="0" applyBorder="1" applyAlignment="1">
      <alignment/>
    </xf>
    <xf numFmtId="166" fontId="86" fillId="0" borderId="12" xfId="49" applyNumberFormat="1" applyFont="1" applyBorder="1" applyAlignment="1">
      <alignment vertical="center" wrapText="1"/>
    </xf>
    <xf numFmtId="166" fontId="86" fillId="0" borderId="39" xfId="49" applyNumberFormat="1" applyFont="1" applyBorder="1" applyAlignment="1">
      <alignment vertical="center" wrapText="1"/>
    </xf>
    <xf numFmtId="0" fontId="117" fillId="0" borderId="12" xfId="0" applyFont="1" applyBorder="1" applyAlignment="1">
      <alignment horizontal="left"/>
    </xf>
    <xf numFmtId="0" fontId="117" fillId="0" borderId="39" xfId="0" applyFont="1" applyBorder="1" applyAlignment="1">
      <alignment horizontal="left"/>
    </xf>
    <xf numFmtId="0" fontId="117" fillId="0" borderId="11" xfId="0" applyFont="1" applyBorder="1" applyAlignment="1">
      <alignment horizontal="left"/>
    </xf>
    <xf numFmtId="0" fontId="83" fillId="91" borderId="12" xfId="0" applyFont="1" applyFill="1" applyBorder="1" applyAlignment="1">
      <alignment vertical="center"/>
    </xf>
    <xf numFmtId="0" fontId="83" fillId="92" borderId="39" xfId="0" applyFont="1" applyFill="1" applyBorder="1" applyAlignment="1">
      <alignment vertical="center"/>
    </xf>
    <xf numFmtId="0" fontId="83" fillId="93" borderId="11" xfId="0" applyFont="1" applyFill="1" applyBorder="1" applyAlignment="1">
      <alignment vertical="center"/>
    </xf>
    <xf numFmtId="0" fontId="82" fillId="0" borderId="12" xfId="0" applyFont="1" applyBorder="1" applyAlignment="1">
      <alignment/>
    </xf>
    <xf numFmtId="0" fontId="82" fillId="0" borderId="39" xfId="0" applyFont="1" applyBorder="1" applyAlignment="1">
      <alignment/>
    </xf>
    <xf numFmtId="0" fontId="82" fillId="0" borderId="11" xfId="0" applyFont="1" applyBorder="1" applyAlignment="1">
      <alignment/>
    </xf>
    <xf numFmtId="0" fontId="95" fillId="0" borderId="12" xfId="0" applyFont="1" applyBorder="1" applyAlignment="1">
      <alignment/>
    </xf>
    <xf numFmtId="0" fontId="95" fillId="0" borderId="39" xfId="0" applyFont="1" applyBorder="1" applyAlignment="1">
      <alignment/>
    </xf>
    <xf numFmtId="0" fontId="95" fillId="0" borderId="11" xfId="0" applyFont="1" applyBorder="1" applyAlignment="1">
      <alignment/>
    </xf>
    <xf numFmtId="0" fontId="84" fillId="0" borderId="33" xfId="0" applyFont="1" applyFill="1" applyBorder="1" applyAlignment="1">
      <alignment horizontal="center" vertical="center" wrapText="1"/>
    </xf>
    <xf numFmtId="0" fontId="87" fillId="0" borderId="33" xfId="0" applyFont="1" applyFill="1" applyBorder="1" applyAlignment="1">
      <alignment horizontal="center" vertical="center" wrapText="1"/>
    </xf>
    <xf numFmtId="9" fontId="87" fillId="0" borderId="33" xfId="0" applyNumberFormat="1" applyFont="1" applyFill="1" applyBorder="1" applyAlignment="1">
      <alignment horizontal="center" vertical="center"/>
    </xf>
    <xf numFmtId="0" fontId="84" fillId="0" borderId="33" xfId="0" applyFont="1" applyFill="1" applyBorder="1" applyAlignment="1">
      <alignment horizontal="left" vertical="center" wrapText="1"/>
    </xf>
    <xf numFmtId="9" fontId="84" fillId="0" borderId="33" xfId="56" applyFont="1" applyFill="1" applyBorder="1" applyAlignment="1">
      <alignment horizontal="center" vertical="center" wrapText="1"/>
    </xf>
    <xf numFmtId="0" fontId="35" fillId="8" borderId="33" xfId="0" applyFont="1" applyFill="1" applyBorder="1" applyAlignment="1">
      <alignment horizontal="center" vertical="center" wrapText="1"/>
    </xf>
    <xf numFmtId="0" fontId="84" fillId="58" borderId="33" xfId="0" applyFont="1" applyFill="1" applyBorder="1" applyAlignment="1">
      <alignment horizontal="center" vertical="center" wrapText="1"/>
    </xf>
    <xf numFmtId="0" fontId="112" fillId="58" borderId="33" xfId="0" applyFont="1" applyFill="1" applyBorder="1" applyAlignment="1">
      <alignment horizontal="center" vertical="center" wrapText="1"/>
    </xf>
    <xf numFmtId="9" fontId="87" fillId="58" borderId="33" xfId="0" applyNumberFormat="1" applyFont="1" applyFill="1" applyBorder="1" applyAlignment="1">
      <alignment horizontal="center" vertical="center"/>
    </xf>
    <xf numFmtId="0" fontId="84" fillId="58" borderId="33" xfId="0" applyFont="1" applyFill="1" applyBorder="1" applyAlignment="1">
      <alignment horizontal="left" vertical="center" wrapText="1"/>
    </xf>
    <xf numFmtId="0" fontId="110" fillId="94" borderId="15" xfId="0" applyFont="1" applyFill="1" applyBorder="1" applyAlignment="1">
      <alignment horizontal="center" vertical="center" wrapText="1"/>
    </xf>
    <xf numFmtId="0" fontId="110" fillId="95" borderId="18" xfId="0" applyFont="1" applyFill="1" applyBorder="1" applyAlignment="1">
      <alignment horizontal="center" vertical="center" wrapText="1"/>
    </xf>
    <xf numFmtId="9" fontId="107" fillId="62" borderId="33" xfId="56" applyFont="1" applyFill="1" applyBorder="1" applyAlignment="1">
      <alignment horizontal="center" vertical="center" wrapText="1"/>
    </xf>
    <xf numFmtId="9" fontId="87" fillId="59" borderId="33" xfId="56" applyFont="1" applyFill="1" applyBorder="1" applyAlignment="1">
      <alignment horizontal="center" vertical="center" wrapText="1"/>
    </xf>
    <xf numFmtId="9" fontId="87" fillId="0" borderId="33" xfId="0" applyNumberFormat="1" applyFont="1" applyFill="1" applyBorder="1" applyAlignment="1">
      <alignment horizontal="center" vertical="center" wrapText="1"/>
    </xf>
    <xf numFmtId="0" fontId="87" fillId="0" borderId="33" xfId="0" applyFont="1" applyFill="1" applyBorder="1" applyAlignment="1">
      <alignment horizontal="center" vertical="center" textRotation="90" wrapText="1"/>
    </xf>
    <xf numFmtId="0" fontId="87" fillId="0" borderId="33" xfId="0" applyFont="1" applyFill="1" applyBorder="1" applyAlignment="1">
      <alignment horizontal="center" textRotation="90" wrapText="1"/>
    </xf>
    <xf numFmtId="3" fontId="110" fillId="96" borderId="30" xfId="0" applyNumberFormat="1" applyFont="1" applyFill="1" applyBorder="1" applyAlignment="1">
      <alignment horizontal="center" vertical="center" wrapText="1"/>
    </xf>
    <xf numFmtId="3" fontId="110" fillId="97" borderId="40" xfId="0" applyNumberFormat="1" applyFont="1" applyFill="1" applyBorder="1" applyAlignment="1">
      <alignment horizontal="center" vertical="center" wrapText="1"/>
    </xf>
    <xf numFmtId="3" fontId="110" fillId="98" borderId="14" xfId="0" applyNumberFormat="1" applyFont="1" applyFill="1" applyBorder="1" applyAlignment="1">
      <alignment horizontal="center" vertical="center" wrapText="1"/>
    </xf>
    <xf numFmtId="3" fontId="110" fillId="99" borderId="17" xfId="0" applyNumberFormat="1" applyFont="1" applyFill="1" applyBorder="1" applyAlignment="1">
      <alignment horizontal="center" vertical="center" wrapText="1"/>
    </xf>
    <xf numFmtId="3" fontId="110" fillId="100" borderId="21" xfId="0" applyNumberFormat="1" applyFont="1" applyFill="1" applyBorder="1" applyAlignment="1">
      <alignment horizontal="center" vertical="center" wrapText="1"/>
    </xf>
    <xf numFmtId="3" fontId="110" fillId="101" borderId="22" xfId="0" applyNumberFormat="1" applyFont="1" applyFill="1" applyBorder="1" applyAlignment="1">
      <alignment horizontal="center" vertical="center" wrapText="1"/>
    </xf>
    <xf numFmtId="0" fontId="110" fillId="102" borderId="15" xfId="0" applyFont="1" applyFill="1" applyBorder="1" applyAlignment="1">
      <alignment horizontal="center" vertical="center" textRotation="90" wrapText="1"/>
    </xf>
    <xf numFmtId="0" fontId="110" fillId="103" borderId="18" xfId="0" applyFont="1" applyFill="1" applyBorder="1" applyAlignment="1">
      <alignment horizontal="center" vertical="center" textRotation="90" wrapText="1"/>
    </xf>
    <xf numFmtId="169" fontId="110" fillId="104" borderId="30" xfId="51" applyNumberFormat="1" applyFont="1" applyFill="1" applyBorder="1" applyAlignment="1">
      <alignment horizontal="center" vertical="center" wrapText="1"/>
    </xf>
    <xf numFmtId="169" fontId="110" fillId="105" borderId="31" xfId="51" applyNumberFormat="1" applyFont="1" applyFill="1" applyBorder="1" applyAlignment="1">
      <alignment horizontal="center" vertical="center" wrapText="1"/>
    </xf>
    <xf numFmtId="169" fontId="110" fillId="106" borderId="15" xfId="51" applyNumberFormat="1" applyFont="1" applyFill="1" applyBorder="1" applyAlignment="1">
      <alignment horizontal="center" vertical="center" wrapText="1"/>
    </xf>
    <xf numFmtId="169" fontId="110" fillId="107" borderId="18" xfId="51" applyNumberFormat="1" applyFont="1" applyFill="1" applyBorder="1" applyAlignment="1">
      <alignment horizontal="center" vertical="center" wrapText="1"/>
    </xf>
    <xf numFmtId="0" fontId="110" fillId="108" borderId="15" xfId="53" applyFont="1" applyFill="1" applyBorder="1" applyAlignment="1">
      <alignment horizontal="center" vertical="center" wrapText="1"/>
      <protection/>
    </xf>
    <xf numFmtId="0" fontId="110" fillId="109" borderId="18" xfId="53" applyFont="1" applyFill="1" applyBorder="1" applyAlignment="1">
      <alignment horizontal="center" vertical="center" wrapText="1"/>
      <protection/>
    </xf>
    <xf numFmtId="14" fontId="92" fillId="0" borderId="12" xfId="0" applyNumberFormat="1" applyFont="1" applyBorder="1" applyAlignment="1">
      <alignment horizontal="center" wrapText="1"/>
    </xf>
    <xf numFmtId="14" fontId="92" fillId="0" borderId="11" xfId="0" applyNumberFormat="1" applyFont="1" applyBorder="1" applyAlignment="1">
      <alignment horizontal="center" wrapText="1"/>
    </xf>
    <xf numFmtId="0" fontId="92" fillId="0" borderId="12" xfId="0" applyFont="1" applyBorder="1" applyAlignment="1">
      <alignment horizontal="center" wrapText="1"/>
    </xf>
    <xf numFmtId="0" fontId="92" fillId="0" borderId="11" xfId="0" applyFont="1" applyBorder="1" applyAlignment="1">
      <alignment horizontal="center" wrapText="1"/>
    </xf>
    <xf numFmtId="0" fontId="87" fillId="58" borderId="33" xfId="0" applyFont="1" applyFill="1" applyBorder="1" applyAlignment="1">
      <alignment horizontal="center" vertical="center" wrapText="1"/>
    </xf>
    <xf numFmtId="0" fontId="119" fillId="110" borderId="15" xfId="0" applyFont="1" applyFill="1" applyBorder="1" applyAlignment="1">
      <alignment horizontal="center" vertical="center" textRotation="90" wrapText="1"/>
    </xf>
    <xf numFmtId="0" fontId="119" fillId="111" borderId="18" xfId="0" applyFont="1" applyFill="1" applyBorder="1" applyAlignment="1">
      <alignment horizontal="center" vertical="center" textRotation="90" wrapText="1"/>
    </xf>
    <xf numFmtId="9" fontId="87" fillId="58" borderId="33" xfId="0" applyNumberFormat="1" applyFont="1" applyFill="1" applyBorder="1" applyAlignment="1">
      <alignment horizontal="center" vertical="center" wrapText="1"/>
    </xf>
    <xf numFmtId="168" fontId="119" fillId="112" borderId="10" xfId="47" applyNumberFormat="1" applyFont="1" applyFill="1" applyBorder="1" applyAlignment="1">
      <alignment horizontal="center" vertical="center" wrapText="1"/>
    </xf>
    <xf numFmtId="168" fontId="119" fillId="113" borderId="15" xfId="47" applyNumberFormat="1" applyFont="1" applyFill="1" applyBorder="1" applyAlignment="1">
      <alignment horizontal="center" vertical="center" wrapText="1"/>
    </xf>
    <xf numFmtId="0" fontId="90" fillId="0" borderId="36" xfId="0" applyFont="1" applyBorder="1" applyAlignment="1">
      <alignment horizontal="left" wrapText="1"/>
    </xf>
    <xf numFmtId="0" fontId="90" fillId="0" borderId="37" xfId="0" applyFont="1" applyBorder="1" applyAlignment="1">
      <alignment horizontal="left" wrapText="1"/>
    </xf>
    <xf numFmtId="0" fontId="90" fillId="0" borderId="38" xfId="0" applyFont="1" applyBorder="1" applyAlignment="1">
      <alignment horizontal="left" wrapText="1"/>
    </xf>
    <xf numFmtId="9" fontId="94" fillId="0" borderId="12" xfId="0" applyNumberFormat="1" applyFont="1" applyBorder="1" applyAlignment="1">
      <alignment horizontal="center" vertical="center" wrapText="1"/>
    </xf>
    <xf numFmtId="9" fontId="94" fillId="0" borderId="39" xfId="0" applyNumberFormat="1" applyFont="1" applyBorder="1" applyAlignment="1">
      <alignment horizontal="center" vertical="center" wrapText="1"/>
    </xf>
    <xf numFmtId="9" fontId="94" fillId="0" borderId="11" xfId="0" applyNumberFormat="1" applyFont="1" applyBorder="1" applyAlignment="1">
      <alignment horizontal="center" vertical="center" wrapText="1"/>
    </xf>
    <xf numFmtId="0" fontId="118" fillId="0" borderId="30" xfId="0" applyFont="1" applyBorder="1" applyAlignment="1">
      <alignment horizontal="center" vertical="center" wrapText="1"/>
    </xf>
    <xf numFmtId="0" fontId="118" fillId="0" borderId="40" xfId="0" applyFont="1" applyBorder="1" applyAlignment="1">
      <alignment horizontal="center" vertical="center" wrapText="1"/>
    </xf>
    <xf numFmtId="0" fontId="118" fillId="0" borderId="14" xfId="0" applyFont="1" applyBorder="1" applyAlignment="1">
      <alignment horizontal="center" vertical="center" wrapText="1"/>
    </xf>
    <xf numFmtId="0" fontId="118" fillId="0" borderId="17" xfId="0" applyFont="1" applyBorder="1" applyAlignment="1">
      <alignment horizontal="center" vertical="center" wrapText="1"/>
    </xf>
    <xf numFmtId="0" fontId="118" fillId="0" borderId="21" xfId="0" applyFont="1" applyBorder="1" applyAlignment="1">
      <alignment horizontal="center" vertical="center" wrapText="1"/>
    </xf>
    <xf numFmtId="0" fontId="118" fillId="0" borderId="22" xfId="0" applyFont="1" applyBorder="1" applyAlignment="1">
      <alignment horizontal="center" vertical="center" wrapText="1"/>
    </xf>
    <xf numFmtId="0" fontId="0" fillId="0" borderId="12" xfId="0" applyBorder="1" applyAlignment="1">
      <alignment horizontal="left" wrapText="1"/>
    </xf>
    <xf numFmtId="0" fontId="0" fillId="0" borderId="39" xfId="0" applyBorder="1" applyAlignment="1">
      <alignment horizontal="left" wrapText="1"/>
    </xf>
    <xf numFmtId="0" fontId="0" fillId="0" borderId="11" xfId="0" applyBorder="1" applyAlignment="1">
      <alignment horizontal="left" wrapText="1"/>
    </xf>
    <xf numFmtId="0" fontId="117" fillId="0" borderId="12" xfId="0" applyFont="1" applyBorder="1" applyAlignment="1">
      <alignment horizontal="center" wrapText="1"/>
    </xf>
    <xf numFmtId="0" fontId="117" fillId="0" borderId="39" xfId="0" applyFont="1" applyBorder="1" applyAlignment="1">
      <alignment horizontal="center" wrapText="1"/>
    </xf>
    <xf numFmtId="0" fontId="117" fillId="0" borderId="11" xfId="0" applyFont="1" applyBorder="1" applyAlignment="1">
      <alignment horizontal="center" wrapText="1"/>
    </xf>
    <xf numFmtId="0" fontId="83" fillId="114" borderId="12" xfId="0" applyFont="1" applyFill="1" applyBorder="1" applyAlignment="1">
      <alignment horizontal="center" vertical="center" wrapText="1"/>
    </xf>
    <xf numFmtId="0" fontId="83" fillId="115" borderId="39" xfId="0" applyFont="1" applyFill="1" applyBorder="1" applyAlignment="1">
      <alignment horizontal="center" vertical="center" wrapText="1"/>
    </xf>
    <xf numFmtId="0" fontId="83" fillId="116" borderId="11" xfId="0" applyFont="1" applyFill="1" applyBorder="1" applyAlignment="1">
      <alignment horizontal="center" vertical="center" wrapText="1"/>
    </xf>
    <xf numFmtId="0" fontId="82" fillId="0" borderId="12" xfId="0" applyFont="1" applyBorder="1" applyAlignment="1">
      <alignment horizontal="left" wrapText="1"/>
    </xf>
    <xf numFmtId="0" fontId="82" fillId="0" borderId="39" xfId="0" applyFont="1" applyBorder="1" applyAlignment="1">
      <alignment horizontal="left" wrapText="1"/>
    </xf>
    <xf numFmtId="0" fontId="82" fillId="0" borderId="11" xfId="0" applyFont="1" applyBorder="1" applyAlignment="1">
      <alignment horizontal="left" wrapText="1"/>
    </xf>
    <xf numFmtId="0" fontId="95" fillId="0" borderId="12" xfId="0" applyFont="1" applyBorder="1" applyAlignment="1">
      <alignment horizontal="left" wrapText="1"/>
    </xf>
    <xf numFmtId="0" fontId="95" fillId="0" borderId="39" xfId="0" applyFont="1" applyBorder="1" applyAlignment="1">
      <alignment horizontal="left" wrapText="1"/>
    </xf>
    <xf numFmtId="0" fontId="95" fillId="0" borderId="11" xfId="0" applyFont="1" applyBorder="1" applyAlignment="1">
      <alignment horizontal="left" wrapText="1"/>
    </xf>
    <xf numFmtId="0" fontId="114" fillId="0" borderId="34" xfId="0" applyFont="1" applyFill="1" applyBorder="1" applyAlignment="1">
      <alignment horizontal="center" vertical="center" wrapText="1"/>
    </xf>
    <xf numFmtId="0" fontId="114" fillId="0" borderId="41" xfId="0" applyFont="1" applyFill="1" applyBorder="1" applyAlignment="1">
      <alignment horizontal="center" vertical="center" wrapText="1"/>
    </xf>
    <xf numFmtId="0" fontId="115" fillId="0" borderId="33" xfId="0" applyFont="1" applyFill="1" applyBorder="1" applyAlignment="1">
      <alignment horizontal="center" vertical="center" wrapText="1"/>
    </xf>
    <xf numFmtId="0" fontId="114" fillId="0" borderId="42" xfId="0" applyFont="1" applyFill="1" applyBorder="1" applyAlignment="1">
      <alignment horizontal="center" vertical="center" wrapText="1"/>
    </xf>
    <xf numFmtId="168" fontId="119" fillId="117" borderId="18" xfId="47" applyNumberFormat="1" applyFont="1" applyFill="1" applyBorder="1" applyAlignment="1">
      <alignment horizontal="center" vertical="center" wrapText="1"/>
    </xf>
    <xf numFmtId="168" fontId="119" fillId="118" borderId="43" xfId="47" applyNumberFormat="1" applyFont="1" applyFill="1" applyBorder="1" applyAlignment="1">
      <alignment horizontal="center" vertical="center" wrapText="1"/>
    </xf>
    <xf numFmtId="168" fontId="119" fillId="119" borderId="43" xfId="47" applyNumberFormat="1" applyFont="1" applyFill="1" applyBorder="1" applyAlignment="1">
      <alignment horizontal="center" vertical="center"/>
    </xf>
    <xf numFmtId="0" fontId="115" fillId="64" borderId="34" xfId="0" applyFont="1" applyFill="1" applyBorder="1" applyAlignment="1">
      <alignment horizontal="center" vertical="center" textRotation="90" wrapText="1"/>
    </xf>
    <xf numFmtId="0" fontId="115" fillId="64" borderId="41" xfId="0" applyFont="1" applyFill="1" applyBorder="1" applyAlignment="1">
      <alignment horizontal="center" vertical="center" textRotation="90" wrapText="1"/>
    </xf>
    <xf numFmtId="0" fontId="114" fillId="58" borderId="34" xfId="0" applyFont="1" applyFill="1" applyBorder="1" applyAlignment="1">
      <alignment horizontal="center" vertical="center" wrapText="1"/>
    </xf>
    <xf numFmtId="0" fontId="114" fillId="58" borderId="41" xfId="0" applyFont="1" applyFill="1" applyBorder="1" applyAlignment="1">
      <alignment horizontal="center" vertical="center" wrapText="1"/>
    </xf>
    <xf numFmtId="0" fontId="114" fillId="58" borderId="34" xfId="0" applyFont="1" applyFill="1" applyBorder="1" applyAlignment="1">
      <alignment vertical="center" wrapText="1"/>
    </xf>
    <xf numFmtId="0" fontId="114" fillId="58" borderId="41" xfId="0" applyFont="1" applyFill="1" applyBorder="1" applyAlignment="1">
      <alignment vertical="center" wrapText="1"/>
    </xf>
    <xf numFmtId="0" fontId="114" fillId="0" borderId="33" xfId="0" applyFont="1" applyFill="1" applyBorder="1" applyAlignment="1">
      <alignment horizontal="center" vertical="center" wrapText="1"/>
    </xf>
    <xf numFmtId="9" fontId="114" fillId="0" borderId="33" xfId="56" applyFont="1" applyFill="1" applyBorder="1" applyAlignment="1">
      <alignment horizontal="center" vertical="center" wrapText="1"/>
    </xf>
    <xf numFmtId="0" fontId="115" fillId="64" borderId="33" xfId="0" applyFont="1" applyFill="1" applyBorder="1" applyAlignment="1">
      <alignment horizontal="center" vertical="center" textRotation="90"/>
    </xf>
    <xf numFmtId="0" fontId="114" fillId="0" borderId="33" xfId="0" applyFont="1" applyFill="1" applyBorder="1" applyAlignment="1">
      <alignment horizontal="left" vertical="center" wrapText="1"/>
    </xf>
    <xf numFmtId="168" fontId="119" fillId="120" borderId="12" xfId="47" applyNumberFormat="1" applyFont="1" applyFill="1" applyBorder="1" applyAlignment="1">
      <alignment horizontal="center" vertical="center"/>
    </xf>
    <xf numFmtId="168" fontId="119" fillId="121" borderId="30" xfId="47" applyNumberFormat="1" applyFont="1" applyFill="1" applyBorder="1" applyAlignment="1">
      <alignment horizontal="center" vertical="center"/>
    </xf>
    <xf numFmtId="0" fontId="107" fillId="62" borderId="33" xfId="0" applyFont="1" applyFill="1" applyBorder="1" applyAlignment="1">
      <alignment horizontal="center" vertical="center" wrapText="1"/>
    </xf>
    <xf numFmtId="0" fontId="87" fillId="8" borderId="33" xfId="0" applyFont="1" applyFill="1" applyBorder="1" applyAlignment="1">
      <alignment horizontal="center" vertical="center" wrapText="1"/>
    </xf>
    <xf numFmtId="0" fontId="87" fillId="0" borderId="33" xfId="0" applyFont="1" applyFill="1" applyBorder="1" applyAlignment="1">
      <alignment horizontal="center" vertical="center" textRotation="255" wrapText="1"/>
    </xf>
    <xf numFmtId="0" fontId="87" fillId="0" borderId="33" xfId="0" applyFont="1" applyFill="1" applyBorder="1" applyAlignment="1">
      <alignment horizontal="center" vertical="center" textRotation="255"/>
    </xf>
    <xf numFmtId="0" fontId="84" fillId="0" borderId="33" xfId="0" applyFont="1" applyFill="1" applyBorder="1" applyAlignment="1">
      <alignment horizontal="center" vertical="center" textRotation="255" wrapText="1"/>
    </xf>
    <xf numFmtId="0" fontId="87" fillId="0" borderId="34" xfId="0" applyFont="1" applyFill="1" applyBorder="1" applyAlignment="1">
      <alignment horizontal="center" vertical="center" textRotation="255" wrapText="1"/>
    </xf>
    <xf numFmtId="0" fontId="35" fillId="0" borderId="33" xfId="0" applyFont="1" applyFill="1" applyBorder="1" applyAlignment="1">
      <alignment horizontal="center" vertical="center" textRotation="255" wrapText="1"/>
    </xf>
    <xf numFmtId="0" fontId="87" fillId="8" borderId="33" xfId="0" applyFont="1" applyFill="1" applyBorder="1" applyAlignment="1">
      <alignment horizontal="center" vertical="center" textRotation="255" wrapText="1"/>
    </xf>
    <xf numFmtId="0" fontId="35" fillId="0" borderId="33"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26"/>
          <c:w val="0.88025"/>
          <c:h val="0.98875"/>
        </c:manualLayout>
      </c:layout>
      <c:doughnutChart>
        <c:varyColors val="1"/>
        <c:ser>
          <c:idx val="0"/>
          <c:order val="0"/>
          <c:tx>
            <c:v>Escala</c:v>
          </c:tx>
          <c:spPr>
            <a:solidFill>
              <a:srgbClr val="4F81BD"/>
            </a:solidFill>
            <a:ln w="12700">
              <a:solidFill>
                <a:srgbClr val="FFFFFF"/>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C00000"/>
              </a:solidFill>
              <a:ln w="12700">
                <a:solidFill>
                  <a:srgbClr val="FFFFFF"/>
                </a:solidFill>
              </a:ln>
            </c:spPr>
          </c:dPt>
          <c:dPt>
            <c:idx val="1"/>
            <c:spPr>
              <a:solidFill>
                <a:srgbClr val="C00000"/>
              </a:solidFill>
              <a:ln w="12700">
                <a:solidFill>
                  <a:srgbClr val="FFFFFF"/>
                </a:solidFill>
              </a:ln>
            </c:spPr>
          </c:dPt>
          <c:dPt>
            <c:idx val="2"/>
            <c:spPr>
              <a:solidFill>
                <a:srgbClr val="FF0000"/>
              </a:solidFill>
              <a:ln w="12700">
                <a:solidFill>
                  <a:srgbClr val="FFFFFF"/>
                </a:solidFill>
              </a:ln>
            </c:spPr>
          </c:dPt>
          <c:dPt>
            <c:idx val="3"/>
            <c:spPr>
              <a:solidFill>
                <a:srgbClr val="E46C0A"/>
              </a:solidFill>
              <a:ln w="12700">
                <a:solidFill>
                  <a:srgbClr val="FFFFFF"/>
                </a:solidFill>
              </a:ln>
            </c:spPr>
          </c:dPt>
          <c:dPt>
            <c:idx val="4"/>
            <c:spPr>
              <a:solidFill>
                <a:srgbClr val="FF6600"/>
              </a:solidFill>
              <a:ln w="12700">
                <a:solidFill>
                  <a:srgbClr val="FFFFFF"/>
                </a:solidFill>
              </a:ln>
            </c:spPr>
          </c:dPt>
          <c:dPt>
            <c:idx val="5"/>
            <c:spPr>
              <a:solidFill>
                <a:srgbClr val="FF9933"/>
              </a:solidFill>
              <a:ln w="12700">
                <a:solidFill>
                  <a:srgbClr val="FFFFFF"/>
                </a:solidFill>
              </a:ln>
            </c:spPr>
          </c:dPt>
          <c:dPt>
            <c:idx val="6"/>
            <c:spPr>
              <a:solidFill>
                <a:srgbClr val="FFC000"/>
              </a:solidFill>
              <a:ln w="12700">
                <a:solidFill>
                  <a:srgbClr val="FFFFFF"/>
                </a:solidFill>
              </a:ln>
            </c:spPr>
          </c:dPt>
          <c:dPt>
            <c:idx val="7"/>
            <c:spPr>
              <a:solidFill>
                <a:srgbClr val="FFFF00"/>
              </a:solidFill>
              <a:ln w="12700">
                <a:solidFill>
                  <a:srgbClr val="FFFFFF"/>
                </a:solidFill>
              </a:ln>
            </c:spPr>
          </c:dPt>
          <c:dPt>
            <c:idx val="8"/>
            <c:spPr>
              <a:solidFill>
                <a:srgbClr val="92D050"/>
              </a:solidFill>
              <a:ln w="12700">
                <a:solidFill>
                  <a:srgbClr val="FFFFFF"/>
                </a:solidFill>
              </a:ln>
            </c:spPr>
          </c:dPt>
          <c:dPt>
            <c:idx val="9"/>
            <c:spPr>
              <a:solidFill>
                <a:srgbClr val="33CC33"/>
              </a:solidFill>
              <a:ln w="12700">
                <a:solidFill>
                  <a:srgbClr val="FFFFFF"/>
                </a:solidFill>
              </a:ln>
            </c:spPr>
          </c:dPt>
          <c:dPt>
            <c:idx val="10"/>
            <c:spPr>
              <a:solidFill>
                <a:srgbClr val="00B050"/>
              </a:solidFill>
              <a:ln w="3175">
                <a:noFill/>
              </a:ln>
            </c:spPr>
          </c:dPt>
          <c:dPt>
            <c:idx val="11"/>
            <c:spPr>
              <a:solidFill>
                <a:srgbClr val="009900"/>
              </a:solidFill>
              <a:ln w="12700">
                <a:solidFill>
                  <a:srgbClr val="FFFFFF"/>
                </a:solidFill>
              </a:ln>
            </c:spPr>
          </c:dPt>
          <c:dPt>
            <c:idx val="12"/>
            <c:spPr>
              <a:solidFill>
                <a:srgbClr val="008000"/>
              </a:solidFill>
              <a:ln w="3175">
                <a:noFill/>
              </a:ln>
            </c:spPr>
          </c:dPt>
          <c:dPt>
            <c:idx val="13"/>
            <c:spPr>
              <a:solidFill>
                <a:srgbClr val="006600"/>
              </a:solidFill>
              <a:ln w="12700">
                <a:solidFill>
                  <a:srgbClr val="FFFFFF"/>
                </a:solidFill>
              </a:ln>
            </c:spPr>
          </c:dPt>
          <c:dPt>
            <c:idx val="14"/>
            <c:spPr>
              <a:noFill/>
              <a:ln w="3175">
                <a:noFill/>
              </a:ln>
            </c:spPr>
          </c:dPt>
          <c:val>
            <c:numRef>
              <c:f>'[1]Velocímetros'!$D$51:$R$51</c:f>
              <c:numCach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6</c:v>
                </c:pt>
              </c:numCache>
            </c:numRef>
          </c:val>
        </c:ser>
        <c:firstSliceAng val="234"/>
        <c:holeSize val="82"/>
      </c:doughnutChart>
      <c:scatterChart>
        <c:scatterStyle val="lineMarker"/>
        <c:varyColors val="0"/>
        <c:ser>
          <c:idx val="1"/>
          <c:order val="1"/>
          <c:tx>
            <c:v>Aguja</c:v>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'[1]Velocímetros'!$B$40:$B$41</c:f>
              <c:numCache>
                <c:ptCount val="2"/>
                <c:pt idx="0">
                  <c:v>0</c:v>
                </c:pt>
                <c:pt idx="1">
                  <c:v>-0.6666666666666666</c:v>
                </c:pt>
              </c:numCache>
            </c:numRef>
          </c:xVal>
          <c:yVal>
            <c:numRef>
              <c:f>'[1]Velocímetros'!$C$40:$C$41</c:f>
              <c:numCache>
                <c:ptCount val="2"/>
                <c:pt idx="0">
                  <c:v>0</c:v>
                </c:pt>
                <c:pt idx="1">
                  <c:v>0</c:v>
                </c:pt>
              </c:numCache>
            </c:numRef>
          </c:yVal>
          <c:smooth val="0"/>
        </c:ser>
        <c:axId val="7213061"/>
        <c:axId val="64917550"/>
      </c:scatterChart>
      <c:catAx>
        <c:axId val="7213061"/>
        <c:scaling>
          <c:orientation val="minMax"/>
          <c:max val="1"/>
          <c:min val="-1"/>
        </c:scaling>
        <c:axPos val="b"/>
        <c:delete val="1"/>
        <c:majorTickMark val="out"/>
        <c:minorTickMark val="none"/>
        <c:tickLblPos val="none"/>
        <c:crossAx val="64917550"/>
        <c:crossesAt val="0"/>
        <c:auto val="1"/>
        <c:lblOffset val="100"/>
        <c:noMultiLvlLbl val="0"/>
      </c:catAx>
      <c:valAx>
        <c:axId val="64917550"/>
        <c:scaling>
          <c:orientation val="minMax"/>
          <c:max val="1"/>
          <c:min val="-1"/>
        </c:scaling>
        <c:axPos val="l"/>
        <c:delete val="0"/>
        <c:numFmt formatCode="General" sourceLinked="1"/>
        <c:majorTickMark val="none"/>
        <c:minorTickMark val="none"/>
        <c:tickLblPos val="none"/>
        <c:spPr>
          <a:ln w="3175">
            <a:noFill/>
          </a:ln>
        </c:spPr>
        <c:crossAx val="7213061"/>
        <c:crossesAt val="0"/>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2825"/>
          <c:w val="0.87825"/>
          <c:h val="0.98475"/>
        </c:manualLayout>
      </c:layout>
      <c:doughnutChart>
        <c:varyColors val="1"/>
        <c:ser>
          <c:idx val="0"/>
          <c:order val="0"/>
          <c:tx>
            <c:v>Escala</c:v>
          </c:tx>
          <c:spPr>
            <a:solidFill>
              <a:srgbClr val="4F81BD"/>
            </a:solidFill>
            <a:ln w="12700">
              <a:solidFill>
                <a:srgbClr val="FFFFFF"/>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C00000"/>
              </a:solidFill>
              <a:ln w="12700">
                <a:solidFill>
                  <a:srgbClr val="FFFFFF"/>
                </a:solidFill>
              </a:ln>
            </c:spPr>
          </c:dPt>
          <c:dPt>
            <c:idx val="1"/>
            <c:spPr>
              <a:solidFill>
                <a:srgbClr val="C00000"/>
              </a:solidFill>
              <a:ln w="12700">
                <a:solidFill>
                  <a:srgbClr val="FFFFFF"/>
                </a:solidFill>
              </a:ln>
            </c:spPr>
          </c:dPt>
          <c:dPt>
            <c:idx val="2"/>
            <c:spPr>
              <a:solidFill>
                <a:srgbClr val="FF0000"/>
              </a:solidFill>
              <a:ln w="12700">
                <a:solidFill>
                  <a:srgbClr val="FFFFFF"/>
                </a:solidFill>
              </a:ln>
            </c:spPr>
          </c:dPt>
          <c:dPt>
            <c:idx val="3"/>
            <c:spPr>
              <a:solidFill>
                <a:srgbClr val="E46C0A"/>
              </a:solidFill>
              <a:ln w="12700">
                <a:solidFill>
                  <a:srgbClr val="FFFFFF"/>
                </a:solidFill>
              </a:ln>
            </c:spPr>
          </c:dPt>
          <c:dPt>
            <c:idx val="4"/>
            <c:spPr>
              <a:solidFill>
                <a:srgbClr val="FF6600"/>
              </a:solidFill>
              <a:ln w="12700">
                <a:solidFill>
                  <a:srgbClr val="FFFFFF"/>
                </a:solidFill>
              </a:ln>
            </c:spPr>
          </c:dPt>
          <c:dPt>
            <c:idx val="5"/>
            <c:spPr>
              <a:solidFill>
                <a:srgbClr val="FF9933"/>
              </a:solidFill>
              <a:ln w="12700">
                <a:solidFill>
                  <a:srgbClr val="FFFFFF"/>
                </a:solidFill>
              </a:ln>
            </c:spPr>
          </c:dPt>
          <c:dPt>
            <c:idx val="6"/>
            <c:spPr>
              <a:solidFill>
                <a:srgbClr val="FFC000"/>
              </a:solidFill>
              <a:ln w="12700">
                <a:solidFill>
                  <a:srgbClr val="FFFFFF"/>
                </a:solidFill>
              </a:ln>
            </c:spPr>
          </c:dPt>
          <c:dPt>
            <c:idx val="7"/>
            <c:spPr>
              <a:solidFill>
                <a:srgbClr val="FFFF00"/>
              </a:solidFill>
              <a:ln w="12700">
                <a:solidFill>
                  <a:srgbClr val="FFFFFF"/>
                </a:solidFill>
              </a:ln>
            </c:spPr>
          </c:dPt>
          <c:dPt>
            <c:idx val="8"/>
            <c:spPr>
              <a:solidFill>
                <a:srgbClr val="92D050"/>
              </a:solidFill>
              <a:ln w="12700">
                <a:solidFill>
                  <a:srgbClr val="FFFFFF"/>
                </a:solidFill>
              </a:ln>
            </c:spPr>
          </c:dPt>
          <c:dPt>
            <c:idx val="9"/>
            <c:spPr>
              <a:solidFill>
                <a:srgbClr val="33CC33"/>
              </a:solidFill>
              <a:ln w="12700">
                <a:solidFill>
                  <a:srgbClr val="FFFFFF"/>
                </a:solidFill>
              </a:ln>
            </c:spPr>
          </c:dPt>
          <c:dPt>
            <c:idx val="10"/>
            <c:spPr>
              <a:solidFill>
                <a:srgbClr val="00B050"/>
              </a:solidFill>
              <a:ln w="3175">
                <a:noFill/>
              </a:ln>
            </c:spPr>
          </c:dPt>
          <c:dPt>
            <c:idx val="11"/>
            <c:spPr>
              <a:solidFill>
                <a:srgbClr val="009900"/>
              </a:solidFill>
              <a:ln w="12700">
                <a:solidFill>
                  <a:srgbClr val="FFFFFF"/>
                </a:solidFill>
              </a:ln>
            </c:spPr>
          </c:dPt>
          <c:dPt>
            <c:idx val="12"/>
            <c:spPr>
              <a:solidFill>
                <a:srgbClr val="008000"/>
              </a:solidFill>
              <a:ln w="3175">
                <a:noFill/>
              </a:ln>
            </c:spPr>
          </c:dPt>
          <c:dPt>
            <c:idx val="13"/>
            <c:spPr>
              <a:solidFill>
                <a:srgbClr val="006600"/>
              </a:solidFill>
              <a:ln w="12700">
                <a:solidFill>
                  <a:srgbClr val="FFFFFF"/>
                </a:solidFill>
              </a:ln>
            </c:spPr>
          </c:dPt>
          <c:dPt>
            <c:idx val="14"/>
            <c:spPr>
              <a:noFill/>
              <a:ln w="3175">
                <a:noFill/>
              </a:ln>
            </c:spPr>
          </c:dPt>
          <c:val>
            <c:numRef>
              <c:f>'[1]Velocímetros'!$D$51:$R$51</c:f>
              <c:numCach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6</c:v>
                </c:pt>
              </c:numCache>
            </c:numRef>
          </c:val>
        </c:ser>
        <c:firstSliceAng val="234"/>
        <c:holeSize val="82"/>
      </c:doughnutChart>
      <c:scatterChart>
        <c:scatterStyle val="lineMarker"/>
        <c:varyColors val="0"/>
        <c:ser>
          <c:idx val="1"/>
          <c:order val="1"/>
          <c:tx>
            <c:v>Aguja</c:v>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'[1]Velocímetros'!$B$40:$B$41</c:f>
              <c:numCache>
                <c:ptCount val="2"/>
                <c:pt idx="0">
                  <c:v>0</c:v>
                </c:pt>
                <c:pt idx="1">
                  <c:v>-0.6666666666666666</c:v>
                </c:pt>
              </c:numCache>
            </c:numRef>
          </c:xVal>
          <c:yVal>
            <c:numRef>
              <c:f>'[1]Velocímetros'!$C$40:$C$41</c:f>
              <c:numCache>
                <c:ptCount val="2"/>
                <c:pt idx="0">
                  <c:v>0</c:v>
                </c:pt>
                <c:pt idx="1">
                  <c:v>0</c:v>
                </c:pt>
              </c:numCache>
            </c:numRef>
          </c:yVal>
          <c:smooth val="0"/>
        </c:ser>
        <c:axId val="47387039"/>
        <c:axId val="23830168"/>
      </c:scatterChart>
      <c:catAx>
        <c:axId val="47387039"/>
        <c:scaling>
          <c:orientation val="minMax"/>
          <c:max val="1"/>
          <c:min val="-1"/>
        </c:scaling>
        <c:axPos val="b"/>
        <c:delete val="1"/>
        <c:majorTickMark val="out"/>
        <c:minorTickMark val="none"/>
        <c:tickLblPos val="none"/>
        <c:crossAx val="23830168"/>
        <c:crossesAt val="0"/>
        <c:auto val="1"/>
        <c:lblOffset val="100"/>
        <c:noMultiLvlLbl val="0"/>
      </c:catAx>
      <c:valAx>
        <c:axId val="23830168"/>
        <c:scaling>
          <c:orientation val="minMax"/>
          <c:max val="1"/>
          <c:min val="-1"/>
        </c:scaling>
        <c:axPos val="l"/>
        <c:delete val="0"/>
        <c:numFmt formatCode="General" sourceLinked="1"/>
        <c:majorTickMark val="none"/>
        <c:minorTickMark val="none"/>
        <c:tickLblPos val="none"/>
        <c:spPr>
          <a:ln w="3175">
            <a:noFill/>
          </a:ln>
        </c:spPr>
        <c:crossAx val="47387039"/>
        <c:crossesAt val="0"/>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2825"/>
          <c:w val="0.878"/>
          <c:h val="0.98475"/>
        </c:manualLayout>
      </c:layout>
      <c:doughnutChart>
        <c:varyColors val="1"/>
        <c:ser>
          <c:idx val="0"/>
          <c:order val="0"/>
          <c:tx>
            <c:v>Escala</c:v>
          </c:tx>
          <c:spPr>
            <a:solidFill>
              <a:srgbClr val="4F81BD"/>
            </a:solidFill>
            <a:ln w="12700">
              <a:solidFill>
                <a:srgbClr val="FFFFFF"/>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C00000"/>
              </a:solidFill>
              <a:ln w="12700">
                <a:solidFill>
                  <a:srgbClr val="FFFFFF"/>
                </a:solidFill>
              </a:ln>
            </c:spPr>
          </c:dPt>
          <c:dPt>
            <c:idx val="1"/>
            <c:spPr>
              <a:solidFill>
                <a:srgbClr val="C00000"/>
              </a:solidFill>
              <a:ln w="12700">
                <a:solidFill>
                  <a:srgbClr val="FFFFFF"/>
                </a:solidFill>
              </a:ln>
            </c:spPr>
          </c:dPt>
          <c:dPt>
            <c:idx val="2"/>
            <c:spPr>
              <a:solidFill>
                <a:srgbClr val="FF0000"/>
              </a:solidFill>
              <a:ln w="12700">
                <a:solidFill>
                  <a:srgbClr val="FFFFFF"/>
                </a:solidFill>
              </a:ln>
            </c:spPr>
          </c:dPt>
          <c:dPt>
            <c:idx val="3"/>
            <c:spPr>
              <a:solidFill>
                <a:srgbClr val="E46C0A"/>
              </a:solidFill>
              <a:ln w="12700">
                <a:solidFill>
                  <a:srgbClr val="FFFFFF"/>
                </a:solidFill>
              </a:ln>
            </c:spPr>
          </c:dPt>
          <c:dPt>
            <c:idx val="4"/>
            <c:spPr>
              <a:solidFill>
                <a:srgbClr val="FF6600"/>
              </a:solidFill>
              <a:ln w="12700">
                <a:solidFill>
                  <a:srgbClr val="FFFFFF"/>
                </a:solidFill>
              </a:ln>
            </c:spPr>
          </c:dPt>
          <c:dPt>
            <c:idx val="5"/>
            <c:spPr>
              <a:solidFill>
                <a:srgbClr val="FF9933"/>
              </a:solidFill>
              <a:ln w="12700">
                <a:solidFill>
                  <a:srgbClr val="FFFFFF"/>
                </a:solidFill>
              </a:ln>
            </c:spPr>
          </c:dPt>
          <c:dPt>
            <c:idx val="6"/>
            <c:spPr>
              <a:solidFill>
                <a:srgbClr val="FFC000"/>
              </a:solidFill>
              <a:ln w="12700">
                <a:solidFill>
                  <a:srgbClr val="FFFFFF"/>
                </a:solidFill>
              </a:ln>
            </c:spPr>
          </c:dPt>
          <c:dPt>
            <c:idx val="7"/>
            <c:spPr>
              <a:solidFill>
                <a:srgbClr val="FFFF00"/>
              </a:solidFill>
              <a:ln w="12700">
                <a:solidFill>
                  <a:srgbClr val="FFFFFF"/>
                </a:solidFill>
              </a:ln>
            </c:spPr>
          </c:dPt>
          <c:dPt>
            <c:idx val="8"/>
            <c:spPr>
              <a:solidFill>
                <a:srgbClr val="92D050"/>
              </a:solidFill>
              <a:ln w="12700">
                <a:solidFill>
                  <a:srgbClr val="FFFFFF"/>
                </a:solidFill>
              </a:ln>
            </c:spPr>
          </c:dPt>
          <c:dPt>
            <c:idx val="9"/>
            <c:spPr>
              <a:solidFill>
                <a:srgbClr val="33CC33"/>
              </a:solidFill>
              <a:ln w="12700">
                <a:solidFill>
                  <a:srgbClr val="FFFFFF"/>
                </a:solidFill>
              </a:ln>
            </c:spPr>
          </c:dPt>
          <c:dPt>
            <c:idx val="10"/>
            <c:spPr>
              <a:solidFill>
                <a:srgbClr val="00B050"/>
              </a:solidFill>
              <a:ln w="3175">
                <a:noFill/>
              </a:ln>
            </c:spPr>
          </c:dPt>
          <c:dPt>
            <c:idx val="11"/>
            <c:spPr>
              <a:solidFill>
                <a:srgbClr val="009900"/>
              </a:solidFill>
              <a:ln w="12700">
                <a:solidFill>
                  <a:srgbClr val="FFFFFF"/>
                </a:solidFill>
              </a:ln>
            </c:spPr>
          </c:dPt>
          <c:dPt>
            <c:idx val="12"/>
            <c:spPr>
              <a:solidFill>
                <a:srgbClr val="008000"/>
              </a:solidFill>
              <a:ln w="3175">
                <a:noFill/>
              </a:ln>
            </c:spPr>
          </c:dPt>
          <c:dPt>
            <c:idx val="13"/>
            <c:spPr>
              <a:solidFill>
                <a:srgbClr val="006600"/>
              </a:solidFill>
              <a:ln w="12700">
                <a:solidFill>
                  <a:srgbClr val="FFFFFF"/>
                </a:solidFill>
              </a:ln>
            </c:spPr>
          </c:dPt>
          <c:dPt>
            <c:idx val="14"/>
            <c:spPr>
              <a:noFill/>
              <a:ln w="3175">
                <a:noFill/>
              </a:ln>
            </c:spPr>
          </c:dPt>
          <c:val>
            <c:numRef>
              <c:f>'[1]Velocímetros'!$D$51:$R$51</c:f>
              <c:numCach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6</c:v>
                </c:pt>
              </c:numCache>
            </c:numRef>
          </c:val>
        </c:ser>
        <c:firstSliceAng val="234"/>
        <c:holeSize val="82"/>
      </c:doughnutChart>
      <c:scatterChart>
        <c:scatterStyle val="lineMarker"/>
        <c:varyColors val="0"/>
        <c:ser>
          <c:idx val="1"/>
          <c:order val="1"/>
          <c:tx>
            <c:v>Aguja</c:v>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'[1]Velocímetros'!$B$40:$B$41</c:f>
              <c:numCache>
                <c:ptCount val="2"/>
                <c:pt idx="0">
                  <c:v>0</c:v>
                </c:pt>
                <c:pt idx="1">
                  <c:v>-0.6666666666666666</c:v>
                </c:pt>
              </c:numCache>
            </c:numRef>
          </c:xVal>
          <c:yVal>
            <c:numRef>
              <c:f>'[1]Velocímetros'!$C$40:$C$41</c:f>
              <c:numCache>
                <c:ptCount val="2"/>
                <c:pt idx="0">
                  <c:v>0</c:v>
                </c:pt>
                <c:pt idx="1">
                  <c:v>0</c:v>
                </c:pt>
              </c:numCache>
            </c:numRef>
          </c:yVal>
          <c:smooth val="0"/>
        </c:ser>
        <c:axId val="13144921"/>
        <c:axId val="51195426"/>
      </c:scatterChart>
      <c:catAx>
        <c:axId val="13144921"/>
        <c:scaling>
          <c:orientation val="minMax"/>
          <c:max val="1"/>
          <c:min val="-1"/>
        </c:scaling>
        <c:axPos val="b"/>
        <c:delete val="1"/>
        <c:majorTickMark val="out"/>
        <c:minorTickMark val="none"/>
        <c:tickLblPos val="none"/>
        <c:crossAx val="51195426"/>
        <c:crossesAt val="0"/>
        <c:auto val="1"/>
        <c:lblOffset val="100"/>
        <c:noMultiLvlLbl val="0"/>
      </c:catAx>
      <c:valAx>
        <c:axId val="51195426"/>
        <c:scaling>
          <c:orientation val="minMax"/>
          <c:max val="1"/>
          <c:min val="-1"/>
        </c:scaling>
        <c:axPos val="l"/>
        <c:delete val="0"/>
        <c:numFmt formatCode="General" sourceLinked="1"/>
        <c:majorTickMark val="none"/>
        <c:minorTickMark val="none"/>
        <c:tickLblPos val="none"/>
        <c:spPr>
          <a:ln w="3175">
            <a:noFill/>
          </a:ln>
        </c:spPr>
        <c:crossAx val="13144921"/>
        <c:crossesAt val="0"/>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2825"/>
          <c:w val="0.8845"/>
          <c:h val="0.98925"/>
        </c:manualLayout>
      </c:layout>
      <c:doughnutChart>
        <c:varyColors val="1"/>
        <c:ser>
          <c:idx val="0"/>
          <c:order val="0"/>
          <c:tx>
            <c:v>Escala</c:v>
          </c:tx>
          <c:spPr>
            <a:solidFill>
              <a:srgbClr val="4F81BD"/>
            </a:solidFill>
            <a:ln w="12700">
              <a:solidFill>
                <a:srgbClr val="FFFFFF"/>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C00000"/>
              </a:solidFill>
              <a:ln w="12700">
                <a:solidFill>
                  <a:srgbClr val="FFFFFF"/>
                </a:solidFill>
              </a:ln>
            </c:spPr>
          </c:dPt>
          <c:dPt>
            <c:idx val="1"/>
            <c:spPr>
              <a:solidFill>
                <a:srgbClr val="C00000"/>
              </a:solidFill>
              <a:ln w="12700">
                <a:solidFill>
                  <a:srgbClr val="FFFFFF"/>
                </a:solidFill>
              </a:ln>
            </c:spPr>
          </c:dPt>
          <c:dPt>
            <c:idx val="2"/>
            <c:spPr>
              <a:solidFill>
                <a:srgbClr val="FF0000"/>
              </a:solidFill>
              <a:ln w="12700">
                <a:solidFill>
                  <a:srgbClr val="FFFFFF"/>
                </a:solidFill>
              </a:ln>
            </c:spPr>
          </c:dPt>
          <c:dPt>
            <c:idx val="3"/>
            <c:spPr>
              <a:solidFill>
                <a:srgbClr val="E46C0A"/>
              </a:solidFill>
              <a:ln w="12700">
                <a:solidFill>
                  <a:srgbClr val="FFFFFF"/>
                </a:solidFill>
              </a:ln>
            </c:spPr>
          </c:dPt>
          <c:dPt>
            <c:idx val="4"/>
            <c:spPr>
              <a:solidFill>
                <a:srgbClr val="FF6600"/>
              </a:solidFill>
              <a:ln w="12700">
                <a:solidFill>
                  <a:srgbClr val="FFFFFF"/>
                </a:solidFill>
              </a:ln>
            </c:spPr>
          </c:dPt>
          <c:dPt>
            <c:idx val="5"/>
            <c:spPr>
              <a:solidFill>
                <a:srgbClr val="FF9933"/>
              </a:solidFill>
              <a:ln w="12700">
                <a:solidFill>
                  <a:srgbClr val="FFFFFF"/>
                </a:solidFill>
              </a:ln>
            </c:spPr>
          </c:dPt>
          <c:dPt>
            <c:idx val="6"/>
            <c:spPr>
              <a:solidFill>
                <a:srgbClr val="FFC000"/>
              </a:solidFill>
              <a:ln w="12700">
                <a:solidFill>
                  <a:srgbClr val="FFFFFF"/>
                </a:solidFill>
              </a:ln>
            </c:spPr>
          </c:dPt>
          <c:dPt>
            <c:idx val="7"/>
            <c:spPr>
              <a:solidFill>
                <a:srgbClr val="FFFF00"/>
              </a:solidFill>
              <a:ln w="12700">
                <a:solidFill>
                  <a:srgbClr val="FFFFFF"/>
                </a:solidFill>
              </a:ln>
            </c:spPr>
          </c:dPt>
          <c:dPt>
            <c:idx val="8"/>
            <c:spPr>
              <a:solidFill>
                <a:srgbClr val="92D050"/>
              </a:solidFill>
              <a:ln w="12700">
                <a:solidFill>
                  <a:srgbClr val="FFFFFF"/>
                </a:solidFill>
              </a:ln>
            </c:spPr>
          </c:dPt>
          <c:dPt>
            <c:idx val="9"/>
            <c:spPr>
              <a:solidFill>
                <a:srgbClr val="33CC33"/>
              </a:solidFill>
              <a:ln w="12700">
                <a:solidFill>
                  <a:srgbClr val="FFFFFF"/>
                </a:solidFill>
              </a:ln>
            </c:spPr>
          </c:dPt>
          <c:dPt>
            <c:idx val="10"/>
            <c:spPr>
              <a:solidFill>
                <a:srgbClr val="00B050"/>
              </a:solidFill>
              <a:ln w="3175">
                <a:noFill/>
              </a:ln>
            </c:spPr>
          </c:dPt>
          <c:dPt>
            <c:idx val="11"/>
            <c:spPr>
              <a:solidFill>
                <a:srgbClr val="009900"/>
              </a:solidFill>
              <a:ln w="12700">
                <a:solidFill>
                  <a:srgbClr val="FFFFFF"/>
                </a:solidFill>
              </a:ln>
            </c:spPr>
          </c:dPt>
          <c:dPt>
            <c:idx val="12"/>
            <c:spPr>
              <a:solidFill>
                <a:srgbClr val="008000"/>
              </a:solidFill>
              <a:ln w="3175">
                <a:noFill/>
              </a:ln>
            </c:spPr>
          </c:dPt>
          <c:dPt>
            <c:idx val="13"/>
            <c:spPr>
              <a:solidFill>
                <a:srgbClr val="006600"/>
              </a:solidFill>
              <a:ln w="12700">
                <a:solidFill>
                  <a:srgbClr val="FFFFFF"/>
                </a:solidFill>
              </a:ln>
            </c:spPr>
          </c:dPt>
          <c:dPt>
            <c:idx val="14"/>
            <c:spPr>
              <a:noFill/>
              <a:ln w="3175">
                <a:noFill/>
              </a:ln>
            </c:spPr>
          </c:dPt>
          <c:val>
            <c:numRef>
              <c:f>'[1]Velocímetros'!$D$51:$R$51</c:f>
              <c:numCach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6</c:v>
                </c:pt>
              </c:numCache>
            </c:numRef>
          </c:val>
        </c:ser>
        <c:firstSliceAng val="234"/>
        <c:holeSize val="82"/>
      </c:doughnutChart>
      <c:scatterChart>
        <c:scatterStyle val="lineMarker"/>
        <c:varyColors val="0"/>
        <c:ser>
          <c:idx val="1"/>
          <c:order val="1"/>
          <c:tx>
            <c:v>Aguja</c:v>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'[1]Velocímetros'!$B$40:$B$41</c:f>
              <c:numCache>
                <c:ptCount val="2"/>
                <c:pt idx="0">
                  <c:v>0</c:v>
                </c:pt>
                <c:pt idx="1">
                  <c:v>-0.6666666666666666</c:v>
                </c:pt>
              </c:numCache>
            </c:numRef>
          </c:xVal>
          <c:yVal>
            <c:numRef>
              <c:f>'[1]Velocímetros'!$C$40:$C$41</c:f>
              <c:numCache>
                <c:ptCount val="2"/>
                <c:pt idx="0">
                  <c:v>0</c:v>
                </c:pt>
                <c:pt idx="1">
                  <c:v>0</c:v>
                </c:pt>
              </c:numCache>
            </c:numRef>
          </c:yVal>
          <c:smooth val="0"/>
        </c:ser>
        <c:axId val="58105651"/>
        <c:axId val="53188812"/>
      </c:scatterChart>
      <c:catAx>
        <c:axId val="58105651"/>
        <c:scaling>
          <c:orientation val="minMax"/>
          <c:max val="1"/>
          <c:min val="-1"/>
        </c:scaling>
        <c:axPos val="b"/>
        <c:delete val="1"/>
        <c:majorTickMark val="out"/>
        <c:minorTickMark val="none"/>
        <c:tickLblPos val="none"/>
        <c:crossAx val="53188812"/>
        <c:crossesAt val="0"/>
        <c:auto val="1"/>
        <c:lblOffset val="100"/>
        <c:noMultiLvlLbl val="0"/>
      </c:catAx>
      <c:valAx>
        <c:axId val="53188812"/>
        <c:scaling>
          <c:orientation val="minMax"/>
          <c:max val="1"/>
          <c:min val="-1"/>
        </c:scaling>
        <c:axPos val="l"/>
        <c:delete val="0"/>
        <c:numFmt formatCode="General" sourceLinked="1"/>
        <c:majorTickMark val="none"/>
        <c:minorTickMark val="none"/>
        <c:tickLblPos val="none"/>
        <c:spPr>
          <a:ln w="3175">
            <a:noFill/>
          </a:ln>
        </c:spPr>
        <c:crossAx val="58105651"/>
        <c:crossesAt val="0"/>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3125"/>
          <c:w val="0.88525"/>
          <c:h val="0.9835"/>
        </c:manualLayout>
      </c:layout>
      <c:doughnutChart>
        <c:varyColors val="1"/>
        <c:ser>
          <c:idx val="0"/>
          <c:order val="0"/>
          <c:tx>
            <c:v>Escala</c:v>
          </c:tx>
          <c:spPr>
            <a:solidFill>
              <a:srgbClr val="4F81BD"/>
            </a:solidFill>
            <a:ln w="12700">
              <a:solidFill>
                <a:srgbClr val="FFFFFF"/>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C00000"/>
              </a:solidFill>
              <a:ln w="12700">
                <a:solidFill>
                  <a:srgbClr val="FFFFFF"/>
                </a:solidFill>
              </a:ln>
            </c:spPr>
          </c:dPt>
          <c:dPt>
            <c:idx val="1"/>
            <c:spPr>
              <a:solidFill>
                <a:srgbClr val="C00000"/>
              </a:solidFill>
              <a:ln w="12700">
                <a:solidFill>
                  <a:srgbClr val="FFFFFF"/>
                </a:solidFill>
              </a:ln>
            </c:spPr>
          </c:dPt>
          <c:dPt>
            <c:idx val="2"/>
            <c:spPr>
              <a:solidFill>
                <a:srgbClr val="FF0000"/>
              </a:solidFill>
              <a:ln w="12700">
                <a:solidFill>
                  <a:srgbClr val="FFFFFF"/>
                </a:solidFill>
              </a:ln>
            </c:spPr>
          </c:dPt>
          <c:dPt>
            <c:idx val="3"/>
            <c:spPr>
              <a:solidFill>
                <a:srgbClr val="E46C0A"/>
              </a:solidFill>
              <a:ln w="12700">
                <a:solidFill>
                  <a:srgbClr val="FFFFFF"/>
                </a:solidFill>
              </a:ln>
            </c:spPr>
          </c:dPt>
          <c:dPt>
            <c:idx val="4"/>
            <c:spPr>
              <a:solidFill>
                <a:srgbClr val="FF6600"/>
              </a:solidFill>
              <a:ln w="12700">
                <a:solidFill>
                  <a:srgbClr val="FFFFFF"/>
                </a:solidFill>
              </a:ln>
            </c:spPr>
          </c:dPt>
          <c:dPt>
            <c:idx val="5"/>
            <c:spPr>
              <a:solidFill>
                <a:srgbClr val="FF9933"/>
              </a:solidFill>
              <a:ln w="12700">
                <a:solidFill>
                  <a:srgbClr val="FFFFFF"/>
                </a:solidFill>
              </a:ln>
            </c:spPr>
          </c:dPt>
          <c:dPt>
            <c:idx val="6"/>
            <c:spPr>
              <a:solidFill>
                <a:srgbClr val="FFC000"/>
              </a:solidFill>
              <a:ln w="12700">
                <a:solidFill>
                  <a:srgbClr val="FFFFFF"/>
                </a:solidFill>
              </a:ln>
            </c:spPr>
          </c:dPt>
          <c:dPt>
            <c:idx val="7"/>
            <c:spPr>
              <a:solidFill>
                <a:srgbClr val="FFFF00"/>
              </a:solidFill>
              <a:ln w="12700">
                <a:solidFill>
                  <a:srgbClr val="FFFFFF"/>
                </a:solidFill>
              </a:ln>
            </c:spPr>
          </c:dPt>
          <c:dPt>
            <c:idx val="8"/>
            <c:spPr>
              <a:solidFill>
                <a:srgbClr val="92D050"/>
              </a:solidFill>
              <a:ln w="12700">
                <a:solidFill>
                  <a:srgbClr val="FFFFFF"/>
                </a:solidFill>
              </a:ln>
            </c:spPr>
          </c:dPt>
          <c:dPt>
            <c:idx val="9"/>
            <c:spPr>
              <a:solidFill>
                <a:srgbClr val="33CC33"/>
              </a:solidFill>
              <a:ln w="12700">
                <a:solidFill>
                  <a:srgbClr val="FFFFFF"/>
                </a:solidFill>
              </a:ln>
            </c:spPr>
          </c:dPt>
          <c:dPt>
            <c:idx val="10"/>
            <c:spPr>
              <a:solidFill>
                <a:srgbClr val="00B050"/>
              </a:solidFill>
              <a:ln w="3175">
                <a:noFill/>
              </a:ln>
            </c:spPr>
          </c:dPt>
          <c:dPt>
            <c:idx val="11"/>
            <c:spPr>
              <a:solidFill>
                <a:srgbClr val="009900"/>
              </a:solidFill>
              <a:ln w="12700">
                <a:solidFill>
                  <a:srgbClr val="FFFFFF"/>
                </a:solidFill>
              </a:ln>
            </c:spPr>
          </c:dPt>
          <c:dPt>
            <c:idx val="12"/>
            <c:spPr>
              <a:solidFill>
                <a:srgbClr val="008000"/>
              </a:solidFill>
              <a:ln w="3175">
                <a:noFill/>
              </a:ln>
            </c:spPr>
          </c:dPt>
          <c:dPt>
            <c:idx val="13"/>
            <c:spPr>
              <a:solidFill>
                <a:srgbClr val="006600"/>
              </a:solidFill>
              <a:ln w="12700">
                <a:solidFill>
                  <a:srgbClr val="FFFFFF"/>
                </a:solidFill>
              </a:ln>
            </c:spPr>
          </c:dPt>
          <c:dPt>
            <c:idx val="14"/>
            <c:spPr>
              <a:noFill/>
              <a:ln w="3175">
                <a:noFill/>
              </a:ln>
            </c:spPr>
          </c:dPt>
          <c:val>
            <c:numRef>
              <c:f>'[1]Velocímetros'!$D$51:$R$51</c:f>
              <c:numCach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6</c:v>
                </c:pt>
              </c:numCache>
            </c:numRef>
          </c:val>
        </c:ser>
        <c:firstSliceAng val="234"/>
        <c:holeSize val="82"/>
      </c:doughnutChart>
      <c:scatterChart>
        <c:scatterStyle val="lineMarker"/>
        <c:varyColors val="0"/>
        <c:ser>
          <c:idx val="1"/>
          <c:order val="1"/>
          <c:tx>
            <c:v>Aguja</c:v>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'[1]Velocímetros'!$B$40:$B$41</c:f>
              <c:numCache>
                <c:ptCount val="2"/>
                <c:pt idx="0">
                  <c:v>0</c:v>
                </c:pt>
                <c:pt idx="1">
                  <c:v>-0.6666666666666666</c:v>
                </c:pt>
              </c:numCache>
            </c:numRef>
          </c:xVal>
          <c:yVal>
            <c:numRef>
              <c:f>'[1]Velocímetros'!$C$40:$C$41</c:f>
              <c:numCache>
                <c:ptCount val="2"/>
                <c:pt idx="0">
                  <c:v>0</c:v>
                </c:pt>
                <c:pt idx="1">
                  <c:v>0</c:v>
                </c:pt>
              </c:numCache>
            </c:numRef>
          </c:yVal>
          <c:smooth val="0"/>
        </c:ser>
        <c:axId val="8937261"/>
        <c:axId val="13326486"/>
      </c:scatterChart>
      <c:catAx>
        <c:axId val="8937261"/>
        <c:scaling>
          <c:orientation val="minMax"/>
          <c:max val="1"/>
          <c:min val="-1"/>
        </c:scaling>
        <c:axPos val="b"/>
        <c:delete val="1"/>
        <c:majorTickMark val="out"/>
        <c:minorTickMark val="none"/>
        <c:tickLblPos val="none"/>
        <c:crossAx val="13326486"/>
        <c:crossesAt val="0"/>
        <c:auto val="1"/>
        <c:lblOffset val="100"/>
        <c:noMultiLvlLbl val="0"/>
      </c:catAx>
      <c:valAx>
        <c:axId val="13326486"/>
        <c:scaling>
          <c:orientation val="minMax"/>
          <c:max val="1"/>
          <c:min val="-1"/>
        </c:scaling>
        <c:axPos val="l"/>
        <c:delete val="0"/>
        <c:numFmt formatCode="General" sourceLinked="1"/>
        <c:majorTickMark val="none"/>
        <c:minorTickMark val="none"/>
        <c:tickLblPos val="none"/>
        <c:spPr>
          <a:ln w="3175">
            <a:noFill/>
          </a:ln>
        </c:spPr>
        <c:crossAx val="8937261"/>
        <c:crossesAt val="0"/>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29"/>
          <c:w val="0.8845"/>
          <c:h val="0.988"/>
        </c:manualLayout>
      </c:layout>
      <c:doughnutChart>
        <c:varyColors val="1"/>
        <c:ser>
          <c:idx val="0"/>
          <c:order val="0"/>
          <c:tx>
            <c:v>Escala</c:v>
          </c:tx>
          <c:spPr>
            <a:solidFill>
              <a:srgbClr val="4F81BD"/>
            </a:solidFill>
            <a:ln w="12700">
              <a:solidFill>
                <a:srgbClr val="FFFFFF"/>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C00000"/>
              </a:solidFill>
              <a:ln w="12700">
                <a:solidFill>
                  <a:srgbClr val="FFFFFF"/>
                </a:solidFill>
              </a:ln>
            </c:spPr>
          </c:dPt>
          <c:dPt>
            <c:idx val="1"/>
            <c:spPr>
              <a:solidFill>
                <a:srgbClr val="C00000"/>
              </a:solidFill>
              <a:ln w="12700">
                <a:solidFill>
                  <a:srgbClr val="FFFFFF"/>
                </a:solidFill>
              </a:ln>
            </c:spPr>
          </c:dPt>
          <c:dPt>
            <c:idx val="2"/>
            <c:spPr>
              <a:solidFill>
                <a:srgbClr val="FF0000"/>
              </a:solidFill>
              <a:ln w="12700">
                <a:solidFill>
                  <a:srgbClr val="FFFFFF"/>
                </a:solidFill>
              </a:ln>
            </c:spPr>
          </c:dPt>
          <c:dPt>
            <c:idx val="3"/>
            <c:spPr>
              <a:solidFill>
                <a:srgbClr val="E46C0A"/>
              </a:solidFill>
              <a:ln w="12700">
                <a:solidFill>
                  <a:srgbClr val="FFFFFF"/>
                </a:solidFill>
              </a:ln>
            </c:spPr>
          </c:dPt>
          <c:dPt>
            <c:idx val="4"/>
            <c:spPr>
              <a:solidFill>
                <a:srgbClr val="FF6600"/>
              </a:solidFill>
              <a:ln w="12700">
                <a:solidFill>
                  <a:srgbClr val="FFFFFF"/>
                </a:solidFill>
              </a:ln>
            </c:spPr>
          </c:dPt>
          <c:dPt>
            <c:idx val="5"/>
            <c:spPr>
              <a:solidFill>
                <a:srgbClr val="FF9933"/>
              </a:solidFill>
              <a:ln w="12700">
                <a:solidFill>
                  <a:srgbClr val="FFFFFF"/>
                </a:solidFill>
              </a:ln>
            </c:spPr>
          </c:dPt>
          <c:dPt>
            <c:idx val="6"/>
            <c:spPr>
              <a:solidFill>
                <a:srgbClr val="FFC000"/>
              </a:solidFill>
              <a:ln w="12700">
                <a:solidFill>
                  <a:srgbClr val="FFFFFF"/>
                </a:solidFill>
              </a:ln>
            </c:spPr>
          </c:dPt>
          <c:dPt>
            <c:idx val="7"/>
            <c:spPr>
              <a:solidFill>
                <a:srgbClr val="FFFF00"/>
              </a:solidFill>
              <a:ln w="12700">
                <a:solidFill>
                  <a:srgbClr val="FFFFFF"/>
                </a:solidFill>
              </a:ln>
            </c:spPr>
          </c:dPt>
          <c:dPt>
            <c:idx val="8"/>
            <c:spPr>
              <a:solidFill>
                <a:srgbClr val="92D050"/>
              </a:solidFill>
              <a:ln w="12700">
                <a:solidFill>
                  <a:srgbClr val="FFFFFF"/>
                </a:solidFill>
              </a:ln>
            </c:spPr>
          </c:dPt>
          <c:dPt>
            <c:idx val="9"/>
            <c:spPr>
              <a:solidFill>
                <a:srgbClr val="33CC33"/>
              </a:solidFill>
              <a:ln w="12700">
                <a:solidFill>
                  <a:srgbClr val="FFFFFF"/>
                </a:solidFill>
              </a:ln>
            </c:spPr>
          </c:dPt>
          <c:dPt>
            <c:idx val="10"/>
            <c:spPr>
              <a:solidFill>
                <a:srgbClr val="00B050"/>
              </a:solidFill>
              <a:ln w="3175">
                <a:noFill/>
              </a:ln>
            </c:spPr>
          </c:dPt>
          <c:dPt>
            <c:idx val="11"/>
            <c:spPr>
              <a:solidFill>
                <a:srgbClr val="009900"/>
              </a:solidFill>
              <a:ln w="12700">
                <a:solidFill>
                  <a:srgbClr val="FFFFFF"/>
                </a:solidFill>
              </a:ln>
            </c:spPr>
          </c:dPt>
          <c:dPt>
            <c:idx val="12"/>
            <c:spPr>
              <a:solidFill>
                <a:srgbClr val="008000"/>
              </a:solidFill>
              <a:ln w="3175">
                <a:noFill/>
              </a:ln>
            </c:spPr>
          </c:dPt>
          <c:dPt>
            <c:idx val="13"/>
            <c:spPr>
              <a:solidFill>
                <a:srgbClr val="006600"/>
              </a:solidFill>
              <a:ln w="12700">
                <a:solidFill>
                  <a:srgbClr val="FFFFFF"/>
                </a:solidFill>
              </a:ln>
            </c:spPr>
          </c:dPt>
          <c:dPt>
            <c:idx val="14"/>
            <c:spPr>
              <a:noFill/>
              <a:ln w="3175">
                <a:noFill/>
              </a:ln>
            </c:spPr>
          </c:dPt>
          <c:val>
            <c:numRef>
              <c:f>'[1]Velocímetros'!$D$51:$R$51</c:f>
              <c:numCach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6</c:v>
                </c:pt>
              </c:numCache>
            </c:numRef>
          </c:val>
        </c:ser>
        <c:firstSliceAng val="234"/>
        <c:holeSize val="82"/>
      </c:doughnutChart>
      <c:scatterChart>
        <c:scatterStyle val="lineMarker"/>
        <c:varyColors val="0"/>
        <c:ser>
          <c:idx val="1"/>
          <c:order val="1"/>
          <c:tx>
            <c:v>Aguja</c:v>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'[1]Velocímetros'!$B$40:$B$41</c:f>
              <c:numCache>
                <c:ptCount val="2"/>
                <c:pt idx="0">
                  <c:v>0</c:v>
                </c:pt>
                <c:pt idx="1">
                  <c:v>-0.6666666666666666</c:v>
                </c:pt>
              </c:numCache>
            </c:numRef>
          </c:xVal>
          <c:yVal>
            <c:numRef>
              <c:f>'[1]Velocímetros'!$C$40:$C$41</c:f>
              <c:numCache>
                <c:ptCount val="2"/>
                <c:pt idx="0">
                  <c:v>0</c:v>
                </c:pt>
                <c:pt idx="1">
                  <c:v>0</c:v>
                </c:pt>
              </c:numCache>
            </c:numRef>
          </c:yVal>
          <c:smooth val="0"/>
        </c:ser>
        <c:axId val="52829511"/>
        <c:axId val="5703552"/>
      </c:scatterChart>
      <c:catAx>
        <c:axId val="52829511"/>
        <c:scaling>
          <c:orientation val="minMax"/>
          <c:max val="1"/>
          <c:min val="-1"/>
        </c:scaling>
        <c:axPos val="b"/>
        <c:delete val="1"/>
        <c:majorTickMark val="out"/>
        <c:minorTickMark val="none"/>
        <c:tickLblPos val="none"/>
        <c:crossAx val="5703552"/>
        <c:crossesAt val="0"/>
        <c:auto val="1"/>
        <c:lblOffset val="100"/>
        <c:noMultiLvlLbl val="0"/>
      </c:catAx>
      <c:valAx>
        <c:axId val="5703552"/>
        <c:scaling>
          <c:orientation val="minMax"/>
          <c:max val="1"/>
          <c:min val="-1"/>
        </c:scaling>
        <c:axPos val="l"/>
        <c:delete val="0"/>
        <c:numFmt formatCode="General" sourceLinked="1"/>
        <c:majorTickMark val="none"/>
        <c:minorTickMark val="none"/>
        <c:tickLblPos val="none"/>
        <c:spPr>
          <a:ln w="3175">
            <a:noFill/>
          </a:ln>
        </c:spPr>
        <c:crossAx val="52829511"/>
        <c:crossesAt val="0"/>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2825"/>
          <c:w val="0.8845"/>
          <c:h val="0.98925"/>
        </c:manualLayout>
      </c:layout>
      <c:doughnutChart>
        <c:varyColors val="1"/>
        <c:ser>
          <c:idx val="0"/>
          <c:order val="0"/>
          <c:tx>
            <c:v>Escala</c:v>
          </c:tx>
          <c:spPr>
            <a:solidFill>
              <a:srgbClr val="4F81BD"/>
            </a:solidFill>
            <a:ln w="12700">
              <a:solidFill>
                <a:srgbClr val="FFFFFF"/>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C00000"/>
              </a:solidFill>
              <a:ln w="12700">
                <a:solidFill>
                  <a:srgbClr val="FFFFFF"/>
                </a:solidFill>
              </a:ln>
            </c:spPr>
          </c:dPt>
          <c:dPt>
            <c:idx val="1"/>
            <c:spPr>
              <a:solidFill>
                <a:srgbClr val="C00000"/>
              </a:solidFill>
              <a:ln w="12700">
                <a:solidFill>
                  <a:srgbClr val="FFFFFF"/>
                </a:solidFill>
              </a:ln>
            </c:spPr>
          </c:dPt>
          <c:dPt>
            <c:idx val="2"/>
            <c:spPr>
              <a:solidFill>
                <a:srgbClr val="FF0000"/>
              </a:solidFill>
              <a:ln w="12700">
                <a:solidFill>
                  <a:srgbClr val="FFFFFF"/>
                </a:solidFill>
              </a:ln>
            </c:spPr>
          </c:dPt>
          <c:dPt>
            <c:idx val="3"/>
            <c:spPr>
              <a:solidFill>
                <a:srgbClr val="E46C0A"/>
              </a:solidFill>
              <a:ln w="12700">
                <a:solidFill>
                  <a:srgbClr val="FFFFFF"/>
                </a:solidFill>
              </a:ln>
            </c:spPr>
          </c:dPt>
          <c:dPt>
            <c:idx val="4"/>
            <c:spPr>
              <a:solidFill>
                <a:srgbClr val="FF6600"/>
              </a:solidFill>
              <a:ln w="12700">
                <a:solidFill>
                  <a:srgbClr val="FFFFFF"/>
                </a:solidFill>
              </a:ln>
            </c:spPr>
          </c:dPt>
          <c:dPt>
            <c:idx val="5"/>
            <c:spPr>
              <a:solidFill>
                <a:srgbClr val="FF9933"/>
              </a:solidFill>
              <a:ln w="12700">
                <a:solidFill>
                  <a:srgbClr val="FFFFFF"/>
                </a:solidFill>
              </a:ln>
            </c:spPr>
          </c:dPt>
          <c:dPt>
            <c:idx val="6"/>
            <c:spPr>
              <a:solidFill>
                <a:srgbClr val="FFC000"/>
              </a:solidFill>
              <a:ln w="12700">
                <a:solidFill>
                  <a:srgbClr val="FFFFFF"/>
                </a:solidFill>
              </a:ln>
            </c:spPr>
          </c:dPt>
          <c:dPt>
            <c:idx val="7"/>
            <c:spPr>
              <a:solidFill>
                <a:srgbClr val="FFFF00"/>
              </a:solidFill>
              <a:ln w="12700">
                <a:solidFill>
                  <a:srgbClr val="FFFFFF"/>
                </a:solidFill>
              </a:ln>
            </c:spPr>
          </c:dPt>
          <c:dPt>
            <c:idx val="8"/>
            <c:spPr>
              <a:solidFill>
                <a:srgbClr val="92D050"/>
              </a:solidFill>
              <a:ln w="12700">
                <a:solidFill>
                  <a:srgbClr val="FFFFFF"/>
                </a:solidFill>
              </a:ln>
            </c:spPr>
          </c:dPt>
          <c:dPt>
            <c:idx val="9"/>
            <c:spPr>
              <a:solidFill>
                <a:srgbClr val="33CC33"/>
              </a:solidFill>
              <a:ln w="12700">
                <a:solidFill>
                  <a:srgbClr val="FFFFFF"/>
                </a:solidFill>
              </a:ln>
            </c:spPr>
          </c:dPt>
          <c:dPt>
            <c:idx val="10"/>
            <c:spPr>
              <a:solidFill>
                <a:srgbClr val="00B050"/>
              </a:solidFill>
              <a:ln w="3175">
                <a:noFill/>
              </a:ln>
            </c:spPr>
          </c:dPt>
          <c:dPt>
            <c:idx val="11"/>
            <c:spPr>
              <a:solidFill>
                <a:srgbClr val="009900"/>
              </a:solidFill>
              <a:ln w="12700">
                <a:solidFill>
                  <a:srgbClr val="FFFFFF"/>
                </a:solidFill>
              </a:ln>
            </c:spPr>
          </c:dPt>
          <c:dPt>
            <c:idx val="12"/>
            <c:spPr>
              <a:solidFill>
                <a:srgbClr val="008000"/>
              </a:solidFill>
              <a:ln w="3175">
                <a:noFill/>
              </a:ln>
            </c:spPr>
          </c:dPt>
          <c:dPt>
            <c:idx val="13"/>
            <c:spPr>
              <a:solidFill>
                <a:srgbClr val="006600"/>
              </a:solidFill>
              <a:ln w="12700">
                <a:solidFill>
                  <a:srgbClr val="FFFFFF"/>
                </a:solidFill>
              </a:ln>
            </c:spPr>
          </c:dPt>
          <c:dPt>
            <c:idx val="14"/>
            <c:spPr>
              <a:noFill/>
              <a:ln w="3175">
                <a:noFill/>
              </a:ln>
            </c:spPr>
          </c:dPt>
          <c:val>
            <c:numRef>
              <c:f>'[1]Velocímetros'!$D$51:$R$51</c:f>
              <c:numCach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6</c:v>
                </c:pt>
              </c:numCache>
            </c:numRef>
          </c:val>
        </c:ser>
        <c:firstSliceAng val="234"/>
        <c:holeSize val="82"/>
      </c:doughnutChart>
      <c:scatterChart>
        <c:scatterStyle val="lineMarker"/>
        <c:varyColors val="0"/>
        <c:ser>
          <c:idx val="1"/>
          <c:order val="1"/>
          <c:tx>
            <c:v>Aguja</c:v>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'[1]Velocímetros'!$B$40:$B$41</c:f>
              <c:numCache>
                <c:ptCount val="2"/>
                <c:pt idx="0">
                  <c:v>0</c:v>
                </c:pt>
                <c:pt idx="1">
                  <c:v>-0.6666666666666666</c:v>
                </c:pt>
              </c:numCache>
            </c:numRef>
          </c:xVal>
          <c:yVal>
            <c:numRef>
              <c:f>'[1]Velocímetros'!$C$40:$C$41</c:f>
              <c:numCache>
                <c:ptCount val="2"/>
                <c:pt idx="0">
                  <c:v>0</c:v>
                </c:pt>
                <c:pt idx="1">
                  <c:v>0</c:v>
                </c:pt>
              </c:numCache>
            </c:numRef>
          </c:yVal>
          <c:smooth val="0"/>
        </c:ser>
        <c:axId val="51331969"/>
        <c:axId val="59334538"/>
      </c:scatterChart>
      <c:catAx>
        <c:axId val="51331969"/>
        <c:scaling>
          <c:orientation val="minMax"/>
          <c:max val="1"/>
          <c:min val="-1"/>
        </c:scaling>
        <c:axPos val="b"/>
        <c:delete val="1"/>
        <c:majorTickMark val="out"/>
        <c:minorTickMark val="none"/>
        <c:tickLblPos val="none"/>
        <c:crossAx val="59334538"/>
        <c:crossesAt val="0"/>
        <c:auto val="1"/>
        <c:lblOffset val="100"/>
        <c:noMultiLvlLbl val="0"/>
      </c:catAx>
      <c:valAx>
        <c:axId val="59334538"/>
        <c:scaling>
          <c:orientation val="minMax"/>
          <c:max val="1"/>
          <c:min val="-1"/>
        </c:scaling>
        <c:axPos val="l"/>
        <c:delete val="0"/>
        <c:numFmt formatCode="General" sourceLinked="1"/>
        <c:majorTickMark val="none"/>
        <c:minorTickMark val="none"/>
        <c:tickLblPos val="none"/>
        <c:spPr>
          <a:ln w="3175">
            <a:noFill/>
          </a:ln>
        </c:spPr>
        <c:crossAx val="51331969"/>
        <c:crossesAt val="0"/>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2825"/>
          <c:w val="0.871"/>
          <c:h val="0.98475"/>
        </c:manualLayout>
      </c:layout>
      <c:doughnutChart>
        <c:varyColors val="1"/>
        <c:ser>
          <c:idx val="0"/>
          <c:order val="0"/>
          <c:tx>
            <c:v>Escala</c:v>
          </c:tx>
          <c:spPr>
            <a:solidFill>
              <a:srgbClr val="4F81BD"/>
            </a:solidFill>
            <a:ln w="12700">
              <a:solidFill>
                <a:srgbClr val="FFFFFF"/>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C00000"/>
              </a:solidFill>
              <a:ln w="12700">
                <a:solidFill>
                  <a:srgbClr val="FFFFFF"/>
                </a:solidFill>
              </a:ln>
            </c:spPr>
          </c:dPt>
          <c:dPt>
            <c:idx val="1"/>
            <c:spPr>
              <a:solidFill>
                <a:srgbClr val="C00000"/>
              </a:solidFill>
              <a:ln w="12700">
                <a:solidFill>
                  <a:srgbClr val="FFFFFF"/>
                </a:solidFill>
              </a:ln>
            </c:spPr>
          </c:dPt>
          <c:dPt>
            <c:idx val="2"/>
            <c:spPr>
              <a:solidFill>
                <a:srgbClr val="FF0000"/>
              </a:solidFill>
              <a:ln w="12700">
                <a:solidFill>
                  <a:srgbClr val="FFFFFF"/>
                </a:solidFill>
              </a:ln>
            </c:spPr>
          </c:dPt>
          <c:dPt>
            <c:idx val="3"/>
            <c:spPr>
              <a:solidFill>
                <a:srgbClr val="E46C0A"/>
              </a:solidFill>
              <a:ln w="12700">
                <a:solidFill>
                  <a:srgbClr val="FFFFFF"/>
                </a:solidFill>
              </a:ln>
            </c:spPr>
          </c:dPt>
          <c:dPt>
            <c:idx val="4"/>
            <c:spPr>
              <a:solidFill>
                <a:srgbClr val="FF6600"/>
              </a:solidFill>
              <a:ln w="12700">
                <a:solidFill>
                  <a:srgbClr val="FFFFFF"/>
                </a:solidFill>
              </a:ln>
            </c:spPr>
          </c:dPt>
          <c:dPt>
            <c:idx val="5"/>
            <c:spPr>
              <a:solidFill>
                <a:srgbClr val="FF9933"/>
              </a:solidFill>
              <a:ln w="12700">
                <a:solidFill>
                  <a:srgbClr val="FFFFFF"/>
                </a:solidFill>
              </a:ln>
            </c:spPr>
          </c:dPt>
          <c:dPt>
            <c:idx val="6"/>
            <c:spPr>
              <a:solidFill>
                <a:srgbClr val="FFC000"/>
              </a:solidFill>
              <a:ln w="12700">
                <a:solidFill>
                  <a:srgbClr val="FFFFFF"/>
                </a:solidFill>
              </a:ln>
            </c:spPr>
          </c:dPt>
          <c:dPt>
            <c:idx val="7"/>
            <c:spPr>
              <a:solidFill>
                <a:srgbClr val="FFFF00"/>
              </a:solidFill>
              <a:ln w="12700">
                <a:solidFill>
                  <a:srgbClr val="FFFFFF"/>
                </a:solidFill>
              </a:ln>
            </c:spPr>
          </c:dPt>
          <c:dPt>
            <c:idx val="8"/>
            <c:spPr>
              <a:solidFill>
                <a:srgbClr val="92D050"/>
              </a:solidFill>
              <a:ln w="12700">
                <a:solidFill>
                  <a:srgbClr val="FFFFFF"/>
                </a:solidFill>
              </a:ln>
            </c:spPr>
          </c:dPt>
          <c:dPt>
            <c:idx val="9"/>
            <c:spPr>
              <a:solidFill>
                <a:srgbClr val="33CC33"/>
              </a:solidFill>
              <a:ln w="12700">
                <a:solidFill>
                  <a:srgbClr val="FFFFFF"/>
                </a:solidFill>
              </a:ln>
            </c:spPr>
          </c:dPt>
          <c:dPt>
            <c:idx val="10"/>
            <c:spPr>
              <a:solidFill>
                <a:srgbClr val="00B050"/>
              </a:solidFill>
              <a:ln w="3175">
                <a:noFill/>
              </a:ln>
            </c:spPr>
          </c:dPt>
          <c:dPt>
            <c:idx val="11"/>
            <c:spPr>
              <a:solidFill>
                <a:srgbClr val="009900"/>
              </a:solidFill>
              <a:ln w="12700">
                <a:solidFill>
                  <a:srgbClr val="FFFFFF"/>
                </a:solidFill>
              </a:ln>
            </c:spPr>
          </c:dPt>
          <c:dPt>
            <c:idx val="12"/>
            <c:spPr>
              <a:solidFill>
                <a:srgbClr val="008000"/>
              </a:solidFill>
              <a:ln w="3175">
                <a:noFill/>
              </a:ln>
            </c:spPr>
          </c:dPt>
          <c:dPt>
            <c:idx val="13"/>
            <c:spPr>
              <a:solidFill>
                <a:srgbClr val="006600"/>
              </a:solidFill>
              <a:ln w="12700">
                <a:solidFill>
                  <a:srgbClr val="FFFFFF"/>
                </a:solidFill>
              </a:ln>
            </c:spPr>
          </c:dPt>
          <c:dPt>
            <c:idx val="14"/>
            <c:spPr>
              <a:noFill/>
              <a:ln w="3175">
                <a:noFill/>
              </a:ln>
            </c:spPr>
          </c:dPt>
          <c:val>
            <c:numRef>
              <c:f>'[1]Velocímetros'!$D$51:$R$51</c:f>
              <c:numCach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6</c:v>
                </c:pt>
              </c:numCache>
            </c:numRef>
          </c:val>
        </c:ser>
        <c:firstSliceAng val="234"/>
        <c:holeSize val="82"/>
      </c:doughnutChart>
      <c:scatterChart>
        <c:scatterStyle val="lineMarker"/>
        <c:varyColors val="0"/>
        <c:ser>
          <c:idx val="1"/>
          <c:order val="1"/>
          <c:tx>
            <c:v>Aguja</c:v>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'[1]Velocímetros'!$B$40:$B$41</c:f>
              <c:numCache>
                <c:ptCount val="2"/>
                <c:pt idx="0">
                  <c:v>0</c:v>
                </c:pt>
                <c:pt idx="1">
                  <c:v>-0.6666666666666666</c:v>
                </c:pt>
              </c:numCache>
            </c:numRef>
          </c:xVal>
          <c:yVal>
            <c:numRef>
              <c:f>'[1]Velocímetros'!$C$40:$C$41</c:f>
              <c:numCache>
                <c:ptCount val="2"/>
                <c:pt idx="0">
                  <c:v>0</c:v>
                </c:pt>
                <c:pt idx="1">
                  <c:v>0</c:v>
                </c:pt>
              </c:numCache>
            </c:numRef>
          </c:yVal>
          <c:smooth val="0"/>
        </c:ser>
        <c:axId val="64248795"/>
        <c:axId val="41368244"/>
      </c:scatterChart>
      <c:catAx>
        <c:axId val="64248795"/>
        <c:scaling>
          <c:orientation val="minMax"/>
          <c:max val="1"/>
          <c:min val="-1"/>
        </c:scaling>
        <c:axPos val="b"/>
        <c:delete val="1"/>
        <c:majorTickMark val="out"/>
        <c:minorTickMark val="none"/>
        <c:tickLblPos val="none"/>
        <c:crossAx val="41368244"/>
        <c:crossesAt val="0"/>
        <c:auto val="1"/>
        <c:lblOffset val="100"/>
        <c:noMultiLvlLbl val="0"/>
      </c:catAx>
      <c:valAx>
        <c:axId val="41368244"/>
        <c:scaling>
          <c:orientation val="minMax"/>
          <c:max val="1"/>
          <c:min val="-1"/>
        </c:scaling>
        <c:axPos val="l"/>
        <c:delete val="0"/>
        <c:numFmt formatCode="General" sourceLinked="1"/>
        <c:majorTickMark val="none"/>
        <c:minorTickMark val="none"/>
        <c:tickLblPos val="none"/>
        <c:spPr>
          <a:ln w="3175">
            <a:noFill/>
          </a:ln>
        </c:spPr>
        <c:crossAx val="64248795"/>
        <c:crossesAt val="0"/>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4</xdr:row>
      <xdr:rowOff>9525</xdr:rowOff>
    </xdr:from>
    <xdr:to>
      <xdr:col>8</xdr:col>
      <xdr:colOff>2505075</xdr:colOff>
      <xdr:row>17</xdr:row>
      <xdr:rowOff>28575</xdr:rowOff>
    </xdr:to>
    <xdr:graphicFrame>
      <xdr:nvGraphicFramePr>
        <xdr:cNvPr id="1" name="30 Gráfico"/>
        <xdr:cNvGraphicFramePr/>
      </xdr:nvGraphicFramePr>
      <xdr:xfrm>
        <a:off x="5810250" y="819150"/>
        <a:ext cx="2466975" cy="1990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4</xdr:row>
      <xdr:rowOff>47625</xdr:rowOff>
    </xdr:from>
    <xdr:to>
      <xdr:col>14</xdr:col>
      <xdr:colOff>666750</xdr:colOff>
      <xdr:row>19</xdr:row>
      <xdr:rowOff>76200</xdr:rowOff>
    </xdr:to>
    <xdr:graphicFrame>
      <xdr:nvGraphicFramePr>
        <xdr:cNvPr id="1" name="30 Gráfico"/>
        <xdr:cNvGraphicFramePr/>
      </xdr:nvGraphicFramePr>
      <xdr:xfrm>
        <a:off x="7648575" y="762000"/>
        <a:ext cx="2657475" cy="2219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4</xdr:row>
      <xdr:rowOff>85725</xdr:rowOff>
    </xdr:from>
    <xdr:to>
      <xdr:col>19</xdr:col>
      <xdr:colOff>676275</xdr:colOff>
      <xdr:row>19</xdr:row>
      <xdr:rowOff>114300</xdr:rowOff>
    </xdr:to>
    <xdr:graphicFrame>
      <xdr:nvGraphicFramePr>
        <xdr:cNvPr id="1" name="30 Gráfico"/>
        <xdr:cNvGraphicFramePr/>
      </xdr:nvGraphicFramePr>
      <xdr:xfrm>
        <a:off x="10287000" y="790575"/>
        <a:ext cx="2695575" cy="22193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4</xdr:row>
      <xdr:rowOff>47625</xdr:rowOff>
    </xdr:from>
    <xdr:to>
      <xdr:col>14</xdr:col>
      <xdr:colOff>666750</xdr:colOff>
      <xdr:row>19</xdr:row>
      <xdr:rowOff>76200</xdr:rowOff>
    </xdr:to>
    <xdr:graphicFrame>
      <xdr:nvGraphicFramePr>
        <xdr:cNvPr id="1" name="30 Gráfico"/>
        <xdr:cNvGraphicFramePr/>
      </xdr:nvGraphicFramePr>
      <xdr:xfrm>
        <a:off x="7086600" y="762000"/>
        <a:ext cx="2447925" cy="22193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200025</xdr:colOff>
      <xdr:row>43</xdr:row>
      <xdr:rowOff>142875</xdr:rowOff>
    </xdr:from>
    <xdr:ext cx="180975" cy="295275"/>
    <xdr:sp fLocksText="0">
      <xdr:nvSpPr>
        <xdr:cNvPr id="1" name="4 CuadroTexto"/>
        <xdr:cNvSpPr txBox="1">
          <a:spLocks noChangeArrowheads="1"/>
        </xdr:cNvSpPr>
      </xdr:nvSpPr>
      <xdr:spPr>
        <a:xfrm>
          <a:off x="200025" y="14668500"/>
          <a:ext cx="180975" cy="2952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9525</xdr:colOff>
      <xdr:row>2</xdr:row>
      <xdr:rowOff>85725</xdr:rowOff>
    </xdr:from>
    <xdr:to>
      <xdr:col>12</xdr:col>
      <xdr:colOff>19050</xdr:colOff>
      <xdr:row>19</xdr:row>
      <xdr:rowOff>85725</xdr:rowOff>
    </xdr:to>
    <xdr:graphicFrame>
      <xdr:nvGraphicFramePr>
        <xdr:cNvPr id="2" name="30 Gráfico"/>
        <xdr:cNvGraphicFramePr/>
      </xdr:nvGraphicFramePr>
      <xdr:xfrm>
        <a:off x="7334250" y="476250"/>
        <a:ext cx="2390775" cy="25908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4</xdr:row>
      <xdr:rowOff>47625</xdr:rowOff>
    </xdr:from>
    <xdr:to>
      <xdr:col>15</xdr:col>
      <xdr:colOff>666750</xdr:colOff>
      <xdr:row>19</xdr:row>
      <xdr:rowOff>76200</xdr:rowOff>
    </xdr:to>
    <xdr:graphicFrame>
      <xdr:nvGraphicFramePr>
        <xdr:cNvPr id="1" name="30 Gráfico"/>
        <xdr:cNvGraphicFramePr/>
      </xdr:nvGraphicFramePr>
      <xdr:xfrm>
        <a:off x="7877175" y="762000"/>
        <a:ext cx="2457450" cy="22955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4</xdr:row>
      <xdr:rowOff>47625</xdr:rowOff>
    </xdr:from>
    <xdr:to>
      <xdr:col>14</xdr:col>
      <xdr:colOff>666750</xdr:colOff>
      <xdr:row>19</xdr:row>
      <xdr:rowOff>76200</xdr:rowOff>
    </xdr:to>
    <xdr:graphicFrame>
      <xdr:nvGraphicFramePr>
        <xdr:cNvPr id="1" name="30 Gráfico"/>
        <xdr:cNvGraphicFramePr/>
      </xdr:nvGraphicFramePr>
      <xdr:xfrm>
        <a:off x="7648575" y="762000"/>
        <a:ext cx="2447925" cy="2219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4</xdr:row>
      <xdr:rowOff>47625</xdr:rowOff>
    </xdr:from>
    <xdr:to>
      <xdr:col>19</xdr:col>
      <xdr:colOff>666750</xdr:colOff>
      <xdr:row>19</xdr:row>
      <xdr:rowOff>76200</xdr:rowOff>
    </xdr:to>
    <xdr:graphicFrame>
      <xdr:nvGraphicFramePr>
        <xdr:cNvPr id="1" name="30 Gráfico"/>
        <xdr:cNvGraphicFramePr/>
      </xdr:nvGraphicFramePr>
      <xdr:xfrm>
        <a:off x="10420350" y="762000"/>
        <a:ext cx="3781425" cy="2219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yrlegu\Downloads\Gir&#243;n\Ejecuciones\Herramientas%20Seguimiento\Gr&#225;ficos%20de%20Veloc&#237;metro%20en%20Excel%20(2)%2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rce%20Ram&#237;rez\Documents\Gir&#243;n\PLAN%20DE%20ACCI&#211;N\Evaluaci&#243;n%202012%20CONCEJ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uario\Downloads\CULTU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nvenida"/>
      <sheetName val="Velocímetros"/>
    </sheetNames>
    <sheetDataSet>
      <sheetData sheetId="1">
        <row r="40">
          <cell r="B40">
            <v>0</v>
          </cell>
          <cell r="C40">
            <v>0</v>
          </cell>
        </row>
        <row r="41">
          <cell r="B41">
            <v>-0.6666666666666666</v>
          </cell>
          <cell r="C41">
            <v>0</v>
          </cell>
        </row>
        <row r="51">
          <cell r="D51">
            <v>1</v>
          </cell>
          <cell r="E51">
            <v>1</v>
          </cell>
          <cell r="F51">
            <v>1</v>
          </cell>
          <cell r="G51">
            <v>1</v>
          </cell>
          <cell r="H51">
            <v>1</v>
          </cell>
          <cell r="I51">
            <v>1</v>
          </cell>
          <cell r="J51">
            <v>1</v>
          </cell>
          <cell r="K51">
            <v>1</v>
          </cell>
          <cell r="L51">
            <v>1</v>
          </cell>
          <cell r="M51">
            <v>1</v>
          </cell>
          <cell r="N51">
            <v>1</v>
          </cell>
          <cell r="O51">
            <v>1</v>
          </cell>
          <cell r="P51">
            <v>1</v>
          </cell>
          <cell r="Q51">
            <v>1</v>
          </cell>
          <cell r="R51">
            <v>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PONSABLES"/>
      <sheetName val="MENU INICIO"/>
      <sheetName val="PLANEACION"/>
      <sheetName val="GOBIERNO"/>
      <sheetName val="SALUD"/>
      <sheetName val="DESARROLLO"/>
      <sheetName val="INFRAESTRUC"/>
      <sheetName val="VIVIENDA"/>
      <sheetName val="CULTURA Y DEPORTES"/>
      <sheetName val="EDUCACION"/>
      <sheetName val="Ejecución por eje temático"/>
      <sheetName val="POAI"/>
      <sheetName val="Plan Indicativo"/>
    </sheetNames>
    <sheetDataSet>
      <sheetData sheetId="12">
        <row r="19">
          <cell r="R19" t="str">
            <v>Número de planes de mejoramiento formulados e implementados.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PONSABLES"/>
      <sheetName val="MENU INICIO"/>
      <sheetName val="SALUD"/>
      <sheetName val="PLANEACION"/>
      <sheetName val="DESARROLLO"/>
      <sheetName val="GOBIERNO"/>
      <sheetName val="INFRAESTRUC"/>
      <sheetName val="VIVIENDA"/>
      <sheetName val="CULTURA Y DEPORTES"/>
      <sheetName val="EDUCACION"/>
      <sheetName val="Ejecución por eje temático"/>
      <sheetName val="POAI"/>
      <sheetName val="Plan Indicativ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Velocímetros"/>
    </sheetNames>
  </externalBook>
</externalLink>
</file>

<file path=xl/tables/table1.xml><?xml version="1.0" encoding="utf-8"?>
<table xmlns="http://schemas.openxmlformats.org/spreadsheetml/2006/main" id="3" name="Tabla3" displayName="Tabla3" ref="A24:AE64" comment="" totalsRowShown="0">
  <tableColumns count="31">
    <tableColumn id="1" name="Ponderador"/>
    <tableColumn id="2" name="EJE TEMATICO"/>
    <tableColumn id="3" name="Ponderador  "/>
    <tableColumn id="4" name="PROGRAMA"/>
    <tableColumn id="5" name="Ponderador "/>
    <tableColumn id="6" name="SUBPROGRAMA"/>
    <tableColumn id="7" name="Ponderador     "/>
    <tableColumn id="8" name="CODIGO DE LA META"/>
    <tableColumn id="9" name="META PRODUCTO "/>
    <tableColumn id="10" name="INDICADOR META"/>
    <tableColumn id="11" name="LÍNEA BASE"/>
    <tableColumn id="12" name="LÍNEA META "/>
    <tableColumn id="13" name="Programado 2014"/>
    <tableColumn id="14" name="I TRIMESTRE"/>
    <tableColumn id="15" name="II TRIMESTRE"/>
    <tableColumn id="16" name="III TRIMESTRE"/>
    <tableColumn id="17" name="IV TRIMESTRE"/>
    <tableColumn id="18" name="TOTAL"/>
    <tableColumn id="19" name="% de Avance EFICIENCIA"/>
    <tableColumn id="20" name="CODIGO SSEPI"/>
    <tableColumn id="21" name="PROYECTO"/>
    <tableColumn id="22" name="Si no aplica formulación de un proyecto, justificar el resultado de la meta"/>
    <tableColumn id="31" name="Número de Personas Beneficiadas y Rango de Edades"/>
    <tableColumn id="23" name="Valor Programado para la vigencia (2013)"/>
    <tableColumn id="24" name="Valor ejecutado en la vigencia (2013)"/>
    <tableColumn id="25" name="% de Ejecución EFICACIA"/>
    <tableColumn id="26" name="SGP"/>
    <tableColumn id="27" name="ICLD"/>
    <tableColumn id="28" name="OTROS"/>
    <tableColumn id="29" name="TOTAL       "/>
    <tableColumn id="30" name="Rubro Presupuestal"/>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2:AE218"/>
  <sheetViews>
    <sheetView tabSelected="1" zoomScalePageLayoutView="0" workbookViewId="0" topLeftCell="A1">
      <selection activeCell="F10" sqref="F10"/>
    </sheetView>
  </sheetViews>
  <sheetFormatPr defaultColWidth="11.421875" defaultRowHeight="15"/>
  <cols>
    <col min="1" max="1" width="3.8515625" style="1" customWidth="1"/>
    <col min="2" max="2" width="15.57421875" style="1" customWidth="1"/>
    <col min="3" max="3" width="5.57421875" style="1" customWidth="1"/>
    <col min="4" max="4" width="13.8515625" style="1" customWidth="1"/>
    <col min="5" max="5" width="4.421875" style="1" customWidth="1"/>
    <col min="6" max="6" width="26.57421875" style="1" customWidth="1"/>
    <col min="7" max="7" width="4.00390625" style="1" customWidth="1"/>
    <col min="8" max="8" width="12.7109375" style="1" customWidth="1"/>
    <col min="9" max="9" width="39.57421875" style="1" customWidth="1"/>
    <col min="10" max="10" width="20.28125" style="1" customWidth="1"/>
    <col min="11" max="11" width="7.00390625" style="1" customWidth="1"/>
    <col min="12" max="12" width="6.421875" style="1" customWidth="1"/>
    <col min="13" max="13" width="10.140625" style="1" customWidth="1"/>
    <col min="14" max="14" width="3.57421875" style="1" customWidth="1"/>
    <col min="15" max="15" width="4.00390625" style="1" customWidth="1"/>
    <col min="16" max="16" width="4.140625" style="1" customWidth="1"/>
    <col min="17" max="17" width="5.00390625" style="1" customWidth="1"/>
    <col min="18" max="18" width="3.00390625" style="1" customWidth="1"/>
    <col min="19" max="19" width="12.421875" style="1" customWidth="1"/>
    <col min="20" max="20" width="15.57421875" style="1" customWidth="1"/>
    <col min="21" max="21" width="37.421875" style="1" customWidth="1"/>
    <col min="22" max="22" width="28.8515625" style="1" customWidth="1"/>
    <col min="23" max="23" width="14.7109375" style="1" customWidth="1"/>
    <col min="24" max="24" width="17.8515625" style="1" customWidth="1"/>
    <col min="25" max="25" width="19.140625" style="1" customWidth="1"/>
    <col min="26" max="26" width="14.421875" style="67" customWidth="1"/>
    <col min="27" max="27" width="11.57421875" style="1" bestFit="1" customWidth="1"/>
    <col min="28" max="28" width="16.28125" style="1" bestFit="1" customWidth="1"/>
    <col min="29" max="29" width="14.00390625" style="1" customWidth="1"/>
    <col min="30" max="30" width="16.28125" style="1" bestFit="1" customWidth="1"/>
    <col min="31" max="31" width="17.421875" style="1" customWidth="1"/>
    <col min="32" max="16384" width="11.421875" style="1" customWidth="1"/>
  </cols>
  <sheetData>
    <row r="2" spans="2:4" ht="21.75" customHeight="1" thickBot="1">
      <c r="B2" s="6"/>
      <c r="C2" s="6"/>
      <c r="D2" s="6"/>
    </row>
    <row r="3" spans="1:9" ht="20.25" customHeight="1" thickBot="1">
      <c r="A3" s="3"/>
      <c r="B3" s="490" t="s">
        <v>129</v>
      </c>
      <c r="C3" s="491"/>
      <c r="D3" s="492"/>
      <c r="E3" s="2"/>
      <c r="F3" s="493">
        <v>2014</v>
      </c>
      <c r="G3" s="494"/>
      <c r="H3" s="495"/>
      <c r="I3" s="48" t="s">
        <v>136</v>
      </c>
    </row>
    <row r="4" spans="1:8" ht="6.75" customHeight="1" thickBot="1">
      <c r="A4" s="3"/>
      <c r="B4" s="51"/>
      <c r="C4" s="53"/>
      <c r="D4" s="52"/>
      <c r="E4" s="2"/>
      <c r="F4" s="56"/>
      <c r="G4" s="59"/>
      <c r="H4" s="60"/>
    </row>
    <row r="5" spans="2:9" ht="15.75" thickBot="1">
      <c r="B5" s="490" t="s">
        <v>131</v>
      </c>
      <c r="C5" s="491"/>
      <c r="D5" s="492"/>
      <c r="F5" s="496" t="s">
        <v>130</v>
      </c>
      <c r="G5" s="497"/>
      <c r="H5" s="498"/>
      <c r="I5" s="49"/>
    </row>
    <row r="6" spans="2:9" ht="6" customHeight="1" thickBot="1">
      <c r="B6" s="51"/>
      <c r="C6" s="53"/>
      <c r="D6" s="54"/>
      <c r="F6" s="61"/>
      <c r="G6" s="62"/>
      <c r="H6" s="60"/>
      <c r="I6" s="49"/>
    </row>
    <row r="7" spans="2:9" ht="15.75" thickBot="1">
      <c r="B7" s="490" t="s">
        <v>132</v>
      </c>
      <c r="C7" s="491"/>
      <c r="D7" s="492"/>
      <c r="F7" s="499" t="s">
        <v>133</v>
      </c>
      <c r="G7" s="500"/>
      <c r="H7" s="501"/>
      <c r="I7" s="49"/>
    </row>
    <row r="8" spans="2:9" ht="5.25" customHeight="1" thickBot="1">
      <c r="B8" s="42"/>
      <c r="C8" s="42"/>
      <c r="D8" s="42"/>
      <c r="F8" s="63"/>
      <c r="G8" s="62"/>
      <c r="H8" s="60"/>
      <c r="I8" s="49"/>
    </row>
    <row r="9" spans="2:9" ht="15.75" thickBot="1">
      <c r="B9" s="490" t="s">
        <v>119</v>
      </c>
      <c r="C9" s="491"/>
      <c r="D9" s="492"/>
      <c r="F9" s="502" t="s">
        <v>134</v>
      </c>
      <c r="G9" s="503"/>
      <c r="H9" s="504"/>
      <c r="I9" s="49"/>
    </row>
    <row r="10" spans="2:9" ht="5.25" customHeight="1" thickBot="1">
      <c r="B10" s="42"/>
      <c r="C10" s="42"/>
      <c r="D10" s="42"/>
      <c r="F10" s="61"/>
      <c r="G10" s="62"/>
      <c r="H10" s="60"/>
      <c r="I10" s="49"/>
    </row>
    <row r="11" spans="2:9" ht="15.75" thickBot="1">
      <c r="B11" s="490" t="s">
        <v>293</v>
      </c>
      <c r="C11" s="491"/>
      <c r="D11" s="492"/>
      <c r="F11" s="61"/>
      <c r="G11" s="62"/>
      <c r="H11" s="60"/>
      <c r="I11" s="49"/>
    </row>
    <row r="12" spans="2:9" ht="5.25" customHeight="1" thickBot="1">
      <c r="B12" s="42"/>
      <c r="C12" s="42"/>
      <c r="D12" s="42"/>
      <c r="F12" s="61"/>
      <c r="G12" s="62"/>
      <c r="H12" s="60"/>
      <c r="I12" s="49"/>
    </row>
    <row r="13" spans="2:9" ht="16.5" thickBot="1">
      <c r="B13" s="490" t="s">
        <v>294</v>
      </c>
      <c r="C13" s="491"/>
      <c r="D13" s="492"/>
      <c r="F13" s="505"/>
      <c r="G13" s="506"/>
      <c r="H13" s="66"/>
      <c r="I13" s="49"/>
    </row>
    <row r="14" spans="2:9" ht="7.5" customHeight="1" thickBot="1">
      <c r="B14" s="42"/>
      <c r="C14" s="42"/>
      <c r="D14" s="42"/>
      <c r="F14" s="64"/>
      <c r="G14" s="65"/>
      <c r="H14" s="62"/>
      <c r="I14" s="49"/>
    </row>
    <row r="15" spans="2:9" ht="15.75" thickBot="1">
      <c r="B15" s="490" t="s">
        <v>120</v>
      </c>
      <c r="C15" s="491"/>
      <c r="D15" s="492"/>
      <c r="F15" s="502" t="s">
        <v>135</v>
      </c>
      <c r="G15" s="503"/>
      <c r="H15" s="504"/>
      <c r="I15" s="49"/>
    </row>
    <row r="16" spans="2:9" ht="15.75" thickBot="1">
      <c r="B16" s="55"/>
      <c r="C16" s="53"/>
      <c r="D16" s="55"/>
      <c r="F16" s="57"/>
      <c r="G16" s="58"/>
      <c r="H16" s="41"/>
      <c r="I16" s="49"/>
    </row>
    <row r="17" spans="2:6" ht="15" customHeight="1" thickBot="1">
      <c r="B17" s="490" t="s">
        <v>121</v>
      </c>
      <c r="C17" s="491"/>
      <c r="D17" s="492"/>
      <c r="F17" s="45" t="s">
        <v>125</v>
      </c>
    </row>
    <row r="18" spans="2:9" ht="15" customHeight="1" thickBot="1">
      <c r="B18" s="490" t="s">
        <v>122</v>
      </c>
      <c r="C18" s="491"/>
      <c r="D18" s="492"/>
      <c r="F18" s="46" t="s">
        <v>126</v>
      </c>
      <c r="I18" s="50">
        <v>0</v>
      </c>
    </row>
    <row r="19" spans="2:9" ht="15" customHeight="1" thickBot="1">
      <c r="B19" s="490" t="s">
        <v>123</v>
      </c>
      <c r="C19" s="491"/>
      <c r="D19" s="492"/>
      <c r="F19" s="46" t="s">
        <v>127</v>
      </c>
      <c r="I19" s="510" t="s">
        <v>141</v>
      </c>
    </row>
    <row r="20" spans="2:9" ht="15.75" thickBot="1">
      <c r="B20" s="490" t="s">
        <v>124</v>
      </c>
      <c r="C20" s="491"/>
      <c r="D20" s="492"/>
      <c r="F20" s="46" t="s">
        <v>128</v>
      </c>
      <c r="I20" s="511"/>
    </row>
    <row r="23" spans="23:26" ht="15">
      <c r="W23" s="3"/>
      <c r="X23" s="507"/>
      <c r="Y23" s="508"/>
      <c r="Z23" s="509"/>
    </row>
    <row r="24" spans="1:31" s="40" customFormat="1" ht="80.25" customHeight="1">
      <c r="A24" s="34" t="s">
        <v>28</v>
      </c>
      <c r="B24" s="8" t="s">
        <v>0</v>
      </c>
      <c r="C24" s="35" t="s">
        <v>30</v>
      </c>
      <c r="D24" s="8" t="s">
        <v>1</v>
      </c>
      <c r="E24" s="35" t="s">
        <v>29</v>
      </c>
      <c r="F24" s="8" t="s">
        <v>2</v>
      </c>
      <c r="G24" s="35" t="s">
        <v>31</v>
      </c>
      <c r="H24" s="36" t="s">
        <v>3</v>
      </c>
      <c r="I24" s="8" t="s">
        <v>4</v>
      </c>
      <c r="J24" s="8" t="s">
        <v>5</v>
      </c>
      <c r="K24" s="36" t="s">
        <v>6</v>
      </c>
      <c r="L24" s="36" t="s">
        <v>7</v>
      </c>
      <c r="M24" s="37" t="s">
        <v>137</v>
      </c>
      <c r="N24" s="38" t="s">
        <v>32</v>
      </c>
      <c r="O24" s="38" t="s">
        <v>8</v>
      </c>
      <c r="P24" s="38" t="s">
        <v>9</v>
      </c>
      <c r="Q24" s="38" t="s">
        <v>10</v>
      </c>
      <c r="R24" s="39" t="s">
        <v>11</v>
      </c>
      <c r="S24" s="36" t="s">
        <v>138</v>
      </c>
      <c r="T24" s="8" t="s">
        <v>12</v>
      </c>
      <c r="U24" s="8" t="s">
        <v>13</v>
      </c>
      <c r="V24" s="36" t="s">
        <v>33</v>
      </c>
      <c r="W24" s="43" t="s">
        <v>140</v>
      </c>
      <c r="X24" s="36" t="s">
        <v>14</v>
      </c>
      <c r="Y24" s="36" t="s">
        <v>15</v>
      </c>
      <c r="Z24" s="68" t="s">
        <v>139</v>
      </c>
      <c r="AA24" s="8" t="s">
        <v>16</v>
      </c>
      <c r="AB24" s="8" t="s">
        <v>17</v>
      </c>
      <c r="AC24" s="8" t="s">
        <v>18</v>
      </c>
      <c r="AD24" s="9" t="s">
        <v>34</v>
      </c>
      <c r="AE24" s="36" t="s">
        <v>145</v>
      </c>
    </row>
    <row r="25" spans="1:31" ht="76.5" customHeight="1">
      <c r="A25" s="47">
        <v>0.1</v>
      </c>
      <c r="B25" s="21" t="s">
        <v>19</v>
      </c>
      <c r="C25" s="47">
        <v>0.05</v>
      </c>
      <c r="D25" s="21" t="s">
        <v>20</v>
      </c>
      <c r="E25" s="47">
        <v>0.1</v>
      </c>
      <c r="F25" s="30" t="s">
        <v>21</v>
      </c>
      <c r="G25" s="47">
        <v>0.1</v>
      </c>
      <c r="H25" s="25" t="s">
        <v>22</v>
      </c>
      <c r="I25" s="19" t="s">
        <v>23</v>
      </c>
      <c r="J25" s="32" t="s">
        <v>24</v>
      </c>
      <c r="K25" s="25">
        <v>0</v>
      </c>
      <c r="L25" s="25">
        <v>1</v>
      </c>
      <c r="M25" s="23">
        <v>1</v>
      </c>
      <c r="N25" s="23">
        <v>0</v>
      </c>
      <c r="O25" s="23"/>
      <c r="P25" s="23"/>
      <c r="Q25" s="23"/>
      <c r="R25" s="23">
        <f>+SUM(PLANEACIÓN!$N25:$Q25)</f>
        <v>0</v>
      </c>
      <c r="S25" s="28">
        <f>+R25/PLANEACIÓN!$M25</f>
        <v>0</v>
      </c>
      <c r="T25" s="72" t="s">
        <v>143</v>
      </c>
      <c r="U25" s="71" t="s">
        <v>142</v>
      </c>
      <c r="V25" s="21"/>
      <c r="W25" s="73" t="s">
        <v>144</v>
      </c>
      <c r="X25" s="74">
        <v>36000000</v>
      </c>
      <c r="Y25" s="74">
        <v>0</v>
      </c>
      <c r="Z25" s="44">
        <f aca="true" t="shared" si="0" ref="Z25:Z64">+Y25/X25</f>
        <v>0</v>
      </c>
      <c r="AA25" s="78">
        <v>0</v>
      </c>
      <c r="AB25" s="77">
        <f>+PLANEACIÓN!$X25</f>
        <v>36000000</v>
      </c>
      <c r="AC25" s="78">
        <v>0</v>
      </c>
      <c r="AD25" s="79">
        <f>+SUM(PLANEACIÓN!$AA25:$AC25)</f>
        <v>36000000</v>
      </c>
      <c r="AE25" s="82" t="s">
        <v>146</v>
      </c>
    </row>
    <row r="26" spans="1:31" ht="48.75">
      <c r="A26" s="47">
        <v>0.1</v>
      </c>
      <c r="B26" s="22" t="s">
        <v>19</v>
      </c>
      <c r="C26" s="47">
        <v>0.05</v>
      </c>
      <c r="D26" s="22" t="s">
        <v>20</v>
      </c>
      <c r="E26" s="47">
        <v>0.1</v>
      </c>
      <c r="F26" s="31" t="s">
        <v>21</v>
      </c>
      <c r="G26" s="47">
        <v>0.1</v>
      </c>
      <c r="H26" s="26" t="s">
        <v>25</v>
      </c>
      <c r="I26" s="20" t="s">
        <v>26</v>
      </c>
      <c r="J26" s="33" t="s">
        <v>27</v>
      </c>
      <c r="K26" s="26">
        <v>13</v>
      </c>
      <c r="L26" s="26">
        <v>13</v>
      </c>
      <c r="M26" s="24">
        <v>4</v>
      </c>
      <c r="N26" s="24">
        <v>0</v>
      </c>
      <c r="O26" s="24"/>
      <c r="P26" s="24"/>
      <c r="Q26" s="24"/>
      <c r="R26" s="23">
        <f>+SUM(PLANEACIÓN!$N26:$Q26)</f>
        <v>0</v>
      </c>
      <c r="S26" s="28">
        <f>+R26/PLANEACIÓN!$M26</f>
        <v>0</v>
      </c>
      <c r="T26" s="72" t="s">
        <v>149</v>
      </c>
      <c r="U26" s="71" t="s">
        <v>148</v>
      </c>
      <c r="V26" s="22"/>
      <c r="W26" s="73" t="s">
        <v>147</v>
      </c>
      <c r="X26" s="75">
        <v>70000000</v>
      </c>
      <c r="Y26" s="75">
        <v>0</v>
      </c>
      <c r="Z26" s="44">
        <f t="shared" si="0"/>
        <v>0</v>
      </c>
      <c r="AA26" s="80">
        <v>0</v>
      </c>
      <c r="AB26" s="80">
        <f>+PLANEACIÓN!$X26</f>
        <v>70000000</v>
      </c>
      <c r="AC26" s="80">
        <v>0</v>
      </c>
      <c r="AD26" s="81">
        <f>+SUM(PLANEACIÓN!$AA26:$AC26)</f>
        <v>70000000</v>
      </c>
      <c r="AE26" s="82" t="s">
        <v>150</v>
      </c>
    </row>
    <row r="27" spans="1:31" ht="48.75">
      <c r="A27" s="47">
        <v>0.1</v>
      </c>
      <c r="B27" s="22" t="s">
        <v>19</v>
      </c>
      <c r="C27" s="47">
        <v>0.05</v>
      </c>
      <c r="D27" s="22" t="s">
        <v>20</v>
      </c>
      <c r="E27" s="47">
        <v>0.1</v>
      </c>
      <c r="F27" s="31" t="s">
        <v>21</v>
      </c>
      <c r="G27" s="47">
        <v>0.1</v>
      </c>
      <c r="H27" s="25" t="s">
        <v>35</v>
      </c>
      <c r="I27" s="19" t="s">
        <v>36</v>
      </c>
      <c r="J27" s="32" t="s">
        <v>37</v>
      </c>
      <c r="K27" s="25">
        <v>0</v>
      </c>
      <c r="L27" s="25">
        <v>1</v>
      </c>
      <c r="M27" s="23">
        <v>0</v>
      </c>
      <c r="N27" s="23">
        <v>0</v>
      </c>
      <c r="O27" s="23"/>
      <c r="P27" s="23"/>
      <c r="Q27" s="23"/>
      <c r="R27" s="23">
        <f>+SUM(PLANEACIÓN!$N27:$Q27)</f>
        <v>0</v>
      </c>
      <c r="S27" s="28" t="s">
        <v>44</v>
      </c>
      <c r="T27" s="21"/>
      <c r="U27" s="21"/>
      <c r="V27" s="21"/>
      <c r="W27" s="73"/>
      <c r="X27" s="74">
        <v>1</v>
      </c>
      <c r="Y27" s="74">
        <v>0</v>
      </c>
      <c r="Z27" s="44">
        <f t="shared" si="0"/>
        <v>0</v>
      </c>
      <c r="AA27" s="78"/>
      <c r="AB27" s="78">
        <f>+PLANEACIÓN!$X27</f>
        <v>1</v>
      </c>
      <c r="AC27" s="78"/>
      <c r="AD27" s="79">
        <f>+SUM(PLANEACIÓN!$AA27:$AC27)</f>
        <v>1</v>
      </c>
      <c r="AE27" s="78"/>
    </row>
    <row r="28" spans="1:31" ht="53.25" customHeight="1">
      <c r="A28" s="47">
        <v>0.1</v>
      </c>
      <c r="B28" s="22" t="s">
        <v>19</v>
      </c>
      <c r="C28" s="47">
        <v>0.05</v>
      </c>
      <c r="D28" s="22" t="s">
        <v>20</v>
      </c>
      <c r="E28" s="47">
        <v>0.1</v>
      </c>
      <c r="F28" s="31" t="s">
        <v>21</v>
      </c>
      <c r="G28" s="47">
        <v>0.1</v>
      </c>
      <c r="H28" s="25" t="s">
        <v>38</v>
      </c>
      <c r="I28" s="19" t="s">
        <v>39</v>
      </c>
      <c r="J28" s="32" t="s">
        <v>40</v>
      </c>
      <c r="K28" s="25">
        <v>0</v>
      </c>
      <c r="L28" s="25">
        <v>1</v>
      </c>
      <c r="M28" s="23">
        <v>1</v>
      </c>
      <c r="N28" s="23">
        <v>0</v>
      </c>
      <c r="O28" s="23"/>
      <c r="P28" s="23"/>
      <c r="Q28" s="23"/>
      <c r="R28" s="23">
        <f>+SUM(PLANEACIÓN!$N28:$Q28)</f>
        <v>0</v>
      </c>
      <c r="S28" s="28">
        <f>+R28/PLANEACIÓN!$M28</f>
        <v>0</v>
      </c>
      <c r="T28" s="21"/>
      <c r="U28" s="21"/>
      <c r="V28" s="21"/>
      <c r="W28" s="73"/>
      <c r="X28" s="74">
        <v>1</v>
      </c>
      <c r="Y28" s="74">
        <v>0</v>
      </c>
      <c r="Z28" s="44">
        <f t="shared" si="0"/>
        <v>0</v>
      </c>
      <c r="AA28" s="78"/>
      <c r="AB28" s="78">
        <f>+PLANEACIÓN!$X28</f>
        <v>1</v>
      </c>
      <c r="AC28" s="78"/>
      <c r="AD28" s="79">
        <f>+SUM(PLANEACIÓN!$AA28:$AC28)</f>
        <v>1</v>
      </c>
      <c r="AE28" s="78"/>
    </row>
    <row r="29" spans="1:31" ht="36.75">
      <c r="A29" s="47">
        <v>0.1</v>
      </c>
      <c r="B29" s="6" t="s">
        <v>19</v>
      </c>
      <c r="C29" s="47">
        <v>0.05</v>
      </c>
      <c r="D29" s="22" t="s">
        <v>20</v>
      </c>
      <c r="E29" s="47">
        <v>0.1</v>
      </c>
      <c r="F29" s="31" t="s">
        <v>21</v>
      </c>
      <c r="G29" s="47">
        <v>0.1</v>
      </c>
      <c r="H29" s="26" t="s">
        <v>41</v>
      </c>
      <c r="I29" s="20" t="s">
        <v>42</v>
      </c>
      <c r="J29" s="33" t="s">
        <v>43</v>
      </c>
      <c r="K29" s="26">
        <v>0</v>
      </c>
      <c r="L29" s="26">
        <v>1</v>
      </c>
      <c r="M29" s="24">
        <v>0</v>
      </c>
      <c r="N29" s="24">
        <v>0</v>
      </c>
      <c r="O29" s="24"/>
      <c r="P29" s="24"/>
      <c r="Q29" s="24"/>
      <c r="R29" s="23">
        <f>+SUM(PLANEACIÓN!$N29:$Q29)</f>
        <v>0</v>
      </c>
      <c r="S29" s="28" t="s">
        <v>44</v>
      </c>
      <c r="T29" s="22"/>
      <c r="U29" s="22"/>
      <c r="V29" s="22"/>
      <c r="W29" s="73"/>
      <c r="X29" s="75">
        <v>1</v>
      </c>
      <c r="Y29" s="75">
        <v>0</v>
      </c>
      <c r="Z29" s="44">
        <f t="shared" si="0"/>
        <v>0</v>
      </c>
      <c r="AA29" s="80"/>
      <c r="AB29" s="80">
        <f>+PLANEACIÓN!$X29</f>
        <v>1</v>
      </c>
      <c r="AC29" s="80"/>
      <c r="AD29" s="81">
        <f>+SUM(PLANEACIÓN!$AA29:$AC29)</f>
        <v>1</v>
      </c>
      <c r="AE29" s="78"/>
    </row>
    <row r="30" spans="1:31" ht="15">
      <c r="A30" s="11"/>
      <c r="B30" s="11"/>
      <c r="C30" s="11"/>
      <c r="D30" s="12"/>
      <c r="E30" s="12"/>
      <c r="F30" s="12" t="s">
        <v>45</v>
      </c>
      <c r="G30" s="11"/>
      <c r="H30" s="11"/>
      <c r="I30" s="11"/>
      <c r="J30" s="11"/>
      <c r="K30" s="98"/>
      <c r="L30" s="98"/>
      <c r="M30" s="99"/>
      <c r="N30" s="98"/>
      <c r="O30" s="98"/>
      <c r="P30" s="98"/>
      <c r="Q30" s="98"/>
      <c r="R30" s="98"/>
      <c r="S30" s="100"/>
      <c r="T30" s="98"/>
      <c r="U30" s="98"/>
      <c r="V30" s="98"/>
      <c r="W30" s="98"/>
      <c r="X30" s="101"/>
      <c r="Y30" s="101"/>
      <c r="Z30" s="102" t="e">
        <f t="shared" si="0"/>
        <v>#DIV/0!</v>
      </c>
      <c r="AA30" s="98"/>
      <c r="AB30" s="98">
        <f>+PLANEACIÓN!$X30</f>
        <v>0</v>
      </c>
      <c r="AC30" s="98"/>
      <c r="AD30" s="98">
        <f>+SUM(PLANEACIÓN!$AA30:$AC30)</f>
        <v>0</v>
      </c>
      <c r="AE30" s="21"/>
    </row>
    <row r="31" spans="1:31" ht="15">
      <c r="A31" s="11"/>
      <c r="B31" s="11"/>
      <c r="C31" s="11"/>
      <c r="D31" s="12" t="s">
        <v>46</v>
      </c>
      <c r="E31" s="12"/>
      <c r="F31" s="12"/>
      <c r="G31" s="11"/>
      <c r="H31" s="11"/>
      <c r="I31" s="11"/>
      <c r="J31" s="11"/>
      <c r="K31" s="98"/>
      <c r="L31" s="98"/>
      <c r="M31" s="99"/>
      <c r="N31" s="98"/>
      <c r="O31" s="98"/>
      <c r="P31" s="98"/>
      <c r="Q31" s="98"/>
      <c r="R31" s="98"/>
      <c r="S31" s="100"/>
      <c r="T31" s="98"/>
      <c r="U31" s="98"/>
      <c r="V31" s="98"/>
      <c r="W31" s="98"/>
      <c r="X31" s="101"/>
      <c r="Y31" s="101"/>
      <c r="Z31" s="102" t="e">
        <f t="shared" si="0"/>
        <v>#DIV/0!</v>
      </c>
      <c r="AA31" s="98"/>
      <c r="AB31" s="98">
        <f>+PLANEACIÓN!$X31</f>
        <v>0</v>
      </c>
      <c r="AC31" s="98"/>
      <c r="AD31" s="98">
        <f>+SUM(PLANEACIÓN!$AA31:$AC31)</f>
        <v>0</v>
      </c>
      <c r="AE31" s="21"/>
    </row>
    <row r="32" spans="1:31" ht="74.25" customHeight="1">
      <c r="A32" s="47"/>
      <c r="B32" s="21" t="s">
        <v>19</v>
      </c>
      <c r="C32" s="47">
        <v>0.05</v>
      </c>
      <c r="D32" s="21" t="s">
        <v>57</v>
      </c>
      <c r="E32" s="47"/>
      <c r="F32" s="30" t="s">
        <v>56</v>
      </c>
      <c r="G32" s="47"/>
      <c r="H32" s="25" t="s">
        <v>47</v>
      </c>
      <c r="I32" s="19" t="s">
        <v>48</v>
      </c>
      <c r="J32" s="83" t="s">
        <v>49</v>
      </c>
      <c r="K32" s="84">
        <v>0</v>
      </c>
      <c r="L32" s="84">
        <v>1</v>
      </c>
      <c r="M32" s="85">
        <v>1</v>
      </c>
      <c r="N32" s="84">
        <v>0</v>
      </c>
      <c r="O32" s="84"/>
      <c r="P32" s="84"/>
      <c r="Q32" s="84"/>
      <c r="R32" s="84">
        <f>+SUM(PLANEACIÓN!$O32:$Q32)</f>
        <v>0</v>
      </c>
      <c r="S32" s="88">
        <f>PLANEACIÓN!$R32/PLANEACIÓN!$M32</f>
        <v>0</v>
      </c>
      <c r="T32" s="72"/>
      <c r="U32" s="71"/>
      <c r="V32" s="71" t="s">
        <v>153</v>
      </c>
      <c r="W32" s="84"/>
      <c r="X32" s="75">
        <f>+PLANEACIÓN!$AD32</f>
        <v>0</v>
      </c>
      <c r="Y32" s="75">
        <v>0</v>
      </c>
      <c r="Z32" s="44" t="s">
        <v>44</v>
      </c>
      <c r="AA32" s="91">
        <v>0</v>
      </c>
      <c r="AB32" s="91">
        <v>0</v>
      </c>
      <c r="AC32" s="91">
        <v>0</v>
      </c>
      <c r="AD32" s="92">
        <f>+SUM(PLANEACIÓN!$AA32:$AC32)</f>
        <v>0</v>
      </c>
      <c r="AE32" s="90"/>
    </row>
    <row r="33" spans="1:31" ht="45.75" customHeight="1">
      <c r="A33" s="47"/>
      <c r="B33" s="21" t="s">
        <v>19</v>
      </c>
      <c r="C33" s="47">
        <v>0.05</v>
      </c>
      <c r="D33" s="21" t="s">
        <v>57</v>
      </c>
      <c r="E33" s="47"/>
      <c r="F33" s="30" t="s">
        <v>56</v>
      </c>
      <c r="G33" s="47"/>
      <c r="H33" s="25" t="s">
        <v>50</v>
      </c>
      <c r="I33" s="19" t="s">
        <v>51</v>
      </c>
      <c r="J33" s="83" t="s">
        <v>52</v>
      </c>
      <c r="K33" s="22">
        <v>0</v>
      </c>
      <c r="L33" s="22">
        <v>4</v>
      </c>
      <c r="M33" s="24">
        <v>0</v>
      </c>
      <c r="N33" s="22">
        <v>0</v>
      </c>
      <c r="O33" s="22"/>
      <c r="P33" s="22"/>
      <c r="Q33" s="22"/>
      <c r="R33" s="22">
        <f>+SUM(PLANEACIÓN!$N33:$Q33)</f>
        <v>0</v>
      </c>
      <c r="S33" s="89">
        <f>+PLANEACIÓN!$R33/PLANEACIÓN!$L33</f>
        <v>0</v>
      </c>
      <c r="T33" s="72"/>
      <c r="U33" s="71"/>
      <c r="V33" s="71" t="s">
        <v>155</v>
      </c>
      <c r="W33" s="22"/>
      <c r="X33" s="75">
        <v>100000000</v>
      </c>
      <c r="Y33" s="75">
        <v>0</v>
      </c>
      <c r="Z33" s="44">
        <f t="shared" si="0"/>
        <v>0</v>
      </c>
      <c r="AA33" s="91"/>
      <c r="AB33" s="91">
        <f>+PLANEACIÓN!$X33</f>
        <v>100000000</v>
      </c>
      <c r="AC33" s="91"/>
      <c r="AD33" s="92">
        <f>+SUM(PLANEACIÓN!$AA33:$AC33)</f>
        <v>100000000</v>
      </c>
      <c r="AE33" s="82" t="s">
        <v>154</v>
      </c>
    </row>
    <row r="34" spans="1:31" ht="60" customHeight="1">
      <c r="A34" s="47"/>
      <c r="B34" s="21" t="s">
        <v>19</v>
      </c>
      <c r="C34" s="47">
        <v>0.05</v>
      </c>
      <c r="D34" s="21" t="s">
        <v>57</v>
      </c>
      <c r="E34" s="47"/>
      <c r="F34" s="30" t="s">
        <v>56</v>
      </c>
      <c r="G34" s="47"/>
      <c r="H34" s="25" t="s">
        <v>53</v>
      </c>
      <c r="I34" s="97" t="s">
        <v>54</v>
      </c>
      <c r="J34" s="83" t="s">
        <v>55</v>
      </c>
      <c r="K34" s="22">
        <v>0</v>
      </c>
      <c r="L34" s="22">
        <v>10</v>
      </c>
      <c r="M34" s="24">
        <v>10</v>
      </c>
      <c r="N34" s="22">
        <v>0</v>
      </c>
      <c r="O34" s="22"/>
      <c r="P34" s="22"/>
      <c r="Q34" s="22"/>
      <c r="R34" s="22">
        <f>+SUM(PLANEACIÓN!$O34:$Q34)</f>
        <v>0</v>
      </c>
      <c r="S34" s="89">
        <f>+PLANEACIÓN!$R34/PLANEACIÓN!$M34</f>
        <v>0</v>
      </c>
      <c r="T34" s="72"/>
      <c r="U34" s="71"/>
      <c r="V34" s="71" t="s">
        <v>152</v>
      </c>
      <c r="W34" s="22"/>
      <c r="X34" s="75">
        <f>+PLANEACIÓN!$AD34</f>
        <v>1341059932</v>
      </c>
      <c r="Y34" s="75">
        <v>0</v>
      </c>
      <c r="Z34" s="44">
        <f>+Y34/X34</f>
        <v>0</v>
      </c>
      <c r="AA34" s="91">
        <v>0</v>
      </c>
      <c r="AB34" s="91">
        <v>342686984</v>
      </c>
      <c r="AC34" s="91">
        <v>998372948</v>
      </c>
      <c r="AD34" s="91">
        <f>+SUM(PLANEACIÓN!$AA34:$AC34)</f>
        <v>1341059932</v>
      </c>
      <c r="AE34" s="90" t="s">
        <v>151</v>
      </c>
    </row>
    <row r="35" spans="1:31" ht="15">
      <c r="A35" s="11"/>
      <c r="B35" s="11"/>
      <c r="C35" s="11"/>
      <c r="D35" s="12"/>
      <c r="E35" s="12"/>
      <c r="F35" s="12" t="s">
        <v>45</v>
      </c>
      <c r="G35" s="11"/>
      <c r="H35" s="11"/>
      <c r="I35" s="11"/>
      <c r="J35" s="11"/>
      <c r="K35" s="98"/>
      <c r="L35" s="98"/>
      <c r="M35" s="99"/>
      <c r="N35" s="98"/>
      <c r="O35" s="98"/>
      <c r="P35" s="98"/>
      <c r="Q35" s="98"/>
      <c r="R35" s="98"/>
      <c r="S35" s="100"/>
      <c r="T35" s="98"/>
      <c r="U35" s="98"/>
      <c r="V35" s="98"/>
      <c r="W35" s="98"/>
      <c r="X35" s="101"/>
      <c r="Y35" s="101"/>
      <c r="Z35" s="102" t="e">
        <f t="shared" si="0"/>
        <v>#DIV/0!</v>
      </c>
      <c r="AA35" s="98"/>
      <c r="AB35" s="98">
        <f>+PLANEACIÓN!$X35</f>
        <v>0</v>
      </c>
      <c r="AC35" s="98"/>
      <c r="AD35" s="98">
        <f>+SUM(PLANEACIÓN!$AA35:$AC35)</f>
        <v>0</v>
      </c>
      <c r="AE35" s="21"/>
    </row>
    <row r="36" spans="2:31" ht="60.75">
      <c r="B36" s="21" t="s">
        <v>19</v>
      </c>
      <c r="C36" s="47"/>
      <c r="D36" s="21" t="s">
        <v>57</v>
      </c>
      <c r="E36" s="47"/>
      <c r="F36" s="30" t="s">
        <v>66</v>
      </c>
      <c r="H36" s="25" t="s">
        <v>59</v>
      </c>
      <c r="I36" s="19" t="s">
        <v>60</v>
      </c>
      <c r="J36" s="83" t="s">
        <v>61</v>
      </c>
      <c r="K36" s="21">
        <v>0</v>
      </c>
      <c r="L36" s="21">
        <v>1</v>
      </c>
      <c r="M36" s="23">
        <v>1</v>
      </c>
      <c r="N36" s="21">
        <v>0</v>
      </c>
      <c r="O36" s="21"/>
      <c r="P36" s="21"/>
      <c r="Q36" s="21"/>
      <c r="R36" s="21">
        <f>+SUM(PLANEACIÓN!$N36:$Q36)</f>
        <v>0</v>
      </c>
      <c r="S36" s="93">
        <f>R36/PLANEACIÓN!$M36</f>
        <v>0</v>
      </c>
      <c r="T36" s="72"/>
      <c r="U36" s="71"/>
      <c r="V36" s="23"/>
      <c r="W36" s="23"/>
      <c r="X36" s="74">
        <v>0</v>
      </c>
      <c r="Y36" s="74">
        <v>0</v>
      </c>
      <c r="Z36" s="91" t="s">
        <v>156</v>
      </c>
      <c r="AA36" s="91"/>
      <c r="AB36" s="91">
        <f>+PLANEACIÓN!$X36</f>
        <v>0</v>
      </c>
      <c r="AC36" s="90"/>
      <c r="AD36" s="91">
        <f>+SUM(PLANEACIÓN!$AA36:$AC36)</f>
        <v>0</v>
      </c>
      <c r="AE36" s="91"/>
    </row>
    <row r="37" spans="1:31" s="6" customFormat="1" ht="60.75">
      <c r="A37" s="7"/>
      <c r="B37" s="21" t="s">
        <v>19</v>
      </c>
      <c r="C37" s="47"/>
      <c r="D37" s="21" t="s">
        <v>57</v>
      </c>
      <c r="E37" s="47"/>
      <c r="F37" s="30" t="s">
        <v>66</v>
      </c>
      <c r="G37" s="1"/>
      <c r="H37" s="25" t="s">
        <v>62</v>
      </c>
      <c r="I37" s="19" t="s">
        <v>63</v>
      </c>
      <c r="J37" s="83" t="s">
        <v>40</v>
      </c>
      <c r="K37" s="84">
        <v>0</v>
      </c>
      <c r="L37" s="84">
        <v>1</v>
      </c>
      <c r="M37" s="85">
        <v>1</v>
      </c>
      <c r="N37" s="84">
        <v>0</v>
      </c>
      <c r="O37" s="84"/>
      <c r="P37" s="84"/>
      <c r="Q37" s="84"/>
      <c r="R37" s="21">
        <f>+SUM(PLANEACIÓN!$N37:$Q37)</f>
        <v>0</v>
      </c>
      <c r="S37" s="93">
        <f>R37/PLANEACIÓN!$M37</f>
        <v>0</v>
      </c>
      <c r="T37" s="72"/>
      <c r="U37" s="71"/>
      <c r="V37" s="71"/>
      <c r="W37" s="85"/>
      <c r="X37" s="95">
        <v>0</v>
      </c>
      <c r="Y37" s="95">
        <v>0</v>
      </c>
      <c r="Z37" s="91"/>
      <c r="AA37" s="91"/>
      <c r="AB37" s="91">
        <f>+PLANEACIÓN!$X37</f>
        <v>0</v>
      </c>
      <c r="AC37" s="90"/>
      <c r="AD37" s="91">
        <f>+SUM(PLANEACIÓN!$AA37:$AC37)</f>
        <v>0</v>
      </c>
      <c r="AE37" s="91"/>
    </row>
    <row r="38" spans="2:31" ht="90">
      <c r="B38" s="21" t="s">
        <v>19</v>
      </c>
      <c r="C38" s="47"/>
      <c r="D38" s="21" t="s">
        <v>57</v>
      </c>
      <c r="E38" s="47"/>
      <c r="F38" s="30" t="s">
        <v>66</v>
      </c>
      <c r="H38" s="25" t="s">
        <v>64</v>
      </c>
      <c r="I38" s="19" t="s">
        <v>65</v>
      </c>
      <c r="J38" s="83" t="s">
        <v>40</v>
      </c>
      <c r="K38" s="21">
        <v>0</v>
      </c>
      <c r="L38" s="21">
        <v>1</v>
      </c>
      <c r="M38" s="23">
        <v>1</v>
      </c>
      <c r="N38" s="21">
        <v>0</v>
      </c>
      <c r="O38" s="21"/>
      <c r="P38" s="21"/>
      <c r="Q38" s="21"/>
      <c r="R38" s="21">
        <f>+SUM(PLANEACIÓN!$N38:$Q38)</f>
        <v>0</v>
      </c>
      <c r="S38" s="93">
        <f>R38/PLANEACIÓN!$M38</f>
        <v>0</v>
      </c>
      <c r="T38" s="72"/>
      <c r="U38" s="71" t="s">
        <v>158</v>
      </c>
      <c r="V38" s="96" t="s">
        <v>159</v>
      </c>
      <c r="W38" s="23"/>
      <c r="X38" s="74">
        <v>40000000</v>
      </c>
      <c r="Y38" s="74">
        <v>0</v>
      </c>
      <c r="Z38" s="91">
        <f>+PLANEACIÓN!$Y38/PLANEACIÓN!$X38</f>
        <v>0</v>
      </c>
      <c r="AA38" s="91"/>
      <c r="AB38" s="91">
        <f>+PLANEACIÓN!$X38</f>
        <v>40000000</v>
      </c>
      <c r="AC38" s="90"/>
      <c r="AD38" s="91">
        <f>+SUM(PLANEACIÓN!$AA38:$AC38)</f>
        <v>40000000</v>
      </c>
      <c r="AE38" s="90" t="s">
        <v>157</v>
      </c>
    </row>
    <row r="39" spans="1:31" ht="15">
      <c r="A39" s="11"/>
      <c r="B39" s="11"/>
      <c r="C39" s="11"/>
      <c r="D39" s="12"/>
      <c r="E39" s="12"/>
      <c r="F39" s="12" t="s">
        <v>45</v>
      </c>
      <c r="G39" s="11"/>
      <c r="H39" s="11"/>
      <c r="I39" s="11"/>
      <c r="J39" s="11"/>
      <c r="K39" s="98"/>
      <c r="L39" s="98"/>
      <c r="M39" s="99"/>
      <c r="N39" s="98"/>
      <c r="O39" s="98"/>
      <c r="P39" s="98"/>
      <c r="Q39" s="98"/>
      <c r="R39" s="98"/>
      <c r="S39" s="100"/>
      <c r="T39" s="98"/>
      <c r="U39" s="98"/>
      <c r="V39" s="98"/>
      <c r="W39" s="98"/>
      <c r="X39" s="101"/>
      <c r="Y39" s="101"/>
      <c r="Z39" s="102" t="e">
        <f t="shared" si="0"/>
        <v>#DIV/0!</v>
      </c>
      <c r="AA39" s="98"/>
      <c r="AB39" s="98">
        <f>+PLANEACIÓN!$X39</f>
        <v>0</v>
      </c>
      <c r="AC39" s="98"/>
      <c r="AD39" s="98">
        <f>+SUM(PLANEACIÓN!$AA39:$AC39)</f>
        <v>0</v>
      </c>
      <c r="AE39" s="21"/>
    </row>
    <row r="40" spans="1:31" s="4" customFormat="1" ht="72.75">
      <c r="A40" s="7"/>
      <c r="B40" s="21" t="s">
        <v>19</v>
      </c>
      <c r="C40" s="47"/>
      <c r="D40" s="21" t="s">
        <v>57</v>
      </c>
      <c r="E40" s="47"/>
      <c r="F40" s="30" t="s">
        <v>76</v>
      </c>
      <c r="G40" s="1"/>
      <c r="H40" s="25" t="s">
        <v>67</v>
      </c>
      <c r="I40" s="19" t="s">
        <v>68</v>
      </c>
      <c r="J40" s="29" t="s">
        <v>69</v>
      </c>
      <c r="K40" s="84">
        <v>0</v>
      </c>
      <c r="L40" s="84">
        <v>1</v>
      </c>
      <c r="M40" s="85">
        <v>0</v>
      </c>
      <c r="N40" s="84">
        <v>0</v>
      </c>
      <c r="O40" s="84"/>
      <c r="P40" s="84"/>
      <c r="Q40" s="84"/>
      <c r="R40" s="84">
        <v>0</v>
      </c>
      <c r="S40" s="88"/>
      <c r="T40" s="72"/>
      <c r="U40" s="71"/>
      <c r="V40" s="84">
        <v>0</v>
      </c>
      <c r="W40" s="84"/>
      <c r="X40" s="94">
        <v>0</v>
      </c>
      <c r="Y40" s="94" t="e">
        <v>#DIV/0!</v>
      </c>
      <c r="Z40" s="86" t="e">
        <f t="shared" si="0"/>
        <v>#DIV/0!</v>
      </c>
      <c r="AA40" s="128"/>
      <c r="AB40" s="128">
        <f>+PLANEACIÓN!$X40</f>
        <v>0</v>
      </c>
      <c r="AC40" s="128"/>
      <c r="AD40" s="129">
        <f>+SUM(PLANEACIÓN!$AA40:$AC40)</f>
        <v>0</v>
      </c>
      <c r="AE40" s="104"/>
    </row>
    <row r="41" spans="1:31" ht="72.75">
      <c r="A41" s="5"/>
      <c r="B41" s="21" t="s">
        <v>19</v>
      </c>
      <c r="C41" s="47"/>
      <c r="D41" s="21" t="s">
        <v>57</v>
      </c>
      <c r="E41" s="47"/>
      <c r="F41" s="30" t="s">
        <v>76</v>
      </c>
      <c r="H41" s="25" t="s">
        <v>70</v>
      </c>
      <c r="I41" s="19" t="s">
        <v>71</v>
      </c>
      <c r="J41" s="27" t="s">
        <v>40</v>
      </c>
      <c r="K41" s="22">
        <v>0</v>
      </c>
      <c r="L41" s="22">
        <v>1</v>
      </c>
      <c r="M41" s="24">
        <v>1</v>
      </c>
      <c r="N41" s="22">
        <v>0</v>
      </c>
      <c r="O41" s="22"/>
      <c r="P41" s="22"/>
      <c r="Q41" s="22">
        <v>1</v>
      </c>
      <c r="R41" s="22">
        <v>1</v>
      </c>
      <c r="S41" s="89">
        <v>1</v>
      </c>
      <c r="T41" s="72"/>
      <c r="U41" s="71" t="s">
        <v>72</v>
      </c>
      <c r="V41" s="22">
        <v>0</v>
      </c>
      <c r="W41" s="22"/>
      <c r="X41" s="80">
        <v>0</v>
      </c>
      <c r="Y41" s="80" t="e">
        <v>#DIV/0!</v>
      </c>
      <c r="Z41" s="87" t="e">
        <f t="shared" si="0"/>
        <v>#DIV/0!</v>
      </c>
      <c r="AA41" s="125"/>
      <c r="AB41" s="125">
        <f>+PLANEACIÓN!$X41</f>
        <v>0</v>
      </c>
      <c r="AC41" s="125"/>
      <c r="AD41" s="130">
        <f>+SUM(PLANEACIÓN!$AA41:$AC41)</f>
        <v>0</v>
      </c>
      <c r="AE41" s="21"/>
    </row>
    <row r="42" spans="1:31" ht="48.75">
      <c r="A42" s="5"/>
      <c r="B42" s="21" t="s">
        <v>19</v>
      </c>
      <c r="C42" s="47"/>
      <c r="D42" s="21" t="s">
        <v>57</v>
      </c>
      <c r="E42" s="47"/>
      <c r="F42" s="30" t="s">
        <v>76</v>
      </c>
      <c r="H42" s="25" t="s">
        <v>73</v>
      </c>
      <c r="I42" s="19" t="s">
        <v>74</v>
      </c>
      <c r="J42" s="27" t="s">
        <v>75</v>
      </c>
      <c r="K42" s="22">
        <v>0</v>
      </c>
      <c r="L42" s="22">
        <v>1</v>
      </c>
      <c r="M42" s="24">
        <v>0</v>
      </c>
      <c r="N42" s="22">
        <v>0</v>
      </c>
      <c r="O42" s="22"/>
      <c r="P42" s="22"/>
      <c r="Q42" s="22"/>
      <c r="R42" s="22">
        <v>0</v>
      </c>
      <c r="S42" s="89" t="s">
        <v>44</v>
      </c>
      <c r="T42" s="72"/>
      <c r="U42" s="71"/>
      <c r="V42" s="22">
        <v>0</v>
      </c>
      <c r="W42" s="22"/>
      <c r="X42" s="80">
        <v>0</v>
      </c>
      <c r="Y42" s="80" t="e">
        <v>#DIV/0!</v>
      </c>
      <c r="Z42" s="87" t="e">
        <f t="shared" si="0"/>
        <v>#DIV/0!</v>
      </c>
      <c r="AA42" s="125"/>
      <c r="AB42" s="125">
        <f>+PLANEACIÓN!$X42</f>
        <v>0</v>
      </c>
      <c r="AC42" s="125"/>
      <c r="AD42" s="130">
        <f>+SUM(PLANEACIÓN!$AA42:$AC42)</f>
        <v>0</v>
      </c>
      <c r="AE42" s="21"/>
    </row>
    <row r="43" spans="1:31" ht="15">
      <c r="A43" s="11"/>
      <c r="B43" s="11"/>
      <c r="C43" s="11"/>
      <c r="D43" s="12"/>
      <c r="E43" s="12"/>
      <c r="F43" s="12" t="s">
        <v>45</v>
      </c>
      <c r="G43" s="11"/>
      <c r="H43" s="11"/>
      <c r="I43" s="11"/>
      <c r="J43" s="11"/>
      <c r="K43" s="98"/>
      <c r="L43" s="98"/>
      <c r="M43" s="99"/>
      <c r="N43" s="98"/>
      <c r="O43" s="98"/>
      <c r="P43" s="98"/>
      <c r="Q43" s="98"/>
      <c r="R43" s="98"/>
      <c r="S43" s="100"/>
      <c r="T43" s="98"/>
      <c r="U43" s="98"/>
      <c r="V43" s="98"/>
      <c r="W43" s="98"/>
      <c r="X43" s="101"/>
      <c r="Y43" s="101"/>
      <c r="Z43" s="102" t="e">
        <f t="shared" si="0"/>
        <v>#DIV/0!</v>
      </c>
      <c r="AA43" s="98"/>
      <c r="AB43" s="98">
        <f>+PLANEACIÓN!$X43</f>
        <v>0</v>
      </c>
      <c r="AC43" s="98"/>
      <c r="AD43" s="98">
        <f>+SUM(PLANEACIÓN!$AA43:$AC43)</f>
        <v>0</v>
      </c>
      <c r="AE43" s="21"/>
    </row>
    <row r="44" spans="1:31" ht="15">
      <c r="A44" s="13"/>
      <c r="B44" s="13"/>
      <c r="C44" s="13"/>
      <c r="D44" s="14" t="s">
        <v>46</v>
      </c>
      <c r="E44" s="14"/>
      <c r="F44" s="14"/>
      <c r="G44" s="13"/>
      <c r="H44" s="13"/>
      <c r="I44" s="13"/>
      <c r="J44" s="13"/>
      <c r="K44" s="105"/>
      <c r="L44" s="105"/>
      <c r="M44" s="106"/>
      <c r="N44" s="105"/>
      <c r="O44" s="105"/>
      <c r="P44" s="105"/>
      <c r="Q44" s="105"/>
      <c r="R44" s="105"/>
      <c r="S44" s="107"/>
      <c r="T44" s="105"/>
      <c r="U44" s="105"/>
      <c r="V44" s="105"/>
      <c r="W44" s="105"/>
      <c r="X44" s="108"/>
      <c r="Y44" s="108"/>
      <c r="Z44" s="109" t="e">
        <f t="shared" si="0"/>
        <v>#DIV/0!</v>
      </c>
      <c r="AA44" s="105"/>
      <c r="AB44" s="105">
        <f>+PLANEACIÓN!$X44</f>
        <v>0</v>
      </c>
      <c r="AC44" s="105"/>
      <c r="AD44" s="105">
        <f>+SUM(PLANEACIÓN!$AA44:$AC44)</f>
        <v>0</v>
      </c>
      <c r="AE44" s="21"/>
    </row>
    <row r="45" spans="1:31" ht="15">
      <c r="A45" s="17"/>
      <c r="B45" s="17" t="s">
        <v>58</v>
      </c>
      <c r="C45" s="18"/>
      <c r="D45" s="17"/>
      <c r="E45" s="17"/>
      <c r="F45" s="17"/>
      <c r="G45" s="18"/>
      <c r="H45" s="18"/>
      <c r="I45" s="18"/>
      <c r="J45" s="18"/>
      <c r="K45" s="110"/>
      <c r="L45" s="110"/>
      <c r="M45" s="111"/>
      <c r="N45" s="110"/>
      <c r="O45" s="110"/>
      <c r="P45" s="110"/>
      <c r="Q45" s="110"/>
      <c r="R45" s="110"/>
      <c r="S45" s="112"/>
      <c r="T45" s="110"/>
      <c r="U45" s="110"/>
      <c r="V45" s="110"/>
      <c r="W45" s="110"/>
      <c r="X45" s="113"/>
      <c r="Y45" s="113"/>
      <c r="Z45" s="114" t="e">
        <f t="shared" si="0"/>
        <v>#DIV/0!</v>
      </c>
      <c r="AA45" s="110"/>
      <c r="AB45" s="110">
        <f>+PLANEACIÓN!$X45</f>
        <v>0</v>
      </c>
      <c r="AC45" s="110"/>
      <c r="AD45" s="110">
        <f>+SUM(PLANEACIÓN!$AA45:$AC45)</f>
        <v>0</v>
      </c>
      <c r="AE45" s="115"/>
    </row>
    <row r="46" spans="1:31" ht="60">
      <c r="A46" s="6"/>
      <c r="B46" s="21" t="s">
        <v>118</v>
      </c>
      <c r="C46" s="47"/>
      <c r="D46" s="21" t="s">
        <v>104</v>
      </c>
      <c r="E46" s="47"/>
      <c r="F46" s="30" t="s">
        <v>94</v>
      </c>
      <c r="H46" s="25" t="s">
        <v>77</v>
      </c>
      <c r="I46" s="71" t="s">
        <v>78</v>
      </c>
      <c r="J46" s="27" t="s">
        <v>79</v>
      </c>
      <c r="K46" s="22">
        <v>318</v>
      </c>
      <c r="L46" s="22">
        <v>400</v>
      </c>
      <c r="M46" s="24">
        <v>100</v>
      </c>
      <c r="N46" s="22">
        <v>45</v>
      </c>
      <c r="O46" s="22"/>
      <c r="P46" s="22"/>
      <c r="Q46" s="22"/>
      <c r="R46" s="22">
        <f>+SUM(PLANEACIÓN!$N46:$Q46)</f>
        <v>45</v>
      </c>
      <c r="S46" s="89">
        <f>+PLANEACIÓN!$R46/PLANEACIÓN!$M46</f>
        <v>0.45</v>
      </c>
      <c r="T46" s="72"/>
      <c r="U46" s="71" t="s">
        <v>80</v>
      </c>
      <c r="V46" s="22">
        <v>287100000</v>
      </c>
      <c r="W46" s="22"/>
      <c r="X46" s="80">
        <v>194630000</v>
      </c>
      <c r="Y46" s="80">
        <v>0.6779171020550331</v>
      </c>
      <c r="Z46" s="87">
        <f t="shared" si="0"/>
        <v>3.4831069313827934E-09</v>
      </c>
      <c r="AA46" s="125"/>
      <c r="AB46" s="125">
        <f>+PLANEACIÓN!$X46</f>
        <v>194630000</v>
      </c>
      <c r="AC46" s="125"/>
      <c r="AD46" s="125">
        <f>+SUM(PLANEACIÓN!$AA46:$AC46)</f>
        <v>194630000</v>
      </c>
      <c r="AE46" s="115"/>
    </row>
    <row r="47" spans="1:31" ht="60">
      <c r="A47" s="6"/>
      <c r="B47" s="21" t="s">
        <v>118</v>
      </c>
      <c r="C47" s="47"/>
      <c r="D47" s="21" t="s">
        <v>104</v>
      </c>
      <c r="E47" s="47"/>
      <c r="F47" s="30" t="s">
        <v>94</v>
      </c>
      <c r="H47" s="25" t="s">
        <v>81</v>
      </c>
      <c r="I47" s="71" t="s">
        <v>82</v>
      </c>
      <c r="J47" s="27" t="s">
        <v>40</v>
      </c>
      <c r="K47" s="22">
        <v>0</v>
      </c>
      <c r="L47" s="22">
        <v>1</v>
      </c>
      <c r="M47" s="24">
        <v>0</v>
      </c>
      <c r="N47" s="22">
        <v>0</v>
      </c>
      <c r="O47" s="22"/>
      <c r="P47" s="22"/>
      <c r="Q47" s="22"/>
      <c r="R47" s="22">
        <f>+SUM(PLANEACIÓN!$N47:$Q47)</f>
        <v>0</v>
      </c>
      <c r="S47" s="89" t="e">
        <f>+PLANEACIÓN!$R47/PLANEACIÓN!$M47</f>
        <v>#DIV/0!</v>
      </c>
      <c r="T47" s="72"/>
      <c r="U47" s="71"/>
      <c r="V47" s="22">
        <v>0</v>
      </c>
      <c r="W47" s="22"/>
      <c r="X47" s="80">
        <v>0</v>
      </c>
      <c r="Y47" s="80" t="e">
        <v>#DIV/0!</v>
      </c>
      <c r="Z47" s="87" t="e">
        <f t="shared" si="0"/>
        <v>#DIV/0!</v>
      </c>
      <c r="AA47" s="125"/>
      <c r="AB47" s="125">
        <f>+PLANEACIÓN!$X47</f>
        <v>0</v>
      </c>
      <c r="AC47" s="125"/>
      <c r="AD47" s="125">
        <f>+SUM(PLANEACIÓN!$AA47:$AC47)</f>
        <v>0</v>
      </c>
      <c r="AE47" s="115"/>
    </row>
    <row r="48" spans="1:31" ht="60">
      <c r="A48" s="6"/>
      <c r="B48" s="21" t="s">
        <v>118</v>
      </c>
      <c r="C48" s="47"/>
      <c r="D48" s="21" t="s">
        <v>104</v>
      </c>
      <c r="E48" s="47"/>
      <c r="F48" s="30" t="s">
        <v>94</v>
      </c>
      <c r="H48" s="25" t="s">
        <v>83</v>
      </c>
      <c r="I48" s="71" t="s">
        <v>84</v>
      </c>
      <c r="J48" s="27" t="s">
        <v>40</v>
      </c>
      <c r="K48" s="22">
        <v>0</v>
      </c>
      <c r="L48" s="22">
        <v>1</v>
      </c>
      <c r="M48" s="24">
        <v>1</v>
      </c>
      <c r="N48" s="22">
        <v>0</v>
      </c>
      <c r="O48" s="22"/>
      <c r="P48" s="22"/>
      <c r="Q48" s="22"/>
      <c r="R48" s="22">
        <f>+SUM(PLANEACIÓN!$N48:$Q48)</f>
        <v>0</v>
      </c>
      <c r="S48" s="89">
        <f>+PLANEACIÓN!$R48/PLANEACIÓN!$M48</f>
        <v>0</v>
      </c>
      <c r="T48" s="72"/>
      <c r="U48" s="71" t="s">
        <v>85</v>
      </c>
      <c r="V48" s="22">
        <v>13060550</v>
      </c>
      <c r="W48" s="22"/>
      <c r="X48" s="80">
        <v>0</v>
      </c>
      <c r="Y48" s="80">
        <v>0</v>
      </c>
      <c r="Z48" s="87" t="e">
        <f t="shared" si="0"/>
        <v>#DIV/0!</v>
      </c>
      <c r="AA48" s="125"/>
      <c r="AB48" s="125">
        <f>+PLANEACIÓN!$X48</f>
        <v>0</v>
      </c>
      <c r="AC48" s="125"/>
      <c r="AD48" s="125">
        <f>+SUM(PLANEACIÓN!$AA48:$AC48)</f>
        <v>0</v>
      </c>
      <c r="AE48" s="115"/>
    </row>
    <row r="49" spans="1:31" ht="60">
      <c r="A49" s="6"/>
      <c r="B49" s="21" t="s">
        <v>118</v>
      </c>
      <c r="C49" s="47"/>
      <c r="D49" s="21" t="s">
        <v>104</v>
      </c>
      <c r="E49" s="47"/>
      <c r="F49" s="30" t="s">
        <v>94</v>
      </c>
      <c r="H49" s="25" t="s">
        <v>86</v>
      </c>
      <c r="I49" s="71" t="s">
        <v>87</v>
      </c>
      <c r="J49" s="27" t="s">
        <v>40</v>
      </c>
      <c r="K49" s="22">
        <v>0</v>
      </c>
      <c r="L49" s="22">
        <v>1</v>
      </c>
      <c r="M49" s="24">
        <v>1</v>
      </c>
      <c r="N49" s="22">
        <v>1</v>
      </c>
      <c r="O49" s="22"/>
      <c r="P49" s="22"/>
      <c r="Q49" s="22"/>
      <c r="R49" s="22">
        <f>+SUM(PLANEACIÓN!$N49:$Q49)</f>
        <v>1</v>
      </c>
      <c r="S49" s="89">
        <f>+PLANEACIÓN!$R49/PLANEACIÓN!$M49</f>
        <v>1</v>
      </c>
      <c r="T49" s="72"/>
      <c r="U49" s="71" t="s">
        <v>88</v>
      </c>
      <c r="V49" s="22">
        <v>75000000</v>
      </c>
      <c r="W49" s="22"/>
      <c r="X49" s="80">
        <v>29033300</v>
      </c>
      <c r="Y49" s="80">
        <v>0.38711066666666666</v>
      </c>
      <c r="Z49" s="87">
        <f t="shared" si="0"/>
        <v>1.3333333333333334E-08</v>
      </c>
      <c r="AA49" s="125"/>
      <c r="AB49" s="125">
        <f>+PLANEACIÓN!$X49</f>
        <v>29033300</v>
      </c>
      <c r="AC49" s="125"/>
      <c r="AD49" s="125">
        <f>+SUM(PLANEACIÓN!$AA49:$AC49)</f>
        <v>29033300</v>
      </c>
      <c r="AE49" s="115"/>
    </row>
    <row r="50" spans="1:31" ht="48">
      <c r="A50" s="6"/>
      <c r="B50" s="21" t="s">
        <v>118</v>
      </c>
      <c r="C50" s="47"/>
      <c r="D50" s="21" t="s">
        <v>104</v>
      </c>
      <c r="E50" s="47"/>
      <c r="F50" s="30" t="s">
        <v>94</v>
      </c>
      <c r="H50" s="25" t="s">
        <v>89</v>
      </c>
      <c r="I50" s="71" t="s">
        <v>90</v>
      </c>
      <c r="J50" s="27" t="s">
        <v>40</v>
      </c>
      <c r="K50" s="22">
        <v>0</v>
      </c>
      <c r="L50" s="22">
        <v>1</v>
      </c>
      <c r="M50" s="24">
        <v>1</v>
      </c>
      <c r="N50" s="22">
        <v>1</v>
      </c>
      <c r="O50" s="22"/>
      <c r="P50" s="22"/>
      <c r="Q50" s="22"/>
      <c r="R50" s="22">
        <f>+SUM(PLANEACIÓN!$N50:$Q50)</f>
        <v>1</v>
      </c>
      <c r="S50" s="89">
        <f>+PLANEACIÓN!$R50/PLANEACIÓN!$M50</f>
        <v>1</v>
      </c>
      <c r="T50" s="72"/>
      <c r="U50" s="71" t="s">
        <v>91</v>
      </c>
      <c r="V50" s="22">
        <v>30000000</v>
      </c>
      <c r="W50" s="22"/>
      <c r="X50" s="80">
        <v>10000000</v>
      </c>
      <c r="Y50" s="80">
        <v>0.3333333333333333</v>
      </c>
      <c r="Z50" s="87">
        <f t="shared" si="0"/>
        <v>3.3333333333333334E-08</v>
      </c>
      <c r="AA50" s="125"/>
      <c r="AB50" s="125">
        <f>+PLANEACIÓN!$X50</f>
        <v>10000000</v>
      </c>
      <c r="AC50" s="125"/>
      <c r="AD50" s="125">
        <f>+SUM(PLANEACIÓN!$AA50:$AC50)</f>
        <v>10000000</v>
      </c>
      <c r="AE50" s="115"/>
    </row>
    <row r="51" spans="1:31" ht="60">
      <c r="A51" s="6"/>
      <c r="B51" s="21" t="s">
        <v>118</v>
      </c>
      <c r="C51" s="47"/>
      <c r="D51" s="21" t="s">
        <v>104</v>
      </c>
      <c r="E51" s="47"/>
      <c r="F51" s="30" t="s">
        <v>94</v>
      </c>
      <c r="H51" s="25" t="s">
        <v>92</v>
      </c>
      <c r="I51" s="71" t="s">
        <v>93</v>
      </c>
      <c r="J51" s="27" t="s">
        <v>40</v>
      </c>
      <c r="K51" s="22">
        <v>0</v>
      </c>
      <c r="L51" s="22">
        <v>1</v>
      </c>
      <c r="M51" s="24">
        <v>1</v>
      </c>
      <c r="N51" s="22">
        <v>0</v>
      </c>
      <c r="O51" s="22"/>
      <c r="P51" s="22"/>
      <c r="Q51" s="22"/>
      <c r="R51" s="22">
        <f>+SUM(PLANEACIÓN!$N51:$Q51)</f>
        <v>0</v>
      </c>
      <c r="S51" s="89">
        <v>0</v>
      </c>
      <c r="T51" s="72"/>
      <c r="U51" s="71"/>
      <c r="V51" s="22">
        <v>0</v>
      </c>
      <c r="W51" s="22"/>
      <c r="X51" s="80">
        <v>0</v>
      </c>
      <c r="Y51" s="80" t="e">
        <v>#DIV/0!</v>
      </c>
      <c r="Z51" s="87" t="e">
        <f t="shared" si="0"/>
        <v>#DIV/0!</v>
      </c>
      <c r="AA51" s="125"/>
      <c r="AB51" s="125">
        <f>+PLANEACIÓN!$X51</f>
        <v>0</v>
      </c>
      <c r="AC51" s="125"/>
      <c r="AD51" s="125">
        <f>+SUM(PLANEACIÓN!$AA51:$AC51)</f>
        <v>0</v>
      </c>
      <c r="AE51" s="115"/>
    </row>
    <row r="52" spans="1:31" ht="15">
      <c r="A52" s="11"/>
      <c r="B52" s="11"/>
      <c r="C52" s="11"/>
      <c r="D52" s="12"/>
      <c r="E52" s="12"/>
      <c r="F52" s="12" t="s">
        <v>45</v>
      </c>
      <c r="G52" s="11"/>
      <c r="H52" s="11"/>
      <c r="I52" s="11"/>
      <c r="J52" s="11"/>
      <c r="K52" s="98"/>
      <c r="L52" s="98"/>
      <c r="M52" s="99"/>
      <c r="N52" s="98"/>
      <c r="O52" s="98"/>
      <c r="P52" s="98"/>
      <c r="Q52" s="98"/>
      <c r="R52" s="98"/>
      <c r="S52" s="100"/>
      <c r="T52" s="98"/>
      <c r="U52" s="98"/>
      <c r="V52" s="98"/>
      <c r="W52" s="98"/>
      <c r="X52" s="101"/>
      <c r="Y52" s="101"/>
      <c r="Z52" s="102" t="e">
        <f t="shared" si="0"/>
        <v>#DIV/0!</v>
      </c>
      <c r="AA52" s="98"/>
      <c r="AB52" s="98">
        <f>+PLANEACIÓN!$X52</f>
        <v>0</v>
      </c>
      <c r="AC52" s="98"/>
      <c r="AD52" s="98">
        <f>+SUM(PLANEACIÓN!$AA52:$AC52)</f>
        <v>0</v>
      </c>
      <c r="AE52" s="21"/>
    </row>
    <row r="53" spans="1:31" ht="72">
      <c r="A53" s="6"/>
      <c r="B53" s="21" t="s">
        <v>118</v>
      </c>
      <c r="C53" s="47"/>
      <c r="D53" s="21" t="s">
        <v>104</v>
      </c>
      <c r="E53" s="47"/>
      <c r="F53" s="30" t="s">
        <v>95</v>
      </c>
      <c r="H53" s="25" t="s">
        <v>96</v>
      </c>
      <c r="I53" s="71" t="s">
        <v>97</v>
      </c>
      <c r="J53" s="27" t="s">
        <v>40</v>
      </c>
      <c r="K53" s="22">
        <v>0</v>
      </c>
      <c r="L53" s="22">
        <v>1</v>
      </c>
      <c r="M53" s="24">
        <v>1</v>
      </c>
      <c r="N53" s="22">
        <v>0</v>
      </c>
      <c r="O53" s="22"/>
      <c r="P53" s="22"/>
      <c r="Q53" s="22"/>
      <c r="R53" s="22">
        <f>+SUM(PLANEACIÓN!$N53:$Q53)</f>
        <v>0</v>
      </c>
      <c r="S53" s="89">
        <f>+PLANEACIÓN!$R53/PLANEACIÓN!$M53</f>
        <v>0</v>
      </c>
      <c r="T53" s="72"/>
      <c r="U53" s="71" t="s">
        <v>161</v>
      </c>
      <c r="V53" s="22"/>
      <c r="W53" s="22"/>
      <c r="X53" s="80">
        <v>21000000</v>
      </c>
      <c r="Y53" s="80">
        <v>0</v>
      </c>
      <c r="Z53" s="87">
        <f t="shared" si="0"/>
        <v>0</v>
      </c>
      <c r="AA53" s="22"/>
      <c r="AB53" s="125">
        <f>+PLANEACIÓN!$X53</f>
        <v>21000000</v>
      </c>
      <c r="AC53" s="125"/>
      <c r="AD53" s="125">
        <f>+SUM(PLANEACIÓN!$AA53:$AC53)</f>
        <v>21000000</v>
      </c>
      <c r="AE53" s="115"/>
    </row>
    <row r="54" spans="1:31" ht="48">
      <c r="A54" s="6"/>
      <c r="B54" s="21" t="s">
        <v>118</v>
      </c>
      <c r="C54" s="47"/>
      <c r="D54" s="21" t="s">
        <v>104</v>
      </c>
      <c r="E54" s="47"/>
      <c r="F54" s="30" t="s">
        <v>95</v>
      </c>
      <c r="H54" s="25" t="s">
        <v>98</v>
      </c>
      <c r="I54" s="71" t="s">
        <v>99</v>
      </c>
      <c r="J54" s="27" t="s">
        <v>40</v>
      </c>
      <c r="K54" s="22">
        <v>0</v>
      </c>
      <c r="L54" s="22">
        <v>1</v>
      </c>
      <c r="M54" s="24">
        <v>1</v>
      </c>
      <c r="N54" s="22">
        <v>0</v>
      </c>
      <c r="O54" s="22"/>
      <c r="P54" s="22"/>
      <c r="Q54" s="22"/>
      <c r="R54" s="22">
        <f>+SUM(PLANEACIÓN!$N54:$Q54)</f>
        <v>0</v>
      </c>
      <c r="S54" s="89">
        <f>+PLANEACIÓN!$R54/PLANEACIÓN!$M54</f>
        <v>0</v>
      </c>
      <c r="T54" s="72"/>
      <c r="U54" s="71" t="s">
        <v>100</v>
      </c>
      <c r="V54" s="22"/>
      <c r="W54" s="22"/>
      <c r="X54" s="74">
        <v>60000000</v>
      </c>
      <c r="Y54" s="74">
        <v>0</v>
      </c>
      <c r="Z54" s="87">
        <f t="shared" si="0"/>
        <v>0</v>
      </c>
      <c r="AA54" s="91"/>
      <c r="AB54" s="126">
        <f>+PLANEACIÓN!$X54</f>
        <v>60000000</v>
      </c>
      <c r="AC54" s="127"/>
      <c r="AD54" s="126">
        <f>+SUM(PLANEACIÓN!$AA54:$AC54)</f>
        <v>60000000</v>
      </c>
      <c r="AE54" s="90" t="s">
        <v>160</v>
      </c>
    </row>
    <row r="55" spans="1:31" ht="60">
      <c r="A55" s="6"/>
      <c r="B55" s="21" t="s">
        <v>118</v>
      </c>
      <c r="C55" s="47"/>
      <c r="D55" s="21" t="s">
        <v>104</v>
      </c>
      <c r="E55" s="47"/>
      <c r="F55" s="30" t="s">
        <v>95</v>
      </c>
      <c r="H55" s="25" t="s">
        <v>101</v>
      </c>
      <c r="I55" s="71" t="s">
        <v>102</v>
      </c>
      <c r="J55" s="27" t="s">
        <v>103</v>
      </c>
      <c r="K55" s="22">
        <v>0</v>
      </c>
      <c r="L55" s="22">
        <v>1</v>
      </c>
      <c r="M55" s="24">
        <v>1</v>
      </c>
      <c r="N55" s="22">
        <v>0</v>
      </c>
      <c r="O55" s="22"/>
      <c r="P55" s="22"/>
      <c r="Q55" s="22"/>
      <c r="R55" s="22">
        <f>+SUM(PLANEACIÓN!$N55:$Q55)</f>
        <v>0</v>
      </c>
      <c r="S55" s="89">
        <f>+PLANEACIÓN!$R55/PLANEACIÓN!$M55</f>
        <v>0</v>
      </c>
      <c r="T55" s="72"/>
      <c r="U55" s="71"/>
      <c r="V55" s="22"/>
      <c r="W55" s="22"/>
      <c r="X55" s="80"/>
      <c r="Y55" s="80"/>
      <c r="Z55" s="87"/>
      <c r="AA55" s="22"/>
      <c r="AB55" s="125">
        <f>+PLANEACIÓN!$X55</f>
        <v>0</v>
      </c>
      <c r="AC55" s="125"/>
      <c r="AD55" s="125">
        <f>+SUM(PLANEACIÓN!$AA55:$AC55)</f>
        <v>0</v>
      </c>
      <c r="AE55" s="115"/>
    </row>
    <row r="56" spans="1:31" ht="15">
      <c r="A56" s="11"/>
      <c r="B56" s="11"/>
      <c r="C56" s="11"/>
      <c r="D56" s="12"/>
      <c r="E56" s="12"/>
      <c r="F56" s="12" t="s">
        <v>45</v>
      </c>
      <c r="G56" s="11"/>
      <c r="H56" s="11"/>
      <c r="I56" s="11"/>
      <c r="J56" s="11"/>
      <c r="K56" s="98"/>
      <c r="L56" s="98"/>
      <c r="M56" s="99"/>
      <c r="N56" s="98"/>
      <c r="O56" s="98"/>
      <c r="P56" s="98"/>
      <c r="Q56" s="98"/>
      <c r="R56" s="98"/>
      <c r="S56" s="100"/>
      <c r="T56" s="98"/>
      <c r="U56" s="98"/>
      <c r="V56" s="98"/>
      <c r="W56" s="98"/>
      <c r="X56" s="101"/>
      <c r="Y56" s="101"/>
      <c r="Z56" s="102" t="e">
        <f t="shared" si="0"/>
        <v>#DIV/0!</v>
      </c>
      <c r="AA56" s="98"/>
      <c r="AB56" s="98">
        <f>+PLANEACIÓN!$X56</f>
        <v>0</v>
      </c>
      <c r="AC56" s="98"/>
      <c r="AD56" s="98">
        <f>+SUM(PLANEACIÓN!$AA56:$AC56)</f>
        <v>0</v>
      </c>
      <c r="AE56" s="21"/>
    </row>
    <row r="57" spans="1:31" ht="72">
      <c r="A57" s="6"/>
      <c r="B57" s="21" t="s">
        <v>118</v>
      </c>
      <c r="C57" s="47"/>
      <c r="D57" s="21" t="s">
        <v>104</v>
      </c>
      <c r="E57" s="47"/>
      <c r="F57" s="30" t="s">
        <v>117</v>
      </c>
      <c r="H57" s="25" t="s">
        <v>105</v>
      </c>
      <c r="I57" s="71" t="s">
        <v>106</v>
      </c>
      <c r="J57" s="27" t="s">
        <v>107</v>
      </c>
      <c r="K57" s="22">
        <v>0</v>
      </c>
      <c r="L57" s="22">
        <v>1</v>
      </c>
      <c r="M57" s="24">
        <v>1</v>
      </c>
      <c r="N57" s="22">
        <v>0</v>
      </c>
      <c r="O57" s="22">
        <v>0</v>
      </c>
      <c r="P57" s="22"/>
      <c r="Q57" s="22"/>
      <c r="R57" s="22">
        <v>0</v>
      </c>
      <c r="S57" s="89">
        <v>0</v>
      </c>
      <c r="T57" s="72"/>
      <c r="U57" s="71"/>
      <c r="V57" s="22"/>
      <c r="W57" s="22"/>
      <c r="X57" s="80"/>
      <c r="Y57" s="80"/>
      <c r="Z57" s="87" t="e">
        <f t="shared" si="0"/>
        <v>#DIV/0!</v>
      </c>
      <c r="AA57" s="125"/>
      <c r="AB57" s="125">
        <f>+PLANEACIÓN!$X57</f>
        <v>0</v>
      </c>
      <c r="AC57" s="125"/>
      <c r="AD57" s="125">
        <f>+SUM(PLANEACIÓN!$AA57:$AC57)</f>
        <v>0</v>
      </c>
      <c r="AE57" s="115"/>
    </row>
    <row r="58" spans="1:31" ht="60">
      <c r="A58" s="6"/>
      <c r="B58" s="21" t="s">
        <v>118</v>
      </c>
      <c r="C58" s="47"/>
      <c r="D58" s="21" t="s">
        <v>104</v>
      </c>
      <c r="E58" s="47"/>
      <c r="F58" s="30" t="s">
        <v>117</v>
      </c>
      <c r="H58" s="25" t="s">
        <v>108</v>
      </c>
      <c r="I58" s="71" t="s">
        <v>109</v>
      </c>
      <c r="J58" s="27" t="s">
        <v>40</v>
      </c>
      <c r="K58" s="22">
        <v>0</v>
      </c>
      <c r="L58" s="22">
        <v>1</v>
      </c>
      <c r="M58" s="24">
        <v>1</v>
      </c>
      <c r="N58" s="22">
        <v>0</v>
      </c>
      <c r="O58" s="22">
        <v>0</v>
      </c>
      <c r="P58" s="22"/>
      <c r="Q58" s="22"/>
      <c r="R58" s="22">
        <v>0</v>
      </c>
      <c r="S58" s="89">
        <v>0</v>
      </c>
      <c r="T58" s="72"/>
      <c r="U58" s="71"/>
      <c r="V58" s="22">
        <v>0</v>
      </c>
      <c r="W58" s="22"/>
      <c r="X58" s="80">
        <v>0</v>
      </c>
      <c r="Y58" s="80" t="e">
        <v>#DIV/0!</v>
      </c>
      <c r="Z58" s="87" t="e">
        <f t="shared" si="0"/>
        <v>#DIV/0!</v>
      </c>
      <c r="AA58" s="125"/>
      <c r="AB58" s="125">
        <f>+PLANEACIÓN!$X58</f>
        <v>0</v>
      </c>
      <c r="AC58" s="125"/>
      <c r="AD58" s="125">
        <f>+SUM(PLANEACIÓN!$AA58:$AC58)</f>
        <v>0</v>
      </c>
      <c r="AE58" s="115"/>
    </row>
    <row r="59" spans="1:31" ht="48">
      <c r="A59" s="6"/>
      <c r="B59" s="21" t="s">
        <v>118</v>
      </c>
      <c r="C59" s="47"/>
      <c r="D59" s="21" t="s">
        <v>104</v>
      </c>
      <c r="E59" s="47"/>
      <c r="F59" s="30" t="s">
        <v>117</v>
      </c>
      <c r="H59" s="25" t="s">
        <v>110</v>
      </c>
      <c r="I59" s="71" t="s">
        <v>111</v>
      </c>
      <c r="J59" s="27" t="s">
        <v>112</v>
      </c>
      <c r="K59" s="22">
        <v>0</v>
      </c>
      <c r="L59" s="22">
        <v>1</v>
      </c>
      <c r="M59" s="24">
        <v>1</v>
      </c>
      <c r="N59" s="22">
        <v>0</v>
      </c>
      <c r="O59" s="22">
        <v>0</v>
      </c>
      <c r="P59" s="22"/>
      <c r="Q59" s="22"/>
      <c r="R59" s="22">
        <v>0</v>
      </c>
      <c r="S59" s="89">
        <v>0</v>
      </c>
      <c r="T59" s="72"/>
      <c r="U59" s="71"/>
      <c r="V59" s="22">
        <v>0</v>
      </c>
      <c r="W59" s="22"/>
      <c r="X59" s="80">
        <v>0</v>
      </c>
      <c r="Y59" s="80" t="e">
        <v>#DIV/0!</v>
      </c>
      <c r="Z59" s="87" t="e">
        <f t="shared" si="0"/>
        <v>#DIV/0!</v>
      </c>
      <c r="AA59" s="125"/>
      <c r="AB59" s="125">
        <f>+PLANEACIÓN!$X59</f>
        <v>0</v>
      </c>
      <c r="AC59" s="125"/>
      <c r="AD59" s="125">
        <f>+SUM(PLANEACIÓN!$AA59:$AC59)</f>
        <v>0</v>
      </c>
      <c r="AE59" s="115"/>
    </row>
    <row r="60" spans="1:31" ht="48">
      <c r="A60" s="6"/>
      <c r="B60" s="21" t="s">
        <v>118</v>
      </c>
      <c r="C60" s="47"/>
      <c r="D60" s="21" t="s">
        <v>104</v>
      </c>
      <c r="E60" s="47"/>
      <c r="F60" s="30" t="s">
        <v>117</v>
      </c>
      <c r="H60" s="25" t="s">
        <v>113</v>
      </c>
      <c r="I60" s="71" t="s">
        <v>114</v>
      </c>
      <c r="J60" s="27" t="s">
        <v>115</v>
      </c>
      <c r="K60" s="22">
        <v>0</v>
      </c>
      <c r="L60" s="22">
        <v>40</v>
      </c>
      <c r="M60" s="24">
        <v>0</v>
      </c>
      <c r="N60" s="22">
        <v>0</v>
      </c>
      <c r="O60" s="22">
        <v>0</v>
      </c>
      <c r="P60" s="22"/>
      <c r="Q60" s="22"/>
      <c r="R60" s="22">
        <v>56</v>
      </c>
      <c r="S60" s="89">
        <v>5.6</v>
      </c>
      <c r="T60" s="72"/>
      <c r="U60" s="71" t="s">
        <v>116</v>
      </c>
      <c r="V60" s="22">
        <v>2535470000</v>
      </c>
      <c r="W60" s="22"/>
      <c r="X60" s="80">
        <v>311547733.33</v>
      </c>
      <c r="Y60" s="80">
        <v>0.1228757324401393</v>
      </c>
      <c r="Z60" s="87">
        <f t="shared" si="0"/>
        <v>3.9440419330538323E-10</v>
      </c>
      <c r="AA60" s="125"/>
      <c r="AB60" s="125">
        <f>+PLANEACIÓN!$X60</f>
        <v>311547733.33</v>
      </c>
      <c r="AC60" s="125"/>
      <c r="AD60" s="125">
        <f>+SUM(PLANEACIÓN!$AA60:$AC60)</f>
        <v>311547733.33</v>
      </c>
      <c r="AE60" s="115"/>
    </row>
    <row r="61" spans="1:31" ht="15">
      <c r="A61" s="11"/>
      <c r="B61" s="11"/>
      <c r="C61" s="11"/>
      <c r="D61" s="12"/>
      <c r="E61" s="12"/>
      <c r="F61" s="12" t="s">
        <v>45</v>
      </c>
      <c r="G61" s="11"/>
      <c r="H61" s="11"/>
      <c r="I61" s="11"/>
      <c r="J61" s="11"/>
      <c r="K61" s="98"/>
      <c r="L61" s="98"/>
      <c r="M61" s="99"/>
      <c r="N61" s="98"/>
      <c r="O61" s="98"/>
      <c r="P61" s="98"/>
      <c r="Q61" s="98"/>
      <c r="R61" s="98"/>
      <c r="S61" s="116"/>
      <c r="T61" s="98"/>
      <c r="U61" s="98"/>
      <c r="V61" s="98"/>
      <c r="W61" s="98"/>
      <c r="X61" s="101"/>
      <c r="Y61" s="101"/>
      <c r="Z61" s="102" t="e">
        <f t="shared" si="0"/>
        <v>#DIV/0!</v>
      </c>
      <c r="AA61" s="98"/>
      <c r="AB61" s="98">
        <f>+PLANEACIÓN!$X61</f>
        <v>0</v>
      </c>
      <c r="AC61" s="98"/>
      <c r="AD61" s="98">
        <f>+SUM(PLANEACIÓN!$AA61:$AC61)</f>
        <v>0</v>
      </c>
      <c r="AE61" s="21"/>
    </row>
    <row r="62" spans="1:31" ht="15">
      <c r="A62" s="13"/>
      <c r="B62" s="13"/>
      <c r="C62" s="13"/>
      <c r="D62" s="14" t="s">
        <v>46</v>
      </c>
      <c r="E62" s="14"/>
      <c r="F62" s="14"/>
      <c r="G62" s="13"/>
      <c r="H62" s="13"/>
      <c r="I62" s="13"/>
      <c r="J62" s="13"/>
      <c r="K62" s="105"/>
      <c r="L62" s="105"/>
      <c r="M62" s="106"/>
      <c r="N62" s="105"/>
      <c r="O62" s="105"/>
      <c r="P62" s="105"/>
      <c r="Q62" s="105"/>
      <c r="R62" s="105"/>
      <c r="S62" s="117"/>
      <c r="T62" s="105"/>
      <c r="U62" s="105"/>
      <c r="V62" s="105"/>
      <c r="W62" s="105"/>
      <c r="X62" s="108"/>
      <c r="Y62" s="108"/>
      <c r="Z62" s="109" t="e">
        <f t="shared" si="0"/>
        <v>#DIV/0!</v>
      </c>
      <c r="AA62" s="105"/>
      <c r="AB62" s="105">
        <f>+PLANEACIÓN!$X62</f>
        <v>0</v>
      </c>
      <c r="AC62" s="105"/>
      <c r="AD62" s="105">
        <f>+SUM(PLANEACIÓN!$AA62:$AC62)</f>
        <v>0</v>
      </c>
      <c r="AE62" s="21"/>
    </row>
    <row r="63" spans="1:31" ht="15">
      <c r="A63" s="16"/>
      <c r="B63" s="16" t="s">
        <v>58</v>
      </c>
      <c r="C63" s="15"/>
      <c r="D63" s="16"/>
      <c r="E63" s="16"/>
      <c r="F63" s="16"/>
      <c r="G63" s="15"/>
      <c r="H63" s="15"/>
      <c r="I63" s="15"/>
      <c r="J63" s="15"/>
      <c r="K63" s="118"/>
      <c r="L63" s="118"/>
      <c r="M63" s="119"/>
      <c r="N63" s="118"/>
      <c r="O63" s="118"/>
      <c r="P63" s="118"/>
      <c r="Q63" s="118"/>
      <c r="R63" s="118"/>
      <c r="S63" s="120"/>
      <c r="T63" s="118"/>
      <c r="U63" s="118"/>
      <c r="V63" s="118"/>
      <c r="W63" s="118"/>
      <c r="X63" s="121"/>
      <c r="Y63" s="121"/>
      <c r="Z63" s="122" t="e">
        <f t="shared" si="0"/>
        <v>#DIV/0!</v>
      </c>
      <c r="AA63" s="118"/>
      <c r="AB63" s="118">
        <f>+PLANEACIÓN!$X63</f>
        <v>0</v>
      </c>
      <c r="AC63" s="118"/>
      <c r="AD63" s="118">
        <f>+SUM(PLANEACIÓN!$AA63:$AC63)</f>
        <v>0</v>
      </c>
      <c r="AE63" s="115"/>
    </row>
    <row r="64" spans="1:31" ht="15">
      <c r="A64" s="7"/>
      <c r="B64" s="10"/>
      <c r="C64" s="10"/>
      <c r="D64" s="10"/>
      <c r="E64" s="10"/>
      <c r="F64" s="10"/>
      <c r="G64" s="10"/>
      <c r="H64" s="10"/>
      <c r="I64" s="10"/>
      <c r="J64" s="10"/>
      <c r="K64" s="84"/>
      <c r="L64" s="84"/>
      <c r="M64" s="85"/>
      <c r="N64" s="84"/>
      <c r="O64" s="84"/>
      <c r="P64" s="84"/>
      <c r="Q64" s="84"/>
      <c r="R64" s="84"/>
      <c r="S64" s="123"/>
      <c r="T64" s="84"/>
      <c r="U64" s="84"/>
      <c r="V64" s="84"/>
      <c r="W64" s="84"/>
      <c r="X64" s="94"/>
      <c r="Y64" s="94"/>
      <c r="Z64" s="86" t="e">
        <f t="shared" si="0"/>
        <v>#DIV/0!</v>
      </c>
      <c r="AA64" s="84"/>
      <c r="AB64" s="84">
        <f>+PLANEACIÓN!$X64</f>
        <v>0</v>
      </c>
      <c r="AC64" s="84"/>
      <c r="AD64" s="103">
        <f>+SUM(PLANEACIÓN!$AA64:$AC64)</f>
        <v>0</v>
      </c>
      <c r="AE64" s="21"/>
    </row>
    <row r="65" spans="24:25" ht="15">
      <c r="X65" s="76"/>
      <c r="Y65" s="76"/>
    </row>
    <row r="66" spans="24:25" ht="15">
      <c r="X66" s="76"/>
      <c r="Y66" s="76"/>
    </row>
    <row r="67" spans="24:25" ht="15">
      <c r="X67" s="76"/>
      <c r="Y67" s="76"/>
    </row>
    <row r="68" spans="24:25" ht="15">
      <c r="X68" s="76"/>
      <c r="Y68" s="76"/>
    </row>
    <row r="69" spans="24:25" ht="15">
      <c r="X69" s="76"/>
      <c r="Y69" s="76"/>
    </row>
    <row r="70" spans="24:25" ht="15">
      <c r="X70" s="76"/>
      <c r="Y70" s="76"/>
    </row>
    <row r="71" spans="24:25" ht="15">
      <c r="X71" s="76"/>
      <c r="Y71" s="76"/>
    </row>
    <row r="72" spans="24:25" ht="15">
      <c r="X72" s="76"/>
      <c r="Y72" s="76"/>
    </row>
    <row r="73" spans="24:25" ht="15">
      <c r="X73" s="76"/>
      <c r="Y73" s="76"/>
    </row>
    <row r="74" spans="24:25" ht="15">
      <c r="X74" s="76"/>
      <c r="Y74" s="76"/>
    </row>
    <row r="75" spans="24:25" ht="15">
      <c r="X75" s="76"/>
      <c r="Y75" s="76"/>
    </row>
    <row r="76" spans="24:25" ht="15">
      <c r="X76" s="76"/>
      <c r="Y76" s="76"/>
    </row>
    <row r="77" spans="24:25" ht="15">
      <c r="X77" s="76"/>
      <c r="Y77" s="76"/>
    </row>
    <row r="78" spans="24:25" ht="15">
      <c r="X78" s="76"/>
      <c r="Y78" s="76"/>
    </row>
    <row r="79" spans="24:25" ht="15">
      <c r="X79" s="76"/>
      <c r="Y79" s="76"/>
    </row>
    <row r="80" spans="24:25" ht="15">
      <c r="X80" s="76"/>
      <c r="Y80" s="76"/>
    </row>
    <row r="81" spans="24:25" ht="15">
      <c r="X81" s="76"/>
      <c r="Y81" s="76"/>
    </row>
    <row r="82" spans="24:25" ht="15">
      <c r="X82" s="76"/>
      <c r="Y82" s="76"/>
    </row>
    <row r="83" spans="24:25" ht="15">
      <c r="X83" s="76"/>
      <c r="Y83" s="76"/>
    </row>
    <row r="84" spans="24:25" ht="15">
      <c r="X84" s="76"/>
      <c r="Y84" s="76"/>
    </row>
    <row r="85" spans="24:25" ht="15">
      <c r="X85" s="76"/>
      <c r="Y85" s="76"/>
    </row>
    <row r="86" spans="24:25" ht="15">
      <c r="X86" s="76"/>
      <c r="Y86" s="76"/>
    </row>
    <row r="87" spans="24:25" ht="15">
      <c r="X87" s="76"/>
      <c r="Y87" s="76"/>
    </row>
    <row r="88" spans="24:25" ht="15">
      <c r="X88" s="76"/>
      <c r="Y88" s="76"/>
    </row>
    <row r="89" spans="24:25" ht="15">
      <c r="X89" s="76"/>
      <c r="Y89" s="76"/>
    </row>
    <row r="90" spans="24:25" ht="15">
      <c r="X90" s="76"/>
      <c r="Y90" s="76"/>
    </row>
    <row r="91" spans="24:25" ht="15">
      <c r="X91" s="76"/>
      <c r="Y91" s="76"/>
    </row>
    <row r="92" spans="24:25" ht="15">
      <c r="X92" s="76"/>
      <c r="Y92" s="76"/>
    </row>
    <row r="93" spans="24:25" ht="15">
      <c r="X93" s="76"/>
      <c r="Y93" s="76"/>
    </row>
    <row r="94" spans="24:25" ht="15">
      <c r="X94" s="76"/>
      <c r="Y94" s="76"/>
    </row>
    <row r="95" spans="24:25" ht="15">
      <c r="X95" s="76"/>
      <c r="Y95" s="76"/>
    </row>
    <row r="96" spans="24:25" ht="15">
      <c r="X96" s="76"/>
      <c r="Y96" s="76"/>
    </row>
    <row r="97" spans="24:25" ht="15">
      <c r="X97" s="76"/>
      <c r="Y97" s="76"/>
    </row>
    <row r="98" spans="24:25" ht="15">
      <c r="X98" s="76"/>
      <c r="Y98" s="76"/>
    </row>
    <row r="99" spans="24:25" ht="15">
      <c r="X99" s="76"/>
      <c r="Y99" s="76"/>
    </row>
    <row r="100" spans="24:25" ht="15">
      <c r="X100" s="76"/>
      <c r="Y100" s="76"/>
    </row>
    <row r="101" spans="24:25" ht="15">
      <c r="X101" s="76"/>
      <c r="Y101" s="76"/>
    </row>
    <row r="102" spans="24:25" ht="15">
      <c r="X102" s="76"/>
      <c r="Y102" s="76"/>
    </row>
    <row r="103" spans="24:25" ht="15">
      <c r="X103" s="76"/>
      <c r="Y103" s="76"/>
    </row>
    <row r="104" spans="24:25" ht="15">
      <c r="X104" s="76"/>
      <c r="Y104" s="76"/>
    </row>
    <row r="105" spans="24:25" ht="15">
      <c r="X105" s="76"/>
      <c r="Y105" s="76"/>
    </row>
    <row r="106" spans="24:25" ht="15">
      <c r="X106" s="76"/>
      <c r="Y106" s="76"/>
    </row>
    <row r="107" spans="24:25" ht="15">
      <c r="X107" s="76"/>
      <c r="Y107" s="76"/>
    </row>
    <row r="108" spans="24:25" ht="15">
      <c r="X108" s="76"/>
      <c r="Y108" s="76"/>
    </row>
    <row r="109" spans="24:25" ht="15">
      <c r="X109" s="76"/>
      <c r="Y109" s="76"/>
    </row>
    <row r="110" spans="24:25" ht="15">
      <c r="X110" s="76"/>
      <c r="Y110" s="76"/>
    </row>
    <row r="111" spans="24:25" ht="15">
      <c r="X111" s="76"/>
      <c r="Y111" s="76"/>
    </row>
    <row r="112" spans="24:25" ht="15">
      <c r="X112" s="76"/>
      <c r="Y112" s="76"/>
    </row>
    <row r="113" spans="24:25" ht="15">
      <c r="X113" s="76"/>
      <c r="Y113" s="76"/>
    </row>
    <row r="114" spans="24:25" ht="15">
      <c r="X114" s="76"/>
      <c r="Y114" s="76"/>
    </row>
    <row r="115" spans="24:25" ht="15">
      <c r="X115" s="76"/>
      <c r="Y115" s="76"/>
    </row>
    <row r="116" spans="24:25" ht="15">
      <c r="X116" s="76"/>
      <c r="Y116" s="76"/>
    </row>
    <row r="117" spans="24:25" ht="15">
      <c r="X117" s="76"/>
      <c r="Y117" s="76"/>
    </row>
    <row r="118" spans="24:25" ht="15">
      <c r="X118" s="76"/>
      <c r="Y118" s="76"/>
    </row>
    <row r="119" spans="24:25" ht="15">
      <c r="X119" s="76"/>
      <c r="Y119" s="76"/>
    </row>
    <row r="120" spans="24:25" ht="15">
      <c r="X120" s="76"/>
      <c r="Y120" s="76"/>
    </row>
    <row r="121" spans="24:25" ht="15">
      <c r="X121" s="76"/>
      <c r="Y121" s="76"/>
    </row>
    <row r="122" spans="24:25" ht="15">
      <c r="X122" s="76"/>
      <c r="Y122" s="76"/>
    </row>
    <row r="123" spans="24:25" ht="15">
      <c r="X123" s="76"/>
      <c r="Y123" s="76"/>
    </row>
    <row r="124" spans="24:25" ht="15">
      <c r="X124" s="76"/>
      <c r="Y124" s="76"/>
    </row>
    <row r="125" spans="24:25" ht="15">
      <c r="X125" s="76"/>
      <c r="Y125" s="76"/>
    </row>
    <row r="126" spans="24:25" ht="15">
      <c r="X126" s="76"/>
      <c r="Y126" s="76"/>
    </row>
    <row r="127" spans="24:25" ht="15">
      <c r="X127" s="76"/>
      <c r="Y127" s="76"/>
    </row>
    <row r="128" spans="24:25" ht="15">
      <c r="X128" s="76"/>
      <c r="Y128" s="76"/>
    </row>
    <row r="129" spans="24:25" ht="15">
      <c r="X129" s="76"/>
      <c r="Y129" s="76"/>
    </row>
    <row r="130" spans="24:25" ht="15">
      <c r="X130" s="76"/>
      <c r="Y130" s="76"/>
    </row>
    <row r="131" spans="24:25" ht="15">
      <c r="X131" s="76"/>
      <c r="Y131" s="76"/>
    </row>
    <row r="132" spans="24:25" ht="15">
      <c r="X132" s="76"/>
      <c r="Y132" s="76"/>
    </row>
    <row r="133" spans="24:25" ht="15">
      <c r="X133" s="76"/>
      <c r="Y133" s="76"/>
    </row>
    <row r="134" spans="24:25" ht="15">
      <c r="X134" s="76"/>
      <c r="Y134" s="76"/>
    </row>
    <row r="135" spans="24:25" ht="15">
      <c r="X135" s="76"/>
      <c r="Y135" s="76"/>
    </row>
    <row r="136" spans="24:25" ht="15">
      <c r="X136" s="76"/>
      <c r="Y136" s="76"/>
    </row>
    <row r="137" spans="24:25" ht="15">
      <c r="X137" s="76"/>
      <c r="Y137" s="76"/>
    </row>
    <row r="138" spans="24:25" ht="15">
      <c r="X138" s="76"/>
      <c r="Y138" s="76"/>
    </row>
    <row r="139" spans="24:25" ht="15">
      <c r="X139" s="76"/>
      <c r="Y139" s="76"/>
    </row>
    <row r="140" spans="24:25" ht="15">
      <c r="X140" s="76"/>
      <c r="Y140" s="76"/>
    </row>
    <row r="141" spans="24:25" ht="15">
      <c r="X141" s="76"/>
      <c r="Y141" s="76"/>
    </row>
    <row r="142" spans="24:25" ht="15">
      <c r="X142" s="76"/>
      <c r="Y142" s="76"/>
    </row>
    <row r="143" spans="24:25" ht="15">
      <c r="X143" s="76"/>
      <c r="Y143" s="76"/>
    </row>
    <row r="144" spans="24:25" ht="15">
      <c r="X144" s="76"/>
      <c r="Y144" s="76"/>
    </row>
    <row r="145" spans="24:25" ht="15">
      <c r="X145" s="76"/>
      <c r="Y145" s="76"/>
    </row>
    <row r="146" spans="24:25" ht="15">
      <c r="X146" s="76"/>
      <c r="Y146" s="76"/>
    </row>
    <row r="147" spans="24:25" ht="15">
      <c r="X147" s="76"/>
      <c r="Y147" s="76"/>
    </row>
    <row r="148" spans="24:25" ht="15">
      <c r="X148" s="76"/>
      <c r="Y148" s="76"/>
    </row>
    <row r="149" spans="24:25" ht="15">
      <c r="X149" s="76"/>
      <c r="Y149" s="76"/>
    </row>
    <row r="150" spans="24:25" ht="15">
      <c r="X150" s="76"/>
      <c r="Y150" s="76"/>
    </row>
    <row r="151" spans="24:25" ht="15">
      <c r="X151" s="76"/>
      <c r="Y151" s="76"/>
    </row>
    <row r="152" spans="24:25" ht="15">
      <c r="X152" s="76"/>
      <c r="Y152" s="76"/>
    </row>
    <row r="153" spans="24:25" ht="15">
      <c r="X153" s="76"/>
      <c r="Y153" s="76"/>
    </row>
    <row r="154" spans="24:25" ht="15">
      <c r="X154" s="76"/>
      <c r="Y154" s="76"/>
    </row>
    <row r="155" spans="24:25" ht="15">
      <c r="X155" s="76"/>
      <c r="Y155" s="76"/>
    </row>
    <row r="156" spans="24:25" ht="15">
      <c r="X156" s="76"/>
      <c r="Y156" s="76"/>
    </row>
    <row r="157" spans="24:25" ht="15">
      <c r="X157" s="76"/>
      <c r="Y157" s="76"/>
    </row>
    <row r="158" spans="24:25" ht="15">
      <c r="X158" s="76"/>
      <c r="Y158" s="76"/>
    </row>
    <row r="159" spans="24:25" ht="15">
      <c r="X159" s="76"/>
      <c r="Y159" s="76"/>
    </row>
    <row r="160" spans="24:25" ht="15">
      <c r="X160" s="76"/>
      <c r="Y160" s="76"/>
    </row>
    <row r="161" spans="24:25" ht="15">
      <c r="X161" s="76"/>
      <c r="Y161" s="76"/>
    </row>
    <row r="162" spans="24:25" ht="15">
      <c r="X162" s="76"/>
      <c r="Y162" s="76"/>
    </row>
    <row r="163" spans="24:25" ht="15">
      <c r="X163" s="76"/>
      <c r="Y163" s="76"/>
    </row>
    <row r="164" spans="24:25" ht="15">
      <c r="X164" s="76"/>
      <c r="Y164" s="76"/>
    </row>
    <row r="165" spans="24:25" ht="15">
      <c r="X165" s="76"/>
      <c r="Y165" s="76"/>
    </row>
    <row r="166" spans="24:25" ht="15">
      <c r="X166" s="76"/>
      <c r="Y166" s="76"/>
    </row>
    <row r="167" spans="24:25" ht="15">
      <c r="X167" s="76"/>
      <c r="Y167" s="76"/>
    </row>
    <row r="168" spans="24:25" ht="15">
      <c r="X168" s="76"/>
      <c r="Y168" s="76"/>
    </row>
    <row r="169" spans="24:25" ht="15">
      <c r="X169" s="76"/>
      <c r="Y169" s="76"/>
    </row>
    <row r="170" spans="24:25" ht="15">
      <c r="X170" s="76"/>
      <c r="Y170" s="76"/>
    </row>
    <row r="171" spans="24:25" ht="15">
      <c r="X171" s="76"/>
      <c r="Y171" s="76"/>
    </row>
    <row r="172" spans="24:25" ht="15">
      <c r="X172" s="76"/>
      <c r="Y172" s="76"/>
    </row>
    <row r="173" spans="24:25" ht="15">
      <c r="X173" s="76"/>
      <c r="Y173" s="76"/>
    </row>
    <row r="174" spans="24:25" ht="15">
      <c r="X174" s="76"/>
      <c r="Y174" s="76"/>
    </row>
    <row r="175" spans="24:25" ht="15">
      <c r="X175" s="76"/>
      <c r="Y175" s="76"/>
    </row>
    <row r="176" spans="24:25" ht="15">
      <c r="X176" s="76"/>
      <c r="Y176" s="76"/>
    </row>
    <row r="177" spans="24:25" ht="15">
      <c r="X177" s="76"/>
      <c r="Y177" s="76"/>
    </row>
    <row r="178" spans="24:25" ht="15">
      <c r="X178" s="76"/>
      <c r="Y178" s="76"/>
    </row>
    <row r="179" spans="24:25" ht="15">
      <c r="X179" s="76"/>
      <c r="Y179" s="76"/>
    </row>
    <row r="180" spans="24:25" ht="15">
      <c r="X180" s="76"/>
      <c r="Y180" s="76"/>
    </row>
    <row r="181" spans="24:25" ht="15">
      <c r="X181" s="76"/>
      <c r="Y181" s="76"/>
    </row>
    <row r="182" spans="24:25" ht="15">
      <c r="X182" s="76"/>
      <c r="Y182" s="76"/>
    </row>
    <row r="183" spans="24:25" ht="15">
      <c r="X183" s="76"/>
      <c r="Y183" s="76"/>
    </row>
    <row r="184" spans="24:25" ht="15">
      <c r="X184" s="76"/>
      <c r="Y184" s="76"/>
    </row>
    <row r="185" spans="24:25" ht="15">
      <c r="X185" s="76"/>
      <c r="Y185" s="76"/>
    </row>
    <row r="186" spans="24:25" ht="15">
      <c r="X186" s="76"/>
      <c r="Y186" s="76"/>
    </row>
    <row r="187" spans="24:25" ht="15">
      <c r="X187" s="76"/>
      <c r="Y187" s="76"/>
    </row>
    <row r="188" spans="24:25" ht="15">
      <c r="X188" s="76"/>
      <c r="Y188" s="76"/>
    </row>
    <row r="189" spans="24:25" ht="15">
      <c r="X189" s="76"/>
      <c r="Y189" s="76"/>
    </row>
    <row r="190" spans="24:25" ht="15">
      <c r="X190" s="76"/>
      <c r="Y190" s="76"/>
    </row>
    <row r="191" spans="24:25" ht="15">
      <c r="X191" s="76"/>
      <c r="Y191" s="76"/>
    </row>
    <row r="192" spans="24:25" ht="15">
      <c r="X192" s="76"/>
      <c r="Y192" s="76"/>
    </row>
    <row r="193" spans="24:25" ht="15">
      <c r="X193" s="76"/>
      <c r="Y193" s="76"/>
    </row>
    <row r="194" spans="24:25" ht="15">
      <c r="X194" s="76"/>
      <c r="Y194" s="76"/>
    </row>
    <row r="195" spans="24:25" ht="15">
      <c r="X195" s="76"/>
      <c r="Y195" s="76"/>
    </row>
    <row r="196" spans="24:25" ht="15">
      <c r="X196" s="76"/>
      <c r="Y196" s="76"/>
    </row>
    <row r="197" spans="24:25" ht="15">
      <c r="X197" s="76"/>
      <c r="Y197" s="76"/>
    </row>
    <row r="198" spans="24:25" ht="15">
      <c r="X198" s="76"/>
      <c r="Y198" s="76"/>
    </row>
    <row r="199" spans="24:25" ht="15">
      <c r="X199" s="76"/>
      <c r="Y199" s="76"/>
    </row>
    <row r="200" spans="24:25" ht="15">
      <c r="X200" s="76"/>
      <c r="Y200" s="76"/>
    </row>
    <row r="201" spans="24:25" ht="15">
      <c r="X201" s="76"/>
      <c r="Y201" s="76"/>
    </row>
    <row r="202" spans="24:25" ht="15">
      <c r="X202" s="76"/>
      <c r="Y202" s="76"/>
    </row>
    <row r="203" spans="24:25" ht="15">
      <c r="X203" s="76"/>
      <c r="Y203" s="76"/>
    </row>
    <row r="204" spans="24:25" ht="15">
      <c r="X204" s="76"/>
      <c r="Y204" s="76"/>
    </row>
    <row r="205" spans="24:25" ht="15">
      <c r="X205" s="76"/>
      <c r="Y205" s="76"/>
    </row>
    <row r="206" spans="24:25" ht="15">
      <c r="X206" s="76"/>
      <c r="Y206" s="76"/>
    </row>
    <row r="207" spans="24:25" ht="15">
      <c r="X207" s="76"/>
      <c r="Y207" s="76"/>
    </row>
    <row r="208" spans="24:25" ht="15">
      <c r="X208" s="76"/>
      <c r="Y208" s="76"/>
    </row>
    <row r="209" spans="24:25" ht="15">
      <c r="X209" s="76"/>
      <c r="Y209" s="76"/>
    </row>
    <row r="210" spans="24:25" ht="15">
      <c r="X210" s="76"/>
      <c r="Y210" s="76"/>
    </row>
    <row r="211" spans="24:25" ht="15">
      <c r="X211" s="76"/>
      <c r="Y211" s="76"/>
    </row>
    <row r="212" spans="24:25" ht="15">
      <c r="X212" s="76"/>
      <c r="Y212" s="76"/>
    </row>
    <row r="213" spans="24:25" ht="15">
      <c r="X213" s="76"/>
      <c r="Y213" s="76"/>
    </row>
    <row r="214" spans="24:25" ht="15">
      <c r="X214" s="76"/>
      <c r="Y214" s="76"/>
    </row>
    <row r="215" spans="24:25" ht="15">
      <c r="X215" s="76"/>
      <c r="Y215" s="76"/>
    </row>
    <row r="216" spans="24:25" ht="15">
      <c r="X216" s="76"/>
      <c r="Y216" s="76"/>
    </row>
    <row r="217" spans="24:25" ht="15">
      <c r="X217" s="76"/>
      <c r="Y217" s="76"/>
    </row>
    <row r="218" spans="24:25" ht="15">
      <c r="X218" s="76"/>
      <c r="Y218" s="76"/>
    </row>
  </sheetData>
  <sheetProtection password="837E" sheet="1" objects="1" scenarios="1"/>
  <mergeCells count="19">
    <mergeCell ref="X23:Z23"/>
    <mergeCell ref="B17:D17"/>
    <mergeCell ref="B18:D18"/>
    <mergeCell ref="B19:D19"/>
    <mergeCell ref="B20:D20"/>
    <mergeCell ref="I19:I20"/>
    <mergeCell ref="B9:D9"/>
    <mergeCell ref="B11:D11"/>
    <mergeCell ref="B13:D13"/>
    <mergeCell ref="B15:D15"/>
    <mergeCell ref="F3:H3"/>
    <mergeCell ref="F5:H5"/>
    <mergeCell ref="F7:H7"/>
    <mergeCell ref="F9:H9"/>
    <mergeCell ref="F15:H15"/>
    <mergeCell ref="F13:G13"/>
    <mergeCell ref="B3:D3"/>
    <mergeCell ref="B5:D5"/>
    <mergeCell ref="B7:D7"/>
  </mergeCells>
  <conditionalFormatting sqref="Z25:Z29">
    <cfRule type="iconSet" priority="13" dxfId="0">
      <iconSet iconSet="3Symbols2">
        <cfvo type="percent" val="0"/>
        <cfvo type="percent" val="40"/>
        <cfvo type="percent" val="70"/>
      </iconSet>
    </cfRule>
  </conditionalFormatting>
  <conditionalFormatting sqref="S25:S29">
    <cfRule type="iconSet" priority="12" dxfId="0">
      <iconSet iconSet="3Symbols">
        <cfvo type="percent" val="0"/>
        <cfvo type="percent" val="33"/>
        <cfvo type="percent" val="67"/>
      </iconSet>
    </cfRule>
  </conditionalFormatting>
  <conditionalFormatting sqref="S25:S60">
    <cfRule type="iconSet" priority="11" dxfId="0">
      <iconSet iconSet="3Symbols2">
        <cfvo type="percent" val="0"/>
        <cfvo type="percent" val="33"/>
        <cfvo type="percent" val="67"/>
      </iconSet>
    </cfRule>
  </conditionalFormatting>
  <conditionalFormatting sqref="Z1:Z31 Z35 Z39:Z65536">
    <cfRule type="iconSet" priority="10" dxfId="0">
      <iconSet iconSet="3Symbols">
        <cfvo type="percent" val="0"/>
        <cfvo type="percent" val="33"/>
        <cfvo type="percent" val="67"/>
      </iconSet>
    </cfRule>
  </conditionalFormatting>
  <conditionalFormatting sqref="S32">
    <cfRule type="iconSet" priority="9" dxfId="0">
      <iconSet iconSet="3Symbols2">
        <cfvo type="percent" val="0"/>
        <cfvo type="percent" val="33"/>
        <cfvo type="percent" val="67"/>
      </iconSet>
    </cfRule>
  </conditionalFormatting>
  <conditionalFormatting sqref="S32:S34">
    <cfRule type="iconSet" priority="8" dxfId="0">
      <iconSet iconSet="3Symbols2">
        <cfvo type="percent" val="0"/>
        <cfvo type="percent" val="33"/>
        <cfvo type="percent" val="67"/>
      </iconSet>
    </cfRule>
  </conditionalFormatting>
  <conditionalFormatting sqref="S1:S65536">
    <cfRule type="iconSet" priority="7" dxfId="0">
      <iconSet iconSet="3Symbols2">
        <cfvo type="percent" val="0"/>
        <cfvo type="percent" val="33"/>
        <cfvo type="percent" val="67"/>
      </iconSet>
    </cfRule>
  </conditionalFormatting>
  <conditionalFormatting sqref="Z32:Z33">
    <cfRule type="iconSet" priority="6" dxfId="0">
      <iconSet iconSet="3Symbols2">
        <cfvo type="percent" val="0"/>
        <cfvo type="percent" val="40"/>
        <cfvo type="percent" val="70"/>
      </iconSet>
    </cfRule>
  </conditionalFormatting>
  <conditionalFormatting sqref="Z32:Z33">
    <cfRule type="iconSet" priority="5" dxfId="0">
      <iconSet iconSet="3Symbols">
        <cfvo type="percent" val="0"/>
        <cfvo type="percent" val="33"/>
        <cfvo type="percent" val="67"/>
      </iconSet>
    </cfRule>
  </conditionalFormatting>
  <conditionalFormatting sqref="Z1:Z33 Z35 Z39:Z65536">
    <cfRule type="iconSet" priority="4" dxfId="0">
      <iconSet iconSet="3Symbols2">
        <cfvo type="percent" val="0"/>
        <cfvo type="percent" val="33"/>
        <cfvo type="percent" val="67"/>
      </iconSet>
    </cfRule>
  </conditionalFormatting>
  <conditionalFormatting sqref="Z34">
    <cfRule type="iconSet" priority="3" dxfId="0">
      <iconSet iconSet="3Symbols2">
        <cfvo type="percent" val="0"/>
        <cfvo type="percent" val="40"/>
        <cfvo type="percent" val="70"/>
      </iconSet>
    </cfRule>
  </conditionalFormatting>
  <conditionalFormatting sqref="Z34">
    <cfRule type="iconSet" priority="2" dxfId="0">
      <iconSet iconSet="3Symbols">
        <cfvo type="percent" val="0"/>
        <cfvo type="percent" val="33"/>
        <cfvo type="percent" val="67"/>
      </iconSet>
    </cfRule>
  </conditionalFormatting>
  <conditionalFormatting sqref="Z34">
    <cfRule type="iconSet" priority="1" dxfId="0">
      <iconSet iconSet="3Symbols2">
        <cfvo type="percent" val="0"/>
        <cfvo type="percent" val="33"/>
        <cfvo type="percent" val="67"/>
      </iconSet>
    </cfRule>
  </conditionalFormatting>
  <printOptions/>
  <pageMargins left="0.7" right="0.7" top="0.75" bottom="0.75" header="0.3" footer="0.3"/>
  <pageSetup horizontalDpi="600" verticalDpi="600" orientation="portrait" paperSize="9" r:id="rId3"/>
  <drawing r:id="rId2"/>
  <tableParts>
    <tablePart r:id="rId1"/>
  </tableParts>
</worksheet>
</file>

<file path=xl/worksheets/sheet2.xml><?xml version="1.0" encoding="utf-8"?>
<worksheet xmlns="http://schemas.openxmlformats.org/spreadsheetml/2006/main" xmlns:r="http://schemas.openxmlformats.org/officeDocument/2006/relationships">
  <dimension ref="A1:X91"/>
  <sheetViews>
    <sheetView zoomScalePageLayoutView="0" workbookViewId="0" topLeftCell="B1">
      <selection activeCell="D27" sqref="D27"/>
    </sheetView>
  </sheetViews>
  <sheetFormatPr defaultColWidth="11.421875" defaultRowHeight="15"/>
  <cols>
    <col min="1" max="1" width="14.8515625" style="0" customWidth="1"/>
    <col min="2" max="2" width="4.00390625" style="226" customWidth="1"/>
    <col min="3" max="3" width="7.7109375" style="0" customWidth="1"/>
    <col min="4" max="4" width="34.28125" style="0" customWidth="1"/>
    <col min="5" max="5" width="18.421875" style="0" customWidth="1"/>
    <col min="9" max="9" width="4.00390625" style="0" customWidth="1"/>
    <col min="10" max="11" width="3.7109375" style="0" customWidth="1"/>
    <col min="12" max="12" width="3.8515625" style="0" customWidth="1"/>
    <col min="13" max="13" width="4.28125" style="0" customWidth="1"/>
    <col min="16" max="16" width="30.8515625" style="0" customWidth="1"/>
    <col min="17" max="17" width="21.8515625" style="0" customWidth="1"/>
    <col min="18" max="18" width="14.28125" style="0" customWidth="1"/>
    <col min="19" max="19" width="20.421875" style="0" customWidth="1"/>
    <col min="20" max="20" width="16.57421875" style="0" customWidth="1"/>
    <col min="21" max="21" width="15.8515625" style="0" bestFit="1" customWidth="1"/>
    <col min="22" max="22" width="17.57421875" style="0" bestFit="1" customWidth="1"/>
    <col min="24" max="24" width="14.8515625" style="0" bestFit="1" customWidth="1"/>
  </cols>
  <sheetData>
    <row r="1" s="1" customFormat="1" ht="15">
      <c r="B1" s="227"/>
    </row>
    <row r="2" s="1" customFormat="1" ht="15.75" thickBot="1">
      <c r="B2" s="227"/>
    </row>
    <row r="3" spans="2:15" s="1" customFormat="1" ht="19.5" thickBot="1">
      <c r="B3" s="490" t="s">
        <v>129</v>
      </c>
      <c r="C3" s="491"/>
      <c r="D3" s="492"/>
      <c r="F3" s="493">
        <v>2014</v>
      </c>
      <c r="G3" s="494"/>
      <c r="H3" s="495"/>
      <c r="I3" s="512" t="s">
        <v>136</v>
      </c>
      <c r="J3" s="513"/>
      <c r="K3" s="513"/>
      <c r="L3" s="513"/>
      <c r="M3" s="513"/>
      <c r="N3" s="513"/>
      <c r="O3" s="514"/>
    </row>
    <row r="4" spans="2:8" s="1" customFormat="1" ht="6" customHeight="1" thickBot="1">
      <c r="B4" s="227"/>
      <c r="F4" s="56"/>
      <c r="G4" s="59"/>
      <c r="H4" s="60"/>
    </row>
    <row r="5" spans="2:8" s="1" customFormat="1" ht="15.75" thickBot="1">
      <c r="B5" s="490" t="s">
        <v>131</v>
      </c>
      <c r="C5" s="491"/>
      <c r="D5" s="492"/>
      <c r="F5" s="496" t="s">
        <v>290</v>
      </c>
      <c r="G5" s="497"/>
      <c r="H5" s="498"/>
    </row>
    <row r="6" spans="2:8" s="1" customFormat="1" ht="5.25" customHeight="1" thickBot="1">
      <c r="B6" s="51"/>
      <c r="C6" s="53"/>
      <c r="D6" s="54"/>
      <c r="F6" s="61"/>
      <c r="G6" s="69"/>
      <c r="H6" s="60"/>
    </row>
    <row r="7" spans="2:8" s="1" customFormat="1" ht="15.75" thickBot="1">
      <c r="B7" s="490" t="s">
        <v>132</v>
      </c>
      <c r="C7" s="491"/>
      <c r="D7" s="492"/>
      <c r="F7" s="499" t="s">
        <v>291</v>
      </c>
      <c r="G7" s="500"/>
      <c r="H7" s="501"/>
    </row>
    <row r="8" spans="2:8" s="1" customFormat="1" ht="4.5" customHeight="1" thickBot="1">
      <c r="B8" s="42"/>
      <c r="C8" s="42"/>
      <c r="D8" s="42"/>
      <c r="F8" s="63"/>
      <c r="G8" s="69"/>
      <c r="H8" s="60"/>
    </row>
    <row r="9" spans="2:8" s="1" customFormat="1" ht="15.75" thickBot="1">
      <c r="B9" s="490" t="s">
        <v>119</v>
      </c>
      <c r="C9" s="491"/>
      <c r="D9" s="492"/>
      <c r="F9" s="502" t="s">
        <v>292</v>
      </c>
      <c r="G9" s="503"/>
      <c r="H9" s="504"/>
    </row>
    <row r="10" spans="2:8" s="1" customFormat="1" ht="5.25" customHeight="1" thickBot="1">
      <c r="B10" s="42"/>
      <c r="C10" s="42"/>
      <c r="D10" s="42"/>
      <c r="F10" s="61"/>
      <c r="G10" s="69"/>
      <c r="H10" s="60"/>
    </row>
    <row r="11" spans="2:8" s="1" customFormat="1" ht="15.75" thickBot="1">
      <c r="B11" s="490" t="s">
        <v>293</v>
      </c>
      <c r="C11" s="491"/>
      <c r="D11" s="492"/>
      <c r="F11" s="61"/>
      <c r="G11" s="69"/>
      <c r="H11" s="60"/>
    </row>
    <row r="12" spans="2:8" s="1" customFormat="1" ht="4.5" customHeight="1" thickBot="1">
      <c r="B12" s="42"/>
      <c r="C12" s="42"/>
      <c r="D12" s="42"/>
      <c r="F12" s="61"/>
      <c r="G12" s="69"/>
      <c r="H12" s="60"/>
    </row>
    <row r="13" spans="2:8" s="1" customFormat="1" ht="16.5" thickBot="1">
      <c r="B13" s="490" t="s">
        <v>294</v>
      </c>
      <c r="C13" s="491"/>
      <c r="D13" s="492"/>
      <c r="F13" s="505"/>
      <c r="G13" s="506"/>
      <c r="H13" s="66"/>
    </row>
    <row r="14" spans="2:8" s="1" customFormat="1" ht="5.25" customHeight="1" thickBot="1">
      <c r="B14" s="42"/>
      <c r="C14" s="42"/>
      <c r="D14" s="42"/>
      <c r="F14" s="64"/>
      <c r="G14" s="65"/>
      <c r="H14" s="69"/>
    </row>
    <row r="15" spans="2:8" s="1" customFormat="1" ht="15.75" thickBot="1">
      <c r="B15" s="490" t="s">
        <v>120</v>
      </c>
      <c r="C15" s="491"/>
      <c r="D15" s="492"/>
      <c r="F15" s="502" t="s">
        <v>135</v>
      </c>
      <c r="G15" s="503"/>
      <c r="H15" s="504"/>
    </row>
    <row r="16" spans="2:8" s="1" customFormat="1" ht="3.75" customHeight="1" thickBot="1">
      <c r="B16" s="55"/>
      <c r="C16" s="53"/>
      <c r="D16" s="55"/>
      <c r="F16" s="57"/>
      <c r="G16" s="58"/>
      <c r="H16" s="70"/>
    </row>
    <row r="17" spans="2:6" s="1" customFormat="1" ht="15.75" thickBot="1">
      <c r="B17" s="490" t="s">
        <v>121</v>
      </c>
      <c r="C17" s="491"/>
      <c r="D17" s="492"/>
      <c r="F17" s="45" t="s">
        <v>125</v>
      </c>
    </row>
    <row r="18" spans="2:6" s="1" customFormat="1" ht="15.75" thickBot="1">
      <c r="B18" s="490" t="s">
        <v>122</v>
      </c>
      <c r="C18" s="491"/>
      <c r="D18" s="492"/>
      <c r="F18" s="46" t="s">
        <v>126</v>
      </c>
    </row>
    <row r="19" spans="2:15" s="1" customFormat="1" ht="17.25" customHeight="1" thickBot="1">
      <c r="B19" s="490" t="s">
        <v>123</v>
      </c>
      <c r="C19" s="491"/>
      <c r="D19" s="492"/>
      <c r="F19" s="46" t="s">
        <v>127</v>
      </c>
      <c r="I19" s="515">
        <v>0</v>
      </c>
      <c r="J19" s="516"/>
      <c r="K19" s="516"/>
      <c r="L19" s="516"/>
      <c r="M19" s="516"/>
      <c r="N19" s="516"/>
      <c r="O19" s="517"/>
    </row>
    <row r="20" spans="2:15" s="1" customFormat="1" ht="15.75" thickBot="1">
      <c r="B20" s="490" t="s">
        <v>124</v>
      </c>
      <c r="C20" s="491"/>
      <c r="D20" s="492"/>
      <c r="F20" s="46" t="s">
        <v>128</v>
      </c>
      <c r="I20" s="518" t="s">
        <v>141</v>
      </c>
      <c r="J20" s="519"/>
      <c r="K20" s="519"/>
      <c r="L20" s="519"/>
      <c r="M20" s="519"/>
      <c r="N20" s="519"/>
      <c r="O20" s="520"/>
    </row>
    <row r="21" spans="2:15" s="1" customFormat="1" ht="15">
      <c r="B21" s="227"/>
      <c r="I21" s="521"/>
      <c r="J21" s="522"/>
      <c r="K21" s="522"/>
      <c r="L21" s="522"/>
      <c r="M21" s="522"/>
      <c r="N21" s="522"/>
      <c r="O21" s="523"/>
    </row>
    <row r="22" s="1" customFormat="1" ht="15">
      <c r="B22" s="227"/>
    </row>
    <row r="23" s="1" customFormat="1" ht="15">
      <c r="B23" s="227"/>
    </row>
    <row r="24" spans="1:24" ht="15" customHeight="1">
      <c r="A24" s="541" t="s">
        <v>2</v>
      </c>
      <c r="B24" s="543" t="s">
        <v>164</v>
      </c>
      <c r="C24" s="543" t="s">
        <v>3</v>
      </c>
      <c r="D24" s="541" t="s">
        <v>4</v>
      </c>
      <c r="E24" s="541" t="s">
        <v>5</v>
      </c>
      <c r="F24" s="541" t="s">
        <v>6</v>
      </c>
      <c r="G24" s="541" t="s">
        <v>7</v>
      </c>
      <c r="H24" s="541" t="s">
        <v>137</v>
      </c>
      <c r="I24" s="547" t="s">
        <v>32</v>
      </c>
      <c r="J24" s="547" t="s">
        <v>8</v>
      </c>
      <c r="K24" s="547" t="s">
        <v>9</v>
      </c>
      <c r="L24" s="547" t="s">
        <v>10</v>
      </c>
      <c r="M24" s="547" t="s">
        <v>11</v>
      </c>
      <c r="N24" s="541" t="s">
        <v>165</v>
      </c>
      <c r="O24" s="541" t="s">
        <v>166</v>
      </c>
      <c r="P24" s="541" t="s">
        <v>13</v>
      </c>
      <c r="Q24" s="541" t="s">
        <v>167</v>
      </c>
      <c r="R24" s="545" t="s">
        <v>168</v>
      </c>
      <c r="S24" s="527" t="s">
        <v>162</v>
      </c>
      <c r="T24" s="524" t="s">
        <v>169</v>
      </c>
      <c r="U24" s="525" t="s">
        <v>16</v>
      </c>
      <c r="V24" s="525" t="s">
        <v>17</v>
      </c>
      <c r="W24" s="525" t="s">
        <v>18</v>
      </c>
      <c r="X24" s="525" t="s">
        <v>11</v>
      </c>
    </row>
    <row r="25" spans="1:24" ht="31.5" customHeight="1">
      <c r="A25" s="542"/>
      <c r="B25" s="544"/>
      <c r="C25" s="544"/>
      <c r="D25" s="542"/>
      <c r="E25" s="542"/>
      <c r="F25" s="542"/>
      <c r="G25" s="542"/>
      <c r="H25" s="542"/>
      <c r="I25" s="548"/>
      <c r="J25" s="548"/>
      <c r="K25" s="548"/>
      <c r="L25" s="548"/>
      <c r="M25" s="548"/>
      <c r="N25" s="542"/>
      <c r="O25" s="542"/>
      <c r="P25" s="542"/>
      <c r="Q25" s="542"/>
      <c r="R25" s="546"/>
      <c r="S25" s="524"/>
      <c r="T25" s="524"/>
      <c r="U25" s="525"/>
      <c r="V25" s="525"/>
      <c r="W25" s="525"/>
      <c r="X25" s="525"/>
    </row>
    <row r="26" spans="1:24" ht="46.5" customHeight="1">
      <c r="A26" s="542"/>
      <c r="B26" s="544"/>
      <c r="C26" s="544"/>
      <c r="D26" s="542"/>
      <c r="E26" s="542"/>
      <c r="F26" s="542"/>
      <c r="G26" s="542"/>
      <c r="H26" s="542"/>
      <c r="I26" s="548"/>
      <c r="J26" s="548"/>
      <c r="K26" s="548"/>
      <c r="L26" s="548"/>
      <c r="M26" s="548"/>
      <c r="N26" s="542"/>
      <c r="O26" s="542"/>
      <c r="P26" s="542"/>
      <c r="Q26" s="542"/>
      <c r="R26" s="546"/>
      <c r="S26" s="524"/>
      <c r="T26" s="524"/>
      <c r="U26" s="526"/>
      <c r="V26" s="526"/>
      <c r="W26" s="526"/>
      <c r="X26" s="526"/>
    </row>
    <row r="27" spans="1:24" ht="102">
      <c r="A27" s="528" t="s">
        <v>170</v>
      </c>
      <c r="B27" s="218">
        <v>0.1</v>
      </c>
      <c r="C27" s="131"/>
      <c r="D27" s="132" t="s">
        <v>171</v>
      </c>
      <c r="E27" s="132" t="s">
        <v>172</v>
      </c>
      <c r="F27" s="133">
        <v>0</v>
      </c>
      <c r="G27" s="133">
        <v>13</v>
      </c>
      <c r="H27" s="133">
        <v>6</v>
      </c>
      <c r="I27" s="133"/>
      <c r="J27" s="133"/>
      <c r="K27" s="133"/>
      <c r="L27" s="133"/>
      <c r="M27" s="133"/>
      <c r="N27" s="133"/>
      <c r="O27" s="133"/>
      <c r="P27" s="134" t="s">
        <v>173</v>
      </c>
      <c r="Q27" s="135"/>
      <c r="R27" s="136" t="e">
        <f>#REF!/#REF!</f>
        <v>#REF!</v>
      </c>
      <c r="S27" s="137">
        <v>5000000</v>
      </c>
      <c r="T27" s="137"/>
      <c r="U27" s="138">
        <v>5000000</v>
      </c>
      <c r="V27" s="139"/>
      <c r="W27" s="140"/>
      <c r="X27" s="140"/>
    </row>
    <row r="28" spans="1:24" ht="15">
      <c r="A28" s="528"/>
      <c r="B28" s="540">
        <v>0.1</v>
      </c>
      <c r="C28" s="538"/>
      <c r="D28" s="531" t="s">
        <v>174</v>
      </c>
      <c r="E28" s="531" t="s">
        <v>175</v>
      </c>
      <c r="F28" s="529">
        <v>0</v>
      </c>
      <c r="G28" s="529">
        <v>793</v>
      </c>
      <c r="H28" s="529">
        <v>200</v>
      </c>
      <c r="I28" s="529"/>
      <c r="J28" s="529"/>
      <c r="K28" s="133"/>
      <c r="L28" s="529"/>
      <c r="M28" s="529"/>
      <c r="N28" s="529"/>
      <c r="O28" s="133"/>
      <c r="P28" s="134" t="s">
        <v>176</v>
      </c>
      <c r="Q28" s="135"/>
      <c r="R28" s="136" t="e">
        <f>#REF!/#REF!</f>
        <v>#REF!</v>
      </c>
      <c r="S28" s="137">
        <v>25000000</v>
      </c>
      <c r="T28" s="137"/>
      <c r="U28" s="138">
        <v>25000000</v>
      </c>
      <c r="V28" s="139"/>
      <c r="W28" s="140"/>
      <c r="X28" s="140"/>
    </row>
    <row r="29" spans="1:24" ht="114.75">
      <c r="A29" s="528"/>
      <c r="B29" s="540"/>
      <c r="C29" s="538"/>
      <c r="D29" s="531"/>
      <c r="E29" s="531"/>
      <c r="F29" s="529"/>
      <c r="G29" s="529"/>
      <c r="H29" s="529"/>
      <c r="I29" s="529"/>
      <c r="J29" s="529"/>
      <c r="K29" s="133"/>
      <c r="L29" s="529"/>
      <c r="M29" s="529"/>
      <c r="N29" s="529"/>
      <c r="O29" s="133"/>
      <c r="P29" s="134" t="s">
        <v>177</v>
      </c>
      <c r="Q29" s="135"/>
      <c r="R29" s="136" t="e">
        <f>#REF!/#REF!</f>
        <v>#REF!</v>
      </c>
      <c r="S29" s="137">
        <v>20000000</v>
      </c>
      <c r="T29" s="137"/>
      <c r="U29" s="138">
        <v>20000000</v>
      </c>
      <c r="V29" s="139"/>
      <c r="W29" s="140"/>
      <c r="X29" s="140"/>
    </row>
    <row r="30" spans="1:24" ht="15">
      <c r="A30" s="528"/>
      <c r="B30" s="540"/>
      <c r="C30" s="538"/>
      <c r="D30" s="531"/>
      <c r="E30" s="531"/>
      <c r="F30" s="529"/>
      <c r="G30" s="529"/>
      <c r="H30" s="529"/>
      <c r="I30" s="529"/>
      <c r="J30" s="529"/>
      <c r="K30" s="133"/>
      <c r="L30" s="529"/>
      <c r="M30" s="529"/>
      <c r="N30" s="529"/>
      <c r="O30" s="133"/>
      <c r="P30" s="134" t="s">
        <v>178</v>
      </c>
      <c r="Q30" s="132"/>
      <c r="R30" s="141" t="e">
        <f>#REF!/#REF!</f>
        <v>#REF!</v>
      </c>
      <c r="S30" s="137">
        <v>27000000</v>
      </c>
      <c r="T30" s="137"/>
      <c r="U30" s="138">
        <v>27000000</v>
      </c>
      <c r="V30" s="139"/>
      <c r="W30" s="140"/>
      <c r="X30" s="140"/>
    </row>
    <row r="31" spans="1:24" ht="102">
      <c r="A31" s="528"/>
      <c r="B31" s="218">
        <v>0.1</v>
      </c>
      <c r="C31" s="131"/>
      <c r="D31" s="132" t="s">
        <v>179</v>
      </c>
      <c r="E31" s="132" t="s">
        <v>180</v>
      </c>
      <c r="F31" s="133">
        <v>0</v>
      </c>
      <c r="G31" s="133">
        <v>13</v>
      </c>
      <c r="H31" s="133">
        <v>6</v>
      </c>
      <c r="I31" s="133"/>
      <c r="J31" s="133"/>
      <c r="K31" s="133"/>
      <c r="L31" s="133"/>
      <c r="M31" s="133"/>
      <c r="N31" s="133"/>
      <c r="O31" s="133"/>
      <c r="P31" s="134" t="s">
        <v>173</v>
      </c>
      <c r="Q31" s="142"/>
      <c r="R31" s="141" t="e">
        <f>#REF!/#REF!</f>
        <v>#REF!</v>
      </c>
      <c r="S31" s="137">
        <v>5000000</v>
      </c>
      <c r="T31" s="137"/>
      <c r="U31" s="138">
        <v>5000000</v>
      </c>
      <c r="V31" s="139"/>
      <c r="W31" s="140"/>
      <c r="X31" s="140"/>
    </row>
    <row r="32" spans="1:24" ht="102">
      <c r="A32" s="528"/>
      <c r="B32" s="218">
        <v>0.1</v>
      </c>
      <c r="C32" s="131"/>
      <c r="D32" s="132" t="s">
        <v>181</v>
      </c>
      <c r="E32" s="132" t="s">
        <v>182</v>
      </c>
      <c r="F32" s="133">
        <v>0</v>
      </c>
      <c r="G32" s="133">
        <v>27</v>
      </c>
      <c r="H32" s="133">
        <v>6</v>
      </c>
      <c r="I32" s="133"/>
      <c r="J32" s="133"/>
      <c r="K32" s="133"/>
      <c r="L32" s="133"/>
      <c r="M32" s="133"/>
      <c r="N32" s="133"/>
      <c r="O32" s="133"/>
      <c r="P32" s="134" t="s">
        <v>173</v>
      </c>
      <c r="Q32" s="142"/>
      <c r="R32" s="141" t="e">
        <f>#REF!/#REF!</f>
        <v>#REF!</v>
      </c>
      <c r="S32" s="137">
        <v>7000000</v>
      </c>
      <c r="T32" s="137"/>
      <c r="U32" s="138">
        <v>7000000</v>
      </c>
      <c r="V32" s="139"/>
      <c r="W32" s="140"/>
      <c r="X32" s="140"/>
    </row>
    <row r="33" spans="1:24" ht="15">
      <c r="A33" s="528"/>
      <c r="B33" s="536">
        <v>0.05</v>
      </c>
      <c r="C33" s="141"/>
      <c r="D33" s="531" t="s">
        <v>183</v>
      </c>
      <c r="E33" s="531" t="s">
        <v>184</v>
      </c>
      <c r="F33" s="531">
        <v>0</v>
      </c>
      <c r="G33" s="531">
        <v>13</v>
      </c>
      <c r="H33" s="531">
        <v>6</v>
      </c>
      <c r="I33" s="133"/>
      <c r="J33" s="133"/>
      <c r="K33" s="133"/>
      <c r="L33" s="133"/>
      <c r="M33" s="529"/>
      <c r="N33" s="529"/>
      <c r="O33" s="133"/>
      <c r="P33" s="134"/>
      <c r="Q33" s="143"/>
      <c r="R33" s="131"/>
      <c r="S33" s="144"/>
      <c r="T33" s="144"/>
      <c r="U33" s="145"/>
      <c r="V33" s="145"/>
      <c r="W33" s="146"/>
      <c r="X33" s="146"/>
    </row>
    <row r="34" spans="1:24" ht="102">
      <c r="A34" s="528"/>
      <c r="B34" s="536"/>
      <c r="C34" s="141"/>
      <c r="D34" s="531"/>
      <c r="E34" s="531"/>
      <c r="F34" s="531"/>
      <c r="G34" s="531"/>
      <c r="H34" s="531"/>
      <c r="I34" s="133"/>
      <c r="J34" s="133"/>
      <c r="K34" s="133"/>
      <c r="L34" s="133"/>
      <c r="M34" s="529"/>
      <c r="N34" s="529"/>
      <c r="O34" s="133"/>
      <c r="P34" s="134" t="s">
        <v>173</v>
      </c>
      <c r="Q34" s="142"/>
      <c r="R34" s="141" t="e">
        <f>#REF!/#REF!</f>
        <v>#REF!</v>
      </c>
      <c r="S34" s="137">
        <v>5000000</v>
      </c>
      <c r="T34" s="137"/>
      <c r="U34" s="147">
        <v>5000000</v>
      </c>
      <c r="V34" s="147"/>
      <c r="W34" s="146"/>
      <c r="X34" s="146"/>
    </row>
    <row r="35" spans="1:24" ht="102">
      <c r="A35" s="528"/>
      <c r="B35" s="219">
        <v>0.1</v>
      </c>
      <c r="C35" s="141"/>
      <c r="D35" s="132" t="s">
        <v>185</v>
      </c>
      <c r="E35" s="132" t="s">
        <v>186</v>
      </c>
      <c r="F35" s="133">
        <v>0</v>
      </c>
      <c r="G35" s="133">
        <v>10</v>
      </c>
      <c r="H35" s="133">
        <v>4</v>
      </c>
      <c r="I35" s="133"/>
      <c r="J35" s="133"/>
      <c r="K35" s="133"/>
      <c r="L35" s="133"/>
      <c r="M35" s="133"/>
      <c r="N35" s="133"/>
      <c r="O35" s="133"/>
      <c r="P35" s="134" t="s">
        <v>173</v>
      </c>
      <c r="Q35" s="132"/>
      <c r="R35" s="136" t="e">
        <f>#REF!/#REF!</f>
        <v>#REF!</v>
      </c>
      <c r="S35" s="137">
        <v>5000000</v>
      </c>
      <c r="T35" s="137"/>
      <c r="U35" s="147">
        <v>5000000</v>
      </c>
      <c r="V35" s="147"/>
      <c r="W35" s="146"/>
      <c r="X35" s="146"/>
    </row>
    <row r="36" spans="1:24" ht="63.75">
      <c r="A36" s="528"/>
      <c r="B36" s="219">
        <v>0.1</v>
      </c>
      <c r="C36" s="141"/>
      <c r="D36" s="132" t="s">
        <v>187</v>
      </c>
      <c r="E36" s="132" t="s">
        <v>188</v>
      </c>
      <c r="F36" s="133">
        <v>0</v>
      </c>
      <c r="G36" s="133">
        <v>1</v>
      </c>
      <c r="H36" s="133">
        <v>1</v>
      </c>
      <c r="I36" s="133"/>
      <c r="J36" s="133"/>
      <c r="K36" s="133"/>
      <c r="L36" s="133"/>
      <c r="M36" s="133"/>
      <c r="N36" s="133"/>
      <c r="O36" s="133"/>
      <c r="P36" s="134" t="s">
        <v>189</v>
      </c>
      <c r="Q36" s="132"/>
      <c r="R36" s="141" t="e">
        <f>#REF!/#REF!</f>
        <v>#REF!</v>
      </c>
      <c r="S36" s="137">
        <v>50000000</v>
      </c>
      <c r="T36" s="137"/>
      <c r="U36" s="147"/>
      <c r="V36" s="147">
        <v>50000000</v>
      </c>
      <c r="W36" s="146"/>
      <c r="X36" s="146"/>
    </row>
    <row r="37" spans="1:24" ht="25.5">
      <c r="A37" s="528"/>
      <c r="B37" s="536"/>
      <c r="C37" s="141"/>
      <c r="D37" s="537" t="s">
        <v>190</v>
      </c>
      <c r="E37" s="537" t="s">
        <v>191</v>
      </c>
      <c r="F37" s="529">
        <v>0</v>
      </c>
      <c r="G37" s="529">
        <v>13</v>
      </c>
      <c r="H37" s="529">
        <v>10</v>
      </c>
      <c r="I37" s="148"/>
      <c r="J37" s="149"/>
      <c r="K37" s="131"/>
      <c r="L37" s="131"/>
      <c r="M37" s="535"/>
      <c r="N37" s="538"/>
      <c r="O37" s="538"/>
      <c r="P37" s="134" t="s">
        <v>192</v>
      </c>
      <c r="Q37" s="132"/>
      <c r="R37" s="141" t="e">
        <f>#REF!/#REF!</f>
        <v>#REF!</v>
      </c>
      <c r="S37" s="137">
        <v>40000000</v>
      </c>
      <c r="T37" s="137"/>
      <c r="U37" s="147">
        <v>30000000</v>
      </c>
      <c r="V37" s="147">
        <v>10000000</v>
      </c>
      <c r="W37" s="146"/>
      <c r="X37" s="146"/>
    </row>
    <row r="38" spans="1:24" ht="15">
      <c r="A38" s="528"/>
      <c r="B38" s="536"/>
      <c r="C38" s="141"/>
      <c r="D38" s="537"/>
      <c r="E38" s="537"/>
      <c r="F38" s="529"/>
      <c r="G38" s="529"/>
      <c r="H38" s="529"/>
      <c r="I38" s="148"/>
      <c r="J38" s="149"/>
      <c r="K38" s="131"/>
      <c r="L38" s="131"/>
      <c r="M38" s="529"/>
      <c r="N38" s="538"/>
      <c r="O38" s="538"/>
      <c r="P38" s="134" t="s">
        <v>193</v>
      </c>
      <c r="Q38" s="132"/>
      <c r="R38" s="141" t="e">
        <f>#REF!/#REF!</f>
        <v>#REF!</v>
      </c>
      <c r="S38" s="150">
        <v>40000000</v>
      </c>
      <c r="T38" s="137"/>
      <c r="U38" s="151">
        <v>40000000</v>
      </c>
      <c r="V38" s="147"/>
      <c r="W38" s="146"/>
      <c r="X38" s="146"/>
    </row>
    <row r="39" spans="1:24" ht="102">
      <c r="A39" s="528"/>
      <c r="B39" s="219">
        <v>0.2</v>
      </c>
      <c r="C39" s="141"/>
      <c r="D39" s="132" t="s">
        <v>194</v>
      </c>
      <c r="E39" s="132" t="str">
        <f>+'[2]Plan Indicativo'!$R$19</f>
        <v>Número de planes de mejoramiento formulados e implementados.</v>
      </c>
      <c r="F39" s="133">
        <v>0</v>
      </c>
      <c r="G39" s="133">
        <v>13</v>
      </c>
      <c r="H39" s="133">
        <v>6</v>
      </c>
      <c r="I39" s="133"/>
      <c r="J39" s="133"/>
      <c r="K39" s="133"/>
      <c r="L39" s="133"/>
      <c r="M39" s="133"/>
      <c r="N39" s="133"/>
      <c r="O39" s="133"/>
      <c r="P39" s="134" t="s">
        <v>173</v>
      </c>
      <c r="Q39" s="132"/>
      <c r="R39" s="141" t="e">
        <f>#REF!/#REF!</f>
        <v>#REF!</v>
      </c>
      <c r="S39" s="137">
        <v>3000000</v>
      </c>
      <c r="T39" s="137"/>
      <c r="U39" s="147">
        <v>3000000</v>
      </c>
      <c r="V39" s="147"/>
      <c r="W39" s="146"/>
      <c r="X39" s="146"/>
    </row>
    <row r="40" spans="1:24" ht="15">
      <c r="A40" s="539"/>
      <c r="B40" s="539"/>
      <c r="C40" s="152"/>
      <c r="D40" s="153"/>
      <c r="E40" s="153"/>
      <c r="F40" s="153"/>
      <c r="G40" s="153"/>
      <c r="H40" s="153"/>
      <c r="I40" s="153"/>
      <c r="J40" s="153"/>
      <c r="K40" s="153"/>
      <c r="L40" s="153"/>
      <c r="M40" s="153"/>
      <c r="N40" s="153"/>
      <c r="O40" s="153"/>
      <c r="P40" s="153"/>
      <c r="Q40" s="153"/>
      <c r="R40" s="154" t="e">
        <f>#REF!/#REF!</f>
        <v>#REF!</v>
      </c>
      <c r="S40" s="155">
        <v>232000000</v>
      </c>
      <c r="T40" s="155"/>
      <c r="U40" s="156">
        <v>172000000</v>
      </c>
      <c r="V40" s="156">
        <v>60000000</v>
      </c>
      <c r="W40" s="157">
        <v>0</v>
      </c>
      <c r="X40" s="157">
        <v>232000000</v>
      </c>
    </row>
    <row r="41" spans="1:24" ht="51">
      <c r="A41" s="528" t="s">
        <v>195</v>
      </c>
      <c r="B41" s="220">
        <v>0.1</v>
      </c>
      <c r="C41" s="158"/>
      <c r="D41" s="134" t="s">
        <v>196</v>
      </c>
      <c r="E41" s="134" t="s">
        <v>197</v>
      </c>
      <c r="F41" s="133">
        <v>0</v>
      </c>
      <c r="G41" s="133">
        <v>5000</v>
      </c>
      <c r="H41" s="133">
        <v>1400</v>
      </c>
      <c r="I41" s="133"/>
      <c r="J41" s="133"/>
      <c r="K41" s="133"/>
      <c r="L41" s="133"/>
      <c r="M41" s="133"/>
      <c r="N41" s="133"/>
      <c r="O41" s="133"/>
      <c r="P41" s="132" t="s">
        <v>198</v>
      </c>
      <c r="Q41" s="132"/>
      <c r="R41" s="159"/>
      <c r="S41" s="137">
        <v>0</v>
      </c>
      <c r="T41" s="137"/>
      <c r="U41" s="160"/>
      <c r="V41" s="140"/>
      <c r="W41" s="140"/>
      <c r="X41" s="140"/>
    </row>
    <row r="42" spans="1:24" ht="51">
      <c r="A42" s="528"/>
      <c r="B42" s="220">
        <v>0.1</v>
      </c>
      <c r="C42" s="158"/>
      <c r="D42" s="134" t="s">
        <v>199</v>
      </c>
      <c r="E42" s="134" t="s">
        <v>200</v>
      </c>
      <c r="F42" s="133">
        <v>0</v>
      </c>
      <c r="G42" s="133">
        <v>5000</v>
      </c>
      <c r="H42" s="133">
        <v>5000</v>
      </c>
      <c r="I42" s="133"/>
      <c r="J42" s="133"/>
      <c r="K42" s="133"/>
      <c r="L42" s="133"/>
      <c r="M42" s="133"/>
      <c r="N42" s="133"/>
      <c r="O42" s="133"/>
      <c r="P42" s="132" t="s">
        <v>201</v>
      </c>
      <c r="Q42" s="161"/>
      <c r="R42" s="159"/>
      <c r="S42" s="137">
        <v>0</v>
      </c>
      <c r="T42" s="137"/>
      <c r="U42" s="160"/>
      <c r="V42" s="140">
        <v>0</v>
      </c>
      <c r="W42" s="140"/>
      <c r="X42" s="140"/>
    </row>
    <row r="43" spans="1:24" ht="63.75">
      <c r="A43" s="528"/>
      <c r="B43" s="220">
        <v>0.1</v>
      </c>
      <c r="C43" s="158"/>
      <c r="D43" s="134" t="s">
        <v>202</v>
      </c>
      <c r="E43" s="134" t="s">
        <v>203</v>
      </c>
      <c r="F43" s="133">
        <v>0</v>
      </c>
      <c r="G43" s="133">
        <v>1000</v>
      </c>
      <c r="H43" s="133">
        <v>400</v>
      </c>
      <c r="I43" s="133"/>
      <c r="J43" s="133"/>
      <c r="K43" s="133"/>
      <c r="L43" s="133"/>
      <c r="M43" s="133"/>
      <c r="N43" s="133"/>
      <c r="O43" s="133"/>
      <c r="P43" s="132" t="s">
        <v>204</v>
      </c>
      <c r="Q43" s="137"/>
      <c r="R43" s="158" t="e">
        <f>#REF!/#REF!</f>
        <v>#REF!</v>
      </c>
      <c r="S43" s="137">
        <v>449501913</v>
      </c>
      <c r="T43" s="137"/>
      <c r="U43" s="162">
        <v>299501913</v>
      </c>
      <c r="V43" s="163">
        <v>150000000</v>
      </c>
      <c r="W43" s="164">
        <v>0</v>
      </c>
      <c r="X43" s="164"/>
    </row>
    <row r="44" spans="1:24" ht="63.75">
      <c r="A44" s="528"/>
      <c r="B44" s="220">
        <v>0.1</v>
      </c>
      <c r="C44" s="158"/>
      <c r="D44" s="134" t="s">
        <v>205</v>
      </c>
      <c r="E44" s="134" t="s">
        <v>206</v>
      </c>
      <c r="F44" s="133">
        <v>6000</v>
      </c>
      <c r="G44" s="133">
        <v>8000</v>
      </c>
      <c r="H44" s="133">
        <v>5800</v>
      </c>
      <c r="I44" s="133"/>
      <c r="J44" s="133"/>
      <c r="K44" s="133"/>
      <c r="L44" s="133"/>
      <c r="M44" s="133"/>
      <c r="N44" s="133"/>
      <c r="O44" s="133"/>
      <c r="P44" s="132" t="s">
        <v>207</v>
      </c>
      <c r="Q44" s="137"/>
      <c r="R44" s="158" t="e">
        <f>#REF!/#REF!</f>
        <v>#REF!</v>
      </c>
      <c r="S44" s="137">
        <v>192143789</v>
      </c>
      <c r="T44" s="137"/>
      <c r="U44" s="165">
        <v>192143789</v>
      </c>
      <c r="V44" s="140"/>
      <c r="W44" s="140"/>
      <c r="X44" s="140"/>
    </row>
    <row r="45" spans="1:24" ht="63.75">
      <c r="A45" s="528"/>
      <c r="B45" s="220">
        <v>0.1</v>
      </c>
      <c r="C45" s="158"/>
      <c r="D45" s="134" t="s">
        <v>208</v>
      </c>
      <c r="E45" s="134" t="s">
        <v>209</v>
      </c>
      <c r="F45" s="133">
        <v>500</v>
      </c>
      <c r="G45" s="133">
        <v>1000</v>
      </c>
      <c r="H45" s="133">
        <v>500</v>
      </c>
      <c r="I45" s="133"/>
      <c r="J45" s="133"/>
      <c r="K45" s="133"/>
      <c r="L45" s="133"/>
      <c r="M45" s="133"/>
      <c r="N45" s="133"/>
      <c r="O45" s="133"/>
      <c r="P45" s="132" t="s">
        <v>210</v>
      </c>
      <c r="Q45" s="137"/>
      <c r="R45" s="158" t="e">
        <f>#REF!/#REF!</f>
        <v>#REF!</v>
      </c>
      <c r="S45" s="137">
        <v>0</v>
      </c>
      <c r="T45" s="137"/>
      <c r="U45" s="160"/>
      <c r="V45" s="140"/>
      <c r="W45" s="140"/>
      <c r="X45" s="140"/>
    </row>
    <row r="46" spans="1:24" ht="38.25">
      <c r="A46" s="528"/>
      <c r="B46" s="220">
        <v>0.1</v>
      </c>
      <c r="C46" s="158"/>
      <c r="D46" s="134" t="s">
        <v>211</v>
      </c>
      <c r="E46" s="134" t="s">
        <v>212</v>
      </c>
      <c r="F46" s="133">
        <v>0</v>
      </c>
      <c r="G46" s="133">
        <v>900</v>
      </c>
      <c r="H46" s="133">
        <v>300</v>
      </c>
      <c r="I46" s="133"/>
      <c r="J46" s="133"/>
      <c r="K46" s="133"/>
      <c r="L46" s="133"/>
      <c r="M46" s="133"/>
      <c r="N46" s="133"/>
      <c r="O46" s="133"/>
      <c r="P46" s="132" t="s">
        <v>213</v>
      </c>
      <c r="Q46" s="161"/>
      <c r="R46" s="158" t="e">
        <f>#REF!/#REF!</f>
        <v>#REF!</v>
      </c>
      <c r="S46" s="137">
        <v>0</v>
      </c>
      <c r="T46" s="137"/>
      <c r="U46" s="160"/>
      <c r="V46" s="140"/>
      <c r="W46" s="140"/>
      <c r="X46" s="140"/>
    </row>
    <row r="47" spans="1:24" ht="76.5">
      <c r="A47" s="528"/>
      <c r="B47" s="220">
        <v>0.1</v>
      </c>
      <c r="C47" s="158"/>
      <c r="D47" s="134" t="s">
        <v>214</v>
      </c>
      <c r="E47" s="134" t="s">
        <v>215</v>
      </c>
      <c r="F47" s="133">
        <v>256</v>
      </c>
      <c r="G47" s="133">
        <v>456</v>
      </c>
      <c r="H47" s="133">
        <v>300</v>
      </c>
      <c r="I47" s="133"/>
      <c r="J47" s="133"/>
      <c r="K47" s="133"/>
      <c r="L47" s="133"/>
      <c r="M47" s="133"/>
      <c r="N47" s="133"/>
      <c r="O47" s="133"/>
      <c r="P47" s="132" t="s">
        <v>216</v>
      </c>
      <c r="Q47" s="137"/>
      <c r="R47" s="166" t="e">
        <f>#REF!/#REF!</f>
        <v>#REF!</v>
      </c>
      <c r="S47" s="137">
        <v>72543000</v>
      </c>
      <c r="T47" s="137"/>
      <c r="U47" s="167">
        <v>72543000</v>
      </c>
      <c r="V47" s="139"/>
      <c r="W47" s="140"/>
      <c r="X47" s="140"/>
    </row>
    <row r="48" spans="1:24" ht="51">
      <c r="A48" s="528"/>
      <c r="B48" s="220">
        <v>0.1</v>
      </c>
      <c r="C48" s="158"/>
      <c r="D48" s="134" t="s">
        <v>217</v>
      </c>
      <c r="E48" s="134" t="s">
        <v>218</v>
      </c>
      <c r="F48" s="133">
        <v>0</v>
      </c>
      <c r="G48" s="133">
        <v>60</v>
      </c>
      <c r="H48" s="133">
        <v>15</v>
      </c>
      <c r="I48" s="133"/>
      <c r="J48" s="133"/>
      <c r="K48" s="133"/>
      <c r="L48" s="133"/>
      <c r="M48" s="133"/>
      <c r="N48" s="133"/>
      <c r="O48" s="133"/>
      <c r="P48" s="132"/>
      <c r="Q48" s="137"/>
      <c r="R48" s="168" t="e">
        <f>#REF!/#REF!</f>
        <v>#REF!</v>
      </c>
      <c r="S48" s="137">
        <v>1300000000</v>
      </c>
      <c r="T48" s="137"/>
      <c r="U48" s="138">
        <v>1200000000</v>
      </c>
      <c r="V48" s="169">
        <v>100000000</v>
      </c>
      <c r="W48" s="164"/>
      <c r="X48" s="140">
        <v>0</v>
      </c>
    </row>
    <row r="49" spans="1:24" ht="63.75">
      <c r="A49" s="170"/>
      <c r="B49" s="220"/>
      <c r="C49" s="158"/>
      <c r="D49" s="143" t="s">
        <v>219</v>
      </c>
      <c r="E49" s="143" t="s">
        <v>220</v>
      </c>
      <c r="F49" s="133">
        <v>0</v>
      </c>
      <c r="G49" s="133">
        <v>62</v>
      </c>
      <c r="H49" s="133">
        <v>30</v>
      </c>
      <c r="I49" s="133"/>
      <c r="J49" s="133"/>
      <c r="K49" s="133"/>
      <c r="L49" s="133"/>
      <c r="M49" s="133"/>
      <c r="N49" s="133"/>
      <c r="O49" s="133"/>
      <c r="P49" s="132"/>
      <c r="Q49" s="171"/>
      <c r="R49" s="158" t="e">
        <f>#REF!/#REF!</f>
        <v>#REF!</v>
      </c>
      <c r="S49" s="137">
        <v>400000000</v>
      </c>
      <c r="T49" s="137"/>
      <c r="U49" s="167">
        <v>100000000</v>
      </c>
      <c r="V49" s="169">
        <v>300000000</v>
      </c>
      <c r="W49" s="140"/>
      <c r="X49" s="140"/>
    </row>
    <row r="50" spans="1:24" ht="76.5">
      <c r="A50" s="528"/>
      <c r="B50" s="533"/>
      <c r="C50" s="172"/>
      <c r="D50" s="534" t="s">
        <v>221</v>
      </c>
      <c r="E50" s="534" t="s">
        <v>222</v>
      </c>
      <c r="F50" s="531">
        <v>29445</v>
      </c>
      <c r="G50" s="531">
        <v>30100</v>
      </c>
      <c r="H50" s="531">
        <v>30000</v>
      </c>
      <c r="I50" s="529"/>
      <c r="J50" s="529"/>
      <c r="K50" s="133"/>
      <c r="L50" s="529"/>
      <c r="M50" s="529"/>
      <c r="N50" s="531"/>
      <c r="O50" s="531"/>
      <c r="P50" s="132" t="s">
        <v>223</v>
      </c>
      <c r="Q50" s="137"/>
      <c r="R50" s="168"/>
      <c r="S50" s="137">
        <v>1550000000</v>
      </c>
      <c r="T50" s="137"/>
      <c r="U50" s="138">
        <v>1550000000</v>
      </c>
      <c r="V50" s="139"/>
      <c r="W50" s="140"/>
      <c r="X50" s="140"/>
    </row>
    <row r="51" spans="1:24" ht="38.25">
      <c r="A51" s="528"/>
      <c r="B51" s="533"/>
      <c r="C51" s="172"/>
      <c r="D51" s="534"/>
      <c r="E51" s="534"/>
      <c r="F51" s="531"/>
      <c r="G51" s="531"/>
      <c r="H51" s="531"/>
      <c r="I51" s="529"/>
      <c r="J51" s="529"/>
      <c r="K51" s="133"/>
      <c r="L51" s="529"/>
      <c r="M51" s="529"/>
      <c r="N51" s="531"/>
      <c r="O51" s="531"/>
      <c r="P51" s="132" t="s">
        <v>224</v>
      </c>
      <c r="Q51" s="137"/>
      <c r="R51" s="168"/>
      <c r="S51" s="137">
        <v>1677600000</v>
      </c>
      <c r="T51" s="137"/>
      <c r="U51" s="138">
        <v>1677600000</v>
      </c>
      <c r="V51" s="139"/>
      <c r="W51" s="140"/>
      <c r="X51" s="140"/>
    </row>
    <row r="52" spans="1:24" ht="38.25">
      <c r="A52" s="528"/>
      <c r="B52" s="533"/>
      <c r="C52" s="172"/>
      <c r="D52" s="534"/>
      <c r="E52" s="534"/>
      <c r="F52" s="531"/>
      <c r="G52" s="531"/>
      <c r="H52" s="531"/>
      <c r="I52" s="529"/>
      <c r="J52" s="529"/>
      <c r="K52" s="133"/>
      <c r="L52" s="529"/>
      <c r="M52" s="529"/>
      <c r="N52" s="531"/>
      <c r="O52" s="531"/>
      <c r="P52" s="132" t="s">
        <v>225</v>
      </c>
      <c r="Q52" s="137"/>
      <c r="R52" s="168"/>
      <c r="S52" s="137">
        <v>535000000</v>
      </c>
      <c r="T52" s="137"/>
      <c r="U52" s="167">
        <v>280000000</v>
      </c>
      <c r="V52" s="173">
        <v>255000000</v>
      </c>
      <c r="W52" s="140"/>
      <c r="X52" s="140"/>
    </row>
    <row r="53" spans="1:24" ht="38.25">
      <c r="A53" s="528"/>
      <c r="B53" s="533"/>
      <c r="C53" s="172"/>
      <c r="D53" s="534"/>
      <c r="E53" s="534"/>
      <c r="F53" s="531"/>
      <c r="G53" s="531"/>
      <c r="H53" s="531"/>
      <c r="I53" s="529"/>
      <c r="J53" s="529"/>
      <c r="K53" s="133"/>
      <c r="L53" s="529"/>
      <c r="M53" s="529"/>
      <c r="N53" s="531"/>
      <c r="O53" s="531"/>
      <c r="P53" s="132" t="s">
        <v>226</v>
      </c>
      <c r="Q53" s="137"/>
      <c r="R53" s="168"/>
      <c r="S53" s="137">
        <v>200000000</v>
      </c>
      <c r="T53" s="137"/>
      <c r="U53" s="138">
        <v>200000000</v>
      </c>
      <c r="V53" s="139"/>
      <c r="W53" s="140"/>
      <c r="X53" s="140"/>
    </row>
    <row r="54" spans="1:24" ht="15">
      <c r="A54" s="152"/>
      <c r="B54" s="221"/>
      <c r="C54" s="154"/>
      <c r="D54" s="174"/>
      <c r="E54" s="174"/>
      <c r="F54" s="174"/>
      <c r="G54" s="174"/>
      <c r="H54" s="174"/>
      <c r="I54" s="174"/>
      <c r="J54" s="174"/>
      <c r="K54" s="174"/>
      <c r="L54" s="174"/>
      <c r="M54" s="174"/>
      <c r="N54" s="174"/>
      <c r="O54" s="175"/>
      <c r="P54" s="176"/>
      <c r="Q54" s="176"/>
      <c r="R54" s="154" t="e">
        <f>#REF!/#REF!</f>
        <v>#REF!</v>
      </c>
      <c r="S54" s="177">
        <v>6376788702</v>
      </c>
      <c r="T54" s="177"/>
      <c r="U54" s="177">
        <v>5571788702</v>
      </c>
      <c r="V54" s="177">
        <v>805000000</v>
      </c>
      <c r="W54" s="177">
        <v>0</v>
      </c>
      <c r="X54" s="178">
        <v>6376788702</v>
      </c>
    </row>
    <row r="55" spans="1:24" ht="51">
      <c r="A55" s="528" t="s">
        <v>227</v>
      </c>
      <c r="B55" s="530">
        <v>0.2</v>
      </c>
      <c r="C55" s="158"/>
      <c r="D55" s="532" t="s">
        <v>228</v>
      </c>
      <c r="E55" s="532" t="s">
        <v>229</v>
      </c>
      <c r="F55" s="529">
        <v>0</v>
      </c>
      <c r="G55" s="529">
        <v>1</v>
      </c>
      <c r="H55" s="529">
        <v>1</v>
      </c>
      <c r="I55" s="529"/>
      <c r="J55" s="529"/>
      <c r="K55" s="133"/>
      <c r="L55" s="529"/>
      <c r="M55" s="529"/>
      <c r="N55" s="529"/>
      <c r="O55" s="529"/>
      <c r="P55" s="134" t="s">
        <v>230</v>
      </c>
      <c r="Q55" s="137"/>
      <c r="R55" s="158" t="e">
        <f>#REF!/#REF!</f>
        <v>#REF!</v>
      </c>
      <c r="S55" s="137">
        <v>178219798</v>
      </c>
      <c r="T55" s="137"/>
      <c r="U55" s="160"/>
      <c r="V55" s="179">
        <v>178219798</v>
      </c>
      <c r="W55" s="140"/>
      <c r="X55" s="140"/>
    </row>
    <row r="56" spans="1:24" ht="51">
      <c r="A56" s="528"/>
      <c r="B56" s="530"/>
      <c r="C56" s="158"/>
      <c r="D56" s="532"/>
      <c r="E56" s="532"/>
      <c r="F56" s="529"/>
      <c r="G56" s="529"/>
      <c r="H56" s="529"/>
      <c r="I56" s="529"/>
      <c r="J56" s="529"/>
      <c r="K56" s="133"/>
      <c r="L56" s="529"/>
      <c r="M56" s="529"/>
      <c r="N56" s="529"/>
      <c r="O56" s="529"/>
      <c r="P56" s="134" t="s">
        <v>231</v>
      </c>
      <c r="Q56" s="137"/>
      <c r="R56" s="158"/>
      <c r="S56" s="137">
        <v>200000000</v>
      </c>
      <c r="T56" s="137"/>
      <c r="U56" s="160"/>
      <c r="V56" s="179">
        <v>200000000</v>
      </c>
      <c r="W56" s="140"/>
      <c r="X56" s="140"/>
    </row>
    <row r="57" spans="1:24" ht="76.5">
      <c r="A57" s="528"/>
      <c r="B57" s="220">
        <v>0.2</v>
      </c>
      <c r="C57" s="158"/>
      <c r="D57" s="134" t="s">
        <v>232</v>
      </c>
      <c r="E57" s="134" t="s">
        <v>233</v>
      </c>
      <c r="F57" s="133">
        <v>0</v>
      </c>
      <c r="G57" s="133">
        <v>7</v>
      </c>
      <c r="H57" s="133">
        <v>1</v>
      </c>
      <c r="I57" s="133"/>
      <c r="J57" s="133"/>
      <c r="K57" s="133"/>
      <c r="L57" s="133"/>
      <c r="M57" s="133"/>
      <c r="N57" s="133"/>
      <c r="O57" s="161"/>
      <c r="P57" s="134" t="s">
        <v>234</v>
      </c>
      <c r="Q57" s="161"/>
      <c r="R57" s="158" t="e">
        <f>#REF!/#REF!</f>
        <v>#REF!</v>
      </c>
      <c r="S57" s="137">
        <v>0</v>
      </c>
      <c r="T57" s="137"/>
      <c r="U57" s="160"/>
      <c r="V57" s="140">
        <v>0</v>
      </c>
      <c r="W57" s="140"/>
      <c r="X57" s="140"/>
    </row>
    <row r="58" spans="1:24" ht="63.75">
      <c r="A58" s="528"/>
      <c r="B58" s="220">
        <v>0.2</v>
      </c>
      <c r="C58" s="158"/>
      <c r="D58" s="134" t="s">
        <v>235</v>
      </c>
      <c r="E58" s="134" t="s">
        <v>236</v>
      </c>
      <c r="F58" s="133">
        <v>0</v>
      </c>
      <c r="G58" s="133">
        <v>1</v>
      </c>
      <c r="H58" s="133">
        <v>1</v>
      </c>
      <c r="I58" s="133"/>
      <c r="J58" s="133"/>
      <c r="K58" s="133"/>
      <c r="L58" s="133"/>
      <c r="M58" s="133"/>
      <c r="N58" s="133"/>
      <c r="O58" s="137"/>
      <c r="P58" s="134" t="s">
        <v>237</v>
      </c>
      <c r="Q58" s="137"/>
      <c r="R58" s="158" t="e">
        <f>#REF!/#REF!</f>
        <v>#REF!</v>
      </c>
      <c r="S58" s="137">
        <v>0</v>
      </c>
      <c r="T58" s="137"/>
      <c r="U58" s="160"/>
      <c r="V58" s="140"/>
      <c r="W58" s="140"/>
      <c r="X58" s="140"/>
    </row>
    <row r="59" spans="1:24" ht="63.75">
      <c r="A59" s="528"/>
      <c r="B59" s="220">
        <v>0.2</v>
      </c>
      <c r="C59" s="158"/>
      <c r="D59" s="134" t="s">
        <v>238</v>
      </c>
      <c r="E59" s="134" t="s">
        <v>239</v>
      </c>
      <c r="F59" s="133">
        <v>8</v>
      </c>
      <c r="G59" s="133">
        <v>13</v>
      </c>
      <c r="H59" s="133">
        <v>13</v>
      </c>
      <c r="I59" s="133"/>
      <c r="J59" s="133"/>
      <c r="K59" s="133"/>
      <c r="L59" s="133"/>
      <c r="M59" s="133"/>
      <c r="N59" s="133"/>
      <c r="O59" s="137"/>
      <c r="P59" s="134" t="s">
        <v>240</v>
      </c>
      <c r="Q59" s="137"/>
      <c r="R59" s="158" t="e">
        <f>#REF!/#REF!</f>
        <v>#REF!</v>
      </c>
      <c r="S59" s="180">
        <v>258000000</v>
      </c>
      <c r="T59" s="180"/>
      <c r="U59" s="162">
        <v>258000000</v>
      </c>
      <c r="V59" s="140"/>
      <c r="W59" s="140"/>
      <c r="X59" s="140"/>
    </row>
    <row r="60" spans="1:24" ht="63.75">
      <c r="A60" s="528"/>
      <c r="B60" s="220">
        <v>0.1</v>
      </c>
      <c r="C60" s="158"/>
      <c r="D60" s="134" t="s">
        <v>241</v>
      </c>
      <c r="E60" s="134" t="s">
        <v>242</v>
      </c>
      <c r="F60" s="133">
        <v>0</v>
      </c>
      <c r="G60" s="133">
        <v>3</v>
      </c>
      <c r="H60" s="133">
        <v>2</v>
      </c>
      <c r="I60" s="133"/>
      <c r="J60" s="133"/>
      <c r="K60" s="133"/>
      <c r="L60" s="133"/>
      <c r="M60" s="133"/>
      <c r="N60" s="133"/>
      <c r="O60" s="171"/>
      <c r="P60" s="134"/>
      <c r="Q60" s="171"/>
      <c r="R60" s="158" t="e">
        <f>#REF!/#REF!</f>
        <v>#REF!</v>
      </c>
      <c r="S60" s="137">
        <v>0</v>
      </c>
      <c r="T60" s="137"/>
      <c r="U60" s="160"/>
      <c r="V60" s="140"/>
      <c r="W60" s="140"/>
      <c r="X60" s="140"/>
    </row>
    <row r="61" spans="1:24" ht="89.25">
      <c r="A61" s="528"/>
      <c r="B61" s="220">
        <v>0.1</v>
      </c>
      <c r="C61" s="158"/>
      <c r="D61" s="134" t="s">
        <v>243</v>
      </c>
      <c r="E61" s="134" t="s">
        <v>244</v>
      </c>
      <c r="F61" s="133">
        <v>0</v>
      </c>
      <c r="G61" s="133">
        <v>13</v>
      </c>
      <c r="H61" s="133">
        <v>7</v>
      </c>
      <c r="I61" s="133"/>
      <c r="J61" s="133"/>
      <c r="K61" s="133"/>
      <c r="L61" s="133"/>
      <c r="M61" s="133"/>
      <c r="N61" s="133"/>
      <c r="O61" s="133"/>
      <c r="P61" s="132" t="s">
        <v>245</v>
      </c>
      <c r="Q61" s="171"/>
      <c r="R61" s="158" t="e">
        <f>#REF!/#REF!</f>
        <v>#REF!</v>
      </c>
      <c r="S61" s="137">
        <v>20000000</v>
      </c>
      <c r="T61" s="137"/>
      <c r="U61" s="181"/>
      <c r="V61" s="182">
        <v>20000000</v>
      </c>
      <c r="W61" s="140"/>
      <c r="X61" s="140"/>
    </row>
    <row r="62" spans="1:24" ht="15">
      <c r="A62" s="152"/>
      <c r="B62" s="221"/>
      <c r="C62" s="154"/>
      <c r="D62" s="174"/>
      <c r="E62" s="174"/>
      <c r="F62" s="174"/>
      <c r="G62" s="174"/>
      <c r="H62" s="174"/>
      <c r="I62" s="174"/>
      <c r="J62" s="174"/>
      <c r="K62" s="174"/>
      <c r="L62" s="174"/>
      <c r="M62" s="174"/>
      <c r="N62" s="174"/>
      <c r="O62" s="175"/>
      <c r="P62" s="153"/>
      <c r="Q62" s="153"/>
      <c r="R62" s="154" t="e">
        <f>#REF!/#REF!</f>
        <v>#REF!</v>
      </c>
      <c r="S62" s="155">
        <v>656219798</v>
      </c>
      <c r="T62" s="155"/>
      <c r="U62" s="155">
        <v>258000000</v>
      </c>
      <c r="V62" s="155">
        <v>398219798</v>
      </c>
      <c r="W62" s="183">
        <v>0</v>
      </c>
      <c r="X62" s="183">
        <v>656219798</v>
      </c>
    </row>
    <row r="63" spans="1:24" ht="63.75">
      <c r="A63" s="528" t="s">
        <v>246</v>
      </c>
      <c r="B63" s="218">
        <v>0.25</v>
      </c>
      <c r="C63" s="131"/>
      <c r="D63" s="134" t="s">
        <v>247</v>
      </c>
      <c r="E63" s="134" t="s">
        <v>248</v>
      </c>
      <c r="F63" s="133">
        <v>535</v>
      </c>
      <c r="G63" s="133">
        <v>800</v>
      </c>
      <c r="H63" s="133">
        <v>600</v>
      </c>
      <c r="I63" s="133"/>
      <c r="J63" s="133"/>
      <c r="K63" s="133"/>
      <c r="L63" s="133"/>
      <c r="M63" s="133"/>
      <c r="N63" s="133"/>
      <c r="O63" s="133"/>
      <c r="P63" s="134" t="s">
        <v>249</v>
      </c>
      <c r="Q63" s="171"/>
      <c r="R63" s="158" t="e">
        <f>#REF!/#REF!</f>
        <v>#REF!</v>
      </c>
      <c r="S63" s="137">
        <v>0</v>
      </c>
      <c r="T63" s="137"/>
      <c r="U63" s="181"/>
      <c r="V63" s="181"/>
      <c r="W63" s="140"/>
      <c r="X63" s="140"/>
    </row>
    <row r="64" spans="1:24" ht="51">
      <c r="A64" s="528"/>
      <c r="B64" s="218">
        <v>0.25</v>
      </c>
      <c r="C64" s="131"/>
      <c r="D64" s="134" t="s">
        <v>250</v>
      </c>
      <c r="E64" s="134" t="s">
        <v>251</v>
      </c>
      <c r="F64" s="133">
        <v>0</v>
      </c>
      <c r="G64" s="133">
        <v>50</v>
      </c>
      <c r="H64" s="133">
        <v>15</v>
      </c>
      <c r="I64" s="133"/>
      <c r="J64" s="133"/>
      <c r="K64" s="133"/>
      <c r="L64" s="133"/>
      <c r="M64" s="133"/>
      <c r="N64" s="133"/>
      <c r="O64" s="133"/>
      <c r="P64" s="134" t="s">
        <v>252</v>
      </c>
      <c r="Q64" s="171"/>
      <c r="R64" s="158" t="e">
        <f>#REF!/#REF!</f>
        <v>#REF!</v>
      </c>
      <c r="S64" s="137">
        <v>10000000</v>
      </c>
      <c r="T64" s="137"/>
      <c r="U64" s="181"/>
      <c r="V64" s="140">
        <v>10000000</v>
      </c>
      <c r="W64" s="140"/>
      <c r="X64" s="140"/>
    </row>
    <row r="65" spans="1:24" ht="76.5">
      <c r="A65" s="528"/>
      <c r="B65" s="218">
        <v>0.25</v>
      </c>
      <c r="C65" s="131"/>
      <c r="D65" s="134" t="s">
        <v>253</v>
      </c>
      <c r="E65" s="134" t="s">
        <v>254</v>
      </c>
      <c r="F65" s="133">
        <v>0</v>
      </c>
      <c r="G65" s="133">
        <v>1</v>
      </c>
      <c r="H65" s="133">
        <v>1</v>
      </c>
      <c r="I65" s="133"/>
      <c r="J65" s="133"/>
      <c r="K65" s="133"/>
      <c r="L65" s="133"/>
      <c r="M65" s="133"/>
      <c r="N65" s="133"/>
      <c r="O65" s="133"/>
      <c r="P65" s="134" t="s">
        <v>255</v>
      </c>
      <c r="Q65" s="171"/>
      <c r="R65" s="158" t="e">
        <f>#REF!/#REF!</f>
        <v>#REF!</v>
      </c>
      <c r="S65" s="137">
        <v>0</v>
      </c>
      <c r="T65" s="137"/>
      <c r="U65" s="181"/>
      <c r="V65" s="140"/>
      <c r="W65" s="140"/>
      <c r="X65" s="140"/>
    </row>
    <row r="66" spans="1:24" ht="38.25">
      <c r="A66" s="528"/>
      <c r="B66" s="218">
        <v>0.25</v>
      </c>
      <c r="C66" s="131"/>
      <c r="D66" s="134" t="s">
        <v>256</v>
      </c>
      <c r="E66" s="134" t="s">
        <v>257</v>
      </c>
      <c r="F66" s="133">
        <v>0</v>
      </c>
      <c r="G66" s="133">
        <v>1</v>
      </c>
      <c r="H66" s="133">
        <v>1</v>
      </c>
      <c r="I66" s="133"/>
      <c r="J66" s="133"/>
      <c r="K66" s="133"/>
      <c r="L66" s="133"/>
      <c r="M66" s="133"/>
      <c r="N66" s="133"/>
      <c r="O66" s="133"/>
      <c r="P66" s="134" t="s">
        <v>255</v>
      </c>
      <c r="Q66" s="171"/>
      <c r="R66" s="158" t="e">
        <f>#REF!/#REF!</f>
        <v>#REF!</v>
      </c>
      <c r="S66" s="137">
        <v>0</v>
      </c>
      <c r="T66" s="137"/>
      <c r="U66" s="181"/>
      <c r="V66" s="140"/>
      <c r="W66" s="140"/>
      <c r="X66" s="140"/>
    </row>
    <row r="67" spans="1:24" ht="15">
      <c r="A67" s="152"/>
      <c r="B67" s="221"/>
      <c r="C67" s="154"/>
      <c r="D67" s="176"/>
      <c r="E67" s="176"/>
      <c r="F67" s="176"/>
      <c r="G67" s="176"/>
      <c r="H67" s="176"/>
      <c r="I67" s="176"/>
      <c r="J67" s="176"/>
      <c r="K67" s="176"/>
      <c r="L67" s="176"/>
      <c r="M67" s="176"/>
      <c r="N67" s="176"/>
      <c r="O67" s="175"/>
      <c r="P67" s="176"/>
      <c r="Q67" s="176"/>
      <c r="R67" s="154" t="e">
        <f>#REF!/#REF!</f>
        <v>#REF!</v>
      </c>
      <c r="S67" s="184">
        <v>10000000</v>
      </c>
      <c r="T67" s="184"/>
      <c r="U67" s="184">
        <v>0</v>
      </c>
      <c r="V67" s="184">
        <v>10000000</v>
      </c>
      <c r="W67" s="185">
        <v>0</v>
      </c>
      <c r="X67" s="185">
        <v>10000000</v>
      </c>
    </row>
    <row r="68" spans="1:24" ht="76.5">
      <c r="A68" s="528" t="s">
        <v>258</v>
      </c>
      <c r="B68" s="220">
        <v>0.15</v>
      </c>
      <c r="C68" s="158"/>
      <c r="D68" s="134" t="s">
        <v>259</v>
      </c>
      <c r="E68" s="134" t="s">
        <v>260</v>
      </c>
      <c r="F68" s="133">
        <v>3</v>
      </c>
      <c r="G68" s="133">
        <v>5</v>
      </c>
      <c r="H68" s="133">
        <v>1</v>
      </c>
      <c r="I68" s="133"/>
      <c r="J68" s="133"/>
      <c r="K68" s="133"/>
      <c r="L68" s="133"/>
      <c r="M68" s="133"/>
      <c r="N68" s="133"/>
      <c r="O68" s="133"/>
      <c r="P68" s="134" t="s">
        <v>255</v>
      </c>
      <c r="Q68" s="186"/>
      <c r="R68" s="158" t="e">
        <f>#REF!/#REF!</f>
        <v>#REF!</v>
      </c>
      <c r="S68" s="137">
        <v>0</v>
      </c>
      <c r="T68" s="137"/>
      <c r="U68" s="181"/>
      <c r="V68" s="140"/>
      <c r="W68" s="140"/>
      <c r="X68" s="140"/>
    </row>
    <row r="69" spans="1:24" ht="76.5">
      <c r="A69" s="528"/>
      <c r="B69" s="222">
        <v>0.15</v>
      </c>
      <c r="C69" s="187"/>
      <c r="D69" s="132" t="s">
        <v>261</v>
      </c>
      <c r="E69" s="132" t="s">
        <v>262</v>
      </c>
      <c r="F69" s="172">
        <v>0</v>
      </c>
      <c r="G69" s="172">
        <v>1</v>
      </c>
      <c r="H69" s="172">
        <v>0</v>
      </c>
      <c r="I69" s="133"/>
      <c r="J69" s="133"/>
      <c r="K69" s="133"/>
      <c r="L69" s="133"/>
      <c r="M69" s="133"/>
      <c r="N69" s="172"/>
      <c r="O69" s="172"/>
      <c r="P69" s="132" t="s">
        <v>263</v>
      </c>
      <c r="Q69" s="188"/>
      <c r="R69" s="187" t="e">
        <f>#REF!/#REF!</f>
        <v>#REF!</v>
      </c>
      <c r="S69" s="137">
        <v>350000000</v>
      </c>
      <c r="T69" s="137"/>
      <c r="U69" s="147">
        <v>350000000</v>
      </c>
      <c r="V69" s="146"/>
      <c r="W69" s="146"/>
      <c r="X69" s="146"/>
    </row>
    <row r="70" spans="1:24" ht="76.5">
      <c r="A70" s="528"/>
      <c r="B70" s="530">
        <v>0.15</v>
      </c>
      <c r="C70" s="158"/>
      <c r="D70" s="529" t="s">
        <v>264</v>
      </c>
      <c r="E70" s="529" t="s">
        <v>265</v>
      </c>
      <c r="F70" s="529">
        <v>19800</v>
      </c>
      <c r="G70" s="529">
        <v>21000</v>
      </c>
      <c r="H70" s="529">
        <v>20000</v>
      </c>
      <c r="I70" s="529"/>
      <c r="J70" s="529"/>
      <c r="K70" s="133"/>
      <c r="L70" s="529"/>
      <c r="M70" s="529"/>
      <c r="N70" s="529"/>
      <c r="O70" s="133"/>
      <c r="P70" s="134" t="s">
        <v>263</v>
      </c>
      <c r="Q70" s="171"/>
      <c r="R70" s="158"/>
      <c r="S70" s="137">
        <v>29383028140</v>
      </c>
      <c r="T70" s="137"/>
      <c r="U70" s="147">
        <v>29383028140</v>
      </c>
      <c r="V70" s="140"/>
      <c r="W70" s="140"/>
      <c r="X70" s="140"/>
    </row>
    <row r="71" spans="1:24" ht="38.25">
      <c r="A71" s="528"/>
      <c r="B71" s="530"/>
      <c r="C71" s="158"/>
      <c r="D71" s="529"/>
      <c r="E71" s="529" t="s">
        <v>265</v>
      </c>
      <c r="F71" s="529">
        <v>19800</v>
      </c>
      <c r="G71" s="529">
        <v>21000</v>
      </c>
      <c r="H71" s="529">
        <v>20000</v>
      </c>
      <c r="I71" s="529"/>
      <c r="J71" s="529"/>
      <c r="K71" s="133"/>
      <c r="L71" s="529"/>
      <c r="M71" s="529"/>
      <c r="N71" s="529"/>
      <c r="O71" s="133"/>
      <c r="P71" s="134" t="s">
        <v>266</v>
      </c>
      <c r="Q71" s="171"/>
      <c r="R71" s="158"/>
      <c r="S71" s="137">
        <v>0</v>
      </c>
      <c r="T71" s="137"/>
      <c r="U71" s="181">
        <v>0</v>
      </c>
      <c r="V71" s="140"/>
      <c r="W71" s="140"/>
      <c r="X71" s="140"/>
    </row>
    <row r="72" spans="1:24" ht="102">
      <c r="A72" s="528"/>
      <c r="B72" s="530"/>
      <c r="C72" s="158"/>
      <c r="D72" s="529"/>
      <c r="E72" s="529" t="s">
        <v>265</v>
      </c>
      <c r="F72" s="529">
        <v>19800</v>
      </c>
      <c r="G72" s="529">
        <v>21000</v>
      </c>
      <c r="H72" s="529">
        <v>20000</v>
      </c>
      <c r="I72" s="529"/>
      <c r="J72" s="529"/>
      <c r="K72" s="133"/>
      <c r="L72" s="529"/>
      <c r="M72" s="529"/>
      <c r="N72" s="529"/>
      <c r="O72" s="133"/>
      <c r="P72" s="134" t="s">
        <v>267</v>
      </c>
      <c r="Q72" s="171"/>
      <c r="R72" s="158"/>
      <c r="S72" s="137">
        <v>210000000</v>
      </c>
      <c r="T72" s="137"/>
      <c r="U72" s="180"/>
      <c r="V72" s="180">
        <v>210000000</v>
      </c>
      <c r="W72" s="140"/>
      <c r="X72" s="140"/>
    </row>
    <row r="73" spans="1:24" ht="38.25">
      <c r="A73" s="528"/>
      <c r="B73" s="530"/>
      <c r="C73" s="158"/>
      <c r="D73" s="529"/>
      <c r="E73" s="529" t="s">
        <v>265</v>
      </c>
      <c r="F73" s="529">
        <v>19800</v>
      </c>
      <c r="G73" s="529">
        <v>21000</v>
      </c>
      <c r="H73" s="529">
        <v>20000</v>
      </c>
      <c r="I73" s="529"/>
      <c r="J73" s="529"/>
      <c r="K73" s="133"/>
      <c r="L73" s="529"/>
      <c r="M73" s="529"/>
      <c r="N73" s="529"/>
      <c r="O73" s="133"/>
      <c r="P73" s="134" t="s">
        <v>268</v>
      </c>
      <c r="Q73" s="171"/>
      <c r="R73" s="158"/>
      <c r="S73" s="137">
        <v>100000000</v>
      </c>
      <c r="T73" s="137"/>
      <c r="U73" s="180">
        <v>100000000</v>
      </c>
      <c r="V73" s="140"/>
      <c r="W73" s="140"/>
      <c r="X73" s="140"/>
    </row>
    <row r="74" spans="1:24" ht="38.25">
      <c r="A74" s="528"/>
      <c r="B74" s="530"/>
      <c r="C74" s="158"/>
      <c r="D74" s="529"/>
      <c r="E74" s="529" t="s">
        <v>265</v>
      </c>
      <c r="F74" s="529">
        <v>19800</v>
      </c>
      <c r="G74" s="529">
        <v>21000</v>
      </c>
      <c r="H74" s="529">
        <v>20000</v>
      </c>
      <c r="I74" s="529"/>
      <c r="J74" s="529"/>
      <c r="K74" s="133"/>
      <c r="L74" s="529"/>
      <c r="M74" s="529"/>
      <c r="N74" s="529"/>
      <c r="O74" s="133"/>
      <c r="P74" s="134" t="s">
        <v>269</v>
      </c>
      <c r="Q74" s="171"/>
      <c r="R74" s="158"/>
      <c r="S74" s="137">
        <v>116000000</v>
      </c>
      <c r="T74" s="137"/>
      <c r="U74" s="171">
        <v>116000000</v>
      </c>
      <c r="V74" s="140"/>
      <c r="W74" s="140"/>
      <c r="X74" s="140"/>
    </row>
    <row r="75" spans="1:24" ht="15">
      <c r="A75" s="528"/>
      <c r="B75" s="530"/>
      <c r="C75" s="158"/>
      <c r="D75" s="529"/>
      <c r="E75" s="529" t="s">
        <v>265</v>
      </c>
      <c r="F75" s="529">
        <v>19800</v>
      </c>
      <c r="G75" s="529">
        <v>21000</v>
      </c>
      <c r="H75" s="529">
        <v>20000</v>
      </c>
      <c r="I75" s="529"/>
      <c r="J75" s="529"/>
      <c r="K75" s="133"/>
      <c r="L75" s="529"/>
      <c r="M75" s="529"/>
      <c r="N75" s="529"/>
      <c r="O75" s="133"/>
      <c r="P75" s="134"/>
      <c r="Q75" s="171"/>
      <c r="R75" s="158" t="e">
        <f>#REF!/#REF!</f>
        <v>#REF!</v>
      </c>
      <c r="S75" s="137"/>
      <c r="T75" s="137"/>
      <c r="U75" s="180"/>
      <c r="V75" s="140"/>
      <c r="W75" s="140"/>
      <c r="X75" s="140"/>
    </row>
    <row r="76" spans="1:24" ht="25.5">
      <c r="A76" s="528"/>
      <c r="B76" s="530"/>
      <c r="C76" s="158"/>
      <c r="D76" s="529"/>
      <c r="E76" s="529" t="s">
        <v>265</v>
      </c>
      <c r="F76" s="529">
        <v>19800</v>
      </c>
      <c r="G76" s="529">
        <v>21000</v>
      </c>
      <c r="H76" s="529">
        <v>20000</v>
      </c>
      <c r="I76" s="529"/>
      <c r="J76" s="529"/>
      <c r="K76" s="133"/>
      <c r="L76" s="529"/>
      <c r="M76" s="529"/>
      <c r="N76" s="529"/>
      <c r="O76" s="189"/>
      <c r="P76" s="134" t="s">
        <v>270</v>
      </c>
      <c r="Q76" s="171"/>
      <c r="R76" s="158" t="e">
        <f>#REF!/#REF!</f>
        <v>#REF!</v>
      </c>
      <c r="S76" s="137">
        <v>63326856</v>
      </c>
      <c r="T76" s="137"/>
      <c r="U76" s="181">
        <v>63326856</v>
      </c>
      <c r="V76" s="140"/>
      <c r="W76" s="140"/>
      <c r="X76" s="140"/>
    </row>
    <row r="77" spans="1:24" ht="76.5">
      <c r="A77" s="528"/>
      <c r="B77" s="220"/>
      <c r="C77" s="158"/>
      <c r="D77" s="134" t="s">
        <v>271</v>
      </c>
      <c r="E77" s="134" t="s">
        <v>272</v>
      </c>
      <c r="F77" s="133">
        <v>0</v>
      </c>
      <c r="G77" s="133">
        <v>6</v>
      </c>
      <c r="H77" s="133">
        <v>6</v>
      </c>
      <c r="I77" s="133"/>
      <c r="J77" s="133"/>
      <c r="K77" s="133"/>
      <c r="L77" s="133"/>
      <c r="M77" s="133"/>
      <c r="N77" s="133"/>
      <c r="O77" s="189"/>
      <c r="P77" s="134"/>
      <c r="Q77" s="171"/>
      <c r="R77" s="158"/>
      <c r="S77" s="137">
        <v>15000000</v>
      </c>
      <c r="T77" s="137"/>
      <c r="U77" s="181">
        <v>15000000</v>
      </c>
      <c r="V77" s="190"/>
      <c r="W77" s="140"/>
      <c r="X77" s="140"/>
    </row>
    <row r="78" spans="1:24" ht="51">
      <c r="A78" s="528"/>
      <c r="B78" s="220">
        <v>0.2</v>
      </c>
      <c r="C78" s="158"/>
      <c r="D78" s="134" t="s">
        <v>273</v>
      </c>
      <c r="E78" s="134" t="s">
        <v>274</v>
      </c>
      <c r="F78" s="133">
        <v>0</v>
      </c>
      <c r="G78" s="133">
        <v>1</v>
      </c>
      <c r="H78" s="133">
        <v>0</v>
      </c>
      <c r="I78" s="133"/>
      <c r="J78" s="133"/>
      <c r="K78" s="133"/>
      <c r="L78" s="133"/>
      <c r="M78" s="133"/>
      <c r="N78" s="133"/>
      <c r="O78" s="189"/>
      <c r="P78" s="134"/>
      <c r="Q78" s="171"/>
      <c r="R78" s="158" t="e">
        <f>#REF!/#REF!</f>
        <v>#REF!</v>
      </c>
      <c r="S78" s="137">
        <v>0</v>
      </c>
      <c r="T78" s="137"/>
      <c r="U78" s="181"/>
      <c r="V78" s="140"/>
      <c r="W78" s="140"/>
      <c r="X78" s="140"/>
    </row>
    <row r="79" spans="1:24" ht="63.75">
      <c r="A79" s="528"/>
      <c r="B79" s="223">
        <v>0.2</v>
      </c>
      <c r="C79" s="191"/>
      <c r="D79" s="192" t="s">
        <v>275</v>
      </c>
      <c r="E79" s="192" t="s">
        <v>276</v>
      </c>
      <c r="F79" s="133">
        <v>27</v>
      </c>
      <c r="G79" s="133">
        <v>127</v>
      </c>
      <c r="H79" s="133">
        <v>127</v>
      </c>
      <c r="I79" s="133"/>
      <c r="J79" s="133"/>
      <c r="K79" s="133"/>
      <c r="L79" s="133"/>
      <c r="M79" s="133"/>
      <c r="N79" s="133"/>
      <c r="O79" s="133"/>
      <c r="P79" s="192"/>
      <c r="Q79" s="171"/>
      <c r="R79" s="158" t="e">
        <f>#REF!/#REF!</f>
        <v>#REF!</v>
      </c>
      <c r="S79" s="137">
        <v>4600000000</v>
      </c>
      <c r="T79" s="137"/>
      <c r="U79" s="181">
        <v>1100000000</v>
      </c>
      <c r="V79" s="163">
        <v>3500000000</v>
      </c>
      <c r="W79" s="140"/>
      <c r="X79" s="140"/>
    </row>
    <row r="80" spans="1:24" ht="15">
      <c r="A80" s="152"/>
      <c r="B80" s="221"/>
      <c r="C80" s="154"/>
      <c r="D80" s="174"/>
      <c r="E80" s="174"/>
      <c r="F80" s="174"/>
      <c r="G80" s="174"/>
      <c r="H80" s="174"/>
      <c r="I80" s="174"/>
      <c r="J80" s="174"/>
      <c r="K80" s="174"/>
      <c r="L80" s="174"/>
      <c r="M80" s="174"/>
      <c r="N80" s="174"/>
      <c r="O80" s="175"/>
      <c r="P80" s="176"/>
      <c r="Q80" s="176"/>
      <c r="R80" s="154" t="e">
        <f>#REF!/#REF!</f>
        <v>#REF!</v>
      </c>
      <c r="S80" s="178">
        <v>34837354996</v>
      </c>
      <c r="T80" s="178"/>
      <c r="U80" s="178">
        <v>31127354996</v>
      </c>
      <c r="V80" s="178">
        <v>3710000000</v>
      </c>
      <c r="W80" s="178">
        <v>0</v>
      </c>
      <c r="X80" s="178">
        <v>34837354996</v>
      </c>
    </row>
    <row r="81" spans="1:24" ht="15">
      <c r="A81" s="193"/>
      <c r="B81" s="224"/>
      <c r="C81" s="194"/>
      <c r="D81" s="194"/>
      <c r="E81" s="194"/>
      <c r="F81" s="194"/>
      <c r="G81" s="194"/>
      <c r="H81" s="194"/>
      <c r="I81" s="194"/>
      <c r="J81" s="194"/>
      <c r="K81" s="194"/>
      <c r="L81" s="194"/>
      <c r="M81" s="194"/>
      <c r="N81" s="194"/>
      <c r="O81" s="194"/>
      <c r="P81" s="194"/>
      <c r="Q81" s="194"/>
      <c r="R81" s="195" t="e">
        <f>#REF!/#REF!</f>
        <v>#REF!</v>
      </c>
      <c r="S81" s="196">
        <v>42112363496</v>
      </c>
      <c r="T81" s="196"/>
      <c r="U81" s="197">
        <v>37129143698</v>
      </c>
      <c r="V81" s="197">
        <v>4983219798</v>
      </c>
      <c r="W81" s="197">
        <v>0</v>
      </c>
      <c r="X81" s="197">
        <v>42112363496</v>
      </c>
    </row>
    <row r="82" spans="1:24" ht="15">
      <c r="A82" s="198"/>
      <c r="B82" s="225"/>
      <c r="C82" s="199"/>
      <c r="D82" s="200"/>
      <c r="E82" s="200"/>
      <c r="F82" s="200"/>
      <c r="G82" s="200"/>
      <c r="H82" s="200"/>
      <c r="I82" s="200"/>
      <c r="J82" s="200"/>
      <c r="K82" s="200"/>
      <c r="L82" s="200"/>
      <c r="M82" s="200"/>
      <c r="N82" s="200"/>
      <c r="O82" s="199"/>
      <c r="P82" s="199"/>
      <c r="Q82" s="199"/>
      <c r="R82" s="201" t="e">
        <f>#REF!/#REF!</f>
        <v>#REF!</v>
      </c>
      <c r="S82" s="202"/>
      <c r="T82" s="202"/>
      <c r="U82" s="203"/>
      <c r="V82" s="203"/>
      <c r="W82" s="203"/>
      <c r="X82" s="203"/>
    </row>
    <row r="83" spans="1:24" ht="102">
      <c r="A83" s="528" t="s">
        <v>277</v>
      </c>
      <c r="B83" s="218">
        <v>0.5</v>
      </c>
      <c r="C83" s="131"/>
      <c r="D83" s="204" t="s">
        <v>278</v>
      </c>
      <c r="E83" s="204" t="s">
        <v>279</v>
      </c>
      <c r="F83" s="133">
        <v>0</v>
      </c>
      <c r="G83" s="133">
        <v>100</v>
      </c>
      <c r="H83" s="133">
        <v>30</v>
      </c>
      <c r="I83" s="133"/>
      <c r="J83" s="133"/>
      <c r="K83" s="133"/>
      <c r="L83" s="133"/>
      <c r="M83" s="133"/>
      <c r="N83" s="133"/>
      <c r="O83" s="133"/>
      <c r="P83" s="204" t="s">
        <v>280</v>
      </c>
      <c r="Q83" s="171"/>
      <c r="R83" s="158" t="e">
        <f>#REF!/#REF!</f>
        <v>#REF!</v>
      </c>
      <c r="S83" s="171"/>
      <c r="T83" s="171"/>
      <c r="U83" s="181"/>
      <c r="V83" s="181"/>
      <c r="W83" s="140"/>
      <c r="X83" s="140"/>
    </row>
    <row r="84" spans="1:24" ht="114.75">
      <c r="A84" s="528"/>
      <c r="B84" s="218">
        <v>0.5</v>
      </c>
      <c r="C84" s="131"/>
      <c r="D84" s="204" t="s">
        <v>281</v>
      </c>
      <c r="E84" s="204" t="s">
        <v>282</v>
      </c>
      <c r="F84" s="133">
        <v>0</v>
      </c>
      <c r="G84" s="133">
        <v>100</v>
      </c>
      <c r="H84" s="133">
        <v>30</v>
      </c>
      <c r="I84" s="133"/>
      <c r="J84" s="133"/>
      <c r="K84" s="133"/>
      <c r="L84" s="133"/>
      <c r="M84" s="133"/>
      <c r="N84" s="133"/>
      <c r="O84" s="133"/>
      <c r="P84" s="204" t="s">
        <v>283</v>
      </c>
      <c r="Q84" s="171"/>
      <c r="R84" s="158" t="e">
        <f>#REF!/#REF!</f>
        <v>#REF!</v>
      </c>
      <c r="S84" s="171"/>
      <c r="T84" s="171"/>
      <c r="U84" s="181"/>
      <c r="V84" s="140"/>
      <c r="W84" s="140"/>
      <c r="X84" s="140"/>
    </row>
    <row r="85" spans="1:24" ht="15">
      <c r="A85" s="152"/>
      <c r="B85" s="221"/>
      <c r="C85" s="154"/>
      <c r="D85" s="174"/>
      <c r="E85" s="174"/>
      <c r="F85" s="174"/>
      <c r="G85" s="174"/>
      <c r="H85" s="174"/>
      <c r="I85" s="174"/>
      <c r="J85" s="174"/>
      <c r="K85" s="174"/>
      <c r="L85" s="174"/>
      <c r="M85" s="174"/>
      <c r="N85" s="174"/>
      <c r="O85" s="175"/>
      <c r="P85" s="176"/>
      <c r="Q85" s="176"/>
      <c r="R85" s="154" t="e">
        <f>+#REF!/#REF!</f>
        <v>#REF!</v>
      </c>
      <c r="S85" s="183">
        <v>0</v>
      </c>
      <c r="T85" s="183"/>
      <c r="U85" s="205"/>
      <c r="V85" s="205"/>
      <c r="W85" s="205"/>
      <c r="X85" s="205"/>
    </row>
    <row r="86" spans="1:24" ht="15">
      <c r="A86" s="193"/>
      <c r="B86" s="224"/>
      <c r="C86" s="194"/>
      <c r="D86" s="194"/>
      <c r="E86" s="194"/>
      <c r="F86" s="194"/>
      <c r="G86" s="194"/>
      <c r="H86" s="194"/>
      <c r="I86" s="194"/>
      <c r="J86" s="194"/>
      <c r="K86" s="194"/>
      <c r="L86" s="194"/>
      <c r="M86" s="194"/>
      <c r="N86" s="194"/>
      <c r="O86" s="194"/>
      <c r="P86" s="194"/>
      <c r="Q86" s="194"/>
      <c r="R86" s="206" t="e">
        <f>R85</f>
        <v>#REF!</v>
      </c>
      <c r="S86" s="207">
        <v>0</v>
      </c>
      <c r="T86" s="207"/>
      <c r="U86" s="208"/>
      <c r="V86" s="208"/>
      <c r="W86" s="208"/>
      <c r="X86" s="208"/>
    </row>
    <row r="87" spans="1:24" ht="76.5">
      <c r="A87" s="528" t="s">
        <v>284</v>
      </c>
      <c r="B87" s="218">
        <v>0.5</v>
      </c>
      <c r="C87" s="131"/>
      <c r="D87" s="204" t="s">
        <v>285</v>
      </c>
      <c r="E87" s="204" t="s">
        <v>286</v>
      </c>
      <c r="F87" s="133">
        <v>0</v>
      </c>
      <c r="G87" s="133">
        <v>1</v>
      </c>
      <c r="H87" s="133">
        <v>0</v>
      </c>
      <c r="I87" s="133"/>
      <c r="J87" s="133"/>
      <c r="K87" s="133"/>
      <c r="L87" s="133"/>
      <c r="M87" s="133"/>
      <c r="N87" s="133"/>
      <c r="O87" s="133"/>
      <c r="P87" s="204" t="s">
        <v>287</v>
      </c>
      <c r="Q87" s="171"/>
      <c r="R87" s="209" t="e">
        <f>#REF!/#REF!</f>
        <v>#REF!</v>
      </c>
      <c r="S87" s="171"/>
      <c r="T87" s="171"/>
      <c r="U87" s="181"/>
      <c r="V87" s="160">
        <v>0</v>
      </c>
      <c r="W87" s="160"/>
      <c r="X87" s="160"/>
    </row>
    <row r="88" spans="1:24" ht="63.75">
      <c r="A88" s="528"/>
      <c r="B88" s="218">
        <v>0.5</v>
      </c>
      <c r="C88" s="131"/>
      <c r="D88" s="204" t="s">
        <v>288</v>
      </c>
      <c r="E88" s="204" t="s">
        <v>289</v>
      </c>
      <c r="F88" s="133">
        <v>312</v>
      </c>
      <c r="G88" s="133">
        <v>100</v>
      </c>
      <c r="H88" s="133">
        <v>200</v>
      </c>
      <c r="I88" s="133"/>
      <c r="J88" s="133"/>
      <c r="K88" s="133"/>
      <c r="L88" s="133"/>
      <c r="M88" s="133"/>
      <c r="N88" s="133"/>
      <c r="O88" s="133"/>
      <c r="P88" s="192"/>
      <c r="Q88" s="171"/>
      <c r="R88" s="209" t="e">
        <f>#REF!/#REF!</f>
        <v>#REF!</v>
      </c>
      <c r="S88" s="171"/>
      <c r="T88" s="171"/>
      <c r="U88" s="181"/>
      <c r="V88" s="160"/>
      <c r="W88" s="160"/>
      <c r="X88" s="160"/>
    </row>
    <row r="89" spans="1:24" ht="15">
      <c r="A89" s="152"/>
      <c r="B89" s="221"/>
      <c r="C89" s="154"/>
      <c r="D89" s="174"/>
      <c r="E89" s="174"/>
      <c r="F89" s="174"/>
      <c r="G89" s="174"/>
      <c r="H89" s="174"/>
      <c r="I89" s="174"/>
      <c r="J89" s="174"/>
      <c r="K89" s="174"/>
      <c r="L89" s="174"/>
      <c r="M89" s="174"/>
      <c r="N89" s="174"/>
      <c r="O89" s="175"/>
      <c r="P89" s="176"/>
      <c r="Q89" s="210"/>
      <c r="R89" s="211" t="e">
        <f>#REF!/#REF!</f>
        <v>#REF!</v>
      </c>
      <c r="S89" s="212">
        <v>0</v>
      </c>
      <c r="T89" s="212"/>
      <c r="U89" s="205"/>
      <c r="V89" s="205"/>
      <c r="W89" s="205"/>
      <c r="X89" s="205"/>
    </row>
    <row r="90" spans="1:24" ht="15">
      <c r="A90" s="193"/>
      <c r="B90" s="224"/>
      <c r="C90" s="194"/>
      <c r="D90" s="194"/>
      <c r="E90" s="194"/>
      <c r="F90" s="194"/>
      <c r="G90" s="194"/>
      <c r="H90" s="194"/>
      <c r="I90" s="194"/>
      <c r="J90" s="194"/>
      <c r="K90" s="194"/>
      <c r="L90" s="194"/>
      <c r="M90" s="194"/>
      <c r="N90" s="194"/>
      <c r="O90" s="194"/>
      <c r="P90" s="194"/>
      <c r="Q90" s="194"/>
      <c r="R90" s="213" t="e">
        <f>#REF!/#REF!</f>
        <v>#REF!</v>
      </c>
      <c r="S90" s="214">
        <v>0</v>
      </c>
      <c r="T90" s="214"/>
      <c r="U90" s="208"/>
      <c r="V90" s="208"/>
      <c r="W90" s="208"/>
      <c r="X90" s="208"/>
    </row>
    <row r="91" spans="1:24" ht="15">
      <c r="A91" s="198"/>
      <c r="B91" s="225"/>
      <c r="C91" s="199"/>
      <c r="D91" s="200"/>
      <c r="E91" s="200"/>
      <c r="F91" s="200"/>
      <c r="G91" s="200"/>
      <c r="H91" s="200"/>
      <c r="I91" s="200"/>
      <c r="J91" s="200"/>
      <c r="K91" s="200"/>
      <c r="L91" s="200"/>
      <c r="M91" s="200"/>
      <c r="N91" s="200"/>
      <c r="O91" s="199"/>
      <c r="P91" s="199"/>
      <c r="Q91" s="199"/>
      <c r="R91" s="215" t="e">
        <f>#REF!/#REF!</f>
        <v>#REF!</v>
      </c>
      <c r="S91" s="216">
        <v>42112363496</v>
      </c>
      <c r="T91" s="216"/>
      <c r="U91" s="217">
        <v>37129143698</v>
      </c>
      <c r="V91" s="217">
        <v>4983219798</v>
      </c>
      <c r="W91" s="217">
        <v>0</v>
      </c>
      <c r="X91" s="217"/>
    </row>
  </sheetData>
  <sheetProtection password="837E" sheet="1" objects="1" scenarios="1"/>
  <mergeCells count="117">
    <mergeCell ref="A24:A26"/>
    <mergeCell ref="B24:B26"/>
    <mergeCell ref="C24:C26"/>
    <mergeCell ref="D24:D26"/>
    <mergeCell ref="E24:E26"/>
    <mergeCell ref="F24:F26"/>
    <mergeCell ref="G24:G26"/>
    <mergeCell ref="Q24:Q26"/>
    <mergeCell ref="R24:R26"/>
    <mergeCell ref="H24:H26"/>
    <mergeCell ref="M24:M26"/>
    <mergeCell ref="N24:N26"/>
    <mergeCell ref="O24:O26"/>
    <mergeCell ref="P24:P26"/>
    <mergeCell ref="L24:L26"/>
    <mergeCell ref="K24:K26"/>
    <mergeCell ref="J24:J26"/>
    <mergeCell ref="I24:I26"/>
    <mergeCell ref="N37:N38"/>
    <mergeCell ref="O37:O38"/>
    <mergeCell ref="A40:B40"/>
    <mergeCell ref="N28:N30"/>
    <mergeCell ref="B33:B34"/>
    <mergeCell ref="D33:D34"/>
    <mergeCell ref="E33:E34"/>
    <mergeCell ref="F33:F34"/>
    <mergeCell ref="G33:G34"/>
    <mergeCell ref="H33:H34"/>
    <mergeCell ref="M33:M34"/>
    <mergeCell ref="N33:N34"/>
    <mergeCell ref="G28:G30"/>
    <mergeCell ref="H28:H30"/>
    <mergeCell ref="I28:I30"/>
    <mergeCell ref="J28:J30"/>
    <mergeCell ref="L28:L30"/>
    <mergeCell ref="M28:M30"/>
    <mergeCell ref="A27:A39"/>
    <mergeCell ref="B28:B30"/>
    <mergeCell ref="C28:C30"/>
    <mergeCell ref="D28:D30"/>
    <mergeCell ref="E28:E30"/>
    <mergeCell ref="F28:F30"/>
    <mergeCell ref="A41:A48"/>
    <mergeCell ref="A50:A53"/>
    <mergeCell ref="B50:B53"/>
    <mergeCell ref="D50:D53"/>
    <mergeCell ref="E50:E53"/>
    <mergeCell ref="F50:F53"/>
    <mergeCell ref="G37:G38"/>
    <mergeCell ref="H37:H38"/>
    <mergeCell ref="M37:M38"/>
    <mergeCell ref="B37:B38"/>
    <mergeCell ref="D37:D38"/>
    <mergeCell ref="E37:E38"/>
    <mergeCell ref="F37:F38"/>
    <mergeCell ref="O55:O56"/>
    <mergeCell ref="A63:A66"/>
    <mergeCell ref="N50:N53"/>
    <mergeCell ref="O50:O53"/>
    <mergeCell ref="A55:A61"/>
    <mergeCell ref="B55:B56"/>
    <mergeCell ref="D55:D56"/>
    <mergeCell ref="E55:E56"/>
    <mergeCell ref="F55:F56"/>
    <mergeCell ref="G55:G56"/>
    <mergeCell ref="H55:H56"/>
    <mergeCell ref="I55:I56"/>
    <mergeCell ref="G50:G53"/>
    <mergeCell ref="H50:H53"/>
    <mergeCell ref="I50:I53"/>
    <mergeCell ref="J50:J53"/>
    <mergeCell ref="L50:L53"/>
    <mergeCell ref="M50:M53"/>
    <mergeCell ref="T24:T26"/>
    <mergeCell ref="U24:U26"/>
    <mergeCell ref="V24:V26"/>
    <mergeCell ref="W24:W26"/>
    <mergeCell ref="X24:X26"/>
    <mergeCell ref="S24:S26"/>
    <mergeCell ref="A83:A84"/>
    <mergeCell ref="A87:A88"/>
    <mergeCell ref="H70:H76"/>
    <mergeCell ref="I70:I76"/>
    <mergeCell ref="J70:J76"/>
    <mergeCell ref="L70:L76"/>
    <mergeCell ref="M70:M76"/>
    <mergeCell ref="N70:N76"/>
    <mergeCell ref="A68:A79"/>
    <mergeCell ref="B70:B76"/>
    <mergeCell ref="D70:D76"/>
    <mergeCell ref="E70:E76"/>
    <mergeCell ref="F70:F76"/>
    <mergeCell ref="G70:G76"/>
    <mergeCell ref="J55:J56"/>
    <mergeCell ref="L55:L56"/>
    <mergeCell ref="M55:M56"/>
    <mergeCell ref="N55:N56"/>
    <mergeCell ref="I3:O3"/>
    <mergeCell ref="I19:O19"/>
    <mergeCell ref="I20:O21"/>
    <mergeCell ref="B20:D20"/>
    <mergeCell ref="F3:H3"/>
    <mergeCell ref="F5:H5"/>
    <mergeCell ref="F7:H7"/>
    <mergeCell ref="F9:H9"/>
    <mergeCell ref="F13:G13"/>
    <mergeCell ref="F15:H15"/>
    <mergeCell ref="B5:D5"/>
    <mergeCell ref="B7:D7"/>
    <mergeCell ref="B9:D9"/>
    <mergeCell ref="B11:D11"/>
    <mergeCell ref="B13:D13"/>
    <mergeCell ref="B15:D15"/>
    <mergeCell ref="B17:D17"/>
    <mergeCell ref="B18:D18"/>
    <mergeCell ref="B19:D19"/>
    <mergeCell ref="B3:D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G148"/>
  <sheetViews>
    <sheetView zoomScalePageLayoutView="0" workbookViewId="0" topLeftCell="E1">
      <selection activeCell="A24" sqref="A24:E26"/>
    </sheetView>
  </sheetViews>
  <sheetFormatPr defaultColWidth="11.421875" defaultRowHeight="15"/>
  <cols>
    <col min="1" max="1" width="3.28125" style="49" customWidth="1"/>
    <col min="2" max="2" width="11.421875" style="49" customWidth="1"/>
    <col min="3" max="3" width="3.57421875" style="49" customWidth="1"/>
    <col min="4" max="4" width="11.421875" style="49" customWidth="1"/>
    <col min="5" max="5" width="5.421875" style="49" customWidth="1"/>
    <col min="6" max="6" width="14.8515625" style="49" customWidth="1"/>
    <col min="7" max="7" width="4.8515625" style="49" customWidth="1"/>
    <col min="8" max="8" width="6.7109375" style="49" customWidth="1"/>
    <col min="9" max="9" width="32.7109375" style="49" customWidth="1"/>
    <col min="10" max="10" width="23.57421875" style="49" customWidth="1"/>
    <col min="11" max="13" width="11.7109375" style="49" bestFit="1" customWidth="1"/>
    <col min="14" max="14" width="3.28125" style="49" customWidth="1"/>
    <col min="15" max="15" width="3.8515625" style="49" customWidth="1"/>
    <col min="16" max="16" width="4.140625" style="49" customWidth="1"/>
    <col min="17" max="17" width="4.00390625" style="49" customWidth="1"/>
    <col min="18" max="18" width="4.57421875" style="49" customWidth="1"/>
    <col min="19" max="19" width="11.7109375" style="49" bestFit="1" customWidth="1"/>
    <col min="20" max="21" width="11.421875" style="49" customWidth="1"/>
    <col min="22" max="22" width="31.140625" style="49" customWidth="1"/>
    <col min="23" max="23" width="21.7109375" style="1" bestFit="1" customWidth="1"/>
    <col min="24" max="24" width="19.7109375" style="1" customWidth="1"/>
    <col min="25" max="25" width="22.00390625" style="1" customWidth="1"/>
    <col min="26" max="26" width="20.421875" style="1" bestFit="1" customWidth="1"/>
    <col min="27" max="27" width="11.7109375" style="1" bestFit="1" customWidth="1"/>
    <col min="28" max="28" width="11.57421875" style="1" customWidth="1"/>
    <col min="29" max="30" width="20.28125" style="1" bestFit="1" customWidth="1"/>
    <col min="31" max="31" width="18.57421875" style="1" bestFit="1" customWidth="1"/>
    <col min="32" max="32" width="20.28125" style="1" bestFit="1" customWidth="1"/>
    <col min="33" max="16384" width="11.421875" style="1" customWidth="1"/>
  </cols>
  <sheetData>
    <row r="1" ht="15" customHeight="1">
      <c r="G1" s="265"/>
    </row>
    <row r="2" ht="15" customHeight="1" thickBot="1">
      <c r="G2" s="265"/>
    </row>
    <row r="3" spans="7:20" ht="19.5" thickBot="1">
      <c r="G3" s="569" t="s">
        <v>129</v>
      </c>
      <c r="H3" s="570"/>
      <c r="I3" s="571"/>
      <c r="K3" s="586">
        <v>2014</v>
      </c>
      <c r="L3" s="587"/>
      <c r="M3" s="588"/>
      <c r="N3" s="589" t="s">
        <v>136</v>
      </c>
      <c r="O3" s="590"/>
      <c r="P3" s="590"/>
      <c r="Q3" s="590"/>
      <c r="R3" s="590"/>
      <c r="S3" s="590"/>
      <c r="T3" s="591"/>
    </row>
    <row r="4" spans="7:12" ht="6" customHeight="1" thickBot="1">
      <c r="G4" s="265"/>
      <c r="K4" s="266"/>
      <c r="L4" s="267"/>
    </row>
    <row r="5" spans="7:13" ht="15.75" thickBot="1">
      <c r="G5" s="569" t="s">
        <v>131</v>
      </c>
      <c r="H5" s="570"/>
      <c r="I5" s="571"/>
      <c r="K5" s="592" t="s">
        <v>290</v>
      </c>
      <c r="L5" s="593"/>
      <c r="M5" s="594"/>
    </row>
    <row r="6" spans="7:12" ht="5.25" customHeight="1" thickBot="1">
      <c r="G6" s="268"/>
      <c r="H6" s="269"/>
      <c r="I6" s="270"/>
      <c r="K6" s="271"/>
      <c r="L6" s="272"/>
    </row>
    <row r="7" spans="7:13" ht="15.75" thickBot="1">
      <c r="G7" s="569" t="s">
        <v>132</v>
      </c>
      <c r="H7" s="570"/>
      <c r="I7" s="571"/>
      <c r="K7" s="595" t="s">
        <v>291</v>
      </c>
      <c r="L7" s="596"/>
      <c r="M7" s="597"/>
    </row>
    <row r="8" spans="7:12" ht="4.5" customHeight="1" thickBot="1">
      <c r="G8" s="273"/>
      <c r="H8" s="273"/>
      <c r="I8" s="273"/>
      <c r="K8" s="274"/>
      <c r="L8" s="272"/>
    </row>
    <row r="9" spans="7:13" ht="15.75" thickBot="1">
      <c r="G9" s="569" t="s">
        <v>119</v>
      </c>
      <c r="H9" s="570"/>
      <c r="I9" s="571"/>
      <c r="K9" s="581" t="s">
        <v>292</v>
      </c>
      <c r="L9" s="582"/>
      <c r="M9" s="583"/>
    </row>
    <row r="10" spans="7:12" ht="5.25" customHeight="1" thickBot="1">
      <c r="G10" s="273"/>
      <c r="H10" s="273"/>
      <c r="I10" s="273"/>
      <c r="K10" s="271"/>
      <c r="L10" s="272"/>
    </row>
    <row r="11" spans="7:12" ht="15.75" thickBot="1">
      <c r="G11" s="569" t="s">
        <v>293</v>
      </c>
      <c r="H11" s="570"/>
      <c r="I11" s="571"/>
      <c r="K11" s="271"/>
      <c r="L11" s="272"/>
    </row>
    <row r="12" spans="7:12" ht="4.5" customHeight="1" thickBot="1">
      <c r="G12" s="273"/>
      <c r="H12" s="273"/>
      <c r="I12" s="273"/>
      <c r="K12" s="271"/>
      <c r="L12" s="272"/>
    </row>
    <row r="13" spans="7:13" ht="16.5" thickBot="1">
      <c r="G13" s="569" t="s">
        <v>294</v>
      </c>
      <c r="H13" s="570"/>
      <c r="I13" s="571"/>
      <c r="K13" s="584"/>
      <c r="L13" s="585"/>
      <c r="M13" s="66"/>
    </row>
    <row r="14" spans="7:13" ht="5.25" customHeight="1" thickBot="1">
      <c r="G14" s="273"/>
      <c r="H14" s="273"/>
      <c r="I14" s="273"/>
      <c r="K14" s="275"/>
      <c r="L14" s="276"/>
      <c r="M14" s="272"/>
    </row>
    <row r="15" spans="7:13" ht="15.75" thickBot="1">
      <c r="G15" s="569" t="s">
        <v>120</v>
      </c>
      <c r="H15" s="570"/>
      <c r="I15" s="571"/>
      <c r="K15" s="581" t="s">
        <v>135</v>
      </c>
      <c r="L15" s="582"/>
      <c r="M15" s="583"/>
    </row>
    <row r="16" spans="7:13" ht="3.75" customHeight="1" thickBot="1">
      <c r="G16" s="277"/>
      <c r="H16" s="269"/>
      <c r="I16" s="277"/>
      <c r="K16" s="271"/>
      <c r="L16" s="278"/>
      <c r="M16" s="272"/>
    </row>
    <row r="17" spans="7:11" ht="15.75" thickBot="1">
      <c r="G17" s="569" t="s">
        <v>121</v>
      </c>
      <c r="H17" s="570"/>
      <c r="I17" s="571"/>
      <c r="K17" s="279" t="s">
        <v>125</v>
      </c>
    </row>
    <row r="18" spans="7:11" ht="15.75" thickBot="1">
      <c r="G18" s="569" t="s">
        <v>122</v>
      </c>
      <c r="H18" s="570"/>
      <c r="I18" s="571"/>
      <c r="K18" s="280" t="s">
        <v>126</v>
      </c>
    </row>
    <row r="19" spans="7:20" ht="17.25" customHeight="1" thickBot="1">
      <c r="G19" s="569" t="s">
        <v>123</v>
      </c>
      <c r="H19" s="570"/>
      <c r="I19" s="571"/>
      <c r="K19" s="280" t="s">
        <v>127</v>
      </c>
      <c r="N19" s="572">
        <v>0</v>
      </c>
      <c r="O19" s="573"/>
      <c r="P19" s="573"/>
      <c r="Q19" s="573"/>
      <c r="R19" s="573"/>
      <c r="S19" s="573"/>
      <c r="T19" s="574"/>
    </row>
    <row r="20" spans="7:20" ht="15.75" thickBot="1">
      <c r="G20" s="569" t="s">
        <v>124</v>
      </c>
      <c r="H20" s="570"/>
      <c r="I20" s="571"/>
      <c r="K20" s="280" t="s">
        <v>128</v>
      </c>
      <c r="N20" s="575" t="s">
        <v>141</v>
      </c>
      <c r="O20" s="576"/>
      <c r="P20" s="576"/>
      <c r="Q20" s="576"/>
      <c r="R20" s="576"/>
      <c r="S20" s="576"/>
      <c r="T20" s="577"/>
    </row>
    <row r="21" spans="7:20" ht="15">
      <c r="G21" s="265"/>
      <c r="N21" s="578"/>
      <c r="O21" s="579"/>
      <c r="P21" s="579"/>
      <c r="Q21" s="579"/>
      <c r="R21" s="579"/>
      <c r="S21" s="579"/>
      <c r="T21" s="580"/>
    </row>
    <row r="22" ht="15">
      <c r="G22" s="265"/>
    </row>
    <row r="23" ht="15">
      <c r="G23" s="265"/>
    </row>
    <row r="24" spans="1:32" ht="15" customHeight="1">
      <c r="A24" s="549" t="s">
        <v>164</v>
      </c>
      <c r="B24" s="551" t="s">
        <v>0</v>
      </c>
      <c r="C24" s="549" t="s">
        <v>164</v>
      </c>
      <c r="D24" s="551" t="s">
        <v>1</v>
      </c>
      <c r="E24" s="549" t="s">
        <v>164</v>
      </c>
      <c r="F24" s="551" t="s">
        <v>2</v>
      </c>
      <c r="G24" s="549" t="s">
        <v>164</v>
      </c>
      <c r="H24" s="549" t="s">
        <v>3</v>
      </c>
      <c r="I24" s="551" t="s">
        <v>4</v>
      </c>
      <c r="J24" s="551" t="s">
        <v>5</v>
      </c>
      <c r="K24" s="551" t="s">
        <v>6</v>
      </c>
      <c r="L24" s="551" t="s">
        <v>7</v>
      </c>
      <c r="M24" s="551" t="s">
        <v>137</v>
      </c>
      <c r="N24" s="567" t="s">
        <v>32</v>
      </c>
      <c r="O24" s="567" t="s">
        <v>8</v>
      </c>
      <c r="P24" s="567" t="s">
        <v>9</v>
      </c>
      <c r="Q24" s="567" t="s">
        <v>10</v>
      </c>
      <c r="R24" s="567" t="s">
        <v>11</v>
      </c>
      <c r="S24" s="551" t="s">
        <v>165</v>
      </c>
      <c r="T24" s="551" t="s">
        <v>166</v>
      </c>
      <c r="U24" s="551" t="s">
        <v>13</v>
      </c>
      <c r="V24" s="551" t="s">
        <v>167</v>
      </c>
      <c r="W24" s="545" t="s">
        <v>168</v>
      </c>
      <c r="X24" s="527" t="s">
        <v>162</v>
      </c>
      <c r="Y24" s="524" t="s">
        <v>169</v>
      </c>
      <c r="Z24" s="525" t="s">
        <v>16</v>
      </c>
      <c r="AA24" s="525" t="s">
        <v>17</v>
      </c>
      <c r="AB24" s="526" t="s">
        <v>18</v>
      </c>
      <c r="AC24" s="525" t="s">
        <v>295</v>
      </c>
      <c r="AD24" s="525" t="s">
        <v>296</v>
      </c>
      <c r="AE24" s="525" t="s">
        <v>297</v>
      </c>
      <c r="AF24" s="525" t="s">
        <v>11</v>
      </c>
    </row>
    <row r="25" spans="1:32" ht="31.5" customHeight="1">
      <c r="A25" s="550"/>
      <c r="B25" s="552"/>
      <c r="C25" s="550"/>
      <c r="D25" s="552"/>
      <c r="E25" s="550"/>
      <c r="F25" s="552"/>
      <c r="G25" s="550"/>
      <c r="H25" s="550"/>
      <c r="I25" s="552"/>
      <c r="J25" s="552"/>
      <c r="K25" s="552"/>
      <c r="L25" s="552"/>
      <c r="M25" s="552"/>
      <c r="N25" s="568"/>
      <c r="O25" s="568"/>
      <c r="P25" s="568"/>
      <c r="Q25" s="568"/>
      <c r="R25" s="568"/>
      <c r="S25" s="552"/>
      <c r="T25" s="552"/>
      <c r="U25" s="552"/>
      <c r="V25" s="552"/>
      <c r="W25" s="546"/>
      <c r="X25" s="524"/>
      <c r="Y25" s="524"/>
      <c r="Z25" s="525"/>
      <c r="AA25" s="525"/>
      <c r="AB25" s="566"/>
      <c r="AC25" s="525" t="s">
        <v>295</v>
      </c>
      <c r="AD25" s="525" t="s">
        <v>296</v>
      </c>
      <c r="AE25" s="525" t="s">
        <v>297</v>
      </c>
      <c r="AF25" s="525"/>
    </row>
    <row r="26" spans="1:32" ht="46.5" customHeight="1">
      <c r="A26" s="550"/>
      <c r="B26" s="552"/>
      <c r="C26" s="550"/>
      <c r="D26" s="552"/>
      <c r="E26" s="550"/>
      <c r="F26" s="552"/>
      <c r="G26" s="550"/>
      <c r="H26" s="550"/>
      <c r="I26" s="552"/>
      <c r="J26" s="552"/>
      <c r="K26" s="552"/>
      <c r="L26" s="552"/>
      <c r="M26" s="552"/>
      <c r="N26" s="568"/>
      <c r="O26" s="568"/>
      <c r="P26" s="568"/>
      <c r="Q26" s="568"/>
      <c r="R26" s="568"/>
      <c r="S26" s="552"/>
      <c r="T26" s="552"/>
      <c r="U26" s="552"/>
      <c r="V26" s="552"/>
      <c r="W26" s="546"/>
      <c r="X26" s="524"/>
      <c r="Y26" s="524"/>
      <c r="Z26" s="526"/>
      <c r="AA26" s="526"/>
      <c r="AB26" s="566"/>
      <c r="AC26" s="526" t="s">
        <v>295</v>
      </c>
      <c r="AD26" s="526" t="s">
        <v>296</v>
      </c>
      <c r="AE26" s="526" t="s">
        <v>297</v>
      </c>
      <c r="AF26" s="526"/>
    </row>
    <row r="27" spans="1:33" ht="252">
      <c r="A27" s="561">
        <v>0.6</v>
      </c>
      <c r="B27" s="562" t="s">
        <v>298</v>
      </c>
      <c r="C27" s="563">
        <v>1</v>
      </c>
      <c r="D27" s="560" t="s">
        <v>299</v>
      </c>
      <c r="E27" s="281">
        <v>0.5</v>
      </c>
      <c r="F27" s="553" t="s">
        <v>300</v>
      </c>
      <c r="G27" s="281">
        <v>1</v>
      </c>
      <c r="H27" s="282" t="s">
        <v>301</v>
      </c>
      <c r="I27" s="557" t="s">
        <v>302</v>
      </c>
      <c r="J27" s="283" t="s">
        <v>303</v>
      </c>
      <c r="K27" s="283">
        <v>2</v>
      </c>
      <c r="L27" s="283">
        <v>4</v>
      </c>
      <c r="M27" s="283">
        <v>1</v>
      </c>
      <c r="N27" s="283"/>
      <c r="O27" s="284"/>
      <c r="P27" s="283"/>
      <c r="Q27" s="283"/>
      <c r="R27" s="283"/>
      <c r="S27" s="283">
        <v>0</v>
      </c>
      <c r="T27" s="285" t="s">
        <v>304</v>
      </c>
      <c r="U27" s="283" t="s">
        <v>305</v>
      </c>
      <c r="V27" s="283" t="s">
        <v>306</v>
      </c>
      <c r="W27" s="255" t="s">
        <v>307</v>
      </c>
      <c r="X27" s="255"/>
      <c r="Y27" s="256"/>
      <c r="Z27" s="306" t="s">
        <v>307</v>
      </c>
      <c r="AA27" s="306">
        <v>0</v>
      </c>
      <c r="AB27" s="306">
        <v>0</v>
      </c>
      <c r="AC27" s="306">
        <v>0</v>
      </c>
      <c r="AD27" s="306">
        <v>0</v>
      </c>
      <c r="AE27" s="306">
        <v>0</v>
      </c>
      <c r="AF27" s="306" t="s">
        <v>307</v>
      </c>
      <c r="AG27" s="2"/>
    </row>
    <row r="28" spans="1:33" ht="36">
      <c r="A28" s="561"/>
      <c r="B28" s="562"/>
      <c r="C28" s="563"/>
      <c r="D28" s="560"/>
      <c r="E28" s="281"/>
      <c r="F28" s="553"/>
      <c r="G28" s="281"/>
      <c r="H28" s="282"/>
      <c r="I28" s="557"/>
      <c r="J28" s="283"/>
      <c r="K28" s="283"/>
      <c r="L28" s="283"/>
      <c r="M28" s="283"/>
      <c r="N28" s="283"/>
      <c r="O28" s="283"/>
      <c r="P28" s="283"/>
      <c r="Q28" s="283"/>
      <c r="R28" s="283"/>
      <c r="S28" s="286"/>
      <c r="T28" s="285"/>
      <c r="U28" s="285"/>
      <c r="V28" s="285" t="s">
        <v>308</v>
      </c>
      <c r="W28" s="259">
        <v>0</v>
      </c>
      <c r="X28" s="259"/>
      <c r="Y28" s="256"/>
      <c r="Z28" s="257"/>
      <c r="AA28" s="257"/>
      <c r="AB28" s="257"/>
      <c r="AC28" s="257"/>
      <c r="AD28" s="257"/>
      <c r="AE28" s="257"/>
      <c r="AF28" s="257"/>
      <c r="AG28" s="2"/>
    </row>
    <row r="29" spans="1:33" ht="48">
      <c r="A29" s="561"/>
      <c r="B29" s="562"/>
      <c r="C29" s="563"/>
      <c r="D29" s="560"/>
      <c r="E29" s="281"/>
      <c r="F29" s="553"/>
      <c r="G29" s="281"/>
      <c r="H29" s="282"/>
      <c r="I29" s="557"/>
      <c r="J29" s="283"/>
      <c r="K29" s="283"/>
      <c r="L29" s="283"/>
      <c r="M29" s="283"/>
      <c r="N29" s="283"/>
      <c r="O29" s="283"/>
      <c r="P29" s="283"/>
      <c r="Q29" s="283"/>
      <c r="R29" s="283"/>
      <c r="S29" s="286"/>
      <c r="T29" s="283"/>
      <c r="U29" s="283"/>
      <c r="V29" s="287" t="s">
        <v>309</v>
      </c>
      <c r="W29" s="259" t="s">
        <v>310</v>
      </c>
      <c r="X29" s="255"/>
      <c r="Y29" s="256"/>
      <c r="Z29" s="257"/>
      <c r="AA29" s="257"/>
      <c r="AB29" s="257"/>
      <c r="AC29" s="257"/>
      <c r="AD29" s="257"/>
      <c r="AE29" s="257"/>
      <c r="AF29" s="257"/>
      <c r="AG29" s="2"/>
    </row>
    <row r="30" spans="1:33" ht="144">
      <c r="A30" s="561"/>
      <c r="B30" s="562"/>
      <c r="C30" s="563"/>
      <c r="D30" s="560"/>
      <c r="E30" s="281"/>
      <c r="F30" s="288"/>
      <c r="G30" s="281"/>
      <c r="H30" s="282"/>
      <c r="I30" s="557"/>
      <c r="J30" s="283"/>
      <c r="K30" s="283"/>
      <c r="L30" s="283"/>
      <c r="M30" s="283"/>
      <c r="N30" s="283"/>
      <c r="O30" s="283"/>
      <c r="P30" s="283"/>
      <c r="Q30" s="283"/>
      <c r="R30" s="283"/>
      <c r="S30" s="286"/>
      <c r="T30" s="283"/>
      <c r="U30" s="283"/>
      <c r="V30" s="285" t="s">
        <v>311</v>
      </c>
      <c r="W30" s="259" t="s">
        <v>312</v>
      </c>
      <c r="X30" s="255"/>
      <c r="Y30" s="256"/>
      <c r="Z30" s="257"/>
      <c r="AA30" s="257"/>
      <c r="AB30" s="257"/>
      <c r="AC30" s="257"/>
      <c r="AD30" s="257"/>
      <c r="AE30" s="257"/>
      <c r="AF30" s="257"/>
      <c r="AG30" s="2"/>
    </row>
    <row r="31" spans="1:33" ht="120">
      <c r="A31" s="561"/>
      <c r="B31" s="562"/>
      <c r="C31" s="563"/>
      <c r="D31" s="560"/>
      <c r="E31" s="281"/>
      <c r="F31" s="288"/>
      <c r="G31" s="281"/>
      <c r="H31" s="282"/>
      <c r="I31" s="557"/>
      <c r="J31" s="283"/>
      <c r="K31" s="283"/>
      <c r="L31" s="283"/>
      <c r="M31" s="283"/>
      <c r="N31" s="283"/>
      <c r="O31" s="283"/>
      <c r="P31" s="283"/>
      <c r="Q31" s="283"/>
      <c r="R31" s="283"/>
      <c r="S31" s="286"/>
      <c r="T31" s="283"/>
      <c r="U31" s="283"/>
      <c r="V31" s="289" t="s">
        <v>313</v>
      </c>
      <c r="W31" s="259" t="s">
        <v>314</v>
      </c>
      <c r="X31" s="255"/>
      <c r="Y31" s="256"/>
      <c r="Z31" s="257"/>
      <c r="AA31" s="257"/>
      <c r="AB31" s="257"/>
      <c r="AC31" s="257"/>
      <c r="AD31" s="257"/>
      <c r="AE31" s="257"/>
      <c r="AF31" s="257"/>
      <c r="AG31" s="2"/>
    </row>
    <row r="32" spans="1:33" ht="48">
      <c r="A32" s="561"/>
      <c r="B32" s="562"/>
      <c r="C32" s="563"/>
      <c r="D32" s="560"/>
      <c r="E32" s="281"/>
      <c r="F32" s="288"/>
      <c r="G32" s="281"/>
      <c r="H32" s="282"/>
      <c r="I32" s="557"/>
      <c r="J32" s="283"/>
      <c r="K32" s="283"/>
      <c r="L32" s="283"/>
      <c r="M32" s="283"/>
      <c r="N32" s="283"/>
      <c r="O32" s="283"/>
      <c r="P32" s="283"/>
      <c r="Q32" s="283"/>
      <c r="R32" s="283"/>
      <c r="S32" s="286"/>
      <c r="T32" s="283"/>
      <c r="U32" s="283"/>
      <c r="V32" s="290" t="s">
        <v>315</v>
      </c>
      <c r="W32" s="259" t="s">
        <v>314</v>
      </c>
      <c r="X32" s="255"/>
      <c r="Y32" s="256"/>
      <c r="Z32" s="257"/>
      <c r="AA32" s="257"/>
      <c r="AB32" s="257"/>
      <c r="AC32" s="257"/>
      <c r="AD32" s="257"/>
      <c r="AE32" s="257"/>
      <c r="AF32" s="257"/>
      <c r="AG32" s="2"/>
    </row>
    <row r="33" spans="1:33" ht="108">
      <c r="A33" s="561"/>
      <c r="B33" s="562"/>
      <c r="C33" s="563"/>
      <c r="D33" s="560"/>
      <c r="E33" s="281"/>
      <c r="F33" s="288"/>
      <c r="G33" s="281"/>
      <c r="H33" s="282"/>
      <c r="I33" s="557"/>
      <c r="J33" s="283"/>
      <c r="K33" s="283"/>
      <c r="L33" s="283"/>
      <c r="M33" s="283"/>
      <c r="N33" s="283"/>
      <c r="O33" s="283"/>
      <c r="P33" s="283"/>
      <c r="Q33" s="283"/>
      <c r="R33" s="283"/>
      <c r="S33" s="286"/>
      <c r="T33" s="283"/>
      <c r="U33" s="283"/>
      <c r="V33" s="290" t="s">
        <v>316</v>
      </c>
      <c r="W33" s="255" t="s">
        <v>317</v>
      </c>
      <c r="X33" s="255"/>
      <c r="Y33" s="256"/>
      <c r="Z33" s="257"/>
      <c r="AA33" s="257"/>
      <c r="AB33" s="257"/>
      <c r="AC33" s="257"/>
      <c r="AD33" s="257"/>
      <c r="AE33" s="257"/>
      <c r="AF33" s="257"/>
      <c r="AG33" s="2"/>
    </row>
    <row r="34" spans="1:33" ht="60">
      <c r="A34" s="561"/>
      <c r="B34" s="562"/>
      <c r="C34" s="563"/>
      <c r="D34" s="560"/>
      <c r="E34" s="281"/>
      <c r="F34" s="288"/>
      <c r="G34" s="281"/>
      <c r="H34" s="282"/>
      <c r="I34" s="557"/>
      <c r="J34" s="283"/>
      <c r="K34" s="283"/>
      <c r="L34" s="283"/>
      <c r="M34" s="283"/>
      <c r="N34" s="283"/>
      <c r="O34" s="283"/>
      <c r="P34" s="283"/>
      <c r="Q34" s="283"/>
      <c r="R34" s="283"/>
      <c r="S34" s="286"/>
      <c r="T34" s="283"/>
      <c r="U34" s="283"/>
      <c r="V34" s="290" t="s">
        <v>318</v>
      </c>
      <c r="W34" s="255" t="s">
        <v>319</v>
      </c>
      <c r="X34" s="255"/>
      <c r="Y34" s="256"/>
      <c r="Z34" s="257"/>
      <c r="AA34" s="257"/>
      <c r="AB34" s="257"/>
      <c r="AC34" s="257"/>
      <c r="AD34" s="257"/>
      <c r="AE34" s="257"/>
      <c r="AF34" s="257"/>
      <c r="AG34" s="2"/>
    </row>
    <row r="35" spans="1:33" ht="156">
      <c r="A35" s="561"/>
      <c r="B35" s="562"/>
      <c r="C35" s="563"/>
      <c r="D35" s="560"/>
      <c r="E35" s="281"/>
      <c r="F35" s="288"/>
      <c r="G35" s="281"/>
      <c r="H35" s="282"/>
      <c r="I35" s="557"/>
      <c r="J35" s="283"/>
      <c r="K35" s="283"/>
      <c r="L35" s="283"/>
      <c r="M35" s="283"/>
      <c r="N35" s="283"/>
      <c r="O35" s="283"/>
      <c r="P35" s="283"/>
      <c r="Q35" s="283"/>
      <c r="R35" s="283"/>
      <c r="S35" s="286"/>
      <c r="T35" s="283"/>
      <c r="U35" s="283"/>
      <c r="V35" s="285" t="s">
        <v>320</v>
      </c>
      <c r="W35" s="255" t="s">
        <v>321</v>
      </c>
      <c r="X35" s="255"/>
      <c r="Y35" s="256"/>
      <c r="Z35" s="257"/>
      <c r="AA35" s="257"/>
      <c r="AB35" s="257"/>
      <c r="AC35" s="257"/>
      <c r="AD35" s="257"/>
      <c r="AE35" s="257"/>
      <c r="AF35" s="257"/>
      <c r="AG35" s="2"/>
    </row>
    <row r="36" spans="1:33" ht="96">
      <c r="A36" s="561"/>
      <c r="B36" s="562"/>
      <c r="C36" s="563"/>
      <c r="D36" s="560"/>
      <c r="E36" s="281"/>
      <c r="F36" s="288"/>
      <c r="G36" s="281"/>
      <c r="H36" s="282"/>
      <c r="I36" s="557"/>
      <c r="J36" s="283"/>
      <c r="K36" s="283"/>
      <c r="L36" s="283"/>
      <c r="M36" s="283"/>
      <c r="N36" s="283"/>
      <c r="O36" s="283"/>
      <c r="P36" s="283"/>
      <c r="Q36" s="283"/>
      <c r="R36" s="283"/>
      <c r="S36" s="286"/>
      <c r="T36" s="283"/>
      <c r="U36" s="283"/>
      <c r="V36" s="290" t="s">
        <v>322</v>
      </c>
      <c r="W36" s="255" t="s">
        <v>323</v>
      </c>
      <c r="X36" s="255"/>
      <c r="Y36" s="256"/>
      <c r="Z36" s="257"/>
      <c r="AA36" s="257"/>
      <c r="AB36" s="257"/>
      <c r="AC36" s="257"/>
      <c r="AD36" s="257"/>
      <c r="AE36" s="257"/>
      <c r="AF36" s="257"/>
      <c r="AG36" s="2"/>
    </row>
    <row r="37" spans="1:33" ht="72">
      <c r="A37" s="561"/>
      <c r="B37" s="562"/>
      <c r="C37" s="563"/>
      <c r="D37" s="560"/>
      <c r="E37" s="281"/>
      <c r="F37" s="288"/>
      <c r="G37" s="281"/>
      <c r="H37" s="282"/>
      <c r="I37" s="557"/>
      <c r="J37" s="283"/>
      <c r="K37" s="283"/>
      <c r="L37" s="283"/>
      <c r="M37" s="283"/>
      <c r="N37" s="283"/>
      <c r="O37" s="283"/>
      <c r="P37" s="283"/>
      <c r="Q37" s="283"/>
      <c r="R37" s="283"/>
      <c r="S37" s="286"/>
      <c r="T37" s="283"/>
      <c r="U37" s="283"/>
      <c r="V37" s="290" t="s">
        <v>324</v>
      </c>
      <c r="W37" s="255" t="s">
        <v>325</v>
      </c>
      <c r="X37" s="255"/>
      <c r="Y37" s="256"/>
      <c r="Z37" s="257"/>
      <c r="AA37" s="257"/>
      <c r="AB37" s="257"/>
      <c r="AC37" s="257"/>
      <c r="AD37" s="257"/>
      <c r="AE37" s="257"/>
      <c r="AF37" s="257"/>
      <c r="AG37" s="2"/>
    </row>
    <row r="38" spans="1:33" ht="15" customHeight="1">
      <c r="A38" s="561"/>
      <c r="B38" s="562"/>
      <c r="C38" s="563"/>
      <c r="D38" s="560"/>
      <c r="E38" s="564" t="s">
        <v>45</v>
      </c>
      <c r="F38" s="564"/>
      <c r="G38" s="291"/>
      <c r="H38" s="291"/>
      <c r="I38" s="291"/>
      <c r="J38" s="292"/>
      <c r="K38" s="292"/>
      <c r="L38" s="292"/>
      <c r="M38" s="292"/>
      <c r="N38" s="292"/>
      <c r="O38" s="292"/>
      <c r="P38" s="292"/>
      <c r="Q38" s="292"/>
      <c r="R38" s="292"/>
      <c r="S38" s="292"/>
      <c r="T38" s="292"/>
      <c r="U38" s="292"/>
      <c r="V38" s="292"/>
      <c r="W38" s="230" t="s">
        <v>307</v>
      </c>
      <c r="X38" s="230"/>
      <c r="Y38" s="231"/>
      <c r="Z38" s="232" t="s">
        <v>307</v>
      </c>
      <c r="AA38" s="230">
        <f>+AA27</f>
        <v>0</v>
      </c>
      <c r="AB38" s="230"/>
      <c r="AC38" s="230"/>
      <c r="AD38" s="230"/>
      <c r="AE38" s="230">
        <f>+AE27</f>
        <v>0</v>
      </c>
      <c r="AF38" s="230" t="s">
        <v>307</v>
      </c>
      <c r="AG38" s="2"/>
    </row>
    <row r="39" spans="1:33" ht="240">
      <c r="A39" s="561"/>
      <c r="B39" s="562"/>
      <c r="C39" s="563"/>
      <c r="D39" s="560"/>
      <c r="E39" s="565">
        <v>0.5</v>
      </c>
      <c r="F39" s="553" t="s">
        <v>326</v>
      </c>
      <c r="G39" s="281">
        <v>0.1</v>
      </c>
      <c r="H39" s="293" t="s">
        <v>327</v>
      </c>
      <c r="I39" s="557" t="s">
        <v>328</v>
      </c>
      <c r="J39" s="283" t="s">
        <v>329</v>
      </c>
      <c r="K39" s="283">
        <v>2</v>
      </c>
      <c r="L39" s="283">
        <v>4</v>
      </c>
      <c r="M39" s="283">
        <v>1</v>
      </c>
      <c r="N39" s="283"/>
      <c r="O39" s="284"/>
      <c r="P39" s="283"/>
      <c r="Q39" s="283"/>
      <c r="R39" s="283">
        <f>+SUM(N39:Q39)</f>
        <v>0</v>
      </c>
      <c r="S39" s="283">
        <v>0</v>
      </c>
      <c r="T39" s="285" t="s">
        <v>304</v>
      </c>
      <c r="U39" s="283" t="s">
        <v>330</v>
      </c>
      <c r="V39" s="283" t="s">
        <v>331</v>
      </c>
      <c r="W39" s="255" t="s">
        <v>332</v>
      </c>
      <c r="X39" s="307"/>
      <c r="Y39" s="308"/>
      <c r="Z39" s="257" t="s">
        <v>332</v>
      </c>
      <c r="AA39" s="257"/>
      <c r="AB39" s="257"/>
      <c r="AC39" s="257"/>
      <c r="AD39" s="257"/>
      <c r="AE39" s="257"/>
      <c r="AF39" s="257" t="s">
        <v>332</v>
      </c>
      <c r="AG39" s="2"/>
    </row>
    <row r="40" spans="1:33" ht="15">
      <c r="A40" s="561"/>
      <c r="B40" s="562"/>
      <c r="C40" s="563"/>
      <c r="D40" s="560"/>
      <c r="E40" s="565"/>
      <c r="F40" s="553"/>
      <c r="G40" s="281"/>
      <c r="H40" s="293"/>
      <c r="I40" s="557"/>
      <c r="J40" s="283"/>
      <c r="K40" s="283"/>
      <c r="L40" s="283"/>
      <c r="M40" s="283"/>
      <c r="N40" s="283"/>
      <c r="O40" s="283"/>
      <c r="P40" s="283"/>
      <c r="Q40" s="283"/>
      <c r="R40" s="283"/>
      <c r="S40" s="286"/>
      <c r="T40" s="283"/>
      <c r="U40" s="283"/>
      <c r="V40" s="309" t="s">
        <v>333</v>
      </c>
      <c r="W40" s="255">
        <v>8000000</v>
      </c>
      <c r="X40" s="310"/>
      <c r="Y40" s="310"/>
      <c r="Z40" s="310"/>
      <c r="AA40" s="311"/>
      <c r="AB40" s="311"/>
      <c r="AC40" s="311"/>
      <c r="AD40" s="311"/>
      <c r="AE40" s="311"/>
      <c r="AF40" s="260"/>
      <c r="AG40" s="2"/>
    </row>
    <row r="41" spans="1:33" ht="168">
      <c r="A41" s="561"/>
      <c r="B41" s="562"/>
      <c r="C41" s="563"/>
      <c r="D41" s="560"/>
      <c r="E41" s="565"/>
      <c r="F41" s="553"/>
      <c r="G41" s="281"/>
      <c r="H41" s="293"/>
      <c r="I41" s="557"/>
      <c r="J41" s="283"/>
      <c r="K41" s="283"/>
      <c r="L41" s="283"/>
      <c r="M41" s="283"/>
      <c r="N41" s="283"/>
      <c r="O41" s="283"/>
      <c r="P41" s="283"/>
      <c r="Q41" s="283"/>
      <c r="R41" s="283"/>
      <c r="S41" s="286"/>
      <c r="T41" s="283"/>
      <c r="U41" s="283"/>
      <c r="V41" s="285" t="s">
        <v>334</v>
      </c>
      <c r="W41" s="255" t="s">
        <v>314</v>
      </c>
      <c r="X41" s="310"/>
      <c r="Y41" s="310"/>
      <c r="Z41" s="310"/>
      <c r="AA41" s="311"/>
      <c r="AB41" s="311"/>
      <c r="AC41" s="311"/>
      <c r="AD41" s="311"/>
      <c r="AE41" s="311"/>
      <c r="AF41" s="254"/>
      <c r="AG41" s="2"/>
    </row>
    <row r="42" spans="1:33" ht="168">
      <c r="A42" s="561"/>
      <c r="B42" s="562"/>
      <c r="C42" s="563"/>
      <c r="D42" s="560"/>
      <c r="E42" s="565"/>
      <c r="F42" s="553"/>
      <c r="G42" s="281"/>
      <c r="H42" s="293"/>
      <c r="I42" s="557"/>
      <c r="J42" s="283"/>
      <c r="K42" s="283"/>
      <c r="L42" s="283"/>
      <c r="M42" s="283"/>
      <c r="N42" s="283"/>
      <c r="O42" s="283"/>
      <c r="P42" s="283"/>
      <c r="Q42" s="283"/>
      <c r="R42" s="283"/>
      <c r="S42" s="286"/>
      <c r="T42" s="283"/>
      <c r="U42" s="283"/>
      <c r="V42" s="285" t="s">
        <v>335</v>
      </c>
      <c r="W42" s="255" t="s">
        <v>314</v>
      </c>
      <c r="X42" s="310"/>
      <c r="Y42" s="310"/>
      <c r="Z42" s="310"/>
      <c r="AA42" s="311"/>
      <c r="AB42" s="311"/>
      <c r="AC42" s="311"/>
      <c r="AD42" s="311"/>
      <c r="AE42" s="311"/>
      <c r="AF42" s="311"/>
      <c r="AG42" s="2"/>
    </row>
    <row r="43" spans="1:33" ht="15">
      <c r="A43" s="561"/>
      <c r="B43" s="562"/>
      <c r="C43" s="563"/>
      <c r="D43" s="560"/>
      <c r="E43" s="565"/>
      <c r="F43" s="553"/>
      <c r="G43" s="281"/>
      <c r="H43" s="293"/>
      <c r="I43" s="557"/>
      <c r="J43" s="283"/>
      <c r="K43" s="283"/>
      <c r="L43" s="283"/>
      <c r="M43" s="283"/>
      <c r="N43" s="283"/>
      <c r="O43" s="283"/>
      <c r="P43" s="283"/>
      <c r="Q43" s="283"/>
      <c r="R43" s="283"/>
      <c r="S43" s="286"/>
      <c r="T43" s="283"/>
      <c r="U43" s="283"/>
      <c r="V43" s="309" t="s">
        <v>336</v>
      </c>
      <c r="W43" s="255">
        <v>3000000</v>
      </c>
      <c r="X43" s="255"/>
      <c r="Y43" s="308"/>
      <c r="Z43" s="257"/>
      <c r="AA43" s="257"/>
      <c r="AB43" s="257"/>
      <c r="AC43" s="257"/>
      <c r="AD43" s="257"/>
      <c r="AE43" s="257"/>
      <c r="AF43" s="257"/>
      <c r="AG43" s="2"/>
    </row>
    <row r="44" spans="1:33" ht="72">
      <c r="A44" s="561"/>
      <c r="B44" s="562"/>
      <c r="C44" s="563"/>
      <c r="D44" s="560"/>
      <c r="E44" s="565"/>
      <c r="F44" s="553"/>
      <c r="G44" s="281"/>
      <c r="H44" s="293"/>
      <c r="I44" s="557"/>
      <c r="J44" s="283"/>
      <c r="K44" s="283"/>
      <c r="L44" s="283"/>
      <c r="M44" s="283"/>
      <c r="N44" s="283"/>
      <c r="O44" s="283"/>
      <c r="P44" s="283"/>
      <c r="Q44" s="283"/>
      <c r="R44" s="283"/>
      <c r="S44" s="286"/>
      <c r="T44" s="283"/>
      <c r="U44" s="283"/>
      <c r="V44" s="285" t="s">
        <v>337</v>
      </c>
      <c r="W44" s="255">
        <v>4000000</v>
      </c>
      <c r="X44" s="255"/>
      <c r="Y44" s="308"/>
      <c r="Z44" s="257"/>
      <c r="AA44" s="257"/>
      <c r="AB44" s="257"/>
      <c r="AC44" s="257"/>
      <c r="AD44" s="257"/>
      <c r="AE44" s="257"/>
      <c r="AF44" s="257"/>
      <c r="AG44" s="2"/>
    </row>
    <row r="45" spans="1:33" ht="108">
      <c r="A45" s="561"/>
      <c r="B45" s="562"/>
      <c r="C45" s="563"/>
      <c r="D45" s="560"/>
      <c r="E45" s="565"/>
      <c r="F45" s="553"/>
      <c r="G45" s="281"/>
      <c r="H45" s="293"/>
      <c r="I45" s="557"/>
      <c r="J45" s="283"/>
      <c r="K45" s="283"/>
      <c r="L45" s="283"/>
      <c r="M45" s="283"/>
      <c r="N45" s="283"/>
      <c r="O45" s="283"/>
      <c r="P45" s="283"/>
      <c r="Q45" s="283"/>
      <c r="R45" s="283"/>
      <c r="S45" s="286"/>
      <c r="T45" s="283"/>
      <c r="U45" s="283"/>
      <c r="V45" s="285" t="s">
        <v>338</v>
      </c>
      <c r="W45" s="255">
        <v>4000000</v>
      </c>
      <c r="X45" s="255"/>
      <c r="Y45" s="255"/>
      <c r="Z45" s="257"/>
      <c r="AA45" s="257"/>
      <c r="AB45" s="257"/>
      <c r="AC45" s="257"/>
      <c r="AD45" s="257"/>
      <c r="AE45" s="257"/>
      <c r="AF45" s="257"/>
      <c r="AG45" s="2"/>
    </row>
    <row r="46" spans="1:33" ht="15">
      <c r="A46" s="561"/>
      <c r="B46" s="562"/>
      <c r="C46" s="563"/>
      <c r="D46" s="560"/>
      <c r="E46" s="565"/>
      <c r="F46" s="553"/>
      <c r="G46" s="291" t="s">
        <v>339</v>
      </c>
      <c r="H46" s="291"/>
      <c r="I46" s="292"/>
      <c r="J46" s="292"/>
      <c r="K46" s="292"/>
      <c r="L46" s="292"/>
      <c r="M46" s="292"/>
      <c r="N46" s="292"/>
      <c r="O46" s="292"/>
      <c r="P46" s="292"/>
      <c r="Q46" s="292"/>
      <c r="R46" s="292"/>
      <c r="S46" s="294"/>
      <c r="T46" s="292"/>
      <c r="U46" s="292"/>
      <c r="V46" s="295"/>
      <c r="W46" s="233" t="s">
        <v>332</v>
      </c>
      <c r="X46" s="230"/>
      <c r="Y46" s="234"/>
      <c r="Z46" s="235" t="s">
        <v>332</v>
      </c>
      <c r="AA46" s="235"/>
      <c r="AB46" s="235"/>
      <c r="AC46" s="235"/>
      <c r="AD46" s="235"/>
      <c r="AE46" s="235"/>
      <c r="AF46" s="235" t="s">
        <v>332</v>
      </c>
      <c r="AG46" s="2"/>
    </row>
    <row r="47" spans="1:33" ht="288">
      <c r="A47" s="561"/>
      <c r="B47" s="562"/>
      <c r="C47" s="563"/>
      <c r="D47" s="560"/>
      <c r="E47" s="565"/>
      <c r="F47" s="553"/>
      <c r="G47" s="312">
        <v>0.1</v>
      </c>
      <c r="H47" s="293" t="s">
        <v>340</v>
      </c>
      <c r="I47" s="283" t="s">
        <v>518</v>
      </c>
      <c r="J47" s="283" t="s">
        <v>341</v>
      </c>
      <c r="K47" s="283">
        <v>0</v>
      </c>
      <c r="L47" s="283">
        <v>1</v>
      </c>
      <c r="M47" s="283">
        <v>0</v>
      </c>
      <c r="N47" s="283"/>
      <c r="O47" s="283"/>
      <c r="P47" s="283"/>
      <c r="Q47" s="283"/>
      <c r="R47" s="283">
        <f aca="true" t="shared" si="0" ref="R47:R53">+SUM(N47:Q47)</f>
        <v>0</v>
      </c>
      <c r="S47" s="286" t="str">
        <f aca="true" t="shared" si="1" ref="S47:S52">_xlfn.IFERROR(IF(OR(M47=0,M47=""),"-",SUM(N47:Q47)/M47),"")</f>
        <v>-</v>
      </c>
      <c r="T47" s="283" t="s">
        <v>342</v>
      </c>
      <c r="U47" s="283" t="s">
        <v>343</v>
      </c>
      <c r="V47" s="313" t="s">
        <v>344</v>
      </c>
      <c r="W47" s="254" t="s">
        <v>345</v>
      </c>
      <c r="X47" s="255"/>
      <c r="Y47" s="308"/>
      <c r="Z47" s="257"/>
      <c r="AA47" s="257"/>
      <c r="AB47" s="257"/>
      <c r="AC47" s="257"/>
      <c r="AD47" s="257"/>
      <c r="AE47" s="257"/>
      <c r="AF47" s="257">
        <v>0</v>
      </c>
      <c r="AG47" s="2"/>
    </row>
    <row r="48" spans="1:33" ht="60">
      <c r="A48" s="561"/>
      <c r="B48" s="562"/>
      <c r="C48" s="563"/>
      <c r="D48" s="560"/>
      <c r="E48" s="565"/>
      <c r="F48" s="553"/>
      <c r="G48" s="312">
        <v>0.1</v>
      </c>
      <c r="H48" s="293" t="s">
        <v>346</v>
      </c>
      <c r="I48" s="283" t="s">
        <v>347</v>
      </c>
      <c r="J48" s="283" t="s">
        <v>348</v>
      </c>
      <c r="K48" s="283">
        <v>0</v>
      </c>
      <c r="L48" s="283">
        <v>1</v>
      </c>
      <c r="M48" s="314">
        <v>0</v>
      </c>
      <c r="N48" s="283"/>
      <c r="O48" s="283"/>
      <c r="P48" s="283"/>
      <c r="Q48" s="283"/>
      <c r="R48" s="283">
        <v>0</v>
      </c>
      <c r="S48" s="286" t="str">
        <f t="shared" si="1"/>
        <v>-</v>
      </c>
      <c r="T48" s="285"/>
      <c r="U48" s="314"/>
      <c r="V48" s="314" t="s">
        <v>349</v>
      </c>
      <c r="W48" s="255">
        <v>0</v>
      </c>
      <c r="X48" s="255"/>
      <c r="Y48" s="308"/>
      <c r="Z48" s="257"/>
      <c r="AA48" s="257"/>
      <c r="AB48" s="257"/>
      <c r="AC48" s="257"/>
      <c r="AD48" s="257"/>
      <c r="AE48" s="257"/>
      <c r="AF48" s="257"/>
      <c r="AG48" s="2"/>
    </row>
    <row r="49" spans="1:33" ht="48">
      <c r="A49" s="561"/>
      <c r="B49" s="562"/>
      <c r="C49" s="563"/>
      <c r="D49" s="560"/>
      <c r="E49" s="565"/>
      <c r="F49" s="553"/>
      <c r="G49" s="312">
        <v>0.1</v>
      </c>
      <c r="H49" s="293" t="s">
        <v>350</v>
      </c>
      <c r="I49" s="283" t="s">
        <v>351</v>
      </c>
      <c r="J49" s="283" t="s">
        <v>352</v>
      </c>
      <c r="K49" s="283">
        <v>0</v>
      </c>
      <c r="L49" s="283">
        <v>1</v>
      </c>
      <c r="M49" s="314">
        <v>0</v>
      </c>
      <c r="N49" s="315"/>
      <c r="O49" s="315"/>
      <c r="P49" s="315"/>
      <c r="Q49" s="315"/>
      <c r="R49" s="283">
        <v>0</v>
      </c>
      <c r="S49" s="286" t="str">
        <f t="shared" si="1"/>
        <v>-</v>
      </c>
      <c r="T49" s="315"/>
      <c r="U49" s="283"/>
      <c r="V49" s="283" t="s">
        <v>353</v>
      </c>
      <c r="W49" s="255">
        <v>0</v>
      </c>
      <c r="X49" s="255"/>
      <c r="Y49" s="308" t="str">
        <f>_xlfn.IFERROR(X49/W49,"-")</f>
        <v>-</v>
      </c>
      <c r="Z49" s="257"/>
      <c r="AA49" s="257"/>
      <c r="AB49" s="257"/>
      <c r="AC49" s="257"/>
      <c r="AD49" s="257"/>
      <c r="AE49" s="257"/>
      <c r="AF49" s="257">
        <v>0</v>
      </c>
      <c r="AG49" s="2"/>
    </row>
    <row r="50" spans="1:33" ht="156">
      <c r="A50" s="561"/>
      <c r="B50" s="562"/>
      <c r="C50" s="563"/>
      <c r="D50" s="560"/>
      <c r="E50" s="565"/>
      <c r="F50" s="553"/>
      <c r="G50" s="312">
        <v>0.1</v>
      </c>
      <c r="H50" s="293" t="s">
        <v>354</v>
      </c>
      <c r="I50" s="283" t="s">
        <v>355</v>
      </c>
      <c r="J50" s="283" t="s">
        <v>356</v>
      </c>
      <c r="K50" s="283"/>
      <c r="L50" s="283">
        <v>15</v>
      </c>
      <c r="M50" s="283">
        <v>6</v>
      </c>
      <c r="N50" s="314"/>
      <c r="O50" s="283"/>
      <c r="P50" s="283"/>
      <c r="Q50" s="283"/>
      <c r="R50" s="283">
        <f t="shared" si="0"/>
        <v>0</v>
      </c>
      <c r="S50" s="283">
        <f t="shared" si="1"/>
        <v>0</v>
      </c>
      <c r="T50" s="283" t="s">
        <v>357</v>
      </c>
      <c r="U50" s="283" t="s">
        <v>358</v>
      </c>
      <c r="V50" s="283" t="s">
        <v>359</v>
      </c>
      <c r="W50" s="316" t="s">
        <v>360</v>
      </c>
      <c r="X50" s="317"/>
      <c r="Y50" s="308"/>
      <c r="Z50" s="253"/>
      <c r="AA50" s="257"/>
      <c r="AB50" s="316" t="s">
        <v>360</v>
      </c>
      <c r="AC50" s="257"/>
      <c r="AD50" s="257"/>
      <c r="AE50" s="257"/>
      <c r="AF50" s="316" t="s">
        <v>360</v>
      </c>
      <c r="AG50" s="2"/>
    </row>
    <row r="51" spans="1:33" ht="228">
      <c r="A51" s="561"/>
      <c r="B51" s="562"/>
      <c r="C51" s="563"/>
      <c r="D51" s="560"/>
      <c r="E51" s="565"/>
      <c r="F51" s="553"/>
      <c r="G51" s="312">
        <v>0.1</v>
      </c>
      <c r="H51" s="293" t="s">
        <v>361</v>
      </c>
      <c r="I51" s="283" t="s">
        <v>362</v>
      </c>
      <c r="J51" s="283" t="s">
        <v>363</v>
      </c>
      <c r="K51" s="283">
        <v>46692</v>
      </c>
      <c r="L51" s="283">
        <v>46692</v>
      </c>
      <c r="M51" s="285">
        <v>46692</v>
      </c>
      <c r="N51" s="283" t="s">
        <v>364</v>
      </c>
      <c r="O51" s="283"/>
      <c r="P51" s="283"/>
      <c r="Q51" s="283"/>
      <c r="R51" s="283">
        <f t="shared" si="0"/>
        <v>0</v>
      </c>
      <c r="S51" s="283">
        <f t="shared" si="1"/>
        <v>0</v>
      </c>
      <c r="T51" s="283"/>
      <c r="U51" s="283" t="s">
        <v>365</v>
      </c>
      <c r="V51" s="283" t="s">
        <v>366</v>
      </c>
      <c r="W51" s="255">
        <v>22889347539</v>
      </c>
      <c r="X51" s="255"/>
      <c r="Y51" s="308"/>
      <c r="Z51" s="318" t="s">
        <v>367</v>
      </c>
      <c r="AA51" s="318" t="s">
        <v>368</v>
      </c>
      <c r="AB51" s="257" t="s">
        <v>369</v>
      </c>
      <c r="AC51" s="319" t="s">
        <v>370</v>
      </c>
      <c r="AD51" s="318" t="s">
        <v>371</v>
      </c>
      <c r="AE51" s="257">
        <v>354429151</v>
      </c>
      <c r="AF51" s="257" t="s">
        <v>372</v>
      </c>
      <c r="AG51" s="2"/>
    </row>
    <row r="52" spans="1:33" ht="288">
      <c r="A52" s="561"/>
      <c r="B52" s="562"/>
      <c r="C52" s="563"/>
      <c r="D52" s="560"/>
      <c r="E52" s="565"/>
      <c r="F52" s="553"/>
      <c r="G52" s="312">
        <v>0.1</v>
      </c>
      <c r="H52" s="293" t="s">
        <v>373</v>
      </c>
      <c r="I52" s="283" t="s">
        <v>374</v>
      </c>
      <c r="J52" s="283" t="s">
        <v>375</v>
      </c>
      <c r="K52" s="283">
        <v>46692</v>
      </c>
      <c r="L52" s="283">
        <v>53410</v>
      </c>
      <c r="M52" s="283">
        <v>1679.5</v>
      </c>
      <c r="N52" s="283" t="s">
        <v>376</v>
      </c>
      <c r="O52" s="283"/>
      <c r="P52" s="283"/>
      <c r="Q52" s="283"/>
      <c r="R52" s="320">
        <v>1680</v>
      </c>
      <c r="S52" s="283">
        <f t="shared" si="1"/>
        <v>0</v>
      </c>
      <c r="T52" s="283"/>
      <c r="U52" s="283" t="s">
        <v>377</v>
      </c>
      <c r="V52" s="283" t="s">
        <v>378</v>
      </c>
      <c r="W52" s="255">
        <v>1999702019</v>
      </c>
      <c r="X52" s="255"/>
      <c r="Y52" s="308"/>
      <c r="Z52" s="255" t="s">
        <v>379</v>
      </c>
      <c r="AA52" s="257"/>
      <c r="AB52" s="253" t="s">
        <v>380</v>
      </c>
      <c r="AC52" s="255">
        <v>1465230906.39</v>
      </c>
      <c r="AD52" s="257"/>
      <c r="AE52" s="257"/>
      <c r="AF52" s="255">
        <v>1999702019</v>
      </c>
      <c r="AG52" s="2"/>
    </row>
    <row r="53" spans="1:33" ht="228">
      <c r="A53" s="561"/>
      <c r="B53" s="562"/>
      <c r="C53" s="563"/>
      <c r="D53" s="560"/>
      <c r="E53" s="565"/>
      <c r="F53" s="553"/>
      <c r="G53" s="312">
        <v>0.1</v>
      </c>
      <c r="H53" s="293" t="s">
        <v>381</v>
      </c>
      <c r="I53" s="557" t="s">
        <v>382</v>
      </c>
      <c r="J53" s="283" t="s">
        <v>352</v>
      </c>
      <c r="K53" s="283">
        <v>0</v>
      </c>
      <c r="L53" s="283">
        <v>1</v>
      </c>
      <c r="M53" s="283">
        <v>1</v>
      </c>
      <c r="N53" s="283"/>
      <c r="O53" s="283"/>
      <c r="P53" s="283">
        <v>1</v>
      </c>
      <c r="Q53" s="283"/>
      <c r="R53" s="283">
        <f t="shared" si="0"/>
        <v>1</v>
      </c>
      <c r="S53" s="283">
        <v>0</v>
      </c>
      <c r="T53" s="283" t="s">
        <v>342</v>
      </c>
      <c r="U53" s="283" t="s">
        <v>383</v>
      </c>
      <c r="V53" s="283" t="s">
        <v>384</v>
      </c>
      <c r="W53" s="255" t="s">
        <v>385</v>
      </c>
      <c r="X53" s="255"/>
      <c r="Y53" s="308"/>
      <c r="Z53" s="255" t="s">
        <v>385</v>
      </c>
      <c r="AA53" s="257"/>
      <c r="AB53" s="257"/>
      <c r="AC53" s="257"/>
      <c r="AD53" s="257"/>
      <c r="AE53" s="257"/>
      <c r="AF53" s="255" t="s">
        <v>385</v>
      </c>
      <c r="AG53" s="2"/>
    </row>
    <row r="54" spans="1:33" ht="72">
      <c r="A54" s="561"/>
      <c r="B54" s="562"/>
      <c r="C54" s="563"/>
      <c r="D54" s="560"/>
      <c r="E54" s="565"/>
      <c r="F54" s="553"/>
      <c r="G54" s="312"/>
      <c r="H54" s="293"/>
      <c r="I54" s="557"/>
      <c r="J54" s="283"/>
      <c r="K54" s="283"/>
      <c r="L54" s="283"/>
      <c r="M54" s="283"/>
      <c r="N54" s="283"/>
      <c r="O54" s="283"/>
      <c r="P54" s="283"/>
      <c r="Q54" s="283"/>
      <c r="R54" s="283"/>
      <c r="S54" s="286"/>
      <c r="T54" s="283"/>
      <c r="U54" s="283"/>
      <c r="V54" s="290" t="s">
        <v>386</v>
      </c>
      <c r="W54" s="255">
        <v>0</v>
      </c>
      <c r="X54" s="255"/>
      <c r="Y54" s="308"/>
      <c r="Z54" s="257"/>
      <c r="AA54" s="257"/>
      <c r="AB54" s="257"/>
      <c r="AC54" s="257"/>
      <c r="AD54" s="257"/>
      <c r="AE54" s="257"/>
      <c r="AF54" s="257"/>
      <c r="AG54" s="2"/>
    </row>
    <row r="55" spans="1:33" ht="84">
      <c r="A55" s="561"/>
      <c r="B55" s="562"/>
      <c r="C55" s="563"/>
      <c r="D55" s="560"/>
      <c r="E55" s="565"/>
      <c r="F55" s="553"/>
      <c r="G55" s="312"/>
      <c r="H55" s="293"/>
      <c r="I55" s="557"/>
      <c r="J55" s="283"/>
      <c r="K55" s="283"/>
      <c r="L55" s="283"/>
      <c r="M55" s="283"/>
      <c r="N55" s="283"/>
      <c r="O55" s="283"/>
      <c r="P55" s="283"/>
      <c r="Q55" s="283"/>
      <c r="R55" s="283"/>
      <c r="S55" s="286"/>
      <c r="T55" s="283"/>
      <c r="U55" s="283"/>
      <c r="V55" s="285" t="s">
        <v>387</v>
      </c>
      <c r="W55" s="255">
        <v>0</v>
      </c>
      <c r="X55" s="255"/>
      <c r="Y55" s="308"/>
      <c r="Z55" s="257"/>
      <c r="AA55" s="257"/>
      <c r="AB55" s="257"/>
      <c r="AC55" s="257"/>
      <c r="AD55" s="257"/>
      <c r="AE55" s="257"/>
      <c r="AF55" s="257"/>
      <c r="AG55" s="2"/>
    </row>
    <row r="56" spans="1:33" ht="108">
      <c r="A56" s="561"/>
      <c r="B56" s="562"/>
      <c r="C56" s="563"/>
      <c r="D56" s="560"/>
      <c r="E56" s="565"/>
      <c r="F56" s="553"/>
      <c r="G56" s="312"/>
      <c r="H56" s="293"/>
      <c r="I56" s="557"/>
      <c r="J56" s="283"/>
      <c r="K56" s="283"/>
      <c r="L56" s="283"/>
      <c r="M56" s="283"/>
      <c r="N56" s="283"/>
      <c r="O56" s="283"/>
      <c r="P56" s="283"/>
      <c r="Q56" s="283"/>
      <c r="R56" s="283"/>
      <c r="S56" s="286"/>
      <c r="T56" s="283"/>
      <c r="U56" s="283"/>
      <c r="V56" s="285" t="s">
        <v>388</v>
      </c>
      <c r="W56" s="255">
        <v>4000000</v>
      </c>
      <c r="X56" s="255"/>
      <c r="Y56" s="308"/>
      <c r="Z56" s="257"/>
      <c r="AA56" s="257"/>
      <c r="AB56" s="257"/>
      <c r="AC56" s="257"/>
      <c r="AD56" s="257"/>
      <c r="AE56" s="257"/>
      <c r="AF56" s="257"/>
      <c r="AG56" s="2"/>
    </row>
    <row r="57" spans="1:33" ht="60">
      <c r="A57" s="561"/>
      <c r="B57" s="562"/>
      <c r="C57" s="563"/>
      <c r="D57" s="560"/>
      <c r="E57" s="565"/>
      <c r="F57" s="553"/>
      <c r="G57" s="312"/>
      <c r="H57" s="293"/>
      <c r="I57" s="557"/>
      <c r="J57" s="283"/>
      <c r="K57" s="283"/>
      <c r="L57" s="283"/>
      <c r="M57" s="283"/>
      <c r="N57" s="283"/>
      <c r="O57" s="283"/>
      <c r="P57" s="283"/>
      <c r="Q57" s="283"/>
      <c r="R57" s="283"/>
      <c r="S57" s="286"/>
      <c r="T57" s="283"/>
      <c r="U57" s="283"/>
      <c r="V57" s="285" t="s">
        <v>389</v>
      </c>
      <c r="W57" s="255">
        <v>3000000</v>
      </c>
      <c r="X57" s="255"/>
      <c r="Y57" s="308"/>
      <c r="Z57" s="257"/>
      <c r="AA57" s="257"/>
      <c r="AB57" s="257"/>
      <c r="AC57" s="257"/>
      <c r="AD57" s="257"/>
      <c r="AE57" s="257"/>
      <c r="AF57" s="257"/>
      <c r="AG57" s="2"/>
    </row>
    <row r="58" spans="1:33" ht="72">
      <c r="A58" s="561"/>
      <c r="B58" s="562"/>
      <c r="C58" s="563"/>
      <c r="D58" s="560"/>
      <c r="E58" s="565"/>
      <c r="F58" s="553"/>
      <c r="G58" s="312"/>
      <c r="H58" s="293"/>
      <c r="I58" s="557"/>
      <c r="J58" s="283"/>
      <c r="K58" s="283"/>
      <c r="L58" s="283"/>
      <c r="M58" s="283"/>
      <c r="N58" s="283"/>
      <c r="O58" s="283"/>
      <c r="P58" s="283"/>
      <c r="Q58" s="283"/>
      <c r="R58" s="283"/>
      <c r="S58" s="286"/>
      <c r="T58" s="283"/>
      <c r="U58" s="283"/>
      <c r="V58" s="285" t="s">
        <v>390</v>
      </c>
      <c r="W58" s="255">
        <v>10000000</v>
      </c>
      <c r="X58" s="255"/>
      <c r="Y58" s="308"/>
      <c r="Z58" s="257"/>
      <c r="AA58" s="257"/>
      <c r="AB58" s="257"/>
      <c r="AC58" s="257"/>
      <c r="AD58" s="257"/>
      <c r="AE58" s="257"/>
      <c r="AF58" s="257"/>
      <c r="AG58" s="2"/>
    </row>
    <row r="59" spans="1:33" ht="72">
      <c r="A59" s="561"/>
      <c r="B59" s="562"/>
      <c r="C59" s="563"/>
      <c r="D59" s="560"/>
      <c r="E59" s="565"/>
      <c r="F59" s="553"/>
      <c r="G59" s="312"/>
      <c r="H59" s="293"/>
      <c r="I59" s="557"/>
      <c r="J59" s="283"/>
      <c r="K59" s="283"/>
      <c r="L59" s="283"/>
      <c r="M59" s="283"/>
      <c r="N59" s="283"/>
      <c r="O59" s="283"/>
      <c r="P59" s="283"/>
      <c r="Q59" s="283"/>
      <c r="R59" s="283"/>
      <c r="S59" s="286"/>
      <c r="T59" s="283"/>
      <c r="U59" s="283"/>
      <c r="V59" s="290" t="s">
        <v>391</v>
      </c>
      <c r="W59" s="255">
        <v>3000000</v>
      </c>
      <c r="X59" s="255"/>
      <c r="Y59" s="308"/>
      <c r="Z59" s="257"/>
      <c r="AA59" s="257"/>
      <c r="AB59" s="257"/>
      <c r="AC59" s="257"/>
      <c r="AD59" s="257"/>
      <c r="AE59" s="257"/>
      <c r="AF59" s="257"/>
      <c r="AG59" s="2"/>
    </row>
    <row r="60" spans="1:33" ht="84">
      <c r="A60" s="561"/>
      <c r="B60" s="562"/>
      <c r="C60" s="563"/>
      <c r="D60" s="560"/>
      <c r="E60" s="565"/>
      <c r="F60" s="553"/>
      <c r="G60" s="312"/>
      <c r="H60" s="293"/>
      <c r="I60" s="557"/>
      <c r="J60" s="283"/>
      <c r="K60" s="283"/>
      <c r="L60" s="283"/>
      <c r="M60" s="283"/>
      <c r="N60" s="283"/>
      <c r="O60" s="283"/>
      <c r="P60" s="283"/>
      <c r="Q60" s="283"/>
      <c r="R60" s="283"/>
      <c r="S60" s="286"/>
      <c r="T60" s="283"/>
      <c r="U60" s="283"/>
      <c r="V60" s="290" t="s">
        <v>392</v>
      </c>
      <c r="W60" s="255" t="s">
        <v>393</v>
      </c>
      <c r="X60" s="255"/>
      <c r="Y60" s="308"/>
      <c r="Z60" s="257"/>
      <c r="AA60" s="257"/>
      <c r="AB60" s="257"/>
      <c r="AC60" s="257"/>
      <c r="AD60" s="257"/>
      <c r="AE60" s="257"/>
      <c r="AF60" s="257"/>
      <c r="AG60" s="2"/>
    </row>
    <row r="61" spans="1:33" ht="60">
      <c r="A61" s="561"/>
      <c r="B61" s="562"/>
      <c r="C61" s="563"/>
      <c r="D61" s="560"/>
      <c r="E61" s="565"/>
      <c r="F61" s="553"/>
      <c r="G61" s="312"/>
      <c r="H61" s="293"/>
      <c r="I61" s="557"/>
      <c r="J61" s="283"/>
      <c r="K61" s="283"/>
      <c r="L61" s="283"/>
      <c r="M61" s="283"/>
      <c r="N61" s="283"/>
      <c r="O61" s="283"/>
      <c r="P61" s="283"/>
      <c r="Q61" s="283"/>
      <c r="R61" s="283"/>
      <c r="S61" s="286"/>
      <c r="T61" s="283"/>
      <c r="U61" s="283"/>
      <c r="V61" s="285" t="s">
        <v>394</v>
      </c>
      <c r="W61" s="255">
        <v>2000000</v>
      </c>
      <c r="X61" s="255"/>
      <c r="Y61" s="308"/>
      <c r="Z61" s="257"/>
      <c r="AA61" s="257"/>
      <c r="AB61" s="257"/>
      <c r="AC61" s="257"/>
      <c r="AD61" s="257"/>
      <c r="AE61" s="257"/>
      <c r="AF61" s="257"/>
      <c r="AG61" s="2"/>
    </row>
    <row r="62" spans="1:33" ht="120">
      <c r="A62" s="561"/>
      <c r="B62" s="562"/>
      <c r="C62" s="563"/>
      <c r="D62" s="560"/>
      <c r="E62" s="565"/>
      <c r="F62" s="553"/>
      <c r="G62" s="312"/>
      <c r="H62" s="293"/>
      <c r="I62" s="557"/>
      <c r="J62" s="283"/>
      <c r="K62" s="283"/>
      <c r="L62" s="283"/>
      <c r="M62" s="283"/>
      <c r="N62" s="283"/>
      <c r="O62" s="283"/>
      <c r="P62" s="283"/>
      <c r="Q62" s="283"/>
      <c r="R62" s="283"/>
      <c r="S62" s="286"/>
      <c r="T62" s="283"/>
      <c r="U62" s="283"/>
      <c r="V62" s="290" t="s">
        <v>395</v>
      </c>
      <c r="W62" s="255">
        <v>3000000</v>
      </c>
      <c r="X62" s="255"/>
      <c r="Y62" s="308"/>
      <c r="Z62" s="257"/>
      <c r="AA62" s="257"/>
      <c r="AB62" s="257"/>
      <c r="AC62" s="257"/>
      <c r="AD62" s="257"/>
      <c r="AE62" s="257"/>
      <c r="AF62" s="257"/>
      <c r="AG62" s="2"/>
    </row>
    <row r="63" spans="1:33" ht="72">
      <c r="A63" s="561"/>
      <c r="B63" s="562"/>
      <c r="C63" s="563"/>
      <c r="D63" s="560"/>
      <c r="E63" s="565"/>
      <c r="F63" s="553"/>
      <c r="G63" s="312"/>
      <c r="H63" s="293"/>
      <c r="I63" s="557"/>
      <c r="J63" s="283"/>
      <c r="K63" s="283"/>
      <c r="L63" s="283"/>
      <c r="M63" s="283"/>
      <c r="N63" s="283"/>
      <c r="O63" s="283"/>
      <c r="P63" s="283"/>
      <c r="Q63" s="283"/>
      <c r="R63" s="283"/>
      <c r="S63" s="286"/>
      <c r="T63" s="283"/>
      <c r="U63" s="283"/>
      <c r="V63" s="290" t="s">
        <v>396</v>
      </c>
      <c r="W63" s="255">
        <v>3000000</v>
      </c>
      <c r="X63" s="255"/>
      <c r="Y63" s="308"/>
      <c r="Z63" s="257"/>
      <c r="AA63" s="257"/>
      <c r="AB63" s="257"/>
      <c r="AC63" s="257"/>
      <c r="AD63" s="257"/>
      <c r="AE63" s="257"/>
      <c r="AF63" s="257"/>
      <c r="AG63" s="2"/>
    </row>
    <row r="64" spans="1:33" ht="108">
      <c r="A64" s="561"/>
      <c r="B64" s="562"/>
      <c r="C64" s="563"/>
      <c r="D64" s="560"/>
      <c r="E64" s="565"/>
      <c r="F64" s="553"/>
      <c r="G64" s="312"/>
      <c r="H64" s="293"/>
      <c r="I64" s="557"/>
      <c r="J64" s="283"/>
      <c r="K64" s="283"/>
      <c r="L64" s="283"/>
      <c r="M64" s="283"/>
      <c r="N64" s="283"/>
      <c r="O64" s="283"/>
      <c r="P64" s="283"/>
      <c r="Q64" s="283"/>
      <c r="R64" s="283"/>
      <c r="S64" s="286"/>
      <c r="T64" s="283"/>
      <c r="U64" s="283"/>
      <c r="V64" s="290" t="s">
        <v>397</v>
      </c>
      <c r="W64" s="255">
        <v>6000000</v>
      </c>
      <c r="X64" s="255"/>
      <c r="Y64" s="308"/>
      <c r="Z64" s="257"/>
      <c r="AA64" s="257"/>
      <c r="AB64" s="257"/>
      <c r="AC64" s="257"/>
      <c r="AD64" s="257"/>
      <c r="AE64" s="257"/>
      <c r="AF64" s="257"/>
      <c r="AG64" s="2"/>
    </row>
    <row r="65" spans="1:33" ht="84">
      <c r="A65" s="561"/>
      <c r="B65" s="562"/>
      <c r="C65" s="563"/>
      <c r="D65" s="560"/>
      <c r="E65" s="565"/>
      <c r="F65" s="553"/>
      <c r="G65" s="312"/>
      <c r="H65" s="293"/>
      <c r="I65" s="557"/>
      <c r="J65" s="283"/>
      <c r="K65" s="283"/>
      <c r="L65" s="283"/>
      <c r="M65" s="283"/>
      <c r="N65" s="283"/>
      <c r="O65" s="283"/>
      <c r="P65" s="283"/>
      <c r="Q65" s="283"/>
      <c r="R65" s="283"/>
      <c r="S65" s="286"/>
      <c r="T65" s="283"/>
      <c r="U65" s="283"/>
      <c r="V65" s="290" t="s">
        <v>398</v>
      </c>
      <c r="W65" s="255">
        <v>7000000</v>
      </c>
      <c r="X65" s="255"/>
      <c r="Y65" s="308"/>
      <c r="Z65" s="257"/>
      <c r="AA65" s="257"/>
      <c r="AB65" s="257"/>
      <c r="AC65" s="257"/>
      <c r="AD65" s="257"/>
      <c r="AE65" s="257"/>
      <c r="AF65" s="257"/>
      <c r="AG65" s="2"/>
    </row>
    <row r="66" spans="1:33" ht="24">
      <c r="A66" s="561"/>
      <c r="B66" s="562"/>
      <c r="C66" s="563"/>
      <c r="D66" s="560"/>
      <c r="E66" s="565"/>
      <c r="F66" s="553"/>
      <c r="G66" s="312"/>
      <c r="H66" s="293"/>
      <c r="I66" s="557"/>
      <c r="J66" s="283"/>
      <c r="K66" s="283"/>
      <c r="L66" s="283"/>
      <c r="M66" s="283"/>
      <c r="N66" s="283"/>
      <c r="O66" s="283"/>
      <c r="P66" s="283"/>
      <c r="Q66" s="283"/>
      <c r="R66" s="283"/>
      <c r="S66" s="286"/>
      <c r="T66" s="283"/>
      <c r="U66" s="283"/>
      <c r="V66" s="290" t="s">
        <v>399</v>
      </c>
      <c r="W66" s="255">
        <v>3000000</v>
      </c>
      <c r="X66" s="255"/>
      <c r="Y66" s="308"/>
      <c r="Z66" s="257"/>
      <c r="AA66" s="257"/>
      <c r="AB66" s="257"/>
      <c r="AC66" s="257"/>
      <c r="AD66" s="257"/>
      <c r="AE66" s="257"/>
      <c r="AF66" s="257"/>
      <c r="AG66" s="2"/>
    </row>
    <row r="67" spans="1:33" ht="72">
      <c r="A67" s="561"/>
      <c r="B67" s="562"/>
      <c r="C67" s="563"/>
      <c r="D67" s="560"/>
      <c r="E67" s="565"/>
      <c r="F67" s="553"/>
      <c r="G67" s="312"/>
      <c r="H67" s="293"/>
      <c r="I67" s="557"/>
      <c r="J67" s="283"/>
      <c r="K67" s="283"/>
      <c r="L67" s="283"/>
      <c r="M67" s="283"/>
      <c r="N67" s="283"/>
      <c r="O67" s="283"/>
      <c r="P67" s="283"/>
      <c r="Q67" s="283"/>
      <c r="R67" s="283"/>
      <c r="S67" s="286"/>
      <c r="T67" s="283"/>
      <c r="U67" s="283"/>
      <c r="V67" s="290" t="s">
        <v>400</v>
      </c>
      <c r="W67" s="255">
        <v>10000000</v>
      </c>
      <c r="X67" s="255"/>
      <c r="Y67" s="308"/>
      <c r="Z67" s="257"/>
      <c r="AA67" s="257"/>
      <c r="AB67" s="257"/>
      <c r="AC67" s="257"/>
      <c r="AD67" s="257"/>
      <c r="AE67" s="257"/>
      <c r="AF67" s="257"/>
      <c r="AG67" s="2"/>
    </row>
    <row r="68" spans="1:33" ht="60">
      <c r="A68" s="561"/>
      <c r="B68" s="562"/>
      <c r="C68" s="563"/>
      <c r="D68" s="560"/>
      <c r="E68" s="565"/>
      <c r="F68" s="553"/>
      <c r="G68" s="312">
        <v>0.1</v>
      </c>
      <c r="H68" s="293" t="s">
        <v>401</v>
      </c>
      <c r="I68" s="283" t="s">
        <v>402</v>
      </c>
      <c r="J68" s="283" t="s">
        <v>403</v>
      </c>
      <c r="K68" s="283">
        <v>0</v>
      </c>
      <c r="L68" s="283">
        <v>1</v>
      </c>
      <c r="M68" s="283">
        <v>0</v>
      </c>
      <c r="N68" s="283"/>
      <c r="O68" s="283"/>
      <c r="P68" s="283"/>
      <c r="Q68" s="283"/>
      <c r="R68" s="283">
        <f>+SUM(N68:Q68)</f>
        <v>0</v>
      </c>
      <c r="S68" s="286" t="str">
        <f>_xlfn.IFERROR(IF(OR(M68=0,M68=""),"-",SUM(N68:Q68)/M68),"")</f>
        <v>-</v>
      </c>
      <c r="T68" s="283"/>
      <c r="U68" s="283"/>
      <c r="V68" s="284"/>
      <c r="W68" s="255"/>
      <c r="X68" s="255"/>
      <c r="Y68" s="308" t="str">
        <f>_xlfn.IFERROR(X68/W68,"-")</f>
        <v>-</v>
      </c>
      <c r="Z68" s="257"/>
      <c r="AA68" s="257"/>
      <c r="AB68" s="257"/>
      <c r="AC68" s="257"/>
      <c r="AD68" s="257"/>
      <c r="AE68" s="257"/>
      <c r="AF68" s="257"/>
      <c r="AG68" s="2"/>
    </row>
    <row r="69" spans="1:33" ht="192">
      <c r="A69" s="561"/>
      <c r="B69" s="562"/>
      <c r="C69" s="563"/>
      <c r="D69" s="560"/>
      <c r="E69" s="565"/>
      <c r="F69" s="553"/>
      <c r="G69" s="312"/>
      <c r="H69" s="293"/>
      <c r="I69" s="557" t="s">
        <v>404</v>
      </c>
      <c r="J69" s="283" t="s">
        <v>352</v>
      </c>
      <c r="K69" s="283"/>
      <c r="L69" s="283"/>
      <c r="M69" s="283"/>
      <c r="N69" s="283"/>
      <c r="O69" s="283"/>
      <c r="P69" s="283"/>
      <c r="Q69" s="283"/>
      <c r="R69" s="283"/>
      <c r="S69" s="286"/>
      <c r="T69" s="283" t="s">
        <v>342</v>
      </c>
      <c r="U69" s="283" t="s">
        <v>405</v>
      </c>
      <c r="V69" s="283" t="s">
        <v>406</v>
      </c>
      <c r="W69" s="255" t="s">
        <v>407</v>
      </c>
      <c r="X69" s="255"/>
      <c r="Y69" s="308"/>
      <c r="Z69" s="257"/>
      <c r="AA69" s="257"/>
      <c r="AB69" s="257"/>
      <c r="AC69" s="257"/>
      <c r="AD69" s="257"/>
      <c r="AE69" s="257"/>
      <c r="AF69" s="255" t="s">
        <v>407</v>
      </c>
      <c r="AG69" s="2"/>
    </row>
    <row r="70" spans="1:33" ht="336">
      <c r="A70" s="561"/>
      <c r="B70" s="562"/>
      <c r="C70" s="563"/>
      <c r="D70" s="560"/>
      <c r="E70" s="565"/>
      <c r="F70" s="553"/>
      <c r="G70" s="312">
        <v>0.1</v>
      </c>
      <c r="H70" s="293" t="s">
        <v>408</v>
      </c>
      <c r="I70" s="557"/>
      <c r="J70" s="283" t="s">
        <v>409</v>
      </c>
      <c r="K70" s="283">
        <v>0</v>
      </c>
      <c r="L70" s="283">
        <v>1</v>
      </c>
      <c r="M70" s="283">
        <v>1</v>
      </c>
      <c r="N70" s="283"/>
      <c r="O70" s="283"/>
      <c r="P70" s="283"/>
      <c r="Q70" s="283"/>
      <c r="R70" s="283">
        <v>1</v>
      </c>
      <c r="S70" s="286"/>
      <c r="T70" s="283" t="s">
        <v>342</v>
      </c>
      <c r="U70" s="283" t="s">
        <v>405</v>
      </c>
      <c r="V70" s="285" t="s">
        <v>410</v>
      </c>
      <c r="W70" s="255">
        <v>130744442</v>
      </c>
      <c r="X70" s="255"/>
      <c r="Y70" s="308"/>
      <c r="Z70" s="257">
        <f>+W70</f>
        <v>130744442</v>
      </c>
      <c r="AA70" s="257"/>
      <c r="AB70" s="257"/>
      <c r="AC70" s="257"/>
      <c r="AD70" s="257"/>
      <c r="AE70" s="257"/>
      <c r="AF70" s="257"/>
      <c r="AG70" s="2"/>
    </row>
    <row r="71" spans="1:33" ht="132">
      <c r="A71" s="561"/>
      <c r="B71" s="562"/>
      <c r="C71" s="563"/>
      <c r="D71" s="560"/>
      <c r="E71" s="281"/>
      <c r="F71" s="288"/>
      <c r="G71" s="312"/>
      <c r="H71" s="293"/>
      <c r="I71" s="557"/>
      <c r="J71" s="283"/>
      <c r="K71" s="283"/>
      <c r="L71" s="283"/>
      <c r="M71" s="283"/>
      <c r="N71" s="283"/>
      <c r="O71" s="283"/>
      <c r="P71" s="283"/>
      <c r="Q71" s="283"/>
      <c r="R71" s="283"/>
      <c r="S71" s="286"/>
      <c r="T71" s="283"/>
      <c r="U71" s="283"/>
      <c r="V71" s="285" t="s">
        <v>411</v>
      </c>
      <c r="W71" s="255">
        <v>0</v>
      </c>
      <c r="X71" s="321"/>
      <c r="Y71" s="308"/>
      <c r="Z71" s="257"/>
      <c r="AA71" s="257"/>
      <c r="AB71" s="257"/>
      <c r="AC71" s="257"/>
      <c r="AD71" s="257"/>
      <c r="AE71" s="257"/>
      <c r="AF71" s="257"/>
      <c r="AG71" s="2"/>
    </row>
    <row r="72" spans="1:33" ht="84">
      <c r="A72" s="561"/>
      <c r="B72" s="562"/>
      <c r="C72" s="563"/>
      <c r="D72" s="560"/>
      <c r="E72" s="281"/>
      <c r="F72" s="288"/>
      <c r="G72" s="312"/>
      <c r="H72" s="293"/>
      <c r="I72" s="557"/>
      <c r="J72" s="283"/>
      <c r="K72" s="283"/>
      <c r="L72" s="283"/>
      <c r="M72" s="283"/>
      <c r="N72" s="283"/>
      <c r="O72" s="283"/>
      <c r="P72" s="283"/>
      <c r="Q72" s="283"/>
      <c r="R72" s="283"/>
      <c r="S72" s="286"/>
      <c r="T72" s="283"/>
      <c r="U72" s="283"/>
      <c r="V72" s="285" t="s">
        <v>412</v>
      </c>
      <c r="W72" s="255">
        <v>4000000</v>
      </c>
      <c r="X72" s="321"/>
      <c r="Y72" s="308"/>
      <c r="Z72" s="257"/>
      <c r="AA72" s="257"/>
      <c r="AB72" s="257"/>
      <c r="AC72" s="257"/>
      <c r="AD72" s="257"/>
      <c r="AE72" s="257"/>
      <c r="AF72" s="257"/>
      <c r="AG72" s="2"/>
    </row>
    <row r="73" spans="1:33" ht="48">
      <c r="A73" s="561"/>
      <c r="B73" s="562"/>
      <c r="C73" s="563"/>
      <c r="D73" s="560"/>
      <c r="E73" s="281"/>
      <c r="F73" s="288"/>
      <c r="G73" s="312"/>
      <c r="H73" s="293"/>
      <c r="I73" s="557"/>
      <c r="J73" s="283"/>
      <c r="K73" s="283"/>
      <c r="L73" s="283"/>
      <c r="M73" s="283"/>
      <c r="N73" s="283"/>
      <c r="O73" s="283"/>
      <c r="P73" s="283"/>
      <c r="Q73" s="283"/>
      <c r="R73" s="283"/>
      <c r="S73" s="286"/>
      <c r="T73" s="283"/>
      <c r="U73" s="283"/>
      <c r="V73" s="285" t="s">
        <v>413</v>
      </c>
      <c r="W73" s="255">
        <v>3000000</v>
      </c>
      <c r="X73" s="321"/>
      <c r="Y73" s="308"/>
      <c r="Z73" s="257"/>
      <c r="AA73" s="257"/>
      <c r="AB73" s="257"/>
      <c r="AC73" s="257"/>
      <c r="AD73" s="257"/>
      <c r="AE73" s="257"/>
      <c r="AF73" s="257"/>
      <c r="AG73" s="2"/>
    </row>
    <row r="74" spans="1:33" ht="48">
      <c r="A74" s="561"/>
      <c r="B74" s="562"/>
      <c r="C74" s="563"/>
      <c r="D74" s="560"/>
      <c r="E74" s="281"/>
      <c r="F74" s="288"/>
      <c r="G74" s="312"/>
      <c r="H74" s="293"/>
      <c r="I74" s="557"/>
      <c r="J74" s="283"/>
      <c r="K74" s="283"/>
      <c r="L74" s="283"/>
      <c r="M74" s="283"/>
      <c r="N74" s="283"/>
      <c r="O74" s="283"/>
      <c r="P74" s="283"/>
      <c r="Q74" s="283"/>
      <c r="R74" s="283"/>
      <c r="S74" s="286"/>
      <c r="T74" s="283"/>
      <c r="U74" s="283"/>
      <c r="V74" s="285" t="s">
        <v>414</v>
      </c>
      <c r="W74" s="255">
        <v>0</v>
      </c>
      <c r="X74" s="321"/>
      <c r="Y74" s="308"/>
      <c r="Z74" s="257"/>
      <c r="AA74" s="257"/>
      <c r="AB74" s="257"/>
      <c r="AC74" s="257"/>
      <c r="AD74" s="257"/>
      <c r="AE74" s="257"/>
      <c r="AF74" s="257"/>
      <c r="AG74" s="2"/>
    </row>
    <row r="75" spans="1:33" ht="84">
      <c r="A75" s="561"/>
      <c r="B75" s="562"/>
      <c r="C75" s="563"/>
      <c r="D75" s="560"/>
      <c r="E75" s="281"/>
      <c r="F75" s="288"/>
      <c r="G75" s="312"/>
      <c r="H75" s="293"/>
      <c r="I75" s="557"/>
      <c r="J75" s="283"/>
      <c r="K75" s="283"/>
      <c r="L75" s="283"/>
      <c r="M75" s="283"/>
      <c r="N75" s="283"/>
      <c r="O75" s="283"/>
      <c r="P75" s="283"/>
      <c r="Q75" s="283"/>
      <c r="R75" s="283"/>
      <c r="S75" s="286"/>
      <c r="T75" s="283"/>
      <c r="U75" s="283"/>
      <c r="V75" s="285" t="s">
        <v>415</v>
      </c>
      <c r="W75" s="255">
        <v>6000000</v>
      </c>
      <c r="X75" s="321"/>
      <c r="Y75" s="308"/>
      <c r="Z75" s="257"/>
      <c r="AA75" s="257"/>
      <c r="AB75" s="257"/>
      <c r="AC75" s="257"/>
      <c r="AD75" s="257"/>
      <c r="AE75" s="257"/>
      <c r="AF75" s="257"/>
      <c r="AG75" s="2"/>
    </row>
    <row r="76" spans="1:33" ht="72">
      <c r="A76" s="561"/>
      <c r="B76" s="562"/>
      <c r="C76" s="563"/>
      <c r="D76" s="560"/>
      <c r="E76" s="281"/>
      <c r="F76" s="288"/>
      <c r="G76" s="312"/>
      <c r="H76" s="293"/>
      <c r="I76" s="557"/>
      <c r="J76" s="283"/>
      <c r="K76" s="283"/>
      <c r="L76" s="283"/>
      <c r="M76" s="283"/>
      <c r="N76" s="283"/>
      <c r="O76" s="283"/>
      <c r="P76" s="283"/>
      <c r="Q76" s="283"/>
      <c r="R76" s="283"/>
      <c r="S76" s="286"/>
      <c r="T76" s="283"/>
      <c r="U76" s="283"/>
      <c r="V76" s="285" t="s">
        <v>416</v>
      </c>
      <c r="W76" s="255">
        <v>4000000</v>
      </c>
      <c r="X76" s="321"/>
      <c r="Y76" s="308"/>
      <c r="Z76" s="257"/>
      <c r="AA76" s="257"/>
      <c r="AB76" s="257"/>
      <c r="AC76" s="257"/>
      <c r="AD76" s="257"/>
      <c r="AE76" s="257"/>
      <c r="AF76" s="257"/>
      <c r="AG76" s="2"/>
    </row>
    <row r="77" spans="1:33" ht="48">
      <c r="A77" s="561"/>
      <c r="B77" s="562"/>
      <c r="C77" s="563"/>
      <c r="D77" s="560"/>
      <c r="E77" s="281"/>
      <c r="F77" s="288"/>
      <c r="G77" s="312"/>
      <c r="H77" s="293"/>
      <c r="I77" s="557"/>
      <c r="J77" s="283"/>
      <c r="K77" s="283"/>
      <c r="L77" s="283"/>
      <c r="M77" s="283"/>
      <c r="N77" s="283"/>
      <c r="O77" s="283"/>
      <c r="P77" s="283"/>
      <c r="Q77" s="283"/>
      <c r="R77" s="283"/>
      <c r="S77" s="286"/>
      <c r="T77" s="283"/>
      <c r="U77" s="283"/>
      <c r="V77" s="285" t="s">
        <v>417</v>
      </c>
      <c r="W77" s="255">
        <v>6000000</v>
      </c>
      <c r="X77" s="321"/>
      <c r="Y77" s="308"/>
      <c r="Z77" s="257"/>
      <c r="AA77" s="257"/>
      <c r="AB77" s="257"/>
      <c r="AC77" s="257"/>
      <c r="AD77" s="257"/>
      <c r="AE77" s="257"/>
      <c r="AF77" s="257"/>
      <c r="AG77" s="2"/>
    </row>
    <row r="78" spans="1:33" ht="132">
      <c r="A78" s="561"/>
      <c r="B78" s="562"/>
      <c r="C78" s="563"/>
      <c r="D78" s="560"/>
      <c r="E78" s="281"/>
      <c r="F78" s="288"/>
      <c r="G78" s="312"/>
      <c r="H78" s="293"/>
      <c r="I78" s="557"/>
      <c r="J78" s="283"/>
      <c r="K78" s="283"/>
      <c r="L78" s="283"/>
      <c r="M78" s="283"/>
      <c r="N78" s="283"/>
      <c r="O78" s="283"/>
      <c r="P78" s="283"/>
      <c r="Q78" s="283"/>
      <c r="R78" s="283"/>
      <c r="S78" s="286"/>
      <c r="T78" s="283"/>
      <c r="U78" s="283"/>
      <c r="V78" s="285" t="s">
        <v>418</v>
      </c>
      <c r="W78" s="255">
        <v>6000000</v>
      </c>
      <c r="X78" s="321"/>
      <c r="Y78" s="308"/>
      <c r="Z78" s="257"/>
      <c r="AA78" s="257"/>
      <c r="AB78" s="257"/>
      <c r="AC78" s="257"/>
      <c r="AD78" s="257"/>
      <c r="AE78" s="257"/>
      <c r="AF78" s="257"/>
      <c r="AG78" s="2"/>
    </row>
    <row r="79" spans="1:33" ht="84">
      <c r="A79" s="561"/>
      <c r="B79" s="562"/>
      <c r="C79" s="563"/>
      <c r="D79" s="560"/>
      <c r="E79" s="281"/>
      <c r="F79" s="288"/>
      <c r="G79" s="312"/>
      <c r="H79" s="293"/>
      <c r="I79" s="557"/>
      <c r="J79" s="283"/>
      <c r="K79" s="283"/>
      <c r="L79" s="283"/>
      <c r="M79" s="283"/>
      <c r="N79" s="283"/>
      <c r="O79" s="283"/>
      <c r="P79" s="283"/>
      <c r="Q79" s="283"/>
      <c r="R79" s="283"/>
      <c r="S79" s="286"/>
      <c r="T79" s="283"/>
      <c r="U79" s="283"/>
      <c r="V79" s="285" t="s">
        <v>419</v>
      </c>
      <c r="W79" s="255">
        <v>6000000</v>
      </c>
      <c r="X79" s="255"/>
      <c r="Y79" s="308"/>
      <c r="Z79" s="257"/>
      <c r="AA79" s="257"/>
      <c r="AB79" s="257"/>
      <c r="AC79" s="257"/>
      <c r="AD79" s="257"/>
      <c r="AE79" s="257"/>
      <c r="AF79" s="257"/>
      <c r="AG79" s="2"/>
    </row>
    <row r="80" spans="1:33" ht="120">
      <c r="A80" s="561"/>
      <c r="B80" s="562"/>
      <c r="C80" s="563"/>
      <c r="D80" s="560"/>
      <c r="E80" s="281"/>
      <c r="F80" s="288"/>
      <c r="G80" s="312"/>
      <c r="H80" s="293"/>
      <c r="I80" s="557"/>
      <c r="J80" s="283"/>
      <c r="K80" s="283"/>
      <c r="L80" s="283"/>
      <c r="M80" s="283"/>
      <c r="N80" s="283"/>
      <c r="O80" s="283"/>
      <c r="P80" s="283"/>
      <c r="Q80" s="283"/>
      <c r="R80" s="283"/>
      <c r="S80" s="286"/>
      <c r="T80" s="283"/>
      <c r="U80" s="283"/>
      <c r="V80" s="285" t="s">
        <v>420</v>
      </c>
      <c r="W80" s="255">
        <v>5000000</v>
      </c>
      <c r="X80" s="255"/>
      <c r="Y80" s="308"/>
      <c r="Z80" s="257"/>
      <c r="AA80" s="257"/>
      <c r="AB80" s="257"/>
      <c r="AC80" s="257"/>
      <c r="AD80" s="257"/>
      <c r="AE80" s="257"/>
      <c r="AF80" s="257"/>
      <c r="AG80" s="2"/>
    </row>
    <row r="81" spans="1:33" ht="60">
      <c r="A81" s="561"/>
      <c r="B81" s="562"/>
      <c r="C81" s="563"/>
      <c r="D81" s="560"/>
      <c r="E81" s="281"/>
      <c r="F81" s="288"/>
      <c r="G81" s="312"/>
      <c r="H81" s="293"/>
      <c r="I81" s="557"/>
      <c r="J81" s="283"/>
      <c r="K81" s="283"/>
      <c r="L81" s="283"/>
      <c r="M81" s="283"/>
      <c r="N81" s="283"/>
      <c r="O81" s="283"/>
      <c r="P81" s="283"/>
      <c r="Q81" s="283"/>
      <c r="R81" s="283"/>
      <c r="S81" s="286"/>
      <c r="T81" s="283"/>
      <c r="U81" s="283"/>
      <c r="V81" s="285" t="s">
        <v>421</v>
      </c>
      <c r="W81" s="255">
        <v>3000000</v>
      </c>
      <c r="X81" s="255"/>
      <c r="Y81" s="308"/>
      <c r="Z81" s="257"/>
      <c r="AA81" s="257"/>
      <c r="AB81" s="257"/>
      <c r="AC81" s="257"/>
      <c r="AD81" s="257"/>
      <c r="AE81" s="257"/>
      <c r="AF81" s="257"/>
      <c r="AG81" s="2"/>
    </row>
    <row r="82" spans="1:33" ht="48">
      <c r="A82" s="561"/>
      <c r="B82" s="562"/>
      <c r="C82" s="563"/>
      <c r="D82" s="560"/>
      <c r="E82" s="281"/>
      <c r="F82" s="288"/>
      <c r="G82" s="312"/>
      <c r="H82" s="293"/>
      <c r="I82" s="557"/>
      <c r="J82" s="283"/>
      <c r="K82" s="283"/>
      <c r="L82" s="283"/>
      <c r="M82" s="283"/>
      <c r="N82" s="283"/>
      <c r="O82" s="283"/>
      <c r="P82" s="283"/>
      <c r="Q82" s="283"/>
      <c r="R82" s="283"/>
      <c r="S82" s="286"/>
      <c r="T82" s="283"/>
      <c r="U82" s="283"/>
      <c r="V82" s="285" t="s">
        <v>422</v>
      </c>
      <c r="W82" s="255">
        <v>10000000</v>
      </c>
      <c r="X82" s="255"/>
      <c r="Y82" s="308"/>
      <c r="Z82" s="257"/>
      <c r="AA82" s="257"/>
      <c r="AB82" s="257"/>
      <c r="AC82" s="257"/>
      <c r="AD82" s="257"/>
      <c r="AE82" s="257"/>
      <c r="AF82" s="257"/>
      <c r="AG82" s="2"/>
    </row>
    <row r="83" spans="1:33" ht="84">
      <c r="A83" s="561"/>
      <c r="B83" s="562"/>
      <c r="C83" s="563"/>
      <c r="D83" s="560"/>
      <c r="E83" s="281"/>
      <c r="F83" s="288"/>
      <c r="G83" s="312"/>
      <c r="H83" s="293"/>
      <c r="I83" s="557"/>
      <c r="J83" s="283"/>
      <c r="K83" s="283"/>
      <c r="L83" s="283"/>
      <c r="M83" s="283"/>
      <c r="N83" s="283"/>
      <c r="O83" s="283"/>
      <c r="P83" s="283"/>
      <c r="Q83" s="283"/>
      <c r="R83" s="283"/>
      <c r="S83" s="286"/>
      <c r="T83" s="283"/>
      <c r="U83" s="283"/>
      <c r="V83" s="285" t="s">
        <v>423</v>
      </c>
      <c r="W83" s="255">
        <v>4000000</v>
      </c>
      <c r="X83" s="255"/>
      <c r="Y83" s="308"/>
      <c r="Z83" s="257"/>
      <c r="AA83" s="257"/>
      <c r="AB83" s="257"/>
      <c r="AC83" s="257"/>
      <c r="AD83" s="257"/>
      <c r="AE83" s="257"/>
      <c r="AF83" s="257"/>
      <c r="AG83" s="2"/>
    </row>
    <row r="84" spans="1:33" ht="48">
      <c r="A84" s="561"/>
      <c r="B84" s="562"/>
      <c r="C84" s="563"/>
      <c r="D84" s="560"/>
      <c r="E84" s="281"/>
      <c r="F84" s="288"/>
      <c r="G84" s="312"/>
      <c r="H84" s="293"/>
      <c r="I84" s="557"/>
      <c r="J84" s="283"/>
      <c r="K84" s="283"/>
      <c r="L84" s="283"/>
      <c r="M84" s="283"/>
      <c r="N84" s="283"/>
      <c r="O84" s="283"/>
      <c r="P84" s="283"/>
      <c r="Q84" s="283"/>
      <c r="R84" s="283"/>
      <c r="S84" s="286"/>
      <c r="T84" s="283"/>
      <c r="U84" s="283"/>
      <c r="V84" s="285" t="s">
        <v>424</v>
      </c>
      <c r="W84" s="255">
        <v>3000000</v>
      </c>
      <c r="X84" s="255"/>
      <c r="Y84" s="308"/>
      <c r="Z84" s="257"/>
      <c r="AA84" s="257"/>
      <c r="AB84" s="257"/>
      <c r="AC84" s="257"/>
      <c r="AD84" s="257"/>
      <c r="AE84" s="257"/>
      <c r="AF84" s="257"/>
      <c r="AG84" s="2"/>
    </row>
    <row r="85" spans="1:33" ht="120">
      <c r="A85" s="561"/>
      <c r="B85" s="562"/>
      <c r="C85" s="563"/>
      <c r="D85" s="560"/>
      <c r="E85" s="281"/>
      <c r="F85" s="288"/>
      <c r="G85" s="312"/>
      <c r="H85" s="293"/>
      <c r="I85" s="557"/>
      <c r="J85" s="283"/>
      <c r="K85" s="283"/>
      <c r="L85" s="283"/>
      <c r="M85" s="283"/>
      <c r="N85" s="283"/>
      <c r="O85" s="283"/>
      <c r="P85" s="283"/>
      <c r="Q85" s="283"/>
      <c r="R85" s="283"/>
      <c r="S85" s="286"/>
      <c r="T85" s="283"/>
      <c r="U85" s="283"/>
      <c r="V85" s="285" t="s">
        <v>425</v>
      </c>
      <c r="W85" s="255">
        <v>4000000</v>
      </c>
      <c r="X85" s="255"/>
      <c r="Y85" s="308"/>
      <c r="Z85" s="257"/>
      <c r="AA85" s="257"/>
      <c r="AB85" s="257"/>
      <c r="AC85" s="257"/>
      <c r="AD85" s="257"/>
      <c r="AE85" s="257"/>
      <c r="AF85" s="257"/>
      <c r="AG85" s="2"/>
    </row>
    <row r="86" spans="1:33" ht="108">
      <c r="A86" s="561"/>
      <c r="B86" s="562"/>
      <c r="C86" s="563"/>
      <c r="D86" s="560"/>
      <c r="E86" s="281"/>
      <c r="F86" s="288"/>
      <c r="G86" s="312"/>
      <c r="H86" s="293"/>
      <c r="I86" s="557"/>
      <c r="J86" s="283"/>
      <c r="K86" s="283"/>
      <c r="L86" s="283"/>
      <c r="M86" s="283"/>
      <c r="N86" s="283"/>
      <c r="O86" s="283"/>
      <c r="P86" s="283"/>
      <c r="Q86" s="283"/>
      <c r="R86" s="283"/>
      <c r="S86" s="286"/>
      <c r="T86" s="283"/>
      <c r="U86" s="283"/>
      <c r="V86" s="285" t="s">
        <v>426</v>
      </c>
      <c r="W86" s="255">
        <v>2000000</v>
      </c>
      <c r="X86" s="255"/>
      <c r="Y86" s="308"/>
      <c r="Z86" s="257"/>
      <c r="AA86" s="257"/>
      <c r="AB86" s="257"/>
      <c r="AC86" s="257"/>
      <c r="AD86" s="257"/>
      <c r="AE86" s="257"/>
      <c r="AF86" s="257"/>
      <c r="AG86" s="2"/>
    </row>
    <row r="87" spans="1:33" ht="132">
      <c r="A87" s="561"/>
      <c r="B87" s="562"/>
      <c r="C87" s="563"/>
      <c r="D87" s="560"/>
      <c r="E87" s="281"/>
      <c r="F87" s="288"/>
      <c r="G87" s="312"/>
      <c r="H87" s="293"/>
      <c r="I87" s="557"/>
      <c r="J87" s="283"/>
      <c r="K87" s="283"/>
      <c r="L87" s="283"/>
      <c r="M87" s="283"/>
      <c r="N87" s="283"/>
      <c r="O87" s="283"/>
      <c r="P87" s="283"/>
      <c r="Q87" s="283"/>
      <c r="R87" s="283"/>
      <c r="S87" s="286"/>
      <c r="T87" s="283"/>
      <c r="U87" s="283"/>
      <c r="V87" s="285" t="s">
        <v>427</v>
      </c>
      <c r="W87" s="255" t="s">
        <v>428</v>
      </c>
      <c r="X87" s="255"/>
      <c r="Y87" s="308"/>
      <c r="Z87" s="257"/>
      <c r="AA87" s="257"/>
      <c r="AB87" s="257"/>
      <c r="AC87" s="257"/>
      <c r="AD87" s="257"/>
      <c r="AE87" s="257"/>
      <c r="AF87" s="257"/>
      <c r="AG87" s="2"/>
    </row>
    <row r="88" spans="1:33" ht="216">
      <c r="A88" s="561"/>
      <c r="B88" s="562"/>
      <c r="C88" s="563"/>
      <c r="D88" s="560"/>
      <c r="E88" s="281"/>
      <c r="F88" s="288"/>
      <c r="G88" s="312"/>
      <c r="H88" s="293"/>
      <c r="I88" s="557"/>
      <c r="J88" s="283"/>
      <c r="K88" s="283"/>
      <c r="L88" s="283"/>
      <c r="M88" s="283"/>
      <c r="N88" s="283"/>
      <c r="O88" s="283"/>
      <c r="P88" s="283"/>
      <c r="Q88" s="283"/>
      <c r="R88" s="283"/>
      <c r="S88" s="286"/>
      <c r="T88" s="283" t="s">
        <v>429</v>
      </c>
      <c r="U88" s="283" t="s">
        <v>430</v>
      </c>
      <c r="V88" s="285" t="s">
        <v>431</v>
      </c>
      <c r="W88" s="322" t="s">
        <v>432</v>
      </c>
      <c r="X88" s="317"/>
      <c r="Y88" s="308"/>
      <c r="Z88" s="255" t="s">
        <v>432</v>
      </c>
      <c r="AA88" s="257"/>
      <c r="AB88" s="257"/>
      <c r="AC88" s="257"/>
      <c r="AD88" s="257"/>
      <c r="AE88" s="257"/>
      <c r="AF88" s="257" t="s">
        <v>432</v>
      </c>
      <c r="AG88" s="2"/>
    </row>
    <row r="89" spans="1:33" ht="252">
      <c r="A89" s="561"/>
      <c r="B89" s="562"/>
      <c r="C89" s="563"/>
      <c r="D89" s="560"/>
      <c r="E89" s="281"/>
      <c r="F89" s="288"/>
      <c r="G89" s="312"/>
      <c r="H89" s="293"/>
      <c r="I89" s="283"/>
      <c r="J89" s="283"/>
      <c r="K89" s="283"/>
      <c r="L89" s="283"/>
      <c r="M89" s="283"/>
      <c r="N89" s="283"/>
      <c r="O89" s="283"/>
      <c r="P89" s="283"/>
      <c r="Q89" s="283"/>
      <c r="R89" s="283"/>
      <c r="S89" s="286"/>
      <c r="T89" s="283" t="s">
        <v>342</v>
      </c>
      <c r="U89" s="283" t="s">
        <v>433</v>
      </c>
      <c r="V89" s="283" t="s">
        <v>434</v>
      </c>
      <c r="W89" s="322" t="s">
        <v>435</v>
      </c>
      <c r="X89" s="255"/>
      <c r="Y89" s="308"/>
      <c r="Z89" s="257">
        <v>20000000</v>
      </c>
      <c r="AA89" s="257"/>
      <c r="AB89" s="257"/>
      <c r="AC89" s="257"/>
      <c r="AD89" s="257"/>
      <c r="AE89" s="257"/>
      <c r="AF89" s="257" t="s">
        <v>435</v>
      </c>
      <c r="AG89" s="2"/>
    </row>
    <row r="90" spans="1:33" ht="60">
      <c r="A90" s="561"/>
      <c r="B90" s="562"/>
      <c r="C90" s="563"/>
      <c r="D90" s="560"/>
      <c r="E90" s="281"/>
      <c r="F90" s="288"/>
      <c r="G90" s="312"/>
      <c r="H90" s="293"/>
      <c r="I90" s="283"/>
      <c r="J90" s="283"/>
      <c r="K90" s="283"/>
      <c r="L90" s="283"/>
      <c r="M90" s="283"/>
      <c r="N90" s="283"/>
      <c r="O90" s="283"/>
      <c r="P90" s="283"/>
      <c r="Q90" s="283"/>
      <c r="R90" s="283"/>
      <c r="S90" s="286"/>
      <c r="T90" s="283"/>
      <c r="U90" s="283"/>
      <c r="V90" s="283" t="s">
        <v>436</v>
      </c>
      <c r="W90" s="323">
        <v>0</v>
      </c>
      <c r="X90" s="255"/>
      <c r="Y90" s="308"/>
      <c r="Z90" s="257"/>
      <c r="AA90" s="257"/>
      <c r="AB90" s="257"/>
      <c r="AC90" s="257"/>
      <c r="AD90" s="257"/>
      <c r="AE90" s="257"/>
      <c r="AF90" s="257"/>
      <c r="AG90" s="2"/>
    </row>
    <row r="91" spans="1:33" ht="84">
      <c r="A91" s="561"/>
      <c r="B91" s="562"/>
      <c r="C91" s="563"/>
      <c r="D91" s="560"/>
      <c r="E91" s="281"/>
      <c r="F91" s="288"/>
      <c r="G91" s="312"/>
      <c r="H91" s="293"/>
      <c r="I91" s="283"/>
      <c r="J91" s="283"/>
      <c r="K91" s="283"/>
      <c r="L91" s="283"/>
      <c r="M91" s="283"/>
      <c r="N91" s="283"/>
      <c r="O91" s="283"/>
      <c r="P91" s="283"/>
      <c r="Q91" s="283"/>
      <c r="R91" s="283"/>
      <c r="S91" s="286"/>
      <c r="T91" s="283"/>
      <c r="U91" s="283"/>
      <c r="V91" s="283" t="s">
        <v>437</v>
      </c>
      <c r="W91" s="255">
        <v>0</v>
      </c>
      <c r="X91" s="255"/>
      <c r="Y91" s="308"/>
      <c r="Z91" s="257"/>
      <c r="AA91" s="257"/>
      <c r="AB91" s="257"/>
      <c r="AC91" s="257"/>
      <c r="AD91" s="257"/>
      <c r="AE91" s="257"/>
      <c r="AF91" s="257"/>
      <c r="AG91" s="2"/>
    </row>
    <row r="92" spans="1:33" ht="240">
      <c r="A92" s="561"/>
      <c r="B92" s="562"/>
      <c r="C92" s="563"/>
      <c r="D92" s="560"/>
      <c r="E92" s="281"/>
      <c r="F92" s="288"/>
      <c r="G92" s="312"/>
      <c r="H92" s="293"/>
      <c r="I92" s="283"/>
      <c r="J92" s="283"/>
      <c r="K92" s="283"/>
      <c r="L92" s="283"/>
      <c r="M92" s="283"/>
      <c r="N92" s="283"/>
      <c r="O92" s="283"/>
      <c r="P92" s="283"/>
      <c r="Q92" s="283"/>
      <c r="R92" s="283"/>
      <c r="S92" s="286"/>
      <c r="T92" s="283"/>
      <c r="U92" s="283"/>
      <c r="V92" s="283" t="s">
        <v>438</v>
      </c>
      <c r="W92" s="255" t="s">
        <v>312</v>
      </c>
      <c r="X92" s="255"/>
      <c r="Y92" s="308"/>
      <c r="Z92" s="257"/>
      <c r="AA92" s="257"/>
      <c r="AB92" s="257"/>
      <c r="AC92" s="257"/>
      <c r="AD92" s="257"/>
      <c r="AE92" s="257"/>
      <c r="AF92" s="257"/>
      <c r="AG92" s="2"/>
    </row>
    <row r="93" spans="1:33" ht="156">
      <c r="A93" s="561"/>
      <c r="B93" s="562"/>
      <c r="C93" s="563"/>
      <c r="D93" s="560"/>
      <c r="E93" s="281"/>
      <c r="F93" s="288"/>
      <c r="G93" s="312"/>
      <c r="H93" s="293"/>
      <c r="I93" s="283"/>
      <c r="J93" s="283"/>
      <c r="K93" s="283"/>
      <c r="L93" s="283"/>
      <c r="M93" s="283"/>
      <c r="N93" s="283"/>
      <c r="O93" s="283"/>
      <c r="P93" s="283"/>
      <c r="Q93" s="283"/>
      <c r="R93" s="283"/>
      <c r="S93" s="286"/>
      <c r="T93" s="283"/>
      <c r="U93" s="283"/>
      <c r="V93" s="283" t="s">
        <v>439</v>
      </c>
      <c r="W93" s="255">
        <v>3000000</v>
      </c>
      <c r="X93" s="255"/>
      <c r="Y93" s="308"/>
      <c r="Z93" s="257"/>
      <c r="AA93" s="257"/>
      <c r="AB93" s="257"/>
      <c r="AC93" s="257"/>
      <c r="AD93" s="257"/>
      <c r="AE93" s="257"/>
      <c r="AF93" s="257"/>
      <c r="AG93" s="2"/>
    </row>
    <row r="94" spans="1:33" ht="48">
      <c r="A94" s="561"/>
      <c r="B94" s="562"/>
      <c r="C94" s="563"/>
      <c r="D94" s="560"/>
      <c r="E94" s="281"/>
      <c r="F94" s="288"/>
      <c r="G94" s="312"/>
      <c r="H94" s="293"/>
      <c r="I94" s="283"/>
      <c r="J94" s="283"/>
      <c r="K94" s="283"/>
      <c r="L94" s="283"/>
      <c r="M94" s="283"/>
      <c r="N94" s="283"/>
      <c r="O94" s="283"/>
      <c r="P94" s="283"/>
      <c r="Q94" s="283"/>
      <c r="R94" s="283"/>
      <c r="S94" s="286"/>
      <c r="T94" s="283"/>
      <c r="U94" s="283"/>
      <c r="V94" s="283" t="s">
        <v>440</v>
      </c>
      <c r="W94" s="255">
        <v>3000000</v>
      </c>
      <c r="X94" s="255"/>
      <c r="Y94" s="308"/>
      <c r="Z94" s="257"/>
      <c r="AA94" s="257"/>
      <c r="AB94" s="257"/>
      <c r="AC94" s="257"/>
      <c r="AD94" s="257"/>
      <c r="AE94" s="257"/>
      <c r="AF94" s="257"/>
      <c r="AG94" s="2"/>
    </row>
    <row r="95" spans="1:33" ht="48">
      <c r="A95" s="561"/>
      <c r="B95" s="562"/>
      <c r="C95" s="563"/>
      <c r="D95" s="560"/>
      <c r="E95" s="281"/>
      <c r="F95" s="288"/>
      <c r="G95" s="312"/>
      <c r="H95" s="293"/>
      <c r="I95" s="283"/>
      <c r="J95" s="283"/>
      <c r="K95" s="283"/>
      <c r="L95" s="283"/>
      <c r="M95" s="283"/>
      <c r="N95" s="283"/>
      <c r="O95" s="283"/>
      <c r="P95" s="283"/>
      <c r="Q95" s="283"/>
      <c r="R95" s="283"/>
      <c r="S95" s="286"/>
      <c r="T95" s="283"/>
      <c r="U95" s="283"/>
      <c r="V95" s="283" t="s">
        <v>441</v>
      </c>
      <c r="W95" s="255" t="s">
        <v>428</v>
      </c>
      <c r="X95" s="255"/>
      <c r="Y95" s="308"/>
      <c r="Z95" s="257"/>
      <c r="AA95" s="257"/>
      <c r="AB95" s="257"/>
      <c r="AC95" s="257"/>
      <c r="AD95" s="257"/>
      <c r="AE95" s="257"/>
      <c r="AF95" s="257"/>
      <c r="AG95" s="2"/>
    </row>
    <row r="96" spans="1:33" ht="60">
      <c r="A96" s="561"/>
      <c r="B96" s="562"/>
      <c r="C96" s="563"/>
      <c r="D96" s="560"/>
      <c r="E96" s="281"/>
      <c r="F96" s="288"/>
      <c r="G96" s="312"/>
      <c r="H96" s="293"/>
      <c r="I96" s="283"/>
      <c r="J96" s="283"/>
      <c r="K96" s="283"/>
      <c r="L96" s="283"/>
      <c r="M96" s="283"/>
      <c r="N96" s="283"/>
      <c r="O96" s="283"/>
      <c r="P96" s="283"/>
      <c r="Q96" s="283"/>
      <c r="R96" s="283"/>
      <c r="S96" s="286"/>
      <c r="T96" s="283"/>
      <c r="U96" s="283"/>
      <c r="V96" s="283" t="s">
        <v>442</v>
      </c>
      <c r="W96" s="255">
        <v>0</v>
      </c>
      <c r="X96" s="255"/>
      <c r="Y96" s="308"/>
      <c r="Z96" s="257"/>
      <c r="AA96" s="257"/>
      <c r="AB96" s="257"/>
      <c r="AC96" s="257"/>
      <c r="AD96" s="257"/>
      <c r="AE96" s="257"/>
      <c r="AF96" s="257"/>
      <c r="AG96" s="2"/>
    </row>
    <row r="97" spans="1:33" ht="48">
      <c r="A97" s="561"/>
      <c r="B97" s="562"/>
      <c r="C97" s="563"/>
      <c r="D97" s="560"/>
      <c r="E97" s="281"/>
      <c r="F97" s="288"/>
      <c r="G97" s="312"/>
      <c r="H97" s="293"/>
      <c r="I97" s="283"/>
      <c r="J97" s="283"/>
      <c r="K97" s="283"/>
      <c r="L97" s="283"/>
      <c r="M97" s="283"/>
      <c r="N97" s="283"/>
      <c r="O97" s="283"/>
      <c r="P97" s="283"/>
      <c r="Q97" s="283"/>
      <c r="R97" s="283"/>
      <c r="S97" s="286"/>
      <c r="T97" s="283"/>
      <c r="U97" s="283"/>
      <c r="V97" s="283" t="s">
        <v>443</v>
      </c>
      <c r="W97" s="255">
        <v>0</v>
      </c>
      <c r="X97" s="255"/>
      <c r="Y97" s="308"/>
      <c r="Z97" s="257"/>
      <c r="AA97" s="257"/>
      <c r="AB97" s="257"/>
      <c r="AC97" s="257"/>
      <c r="AD97" s="257"/>
      <c r="AE97" s="257"/>
      <c r="AF97" s="257"/>
      <c r="AG97" s="2"/>
    </row>
    <row r="98" spans="1:33" ht="60">
      <c r="A98" s="561"/>
      <c r="B98" s="562"/>
      <c r="C98" s="563"/>
      <c r="D98" s="560"/>
      <c r="E98" s="281"/>
      <c r="F98" s="288"/>
      <c r="G98" s="312"/>
      <c r="H98" s="293"/>
      <c r="I98" s="283"/>
      <c r="J98" s="283"/>
      <c r="K98" s="283"/>
      <c r="L98" s="283"/>
      <c r="M98" s="283"/>
      <c r="N98" s="283"/>
      <c r="O98" s="283"/>
      <c r="P98" s="283"/>
      <c r="Q98" s="283"/>
      <c r="R98" s="283"/>
      <c r="S98" s="286"/>
      <c r="T98" s="283"/>
      <c r="U98" s="283"/>
      <c r="V98" s="283" t="s">
        <v>444</v>
      </c>
      <c r="W98" s="255">
        <v>0</v>
      </c>
      <c r="X98" s="255"/>
      <c r="Y98" s="308"/>
      <c r="Z98" s="257"/>
      <c r="AA98" s="257"/>
      <c r="AB98" s="257"/>
      <c r="AC98" s="257"/>
      <c r="AD98" s="257"/>
      <c r="AE98" s="257"/>
      <c r="AF98" s="257"/>
      <c r="AG98" s="2"/>
    </row>
    <row r="99" spans="1:33" ht="36">
      <c r="A99" s="561"/>
      <c r="B99" s="562"/>
      <c r="C99" s="563"/>
      <c r="D99" s="560"/>
      <c r="E99" s="281"/>
      <c r="F99" s="288"/>
      <c r="G99" s="312"/>
      <c r="H99" s="293"/>
      <c r="I99" s="283"/>
      <c r="J99" s="283"/>
      <c r="K99" s="283"/>
      <c r="L99" s="283"/>
      <c r="M99" s="283"/>
      <c r="N99" s="283"/>
      <c r="O99" s="283"/>
      <c r="P99" s="283"/>
      <c r="Q99" s="283"/>
      <c r="R99" s="283"/>
      <c r="S99" s="286"/>
      <c r="T99" s="283"/>
      <c r="U99" s="283"/>
      <c r="V99" s="283" t="s">
        <v>445</v>
      </c>
      <c r="W99" s="255">
        <v>0</v>
      </c>
      <c r="X99" s="255"/>
      <c r="Y99" s="308"/>
      <c r="Z99" s="257"/>
      <c r="AA99" s="257"/>
      <c r="AB99" s="257"/>
      <c r="AC99" s="257"/>
      <c r="AD99" s="257"/>
      <c r="AE99" s="257"/>
      <c r="AF99" s="257"/>
      <c r="AG99" s="2"/>
    </row>
    <row r="100" spans="1:33" ht="48">
      <c r="A100" s="561"/>
      <c r="B100" s="562"/>
      <c r="C100" s="563"/>
      <c r="D100" s="560"/>
      <c r="E100" s="281"/>
      <c r="F100" s="288"/>
      <c r="G100" s="312"/>
      <c r="H100" s="293"/>
      <c r="I100" s="283"/>
      <c r="J100" s="283"/>
      <c r="K100" s="283"/>
      <c r="L100" s="283"/>
      <c r="M100" s="283"/>
      <c r="N100" s="283"/>
      <c r="O100" s="283"/>
      <c r="P100" s="283"/>
      <c r="Q100" s="283"/>
      <c r="R100" s="283"/>
      <c r="S100" s="286"/>
      <c r="T100" s="283"/>
      <c r="U100" s="283"/>
      <c r="V100" s="283" t="s">
        <v>446</v>
      </c>
      <c r="W100" s="255">
        <v>0</v>
      </c>
      <c r="X100" s="324"/>
      <c r="Y100" s="308"/>
      <c r="Z100" s="257"/>
      <c r="AA100" s="257"/>
      <c r="AB100" s="257"/>
      <c r="AC100" s="257"/>
      <c r="AD100" s="257"/>
      <c r="AE100" s="257"/>
      <c r="AF100" s="257"/>
      <c r="AG100" s="2"/>
    </row>
    <row r="101" spans="1:33" ht="96">
      <c r="A101" s="561"/>
      <c r="B101" s="562"/>
      <c r="C101" s="563"/>
      <c r="D101" s="560"/>
      <c r="E101" s="281"/>
      <c r="F101" s="288"/>
      <c r="G101" s="312"/>
      <c r="H101" s="293"/>
      <c r="I101" s="283"/>
      <c r="J101" s="283"/>
      <c r="K101" s="283"/>
      <c r="L101" s="283"/>
      <c r="M101" s="283"/>
      <c r="N101" s="283"/>
      <c r="O101" s="283"/>
      <c r="P101" s="283"/>
      <c r="Q101" s="283"/>
      <c r="R101" s="283"/>
      <c r="S101" s="286"/>
      <c r="T101" s="283"/>
      <c r="U101" s="283"/>
      <c r="V101" s="283" t="s">
        <v>447</v>
      </c>
      <c r="W101" s="255">
        <v>0</v>
      </c>
      <c r="X101" s="324"/>
      <c r="Y101" s="308"/>
      <c r="Z101" s="257"/>
      <c r="AA101" s="257"/>
      <c r="AB101" s="257"/>
      <c r="AC101" s="257"/>
      <c r="AD101" s="257"/>
      <c r="AE101" s="257"/>
      <c r="AF101" s="257"/>
      <c r="AG101" s="2"/>
    </row>
    <row r="102" spans="1:33" ht="60">
      <c r="A102" s="561"/>
      <c r="B102" s="562"/>
      <c r="C102" s="563"/>
      <c r="D102" s="560"/>
      <c r="E102" s="281"/>
      <c r="F102" s="288"/>
      <c r="G102" s="312"/>
      <c r="H102" s="293"/>
      <c r="I102" s="283"/>
      <c r="J102" s="283"/>
      <c r="K102" s="283"/>
      <c r="L102" s="283"/>
      <c r="M102" s="283"/>
      <c r="N102" s="283"/>
      <c r="O102" s="283"/>
      <c r="P102" s="283"/>
      <c r="Q102" s="283"/>
      <c r="R102" s="283"/>
      <c r="S102" s="286"/>
      <c r="T102" s="283"/>
      <c r="U102" s="283"/>
      <c r="V102" s="283" t="s">
        <v>448</v>
      </c>
      <c r="W102" s="255">
        <v>1000000</v>
      </c>
      <c r="X102" s="324"/>
      <c r="Y102" s="308"/>
      <c r="Z102" s="257"/>
      <c r="AA102" s="257"/>
      <c r="AB102" s="257"/>
      <c r="AC102" s="257"/>
      <c r="AD102" s="257"/>
      <c r="AE102" s="257"/>
      <c r="AF102" s="257"/>
      <c r="AG102" s="2"/>
    </row>
    <row r="103" spans="1:33" ht="72">
      <c r="A103" s="561"/>
      <c r="B103" s="562"/>
      <c r="C103" s="563"/>
      <c r="D103" s="560"/>
      <c r="E103" s="281"/>
      <c r="F103" s="288"/>
      <c r="G103" s="312"/>
      <c r="H103" s="293"/>
      <c r="I103" s="283"/>
      <c r="J103" s="283"/>
      <c r="K103" s="283"/>
      <c r="L103" s="283"/>
      <c r="M103" s="283"/>
      <c r="N103" s="283"/>
      <c r="O103" s="283"/>
      <c r="P103" s="283"/>
      <c r="Q103" s="283"/>
      <c r="R103" s="283"/>
      <c r="S103" s="286"/>
      <c r="T103" s="283"/>
      <c r="U103" s="283"/>
      <c r="V103" s="283" t="s">
        <v>449</v>
      </c>
      <c r="W103" s="255">
        <v>0</v>
      </c>
      <c r="X103" s="324"/>
      <c r="Y103" s="308"/>
      <c r="Z103" s="257"/>
      <c r="AA103" s="257"/>
      <c r="AB103" s="257"/>
      <c r="AC103" s="257"/>
      <c r="AD103" s="257"/>
      <c r="AE103" s="257"/>
      <c r="AF103" s="257"/>
      <c r="AG103" s="2"/>
    </row>
    <row r="104" spans="1:33" ht="72">
      <c r="A104" s="561"/>
      <c r="B104" s="562"/>
      <c r="C104" s="563"/>
      <c r="D104" s="560"/>
      <c r="E104" s="281"/>
      <c r="F104" s="288"/>
      <c r="G104" s="312"/>
      <c r="H104" s="293"/>
      <c r="I104" s="283"/>
      <c r="J104" s="283"/>
      <c r="K104" s="283"/>
      <c r="L104" s="283"/>
      <c r="M104" s="283"/>
      <c r="N104" s="283"/>
      <c r="O104" s="283"/>
      <c r="P104" s="283"/>
      <c r="Q104" s="283"/>
      <c r="R104" s="283"/>
      <c r="S104" s="286"/>
      <c r="T104" s="283"/>
      <c r="U104" s="283"/>
      <c r="V104" s="283" t="s">
        <v>450</v>
      </c>
      <c r="W104" s="322">
        <v>2000000</v>
      </c>
      <c r="X104" s="325"/>
      <c r="Y104" s="308"/>
      <c r="Z104" s="257"/>
      <c r="AA104" s="257"/>
      <c r="AB104" s="257"/>
      <c r="AC104" s="257"/>
      <c r="AD104" s="257"/>
      <c r="AE104" s="257"/>
      <c r="AF104" s="257"/>
      <c r="AG104" s="2"/>
    </row>
    <row r="105" spans="1:33" ht="15" customHeight="1">
      <c r="A105" s="561"/>
      <c r="B105" s="562"/>
      <c r="C105" s="563"/>
      <c r="D105" s="560"/>
      <c r="E105" s="554" t="str">
        <f>+E38</f>
        <v>TOTAL SUBPROGRAMA</v>
      </c>
      <c r="F105" s="554"/>
      <c r="G105" s="298"/>
      <c r="H105" s="298"/>
      <c r="I105" s="298"/>
      <c r="J105" s="299"/>
      <c r="K105" s="299"/>
      <c r="L105" s="299"/>
      <c r="M105" s="299"/>
      <c r="N105" s="299"/>
      <c r="O105" s="299"/>
      <c r="P105" s="299"/>
      <c r="Q105" s="299"/>
      <c r="R105" s="299"/>
      <c r="S105" s="299"/>
      <c r="T105" s="299"/>
      <c r="U105" s="299"/>
      <c r="V105" s="299"/>
      <c r="W105" s="243" t="s">
        <v>451</v>
      </c>
      <c r="X105" s="244"/>
      <c r="Y105" s="244" t="str">
        <f>_xlfn.IFERROR(X105/W105,"-")</f>
        <v>-</v>
      </c>
      <c r="Z105" s="243">
        <v>7348318968</v>
      </c>
      <c r="AA105" s="243">
        <f>SUM(AA39:AA70)</f>
        <v>0</v>
      </c>
      <c r="AB105" s="243" t="s">
        <v>452</v>
      </c>
      <c r="AC105" s="243"/>
      <c r="AD105" s="243"/>
      <c r="AE105" s="243">
        <f>SUM(AE39:AE70)</f>
        <v>354429151</v>
      </c>
      <c r="AF105" s="243" t="s">
        <v>451</v>
      </c>
      <c r="AG105" s="2"/>
    </row>
    <row r="106" spans="1:33" ht="15" customHeight="1">
      <c r="A106" s="561"/>
      <c r="B106" s="562"/>
      <c r="C106" s="555" t="s">
        <v>46</v>
      </c>
      <c r="D106" s="555"/>
      <c r="E106" s="555"/>
      <c r="F106" s="555"/>
      <c r="G106" s="300"/>
      <c r="H106" s="300"/>
      <c r="I106" s="300"/>
      <c r="J106" s="300"/>
      <c r="K106" s="300"/>
      <c r="L106" s="300"/>
      <c r="M106" s="300"/>
      <c r="N106" s="300"/>
      <c r="O106" s="300"/>
      <c r="P106" s="300"/>
      <c r="Q106" s="300"/>
      <c r="R106" s="300"/>
      <c r="S106" s="300"/>
      <c r="T106" s="300"/>
      <c r="U106" s="300"/>
      <c r="V106" s="300"/>
      <c r="W106" s="245" t="s">
        <v>453</v>
      </c>
      <c r="X106" s="246"/>
      <c r="Y106" s="246" t="str">
        <f>_xlfn.IFERROR(X106/W106,"-")</f>
        <v>-</v>
      </c>
      <c r="Z106" s="245">
        <v>7429318968</v>
      </c>
      <c r="AA106" s="245">
        <f>+AA38+AA105</f>
        <v>0</v>
      </c>
      <c r="AB106" s="245" t="s">
        <v>452</v>
      </c>
      <c r="AC106" s="245"/>
      <c r="AD106" s="245"/>
      <c r="AE106" s="245">
        <f>+AE38+AE105</f>
        <v>354429151</v>
      </c>
      <c r="AF106" s="245" t="s">
        <v>453</v>
      </c>
      <c r="AG106" s="2"/>
    </row>
    <row r="107" spans="1:33" ht="15" customHeight="1">
      <c r="A107" s="556" t="s">
        <v>58</v>
      </c>
      <c r="B107" s="556"/>
      <c r="C107" s="556"/>
      <c r="D107" s="556"/>
      <c r="E107" s="556"/>
      <c r="F107" s="556"/>
      <c r="G107" s="301"/>
      <c r="H107" s="302"/>
      <c r="I107" s="302"/>
      <c r="J107" s="302"/>
      <c r="K107" s="302"/>
      <c r="L107" s="302"/>
      <c r="M107" s="302"/>
      <c r="N107" s="302"/>
      <c r="O107" s="302"/>
      <c r="P107" s="302"/>
      <c r="Q107" s="302"/>
      <c r="R107" s="302"/>
      <c r="S107" s="302"/>
      <c r="T107" s="301"/>
      <c r="U107" s="301"/>
      <c r="V107" s="301"/>
      <c r="W107" s="248" t="str">
        <f>+W106</f>
        <v>25.730.410.000,oo</v>
      </c>
      <c r="X107" s="248"/>
      <c r="Y107" s="248" t="e">
        <f>X104/W107</f>
        <v>#VALUE!</v>
      </c>
      <c r="Z107" s="248">
        <f>Z106</f>
        <v>7429318968</v>
      </c>
      <c r="AA107" s="248">
        <f>AA106</f>
        <v>0</v>
      </c>
      <c r="AB107" s="248" t="s">
        <v>452</v>
      </c>
      <c r="AC107" s="248"/>
      <c r="AD107" s="248"/>
      <c r="AE107" s="248">
        <f>AE106</f>
        <v>354429151</v>
      </c>
      <c r="AF107" s="248" t="str">
        <f>AF106</f>
        <v>25.730.410.000,oo</v>
      </c>
      <c r="AG107" s="2"/>
    </row>
    <row r="108" spans="1:33" ht="72" customHeight="1">
      <c r="A108" s="561">
        <v>0.2</v>
      </c>
      <c r="B108" s="562" t="s">
        <v>454</v>
      </c>
      <c r="C108" s="559">
        <v>0.5</v>
      </c>
      <c r="D108" s="560" t="s">
        <v>455</v>
      </c>
      <c r="E108" s="559">
        <v>1</v>
      </c>
      <c r="F108" s="553" t="s">
        <v>456</v>
      </c>
      <c r="G108" s="312">
        <v>0.5</v>
      </c>
      <c r="H108" s="312" t="s">
        <v>457</v>
      </c>
      <c r="I108" s="557" t="s">
        <v>458</v>
      </c>
      <c r="J108" s="557" t="s">
        <v>459</v>
      </c>
      <c r="K108" s="557">
        <v>2</v>
      </c>
      <c r="L108" s="557">
        <v>4</v>
      </c>
      <c r="M108" s="557">
        <v>1</v>
      </c>
      <c r="N108" s="283"/>
      <c r="O108" s="283"/>
      <c r="P108" s="283"/>
      <c r="Q108" s="283"/>
      <c r="R108" s="557">
        <v>1</v>
      </c>
      <c r="S108" s="286"/>
      <c r="T108" s="557"/>
      <c r="U108" s="557" t="s">
        <v>460</v>
      </c>
      <c r="V108" s="283" t="s">
        <v>461</v>
      </c>
      <c r="W108" s="255" t="s">
        <v>462</v>
      </c>
      <c r="X108" s="255"/>
      <c r="Y108" s="253"/>
      <c r="Z108" s="326" t="s">
        <v>462</v>
      </c>
      <c r="AA108" s="326"/>
      <c r="AB108" s="326"/>
      <c r="AC108" s="326"/>
      <c r="AD108" s="326"/>
      <c r="AE108" s="326"/>
      <c r="AF108" s="257" t="s">
        <v>462</v>
      </c>
      <c r="AG108" s="2"/>
    </row>
    <row r="109" spans="1:33" ht="276">
      <c r="A109" s="561"/>
      <c r="B109" s="562"/>
      <c r="C109" s="559"/>
      <c r="D109" s="560"/>
      <c r="E109" s="559"/>
      <c r="F109" s="553"/>
      <c r="G109" s="312"/>
      <c r="H109" s="312"/>
      <c r="I109" s="557"/>
      <c r="J109" s="557"/>
      <c r="K109" s="557"/>
      <c r="L109" s="557"/>
      <c r="M109" s="557"/>
      <c r="N109" s="283"/>
      <c r="O109" s="283"/>
      <c r="P109" s="283"/>
      <c r="Q109" s="283"/>
      <c r="R109" s="557"/>
      <c r="S109" s="286"/>
      <c r="T109" s="557"/>
      <c r="U109" s="557"/>
      <c r="V109" s="313" t="s">
        <v>463</v>
      </c>
      <c r="W109" s="255" t="s">
        <v>435</v>
      </c>
      <c r="X109" s="255"/>
      <c r="Y109" s="308"/>
      <c r="Z109" s="326" t="s">
        <v>435</v>
      </c>
      <c r="AA109" s="326"/>
      <c r="AB109" s="326"/>
      <c r="AC109" s="326"/>
      <c r="AD109" s="326"/>
      <c r="AE109" s="326"/>
      <c r="AF109" s="257" t="s">
        <v>435</v>
      </c>
      <c r="AG109" s="2"/>
    </row>
    <row r="110" spans="1:33" ht="96">
      <c r="A110" s="561"/>
      <c r="B110" s="562"/>
      <c r="C110" s="559"/>
      <c r="D110" s="560"/>
      <c r="E110" s="559"/>
      <c r="F110" s="553"/>
      <c r="G110" s="312"/>
      <c r="H110" s="312"/>
      <c r="I110" s="283"/>
      <c r="J110" s="283"/>
      <c r="K110" s="283"/>
      <c r="L110" s="283"/>
      <c r="M110" s="283"/>
      <c r="N110" s="283"/>
      <c r="O110" s="283"/>
      <c r="P110" s="283"/>
      <c r="Q110" s="283"/>
      <c r="R110" s="283"/>
      <c r="S110" s="286"/>
      <c r="T110" s="283"/>
      <c r="U110" s="290"/>
      <c r="V110" s="313" t="s">
        <v>344</v>
      </c>
      <c r="W110" s="255">
        <v>0</v>
      </c>
      <c r="X110" s="255"/>
      <c r="Y110" s="308"/>
      <c r="Z110" s="326"/>
      <c r="AA110" s="326"/>
      <c r="AB110" s="326"/>
      <c r="AC110" s="326"/>
      <c r="AD110" s="326"/>
      <c r="AE110" s="326"/>
      <c r="AF110" s="257"/>
      <c r="AG110" s="2"/>
    </row>
    <row r="111" spans="1:33" ht="204">
      <c r="A111" s="561"/>
      <c r="B111" s="562"/>
      <c r="C111" s="559"/>
      <c r="D111" s="560"/>
      <c r="E111" s="559"/>
      <c r="F111" s="553"/>
      <c r="G111" s="312"/>
      <c r="H111" s="312"/>
      <c r="I111" s="283"/>
      <c r="J111" s="283"/>
      <c r="K111" s="283"/>
      <c r="L111" s="283"/>
      <c r="M111" s="283"/>
      <c r="N111" s="283"/>
      <c r="O111" s="283"/>
      <c r="P111" s="283"/>
      <c r="Q111" s="283"/>
      <c r="R111" s="283"/>
      <c r="S111" s="286"/>
      <c r="T111" s="283"/>
      <c r="U111" s="285"/>
      <c r="V111" s="313" t="s">
        <v>464</v>
      </c>
      <c r="W111" s="255" t="s">
        <v>312</v>
      </c>
      <c r="X111" s="255"/>
      <c r="Y111" s="308"/>
      <c r="Z111" s="326"/>
      <c r="AA111" s="326"/>
      <c r="AB111" s="326"/>
      <c r="AC111" s="326"/>
      <c r="AD111" s="326"/>
      <c r="AE111" s="326"/>
      <c r="AF111" s="257"/>
      <c r="AG111" s="2"/>
    </row>
    <row r="112" spans="1:33" ht="60">
      <c r="A112" s="561"/>
      <c r="B112" s="562"/>
      <c r="C112" s="559"/>
      <c r="D112" s="560"/>
      <c r="E112" s="559"/>
      <c r="F112" s="553"/>
      <c r="G112" s="312"/>
      <c r="H112" s="312"/>
      <c r="I112" s="283"/>
      <c r="J112" s="283"/>
      <c r="K112" s="283"/>
      <c r="L112" s="283"/>
      <c r="M112" s="283"/>
      <c r="N112" s="283"/>
      <c r="O112" s="283"/>
      <c r="P112" s="283"/>
      <c r="Q112" s="283"/>
      <c r="R112" s="283"/>
      <c r="S112" s="286"/>
      <c r="T112" s="283"/>
      <c r="U112" s="290"/>
      <c r="V112" s="313" t="s">
        <v>465</v>
      </c>
      <c r="W112" s="255" t="s">
        <v>428</v>
      </c>
      <c r="X112" s="255"/>
      <c r="Y112" s="308"/>
      <c r="Z112" s="326"/>
      <c r="AA112" s="326"/>
      <c r="AB112" s="326"/>
      <c r="AC112" s="326"/>
      <c r="AD112" s="326"/>
      <c r="AE112" s="326"/>
      <c r="AF112" s="257"/>
      <c r="AG112" s="2"/>
    </row>
    <row r="113" spans="1:33" ht="144">
      <c r="A113" s="561"/>
      <c r="B113" s="562"/>
      <c r="C113" s="559"/>
      <c r="D113" s="560"/>
      <c r="E113" s="559"/>
      <c r="F113" s="553"/>
      <c r="G113" s="312"/>
      <c r="H113" s="312"/>
      <c r="I113" s="283"/>
      <c r="J113" s="283"/>
      <c r="K113" s="283"/>
      <c r="L113" s="283"/>
      <c r="M113" s="283"/>
      <c r="N113" s="283"/>
      <c r="O113" s="283"/>
      <c r="P113" s="283"/>
      <c r="Q113" s="283"/>
      <c r="R113" s="283"/>
      <c r="S113" s="286"/>
      <c r="T113" s="283"/>
      <c r="U113" s="285"/>
      <c r="V113" s="313" t="s">
        <v>466</v>
      </c>
      <c r="W113" s="255" t="s">
        <v>467</v>
      </c>
      <c r="X113" s="255"/>
      <c r="Y113" s="308"/>
      <c r="Z113" s="326"/>
      <c r="AA113" s="326"/>
      <c r="AB113" s="326"/>
      <c r="AC113" s="326"/>
      <c r="AD113" s="326"/>
      <c r="AE113" s="326"/>
      <c r="AF113" s="257"/>
      <c r="AG113" s="2"/>
    </row>
    <row r="114" spans="1:33" ht="192">
      <c r="A114" s="561"/>
      <c r="B114" s="562"/>
      <c r="C114" s="559"/>
      <c r="D114" s="560"/>
      <c r="E114" s="559"/>
      <c r="F114" s="553"/>
      <c r="G114" s="312"/>
      <c r="H114" s="312"/>
      <c r="I114" s="283"/>
      <c r="J114" s="283"/>
      <c r="K114" s="283"/>
      <c r="L114" s="283"/>
      <c r="M114" s="283"/>
      <c r="N114" s="283"/>
      <c r="O114" s="283"/>
      <c r="P114" s="283"/>
      <c r="Q114" s="283"/>
      <c r="R114" s="283"/>
      <c r="S114" s="286"/>
      <c r="T114" s="283"/>
      <c r="U114" s="283"/>
      <c r="V114" s="313" t="s">
        <v>519</v>
      </c>
      <c r="W114" s="255">
        <v>0</v>
      </c>
      <c r="X114" s="255"/>
      <c r="Y114" s="308"/>
      <c r="Z114" s="326"/>
      <c r="AA114" s="326"/>
      <c r="AB114" s="326"/>
      <c r="AC114" s="326"/>
      <c r="AD114" s="326"/>
      <c r="AE114" s="326"/>
      <c r="AF114" s="257"/>
      <c r="AG114" s="2"/>
    </row>
    <row r="115" spans="1:33" ht="120">
      <c r="A115" s="561"/>
      <c r="B115" s="562"/>
      <c r="C115" s="559"/>
      <c r="D115" s="560"/>
      <c r="E115" s="559"/>
      <c r="F115" s="553"/>
      <c r="G115" s="312"/>
      <c r="H115" s="312"/>
      <c r="I115" s="283"/>
      <c r="J115" s="283"/>
      <c r="K115" s="283"/>
      <c r="L115" s="283"/>
      <c r="M115" s="283"/>
      <c r="N115" s="283"/>
      <c r="O115" s="283"/>
      <c r="P115" s="283"/>
      <c r="Q115" s="283"/>
      <c r="R115" s="283"/>
      <c r="S115" s="286"/>
      <c r="T115" s="283"/>
      <c r="U115" s="283"/>
      <c r="V115" s="313" t="s">
        <v>468</v>
      </c>
      <c r="W115" s="255">
        <v>3000000</v>
      </c>
      <c r="X115" s="255"/>
      <c r="Y115" s="308"/>
      <c r="Z115" s="326"/>
      <c r="AA115" s="326"/>
      <c r="AB115" s="326"/>
      <c r="AC115" s="326"/>
      <c r="AD115" s="326"/>
      <c r="AE115" s="326"/>
      <c r="AF115" s="257"/>
      <c r="AG115" s="2"/>
    </row>
    <row r="116" spans="1:33" ht="60">
      <c r="A116" s="561"/>
      <c r="B116" s="562"/>
      <c r="C116" s="559"/>
      <c r="D116" s="560"/>
      <c r="E116" s="559"/>
      <c r="F116" s="553"/>
      <c r="G116" s="312"/>
      <c r="H116" s="312"/>
      <c r="I116" s="283"/>
      <c r="J116" s="283"/>
      <c r="K116" s="283"/>
      <c r="L116" s="283"/>
      <c r="M116" s="283"/>
      <c r="N116" s="283"/>
      <c r="O116" s="283"/>
      <c r="P116" s="283"/>
      <c r="Q116" s="283"/>
      <c r="R116" s="283"/>
      <c r="S116" s="286"/>
      <c r="T116" s="283"/>
      <c r="U116" s="283"/>
      <c r="V116" s="313" t="s">
        <v>520</v>
      </c>
      <c r="W116" s="255">
        <v>3000000</v>
      </c>
      <c r="X116" s="255"/>
      <c r="Y116" s="308"/>
      <c r="Z116" s="326"/>
      <c r="AA116" s="326"/>
      <c r="AB116" s="326"/>
      <c r="AC116" s="326"/>
      <c r="AD116" s="326"/>
      <c r="AE116" s="326"/>
      <c r="AF116" s="257"/>
      <c r="AG116" s="2"/>
    </row>
    <row r="117" spans="1:33" ht="156">
      <c r="A117" s="561"/>
      <c r="B117" s="562"/>
      <c r="C117" s="559"/>
      <c r="D117" s="560"/>
      <c r="E117" s="559"/>
      <c r="F117" s="553"/>
      <c r="G117" s="312"/>
      <c r="H117" s="312"/>
      <c r="I117" s="283"/>
      <c r="J117" s="283"/>
      <c r="K117" s="283"/>
      <c r="L117" s="283"/>
      <c r="M117" s="283"/>
      <c r="N117" s="283"/>
      <c r="O117" s="283"/>
      <c r="P117" s="283"/>
      <c r="Q117" s="283"/>
      <c r="R117" s="283"/>
      <c r="S117" s="286"/>
      <c r="T117" s="283"/>
      <c r="U117" s="283"/>
      <c r="V117" s="313" t="s">
        <v>469</v>
      </c>
      <c r="W117" s="255">
        <v>8000000</v>
      </c>
      <c r="X117" s="255"/>
      <c r="Y117" s="308"/>
      <c r="Z117" s="326"/>
      <c r="AA117" s="326"/>
      <c r="AB117" s="326"/>
      <c r="AC117" s="326"/>
      <c r="AD117" s="326"/>
      <c r="AE117" s="326"/>
      <c r="AF117" s="257"/>
      <c r="AG117" s="2"/>
    </row>
    <row r="118" spans="1:33" ht="36">
      <c r="A118" s="561"/>
      <c r="B118" s="562"/>
      <c r="C118" s="559"/>
      <c r="D118" s="560"/>
      <c r="E118" s="559"/>
      <c r="F118" s="553"/>
      <c r="G118" s="312"/>
      <c r="H118" s="312"/>
      <c r="I118" s="283"/>
      <c r="J118" s="283"/>
      <c r="K118" s="283"/>
      <c r="L118" s="283"/>
      <c r="M118" s="283"/>
      <c r="N118" s="283"/>
      <c r="O118" s="283"/>
      <c r="P118" s="283"/>
      <c r="Q118" s="283"/>
      <c r="R118" s="283"/>
      <c r="S118" s="286"/>
      <c r="T118" s="283"/>
      <c r="U118" s="283"/>
      <c r="V118" s="313" t="s">
        <v>470</v>
      </c>
      <c r="W118" s="255">
        <v>0</v>
      </c>
      <c r="X118" s="255"/>
      <c r="Y118" s="308"/>
      <c r="Z118" s="326"/>
      <c r="AA118" s="326"/>
      <c r="AB118" s="326"/>
      <c r="AC118" s="326"/>
      <c r="AD118" s="326"/>
      <c r="AE118" s="326"/>
      <c r="AF118" s="257"/>
      <c r="AG118" s="2"/>
    </row>
    <row r="119" spans="1:33" ht="240">
      <c r="A119" s="561"/>
      <c r="B119" s="562"/>
      <c r="C119" s="559"/>
      <c r="D119" s="560"/>
      <c r="E119" s="559"/>
      <c r="F119" s="553"/>
      <c r="G119" s="312"/>
      <c r="H119" s="312"/>
      <c r="I119" s="283"/>
      <c r="J119" s="283"/>
      <c r="K119" s="283"/>
      <c r="L119" s="283"/>
      <c r="M119" s="283"/>
      <c r="N119" s="283"/>
      <c r="O119" s="283"/>
      <c r="P119" s="283"/>
      <c r="Q119" s="283"/>
      <c r="R119" s="283"/>
      <c r="S119" s="286"/>
      <c r="T119" s="283"/>
      <c r="U119" s="283"/>
      <c r="V119" s="313" t="s">
        <v>471</v>
      </c>
      <c r="W119" s="255">
        <v>8000000</v>
      </c>
      <c r="X119" s="255"/>
      <c r="Y119" s="308"/>
      <c r="Z119" s="326"/>
      <c r="AA119" s="326"/>
      <c r="AB119" s="326"/>
      <c r="AC119" s="326"/>
      <c r="AD119" s="326"/>
      <c r="AE119" s="326"/>
      <c r="AF119" s="257"/>
      <c r="AG119" s="2"/>
    </row>
    <row r="120" spans="1:33" ht="48">
      <c r="A120" s="561"/>
      <c r="B120" s="562"/>
      <c r="C120" s="559"/>
      <c r="D120" s="560"/>
      <c r="E120" s="559"/>
      <c r="F120" s="553"/>
      <c r="G120" s="312"/>
      <c r="H120" s="312"/>
      <c r="I120" s="283"/>
      <c r="J120" s="283"/>
      <c r="K120" s="283"/>
      <c r="L120" s="283"/>
      <c r="M120" s="283"/>
      <c r="N120" s="283"/>
      <c r="O120" s="283"/>
      <c r="P120" s="283"/>
      <c r="Q120" s="283"/>
      <c r="R120" s="283"/>
      <c r="S120" s="286"/>
      <c r="T120" s="283"/>
      <c r="U120" s="283"/>
      <c r="V120" s="313" t="s">
        <v>472</v>
      </c>
      <c r="W120" s="255" t="s">
        <v>319</v>
      </c>
      <c r="X120" s="255"/>
      <c r="Y120" s="308"/>
      <c r="Z120" s="326"/>
      <c r="AA120" s="326"/>
      <c r="AB120" s="326"/>
      <c r="AC120" s="326"/>
      <c r="AD120" s="326"/>
      <c r="AE120" s="326"/>
      <c r="AF120" s="257"/>
      <c r="AG120" s="2"/>
    </row>
    <row r="121" spans="1:33" ht="300">
      <c r="A121" s="561"/>
      <c r="B121" s="562"/>
      <c r="C121" s="559"/>
      <c r="D121" s="560"/>
      <c r="E121" s="559"/>
      <c r="F121" s="553"/>
      <c r="G121" s="312">
        <v>0.5</v>
      </c>
      <c r="H121" s="312" t="s">
        <v>473</v>
      </c>
      <c r="I121" s="283" t="s">
        <v>474</v>
      </c>
      <c r="J121" s="283" t="s">
        <v>475</v>
      </c>
      <c r="K121" s="283" t="s">
        <v>476</v>
      </c>
      <c r="L121" s="286">
        <v>1</v>
      </c>
      <c r="M121" s="286">
        <v>1</v>
      </c>
      <c r="N121" s="286"/>
      <c r="O121" s="286"/>
      <c r="P121" s="286"/>
      <c r="Q121" s="286"/>
      <c r="R121" s="286"/>
      <c r="S121" s="286">
        <f>_xlfn.IFERROR(IF(OR(M121=0,M121=""),"-",SUM(N121:Q121)/M121),"")</f>
        <v>0</v>
      </c>
      <c r="T121" s="283"/>
      <c r="U121" s="283" t="s">
        <v>477</v>
      </c>
      <c r="V121" s="283" t="s">
        <v>478</v>
      </c>
      <c r="W121" s="255"/>
      <c r="X121" s="255"/>
      <c r="Y121" s="327"/>
      <c r="Z121" s="328"/>
      <c r="AA121" s="326"/>
      <c r="AB121" s="326"/>
      <c r="AC121" s="326"/>
      <c r="AD121" s="326"/>
      <c r="AE121" s="326"/>
      <c r="AF121" s="257"/>
      <c r="AG121" s="2"/>
    </row>
    <row r="122" spans="1:33" ht="15" customHeight="1">
      <c r="A122" s="561"/>
      <c r="B122" s="562"/>
      <c r="C122" s="559"/>
      <c r="D122" s="560"/>
      <c r="E122" s="554" t="str">
        <f>+E105</f>
        <v>TOTAL SUBPROGRAMA</v>
      </c>
      <c r="F122" s="554"/>
      <c r="G122" s="298"/>
      <c r="H122" s="298"/>
      <c r="I122" s="298"/>
      <c r="J122" s="299"/>
      <c r="K122" s="299"/>
      <c r="L122" s="299"/>
      <c r="M122" s="299"/>
      <c r="N122" s="299"/>
      <c r="O122" s="299"/>
      <c r="P122" s="299"/>
      <c r="Q122" s="299"/>
      <c r="R122" s="299"/>
      <c r="S122" s="297"/>
      <c r="T122" s="299"/>
      <c r="U122" s="299"/>
      <c r="V122" s="299"/>
      <c r="W122" s="243" t="s">
        <v>479</v>
      </c>
      <c r="X122" s="243">
        <f>SUM(X108:X121)-X108</f>
        <v>0</v>
      </c>
      <c r="Y122" s="244" t="str">
        <f>_xlfn.IFERROR(X122/W122,"-")</f>
        <v>-</v>
      </c>
      <c r="Z122" s="243" t="s">
        <v>480</v>
      </c>
      <c r="AA122" s="243">
        <f>SUM(AA108:AA121)</f>
        <v>0</v>
      </c>
      <c r="AB122" s="243"/>
      <c r="AC122" s="243"/>
      <c r="AD122" s="243"/>
      <c r="AE122" s="243">
        <f>SUM(AE108:AE121)</f>
        <v>0</v>
      </c>
      <c r="AF122" s="243" t="s">
        <v>480</v>
      </c>
      <c r="AG122" s="2"/>
    </row>
    <row r="123" spans="1:33" ht="15" customHeight="1">
      <c r="A123" s="561"/>
      <c r="B123" s="562"/>
      <c r="C123" s="555" t="str">
        <f>+C106</f>
        <v>TOTAL PROGRAMA</v>
      </c>
      <c r="D123" s="555"/>
      <c r="E123" s="555"/>
      <c r="F123" s="555"/>
      <c r="G123" s="300"/>
      <c r="H123" s="300"/>
      <c r="I123" s="300"/>
      <c r="J123" s="300"/>
      <c r="K123" s="300"/>
      <c r="L123" s="300"/>
      <c r="M123" s="300"/>
      <c r="N123" s="300"/>
      <c r="O123" s="300"/>
      <c r="P123" s="300"/>
      <c r="Q123" s="300"/>
      <c r="R123" s="300"/>
      <c r="S123" s="303"/>
      <c r="T123" s="300"/>
      <c r="U123" s="300"/>
      <c r="V123" s="300"/>
      <c r="W123" s="245" t="str">
        <f>+W122</f>
        <v>80.000.000.oo</v>
      </c>
      <c r="X123" s="245">
        <f>+X122</f>
        <v>0</v>
      </c>
      <c r="Y123" s="246" t="str">
        <f>_xlfn.IFERROR(X123/W123,"-")</f>
        <v>-</v>
      </c>
      <c r="Z123" s="245" t="str">
        <f>+Z122</f>
        <v>80.000.000,oo</v>
      </c>
      <c r="AA123" s="245">
        <f>+AA122</f>
        <v>0</v>
      </c>
      <c r="AB123" s="245"/>
      <c r="AC123" s="245"/>
      <c r="AD123" s="245"/>
      <c r="AE123" s="245">
        <f>+AE122</f>
        <v>0</v>
      </c>
      <c r="AF123" s="245" t="str">
        <f>+AF122</f>
        <v>80.000.000,oo</v>
      </c>
      <c r="AG123" s="2"/>
    </row>
    <row r="124" spans="1:33" ht="84">
      <c r="A124" s="561"/>
      <c r="B124" s="562"/>
      <c r="C124" s="559">
        <v>0.5</v>
      </c>
      <c r="D124" s="560" t="s">
        <v>481</v>
      </c>
      <c r="E124" s="559">
        <v>1</v>
      </c>
      <c r="F124" s="553" t="s">
        <v>482</v>
      </c>
      <c r="G124" s="329">
        <v>0.33</v>
      </c>
      <c r="H124" s="293" t="s">
        <v>483</v>
      </c>
      <c r="I124" s="557" t="s">
        <v>484</v>
      </c>
      <c r="J124" s="557" t="s">
        <v>485</v>
      </c>
      <c r="K124" s="557">
        <v>4</v>
      </c>
      <c r="L124" s="557">
        <v>8</v>
      </c>
      <c r="M124" s="557">
        <v>3</v>
      </c>
      <c r="N124" s="557"/>
      <c r="O124" s="557"/>
      <c r="P124" s="557"/>
      <c r="Q124" s="557"/>
      <c r="R124" s="557">
        <v>3</v>
      </c>
      <c r="S124" s="558">
        <f>_xlfn.IFERROR(IF(OR(M124=0,M124=""),"-",SUM(N124:Q124)/M124),"")</f>
        <v>0</v>
      </c>
      <c r="T124" s="557"/>
      <c r="U124" s="557" t="s">
        <v>486</v>
      </c>
      <c r="V124" s="283" t="s">
        <v>487</v>
      </c>
      <c r="W124" s="255" t="s">
        <v>488</v>
      </c>
      <c r="X124" s="255"/>
      <c r="Y124" s="308"/>
      <c r="Z124" s="255" t="s">
        <v>488</v>
      </c>
      <c r="AA124" s="326"/>
      <c r="AB124" s="326"/>
      <c r="AC124" s="326"/>
      <c r="AD124" s="326"/>
      <c r="AE124" s="326"/>
      <c r="AF124" s="255" t="s">
        <v>488</v>
      </c>
      <c r="AG124" s="2"/>
    </row>
    <row r="125" spans="1:33" ht="180">
      <c r="A125" s="561"/>
      <c r="B125" s="562"/>
      <c r="C125" s="559"/>
      <c r="D125" s="560"/>
      <c r="E125" s="559"/>
      <c r="F125" s="553"/>
      <c r="G125" s="329"/>
      <c r="H125" s="293"/>
      <c r="I125" s="557"/>
      <c r="J125" s="557"/>
      <c r="K125" s="557"/>
      <c r="L125" s="557"/>
      <c r="M125" s="557"/>
      <c r="N125" s="557"/>
      <c r="O125" s="557"/>
      <c r="P125" s="557"/>
      <c r="Q125" s="557"/>
      <c r="R125" s="557"/>
      <c r="S125" s="558"/>
      <c r="T125" s="557"/>
      <c r="U125" s="557"/>
      <c r="V125" s="313" t="s">
        <v>489</v>
      </c>
      <c r="W125" s="253" t="s">
        <v>323</v>
      </c>
      <c r="X125" s="255"/>
      <c r="Y125" s="308"/>
      <c r="Z125" s="326"/>
      <c r="AA125" s="326"/>
      <c r="AB125" s="326"/>
      <c r="AC125" s="326"/>
      <c r="AD125" s="326"/>
      <c r="AE125" s="326"/>
      <c r="AF125" s="257"/>
      <c r="AG125" s="2"/>
    </row>
    <row r="126" spans="1:33" ht="48" customHeight="1">
      <c r="A126" s="561"/>
      <c r="B126" s="562"/>
      <c r="C126" s="559"/>
      <c r="D126" s="560"/>
      <c r="E126" s="559"/>
      <c r="F126" s="553"/>
      <c r="G126" s="329"/>
      <c r="H126" s="293"/>
      <c r="I126" s="557" t="s">
        <v>490</v>
      </c>
      <c r="J126" s="283"/>
      <c r="K126" s="283"/>
      <c r="L126" s="283"/>
      <c r="M126" s="283"/>
      <c r="N126" s="283"/>
      <c r="O126" s="283"/>
      <c r="P126" s="283"/>
      <c r="Q126" s="283"/>
      <c r="R126" s="283"/>
      <c r="S126" s="286"/>
      <c r="T126" s="283"/>
      <c r="U126" s="283"/>
      <c r="V126" s="290" t="s">
        <v>491</v>
      </c>
      <c r="W126" s="255">
        <v>1000000</v>
      </c>
      <c r="X126" s="255"/>
      <c r="Y126" s="308"/>
      <c r="Z126" s="326"/>
      <c r="AA126" s="326"/>
      <c r="AB126" s="326"/>
      <c r="AC126" s="326"/>
      <c r="AD126" s="326"/>
      <c r="AE126" s="326"/>
      <c r="AF126" s="257"/>
      <c r="AG126" s="2"/>
    </row>
    <row r="127" spans="1:33" ht="108">
      <c r="A127" s="561"/>
      <c r="B127" s="562"/>
      <c r="C127" s="559"/>
      <c r="D127" s="560"/>
      <c r="E127" s="559"/>
      <c r="F127" s="553"/>
      <c r="G127" s="329"/>
      <c r="H127" s="293"/>
      <c r="I127" s="557"/>
      <c r="J127" s="283"/>
      <c r="K127" s="283"/>
      <c r="L127" s="283"/>
      <c r="M127" s="283"/>
      <c r="N127" s="283"/>
      <c r="O127" s="283"/>
      <c r="P127" s="283"/>
      <c r="Q127" s="283"/>
      <c r="R127" s="283"/>
      <c r="S127" s="286"/>
      <c r="T127" s="283"/>
      <c r="U127" s="283"/>
      <c r="V127" s="290" t="s">
        <v>492</v>
      </c>
      <c r="W127" s="255">
        <v>6500000</v>
      </c>
      <c r="X127" s="255"/>
      <c r="Y127" s="308"/>
      <c r="Z127" s="326"/>
      <c r="AA127" s="326"/>
      <c r="AB127" s="326"/>
      <c r="AC127" s="326"/>
      <c r="AD127" s="326"/>
      <c r="AE127" s="326"/>
      <c r="AF127" s="257"/>
      <c r="AG127" s="2"/>
    </row>
    <row r="128" spans="1:33" ht="132">
      <c r="A128" s="561"/>
      <c r="B128" s="562"/>
      <c r="C128" s="559"/>
      <c r="D128" s="560"/>
      <c r="E128" s="559"/>
      <c r="F128" s="553"/>
      <c r="G128" s="329"/>
      <c r="H128" s="293"/>
      <c r="I128" s="557"/>
      <c r="J128" s="283"/>
      <c r="K128" s="283"/>
      <c r="L128" s="283"/>
      <c r="M128" s="283"/>
      <c r="N128" s="283"/>
      <c r="O128" s="283"/>
      <c r="P128" s="283"/>
      <c r="Q128" s="283"/>
      <c r="R128" s="283"/>
      <c r="S128" s="286"/>
      <c r="T128" s="283"/>
      <c r="U128" s="283"/>
      <c r="V128" s="290" t="s">
        <v>493</v>
      </c>
      <c r="W128" s="255">
        <v>2500000</v>
      </c>
      <c r="X128" s="255"/>
      <c r="Y128" s="308"/>
      <c r="Z128" s="326"/>
      <c r="AA128" s="326"/>
      <c r="AB128" s="326"/>
      <c r="AC128" s="326"/>
      <c r="AD128" s="326"/>
      <c r="AE128" s="326"/>
      <c r="AF128" s="257"/>
      <c r="AG128" s="2"/>
    </row>
    <row r="129" spans="1:33" ht="132">
      <c r="A129" s="561"/>
      <c r="B129" s="562"/>
      <c r="C129" s="559"/>
      <c r="D129" s="560"/>
      <c r="E129" s="559"/>
      <c r="F129" s="553"/>
      <c r="G129" s="329"/>
      <c r="H129" s="293"/>
      <c r="I129" s="557"/>
      <c r="J129" s="283"/>
      <c r="K129" s="283"/>
      <c r="L129" s="283"/>
      <c r="M129" s="283"/>
      <c r="N129" s="283"/>
      <c r="O129" s="283"/>
      <c r="P129" s="283"/>
      <c r="Q129" s="283"/>
      <c r="R129" s="283"/>
      <c r="S129" s="286"/>
      <c r="T129" s="283"/>
      <c r="U129" s="283"/>
      <c r="V129" s="290" t="s">
        <v>494</v>
      </c>
      <c r="W129" s="255">
        <v>10000000</v>
      </c>
      <c r="X129" s="255"/>
      <c r="Y129" s="308"/>
      <c r="Z129" s="326"/>
      <c r="AA129" s="326"/>
      <c r="AB129" s="326"/>
      <c r="AC129" s="326"/>
      <c r="AD129" s="326"/>
      <c r="AE129" s="326"/>
      <c r="AF129" s="257"/>
      <c r="AG129" s="2"/>
    </row>
    <row r="130" spans="1:33" ht="120">
      <c r="A130" s="561"/>
      <c r="B130" s="562"/>
      <c r="C130" s="559"/>
      <c r="D130" s="560"/>
      <c r="E130" s="559"/>
      <c r="F130" s="553"/>
      <c r="G130" s="329"/>
      <c r="H130" s="293"/>
      <c r="I130" s="557"/>
      <c r="J130" s="283"/>
      <c r="K130" s="283"/>
      <c r="L130" s="283"/>
      <c r="M130" s="283"/>
      <c r="N130" s="283"/>
      <c r="O130" s="283"/>
      <c r="P130" s="283"/>
      <c r="Q130" s="283"/>
      <c r="R130" s="283"/>
      <c r="S130" s="286"/>
      <c r="T130" s="283"/>
      <c r="U130" s="283"/>
      <c r="V130" s="290" t="s">
        <v>495</v>
      </c>
      <c r="W130" s="255">
        <v>3000000</v>
      </c>
      <c r="X130" s="255"/>
      <c r="Y130" s="308"/>
      <c r="Z130" s="326"/>
      <c r="AA130" s="326"/>
      <c r="AB130" s="326"/>
      <c r="AC130" s="326"/>
      <c r="AD130" s="326"/>
      <c r="AE130" s="326"/>
      <c r="AF130" s="257"/>
      <c r="AG130" s="2"/>
    </row>
    <row r="131" spans="1:33" ht="120">
      <c r="A131" s="561"/>
      <c r="B131" s="562"/>
      <c r="C131" s="559"/>
      <c r="D131" s="560"/>
      <c r="E131" s="559"/>
      <c r="F131" s="553"/>
      <c r="G131" s="329"/>
      <c r="H131" s="293"/>
      <c r="I131" s="557"/>
      <c r="J131" s="283"/>
      <c r="K131" s="283"/>
      <c r="L131" s="283"/>
      <c r="M131" s="283"/>
      <c r="N131" s="283"/>
      <c r="O131" s="283"/>
      <c r="P131" s="283"/>
      <c r="Q131" s="283"/>
      <c r="R131" s="283"/>
      <c r="S131" s="286"/>
      <c r="T131" s="283"/>
      <c r="U131" s="283"/>
      <c r="V131" s="290" t="s">
        <v>496</v>
      </c>
      <c r="W131" s="255">
        <v>2000000</v>
      </c>
      <c r="X131" s="255"/>
      <c r="Y131" s="308"/>
      <c r="Z131" s="326"/>
      <c r="AA131" s="326"/>
      <c r="AB131" s="326"/>
      <c r="AC131" s="326"/>
      <c r="AD131" s="326"/>
      <c r="AE131" s="326"/>
      <c r="AF131" s="257"/>
      <c r="AG131" s="2"/>
    </row>
    <row r="132" spans="1:33" ht="192">
      <c r="A132" s="561"/>
      <c r="B132" s="562"/>
      <c r="C132" s="559"/>
      <c r="D132" s="560"/>
      <c r="E132" s="559"/>
      <c r="F132" s="553"/>
      <c r="G132" s="329"/>
      <c r="H132" s="293"/>
      <c r="I132" s="557"/>
      <c r="J132" s="283"/>
      <c r="K132" s="283"/>
      <c r="L132" s="283"/>
      <c r="M132" s="283"/>
      <c r="N132" s="283"/>
      <c r="O132" s="283"/>
      <c r="P132" s="283"/>
      <c r="Q132" s="283"/>
      <c r="R132" s="283"/>
      <c r="S132" s="286"/>
      <c r="T132" s="283"/>
      <c r="U132" s="283"/>
      <c r="V132" s="290" t="s">
        <v>497</v>
      </c>
      <c r="W132" s="255">
        <v>15000000</v>
      </c>
      <c r="X132" s="255"/>
      <c r="Y132" s="308"/>
      <c r="Z132" s="326"/>
      <c r="AA132" s="326"/>
      <c r="AB132" s="326"/>
      <c r="AC132" s="326"/>
      <c r="AD132" s="326"/>
      <c r="AE132" s="326"/>
      <c r="AF132" s="257"/>
      <c r="AG132" s="2"/>
    </row>
    <row r="133" spans="1:33" ht="144">
      <c r="A133" s="561"/>
      <c r="B133" s="562"/>
      <c r="C133" s="559"/>
      <c r="D133" s="560"/>
      <c r="E133" s="559"/>
      <c r="F133" s="553"/>
      <c r="G133" s="329"/>
      <c r="H133" s="293"/>
      <c r="I133" s="557"/>
      <c r="J133" s="283"/>
      <c r="K133" s="283"/>
      <c r="L133" s="283"/>
      <c r="M133" s="283"/>
      <c r="N133" s="283"/>
      <c r="O133" s="283"/>
      <c r="P133" s="283"/>
      <c r="Q133" s="283"/>
      <c r="R133" s="283"/>
      <c r="S133" s="286"/>
      <c r="T133" s="283"/>
      <c r="U133" s="283"/>
      <c r="V133" s="290" t="s">
        <v>498</v>
      </c>
      <c r="W133" s="255">
        <v>4000000</v>
      </c>
      <c r="X133" s="255"/>
      <c r="Y133" s="308"/>
      <c r="Z133" s="326"/>
      <c r="AA133" s="326"/>
      <c r="AB133" s="326"/>
      <c r="AC133" s="326"/>
      <c r="AD133" s="326"/>
      <c r="AE133" s="326"/>
      <c r="AF133" s="257"/>
      <c r="AG133" s="2"/>
    </row>
    <row r="134" spans="1:33" ht="132">
      <c r="A134" s="561"/>
      <c r="B134" s="562"/>
      <c r="C134" s="559"/>
      <c r="D134" s="560"/>
      <c r="E134" s="559"/>
      <c r="F134" s="553"/>
      <c r="G134" s="329"/>
      <c r="H134" s="293"/>
      <c r="I134" s="557"/>
      <c r="J134" s="283"/>
      <c r="K134" s="283"/>
      <c r="L134" s="283"/>
      <c r="M134" s="283"/>
      <c r="N134" s="283"/>
      <c r="O134" s="283"/>
      <c r="P134" s="283"/>
      <c r="Q134" s="283"/>
      <c r="R134" s="283"/>
      <c r="S134" s="286"/>
      <c r="T134" s="283"/>
      <c r="U134" s="283"/>
      <c r="V134" s="290" t="s">
        <v>499</v>
      </c>
      <c r="W134" s="255">
        <v>80000000</v>
      </c>
      <c r="X134" s="255"/>
      <c r="Y134" s="308"/>
      <c r="Z134" s="326"/>
      <c r="AA134" s="326"/>
      <c r="AB134" s="326"/>
      <c r="AC134" s="326"/>
      <c r="AD134" s="326"/>
      <c r="AE134" s="326"/>
      <c r="AF134" s="257"/>
      <c r="AG134" s="2"/>
    </row>
    <row r="135" spans="1:33" ht="192">
      <c r="A135" s="561"/>
      <c r="B135" s="562"/>
      <c r="C135" s="559"/>
      <c r="D135" s="560"/>
      <c r="E135" s="559"/>
      <c r="F135" s="553"/>
      <c r="G135" s="329"/>
      <c r="H135" s="293"/>
      <c r="I135" s="283"/>
      <c r="J135" s="283"/>
      <c r="K135" s="283"/>
      <c r="L135" s="283"/>
      <c r="M135" s="283"/>
      <c r="N135" s="283"/>
      <c r="O135" s="283"/>
      <c r="P135" s="283"/>
      <c r="Q135" s="283"/>
      <c r="R135" s="283"/>
      <c r="S135" s="286"/>
      <c r="T135" s="283"/>
      <c r="U135" s="283"/>
      <c r="V135" s="313" t="s">
        <v>500</v>
      </c>
      <c r="W135" s="255">
        <v>2000000</v>
      </c>
      <c r="X135" s="255"/>
      <c r="Y135" s="308"/>
      <c r="Z135" s="326"/>
      <c r="AA135" s="326"/>
      <c r="AB135" s="326"/>
      <c r="AC135" s="326"/>
      <c r="AD135" s="326"/>
      <c r="AE135" s="326"/>
      <c r="AF135" s="257"/>
      <c r="AG135" s="2"/>
    </row>
    <row r="136" spans="1:33" ht="240">
      <c r="A136" s="561"/>
      <c r="B136" s="562"/>
      <c r="C136" s="559"/>
      <c r="D136" s="560"/>
      <c r="E136" s="559"/>
      <c r="F136" s="553"/>
      <c r="G136" s="329">
        <v>0.33</v>
      </c>
      <c r="H136" s="293" t="s">
        <v>501</v>
      </c>
      <c r="I136" s="283" t="s">
        <v>502</v>
      </c>
      <c r="J136" s="283" t="s">
        <v>503</v>
      </c>
      <c r="K136" s="283">
        <v>0</v>
      </c>
      <c r="L136" s="283">
        <v>1</v>
      </c>
      <c r="M136" s="283">
        <v>1</v>
      </c>
      <c r="N136" s="283" t="s">
        <v>504</v>
      </c>
      <c r="O136" s="283" t="s">
        <v>505</v>
      </c>
      <c r="P136" s="283">
        <v>1</v>
      </c>
      <c r="Q136" s="283"/>
      <c r="R136" s="283">
        <f>+SUM(N136:Q136)</f>
        <v>1</v>
      </c>
      <c r="S136" s="286">
        <f>_xlfn.IFERROR(IF(OR(M136=0,M136=""),"-",SUM(N136:Q136)/M136),"")</f>
        <v>1</v>
      </c>
      <c r="T136" s="283"/>
      <c r="U136" s="283" t="s">
        <v>506</v>
      </c>
      <c r="V136" s="283" t="s">
        <v>507</v>
      </c>
      <c r="W136" s="255">
        <v>29000000</v>
      </c>
      <c r="X136" s="255"/>
      <c r="Y136" s="308"/>
      <c r="Z136" s="326">
        <v>29000000</v>
      </c>
      <c r="AA136" s="326"/>
      <c r="AB136" s="326"/>
      <c r="AC136" s="326"/>
      <c r="AD136" s="326"/>
      <c r="AE136" s="326"/>
      <c r="AF136" s="257">
        <v>29000000</v>
      </c>
      <c r="AG136" s="2"/>
    </row>
    <row r="137" spans="1:33" ht="96">
      <c r="A137" s="561"/>
      <c r="B137" s="562"/>
      <c r="C137" s="559"/>
      <c r="D137" s="560"/>
      <c r="E137" s="559"/>
      <c r="F137" s="553"/>
      <c r="G137" s="329"/>
      <c r="H137" s="293"/>
      <c r="I137" s="283"/>
      <c r="J137" s="283"/>
      <c r="K137" s="283"/>
      <c r="L137" s="283"/>
      <c r="M137" s="283"/>
      <c r="N137" s="283"/>
      <c r="O137" s="283"/>
      <c r="P137" s="283"/>
      <c r="Q137" s="283"/>
      <c r="R137" s="283"/>
      <c r="S137" s="286"/>
      <c r="T137" s="283"/>
      <c r="U137" s="283"/>
      <c r="V137" s="283" t="s">
        <v>508</v>
      </c>
      <c r="W137" s="255">
        <v>4000000</v>
      </c>
      <c r="X137" s="255"/>
      <c r="Y137" s="308"/>
      <c r="Z137" s="326"/>
      <c r="AA137" s="326"/>
      <c r="AB137" s="326"/>
      <c r="AC137" s="326"/>
      <c r="AD137" s="326"/>
      <c r="AE137" s="326"/>
      <c r="AF137" s="257"/>
      <c r="AG137" s="2"/>
    </row>
    <row r="138" spans="1:33" ht="72">
      <c r="A138" s="561"/>
      <c r="B138" s="562"/>
      <c r="C138" s="559"/>
      <c r="D138" s="560"/>
      <c r="E138" s="559"/>
      <c r="F138" s="553"/>
      <c r="G138" s="329"/>
      <c r="H138" s="293"/>
      <c r="I138" s="283"/>
      <c r="J138" s="283"/>
      <c r="K138" s="283"/>
      <c r="L138" s="283"/>
      <c r="M138" s="283"/>
      <c r="N138" s="283"/>
      <c r="O138" s="283"/>
      <c r="P138" s="283"/>
      <c r="Q138" s="283"/>
      <c r="R138" s="283"/>
      <c r="S138" s="286"/>
      <c r="T138" s="283"/>
      <c r="U138" s="283"/>
      <c r="V138" s="283" t="s">
        <v>509</v>
      </c>
      <c r="W138" s="255">
        <v>3000000</v>
      </c>
      <c r="X138" s="255"/>
      <c r="Y138" s="308"/>
      <c r="Z138" s="326"/>
      <c r="AA138" s="326"/>
      <c r="AB138" s="326"/>
      <c r="AC138" s="326"/>
      <c r="AD138" s="326"/>
      <c r="AE138" s="326"/>
      <c r="AF138" s="257"/>
      <c r="AG138" s="2"/>
    </row>
    <row r="139" spans="1:33" ht="108">
      <c r="A139" s="561"/>
      <c r="B139" s="562"/>
      <c r="C139" s="559"/>
      <c r="D139" s="560"/>
      <c r="E139" s="559"/>
      <c r="F139" s="553"/>
      <c r="G139" s="329"/>
      <c r="H139" s="293"/>
      <c r="I139" s="283"/>
      <c r="J139" s="283"/>
      <c r="K139" s="283"/>
      <c r="L139" s="283"/>
      <c r="M139" s="283"/>
      <c r="N139" s="283"/>
      <c r="O139" s="283"/>
      <c r="P139" s="283"/>
      <c r="Q139" s="283"/>
      <c r="R139" s="283"/>
      <c r="S139" s="286"/>
      <c r="T139" s="283"/>
      <c r="U139" s="283"/>
      <c r="V139" s="283" t="s">
        <v>510</v>
      </c>
      <c r="W139" s="255">
        <v>7000000</v>
      </c>
      <c r="X139" s="255"/>
      <c r="Y139" s="308"/>
      <c r="Z139" s="326"/>
      <c r="AA139" s="326"/>
      <c r="AB139" s="326"/>
      <c r="AC139" s="326"/>
      <c r="AD139" s="326"/>
      <c r="AE139" s="326"/>
      <c r="AF139" s="257"/>
      <c r="AG139" s="2"/>
    </row>
    <row r="140" spans="1:33" ht="108">
      <c r="A140" s="561"/>
      <c r="B140" s="562"/>
      <c r="C140" s="559"/>
      <c r="D140" s="560"/>
      <c r="E140" s="559"/>
      <c r="F140" s="553"/>
      <c r="G140" s="329"/>
      <c r="H140" s="293"/>
      <c r="I140" s="283"/>
      <c r="J140" s="283"/>
      <c r="K140" s="283"/>
      <c r="L140" s="283"/>
      <c r="M140" s="283"/>
      <c r="N140" s="283"/>
      <c r="O140" s="283"/>
      <c r="P140" s="283"/>
      <c r="Q140" s="283"/>
      <c r="R140" s="283"/>
      <c r="S140" s="286"/>
      <c r="T140" s="283"/>
      <c r="U140" s="283"/>
      <c r="V140" s="283" t="s">
        <v>511</v>
      </c>
      <c r="W140" s="255">
        <v>3000000</v>
      </c>
      <c r="X140" s="255"/>
      <c r="Y140" s="308"/>
      <c r="Z140" s="326"/>
      <c r="AA140" s="326"/>
      <c r="AB140" s="326"/>
      <c r="AC140" s="326"/>
      <c r="AD140" s="326"/>
      <c r="AE140" s="326"/>
      <c r="AF140" s="257"/>
      <c r="AG140" s="2"/>
    </row>
    <row r="141" spans="1:33" ht="96">
      <c r="A141" s="561"/>
      <c r="B141" s="562"/>
      <c r="C141" s="559"/>
      <c r="D141" s="560"/>
      <c r="E141" s="559"/>
      <c r="F141" s="553"/>
      <c r="G141" s="329"/>
      <c r="H141" s="293"/>
      <c r="I141" s="283"/>
      <c r="J141" s="283"/>
      <c r="K141" s="283"/>
      <c r="L141" s="283"/>
      <c r="M141" s="283"/>
      <c r="N141" s="283"/>
      <c r="O141" s="283"/>
      <c r="P141" s="283"/>
      <c r="Q141" s="283"/>
      <c r="R141" s="283"/>
      <c r="S141" s="286"/>
      <c r="T141" s="283"/>
      <c r="U141" s="283"/>
      <c r="V141" s="283" t="s">
        <v>512</v>
      </c>
      <c r="W141" s="255">
        <v>3000000</v>
      </c>
      <c r="X141" s="255"/>
      <c r="Y141" s="308"/>
      <c r="Z141" s="326"/>
      <c r="AA141" s="326"/>
      <c r="AB141" s="326"/>
      <c r="AC141" s="326"/>
      <c r="AD141" s="326"/>
      <c r="AE141" s="326"/>
      <c r="AF141" s="257"/>
      <c r="AG141" s="2"/>
    </row>
    <row r="142" spans="1:33" ht="84">
      <c r="A142" s="561"/>
      <c r="B142" s="562"/>
      <c r="C142" s="559"/>
      <c r="D142" s="560"/>
      <c r="E142" s="559"/>
      <c r="F142" s="553"/>
      <c r="G142" s="329"/>
      <c r="H142" s="293"/>
      <c r="I142" s="283"/>
      <c r="J142" s="283"/>
      <c r="K142" s="283"/>
      <c r="L142" s="283"/>
      <c r="M142" s="283"/>
      <c r="N142" s="283"/>
      <c r="O142" s="283"/>
      <c r="P142" s="283"/>
      <c r="Q142" s="283"/>
      <c r="R142" s="283"/>
      <c r="S142" s="286"/>
      <c r="T142" s="283"/>
      <c r="U142" s="283"/>
      <c r="V142" s="283" t="s">
        <v>513</v>
      </c>
      <c r="W142" s="255">
        <v>2000000</v>
      </c>
      <c r="X142" s="255"/>
      <c r="Y142" s="308"/>
      <c r="Z142" s="326"/>
      <c r="AA142" s="326"/>
      <c r="AB142" s="326"/>
      <c r="AC142" s="326"/>
      <c r="AD142" s="326"/>
      <c r="AE142" s="326"/>
      <c r="AF142" s="257"/>
      <c r="AG142" s="2"/>
    </row>
    <row r="143" spans="1:33" ht="120">
      <c r="A143" s="561"/>
      <c r="B143" s="562"/>
      <c r="C143" s="559"/>
      <c r="D143" s="560"/>
      <c r="E143" s="559"/>
      <c r="F143" s="553"/>
      <c r="G143" s="329"/>
      <c r="H143" s="293"/>
      <c r="I143" s="283"/>
      <c r="J143" s="283"/>
      <c r="K143" s="283"/>
      <c r="L143" s="283"/>
      <c r="M143" s="283"/>
      <c r="N143" s="283"/>
      <c r="O143" s="283"/>
      <c r="P143" s="283"/>
      <c r="Q143" s="283"/>
      <c r="R143" s="283"/>
      <c r="S143" s="286"/>
      <c r="T143" s="283"/>
      <c r="U143" s="283"/>
      <c r="V143" s="283" t="s">
        <v>514</v>
      </c>
      <c r="W143" s="255">
        <v>3000000</v>
      </c>
      <c r="X143" s="255"/>
      <c r="Y143" s="308"/>
      <c r="Z143" s="326"/>
      <c r="AA143" s="326"/>
      <c r="AB143" s="326"/>
      <c r="AC143" s="326"/>
      <c r="AD143" s="326"/>
      <c r="AE143" s="326"/>
      <c r="AF143" s="257"/>
      <c r="AG143" s="2"/>
    </row>
    <row r="144" spans="1:33" ht="72">
      <c r="A144" s="561"/>
      <c r="B144" s="562"/>
      <c r="C144" s="559"/>
      <c r="D144" s="560"/>
      <c r="E144" s="559"/>
      <c r="F144" s="553"/>
      <c r="G144" s="329"/>
      <c r="H144" s="293"/>
      <c r="I144" s="283"/>
      <c r="J144" s="283"/>
      <c r="K144" s="283"/>
      <c r="L144" s="283"/>
      <c r="M144" s="283"/>
      <c r="N144" s="283"/>
      <c r="O144" s="283"/>
      <c r="P144" s="283"/>
      <c r="Q144" s="283"/>
      <c r="R144" s="283"/>
      <c r="S144" s="286"/>
      <c r="T144" s="283"/>
      <c r="U144" s="283"/>
      <c r="V144" s="283" t="s">
        <v>515</v>
      </c>
      <c r="W144" s="255">
        <v>4000000</v>
      </c>
      <c r="X144" s="255"/>
      <c r="Y144" s="308"/>
      <c r="Z144" s="326"/>
      <c r="AA144" s="326"/>
      <c r="AB144" s="326"/>
      <c r="AC144" s="326"/>
      <c r="AD144" s="326"/>
      <c r="AE144" s="326"/>
      <c r="AF144" s="257"/>
      <c r="AG144" s="2"/>
    </row>
    <row r="145" spans="1:33" ht="15" customHeight="1">
      <c r="A145" s="561"/>
      <c r="B145" s="562"/>
      <c r="C145" s="559"/>
      <c r="D145" s="560"/>
      <c r="E145" s="554" t="str">
        <f>+E105</f>
        <v>TOTAL SUBPROGRAMA</v>
      </c>
      <c r="F145" s="554"/>
      <c r="G145" s="554"/>
      <c r="H145" s="554"/>
      <c r="I145" s="304"/>
      <c r="J145" s="304"/>
      <c r="K145" s="304"/>
      <c r="L145" s="304"/>
      <c r="M145" s="304"/>
      <c r="N145" s="304"/>
      <c r="O145" s="304"/>
      <c r="P145" s="304"/>
      <c r="Q145" s="304"/>
      <c r="R145" s="304"/>
      <c r="S145" s="304"/>
      <c r="T145" s="304"/>
      <c r="U145" s="304"/>
      <c r="V145" s="304"/>
      <c r="W145" s="250" t="s">
        <v>516</v>
      </c>
      <c r="X145" s="249"/>
      <c r="Y145" s="249" t="str">
        <f>_xlfn.IFERROR(X145/W145,"-")</f>
        <v>-</v>
      </c>
      <c r="Z145" s="250" t="s">
        <v>516</v>
      </c>
      <c r="AA145" s="249">
        <f>SUM(AA124:AA144)</f>
        <v>0</v>
      </c>
      <c r="AB145" s="249"/>
      <c r="AC145" s="249"/>
      <c r="AD145" s="249"/>
      <c r="AE145" s="249">
        <f>SUM(AE124:AE144)</f>
        <v>0</v>
      </c>
      <c r="AF145" s="250" t="s">
        <v>516</v>
      </c>
      <c r="AG145" s="2"/>
    </row>
    <row r="146" spans="1:33" ht="15" customHeight="1">
      <c r="A146" s="561"/>
      <c r="B146" s="562"/>
      <c r="C146" s="555" t="str">
        <f>+C123</f>
        <v>TOTAL PROGRAMA</v>
      </c>
      <c r="D146" s="555"/>
      <c r="E146" s="555"/>
      <c r="F146" s="555"/>
      <c r="G146" s="300"/>
      <c r="H146" s="300"/>
      <c r="I146" s="300"/>
      <c r="J146" s="300"/>
      <c r="K146" s="300"/>
      <c r="L146" s="300"/>
      <c r="M146" s="300"/>
      <c r="N146" s="300"/>
      <c r="O146" s="300"/>
      <c r="P146" s="300"/>
      <c r="Q146" s="300"/>
      <c r="R146" s="300"/>
      <c r="S146" s="300"/>
      <c r="T146" s="300"/>
      <c r="U146" s="300"/>
      <c r="V146" s="300"/>
      <c r="W146" s="245" t="str">
        <f>+W145</f>
        <v>156.000.000,oo</v>
      </c>
      <c r="X146" s="245"/>
      <c r="Y146" s="246" t="e">
        <f>X146/W146</f>
        <v>#VALUE!</v>
      </c>
      <c r="Z146" s="245" t="str">
        <f>+Z145</f>
        <v>156.000.000,oo</v>
      </c>
      <c r="AA146" s="245">
        <f>+AA145</f>
        <v>0</v>
      </c>
      <c r="AB146" s="245"/>
      <c r="AC146" s="245"/>
      <c r="AD146" s="245"/>
      <c r="AE146" s="245">
        <f>+AE145</f>
        <v>0</v>
      </c>
      <c r="AF146" s="245" t="str">
        <f>+AF145</f>
        <v>156.000.000,oo</v>
      </c>
      <c r="AG146" s="2"/>
    </row>
    <row r="147" spans="1:33" ht="15" customHeight="1">
      <c r="A147" s="556" t="str">
        <f>+A107</f>
        <v>TOTAL EJE TEMÁTICO</v>
      </c>
      <c r="B147" s="556"/>
      <c r="C147" s="556"/>
      <c r="D147" s="556"/>
      <c r="E147" s="556"/>
      <c r="F147" s="556"/>
      <c r="G147" s="301"/>
      <c r="H147" s="301"/>
      <c r="I147" s="302"/>
      <c r="J147" s="302"/>
      <c r="K147" s="302"/>
      <c r="L147" s="302"/>
      <c r="M147" s="302"/>
      <c r="N147" s="302"/>
      <c r="O147" s="302"/>
      <c r="P147" s="302"/>
      <c r="Q147" s="302"/>
      <c r="R147" s="302"/>
      <c r="S147" s="302"/>
      <c r="T147" s="301"/>
      <c r="U147" s="301"/>
      <c r="V147" s="301"/>
      <c r="W147" s="248" t="s">
        <v>517</v>
      </c>
      <c r="X147" s="248">
        <f>X123+X146</f>
        <v>0</v>
      </c>
      <c r="Y147" s="251" t="str">
        <f>_xlfn.IFERROR(X147/W147,"-")</f>
        <v>-</v>
      </c>
      <c r="Z147" s="248" t="s">
        <v>517</v>
      </c>
      <c r="AA147" s="248">
        <f>AA123+AA146</f>
        <v>0</v>
      </c>
      <c r="AB147" s="248"/>
      <c r="AC147" s="248"/>
      <c r="AD147" s="248"/>
      <c r="AE147" s="248">
        <f>AE123+AE146</f>
        <v>0</v>
      </c>
      <c r="AF147" s="248">
        <v>2598702019</v>
      </c>
      <c r="AG147" s="2"/>
    </row>
    <row r="148" spans="1:32" ht="15">
      <c r="A148" s="305"/>
      <c r="B148" s="305"/>
      <c r="C148" s="305"/>
      <c r="D148" s="305"/>
      <c r="E148" s="305"/>
      <c r="F148" s="305"/>
      <c r="G148" s="305"/>
      <c r="H148" s="305"/>
      <c r="I148" s="305"/>
      <c r="J148" s="305"/>
      <c r="K148" s="305"/>
      <c r="L148" s="305"/>
      <c r="M148" s="305"/>
      <c r="N148" s="305"/>
      <c r="O148" s="305"/>
      <c r="P148" s="305"/>
      <c r="Q148" s="305"/>
      <c r="R148" s="305"/>
      <c r="S148" s="305"/>
      <c r="T148" s="305"/>
      <c r="U148" s="305"/>
      <c r="V148" s="305"/>
      <c r="W148" s="4"/>
      <c r="X148" s="4"/>
      <c r="Y148" s="4"/>
      <c r="Z148" s="4"/>
      <c r="AA148" s="4"/>
      <c r="AB148" s="4"/>
      <c r="AC148" s="4"/>
      <c r="AD148" s="4"/>
      <c r="AE148" s="4"/>
      <c r="AF148" s="4"/>
    </row>
  </sheetData>
  <sheetProtection password="837E" sheet="1" objects="1" scenarios="1"/>
  <mergeCells count="105">
    <mergeCell ref="G3:I3"/>
    <mergeCell ref="K3:M3"/>
    <mergeCell ref="N3:T3"/>
    <mergeCell ref="G5:I5"/>
    <mergeCell ref="K5:M5"/>
    <mergeCell ref="G7:I7"/>
    <mergeCell ref="K7:M7"/>
    <mergeCell ref="G17:I17"/>
    <mergeCell ref="G18:I18"/>
    <mergeCell ref="G19:I19"/>
    <mergeCell ref="N19:T19"/>
    <mergeCell ref="G20:I20"/>
    <mergeCell ref="N20:T21"/>
    <mergeCell ref="G9:I9"/>
    <mergeCell ref="K9:M9"/>
    <mergeCell ref="G11:I11"/>
    <mergeCell ref="G13:I13"/>
    <mergeCell ref="K13:L13"/>
    <mergeCell ref="G15:I15"/>
    <mergeCell ref="K15:M15"/>
    <mergeCell ref="N24:N26"/>
    <mergeCell ref="O24:O26"/>
    <mergeCell ref="P24:P26"/>
    <mergeCell ref="Q24:Q26"/>
    <mergeCell ref="F24:F26"/>
    <mergeCell ref="G24:G26"/>
    <mergeCell ref="H24:H26"/>
    <mergeCell ref="I24:I26"/>
    <mergeCell ref="J24:J26"/>
    <mergeCell ref="K24:K26"/>
    <mergeCell ref="I27:I37"/>
    <mergeCell ref="E38:F38"/>
    <mergeCell ref="E39:E70"/>
    <mergeCell ref="F39:F70"/>
    <mergeCell ref="I39:I45"/>
    <mergeCell ref="I53:I67"/>
    <mergeCell ref="I69:I88"/>
    <mergeCell ref="AE24:AE26"/>
    <mergeCell ref="AF24:AF26"/>
    <mergeCell ref="X24:X26"/>
    <mergeCell ref="Y24:Y26"/>
    <mergeCell ref="Z24:Z26"/>
    <mergeCell ref="AA24:AA26"/>
    <mergeCell ref="AC24:AC26"/>
    <mergeCell ref="AD24:AD26"/>
    <mergeCell ref="AB24:AB26"/>
    <mergeCell ref="R24:R26"/>
    <mergeCell ref="S24:S26"/>
    <mergeCell ref="T24:T26"/>
    <mergeCell ref="U24:U26"/>
    <mergeCell ref="V24:V26"/>
    <mergeCell ref="W24:W26"/>
    <mergeCell ref="L24:L26"/>
    <mergeCell ref="M24:M26"/>
    <mergeCell ref="T108:T109"/>
    <mergeCell ref="U108:U109"/>
    <mergeCell ref="E122:F122"/>
    <mergeCell ref="C123:F123"/>
    <mergeCell ref="C124:C145"/>
    <mergeCell ref="D124:D145"/>
    <mergeCell ref="E124:E144"/>
    <mergeCell ref="F124:F144"/>
    <mergeCell ref="I124:I125"/>
    <mergeCell ref="J124:J125"/>
    <mergeCell ref="I108:I109"/>
    <mergeCell ref="J108:J109"/>
    <mergeCell ref="K108:K109"/>
    <mergeCell ref="L108:L109"/>
    <mergeCell ref="M108:M109"/>
    <mergeCell ref="R108:R109"/>
    <mergeCell ref="C108:C122"/>
    <mergeCell ref="D108:D122"/>
    <mergeCell ref="E108:E121"/>
    <mergeCell ref="F108:F121"/>
    <mergeCell ref="E145:F145"/>
    <mergeCell ref="Q124:Q125"/>
    <mergeCell ref="R124:R125"/>
    <mergeCell ref="S124:S125"/>
    <mergeCell ref="T124:T125"/>
    <mergeCell ref="U124:U125"/>
    <mergeCell ref="I126:I134"/>
    <mergeCell ref="K124:K125"/>
    <mergeCell ref="L124:L125"/>
    <mergeCell ref="M124:M125"/>
    <mergeCell ref="N124:N125"/>
    <mergeCell ref="O124:O125"/>
    <mergeCell ref="P124:P125"/>
    <mergeCell ref="A24:A26"/>
    <mergeCell ref="B24:B26"/>
    <mergeCell ref="C24:C26"/>
    <mergeCell ref="D24:D26"/>
    <mergeCell ref="E24:E26"/>
    <mergeCell ref="F27:F29"/>
    <mergeCell ref="G145:H145"/>
    <mergeCell ref="C146:F146"/>
    <mergeCell ref="A147:F147"/>
    <mergeCell ref="E105:F105"/>
    <mergeCell ref="C106:F106"/>
    <mergeCell ref="A107:F107"/>
    <mergeCell ref="A108:A146"/>
    <mergeCell ref="B108:B146"/>
    <mergeCell ref="A27:A106"/>
    <mergeCell ref="B27:B106"/>
    <mergeCell ref="C27:C105"/>
    <mergeCell ref="D27:D105"/>
  </mergeCells>
  <conditionalFormatting sqref="T105">
    <cfRule type="colorScale" priority="5" dxfId="0">
      <colorScale>
        <cfvo type="min" val="0"/>
        <cfvo type="percentile" val="50"/>
        <cfvo type="max"/>
        <color rgb="FFF8696B"/>
        <color rgb="FFFFEB84"/>
        <color rgb="FF63BE7B"/>
      </colorScale>
    </cfRule>
    <cfRule type="iconSet" priority="6" dxfId="0">
      <iconSet iconSet="5Arrows">
        <cfvo type="percent" val="0"/>
        <cfvo type="percent" val="20"/>
        <cfvo type="percent" val="40"/>
        <cfvo type="percent" val="60"/>
        <cfvo type="percent" val="80"/>
      </iconSet>
    </cfRule>
  </conditionalFormatting>
  <conditionalFormatting sqref="U105">
    <cfRule type="colorScale" priority="3" dxfId="0">
      <colorScale>
        <cfvo type="min" val="0"/>
        <cfvo type="percentile" val="50"/>
        <cfvo type="max"/>
        <color rgb="FFF8696B"/>
        <color rgb="FFFFEB84"/>
        <color rgb="FF63BE7B"/>
      </colorScale>
    </cfRule>
    <cfRule type="iconSet" priority="4" dxfId="0">
      <iconSet iconSet="5Arrows">
        <cfvo type="percent" val="0"/>
        <cfvo type="percent" val="20"/>
        <cfvo type="percent" val="40"/>
        <cfvo type="percent" val="60"/>
        <cfvo type="percent" val="80"/>
      </iconSet>
    </cfRule>
  </conditionalFormatting>
  <conditionalFormatting sqref="V105">
    <cfRule type="colorScale" priority="1" dxfId="0">
      <colorScale>
        <cfvo type="min" val="0"/>
        <cfvo type="percentile" val="50"/>
        <cfvo type="max"/>
        <color rgb="FFF8696B"/>
        <color rgb="FFFFEB84"/>
        <color rgb="FF63BE7B"/>
      </colorScale>
    </cfRule>
    <cfRule type="iconSet" priority="2" dxfId="0">
      <iconSet iconSet="5Arrows">
        <cfvo type="percent" val="0"/>
        <cfvo type="percent" val="20"/>
        <cfvo type="percent" val="40"/>
        <cfvo type="percent" val="60"/>
        <cfvo type="percent" val="80"/>
      </iconSet>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X31"/>
  <sheetViews>
    <sheetView zoomScalePageLayoutView="0" workbookViewId="0" topLeftCell="A1">
      <selection activeCell="R27" sqref="R27"/>
    </sheetView>
  </sheetViews>
  <sheetFormatPr defaultColWidth="11.421875" defaultRowHeight="15"/>
  <cols>
    <col min="1" max="1" width="18.57421875" style="1" customWidth="1"/>
    <col min="2" max="2" width="4.00390625" style="1" customWidth="1"/>
    <col min="3" max="3" width="4.140625" style="1" customWidth="1"/>
    <col min="4" max="4" width="30.8515625" style="1" customWidth="1"/>
    <col min="5" max="5" width="12.8515625" style="1" customWidth="1"/>
    <col min="6" max="8" width="11.57421875" style="1" bestFit="1" customWidth="1"/>
    <col min="9" max="11" width="3.28125" style="1" bestFit="1" customWidth="1"/>
    <col min="12" max="12" width="3.140625" style="1" bestFit="1" customWidth="1"/>
    <col min="13" max="13" width="3.28125" style="1" bestFit="1" customWidth="1"/>
    <col min="14" max="14" width="11.57421875" style="1" bestFit="1" customWidth="1"/>
    <col min="15" max="15" width="11.421875" style="1" customWidth="1"/>
    <col min="16" max="16" width="21.8515625" style="1" customWidth="1"/>
    <col min="17" max="17" width="33.57421875" style="1" customWidth="1"/>
    <col min="18" max="18" width="18.7109375" style="1" bestFit="1" customWidth="1"/>
    <col min="19" max="19" width="16.421875" style="1" customWidth="1"/>
    <col min="20" max="20" width="13.7109375" style="1" bestFit="1" customWidth="1"/>
    <col min="21" max="22" width="19.00390625" style="1" bestFit="1" customWidth="1"/>
    <col min="23" max="23" width="13.7109375" style="1" bestFit="1" customWidth="1"/>
    <col min="24" max="16384" width="11.421875" style="1" customWidth="1"/>
  </cols>
  <sheetData>
    <row r="1" ht="15">
      <c r="B1" s="227"/>
    </row>
    <row r="2" ht="15.75" thickBot="1">
      <c r="B2" s="227"/>
    </row>
    <row r="3" spans="2:15" ht="19.5" thickBot="1">
      <c r="B3" s="490" t="s">
        <v>129</v>
      </c>
      <c r="C3" s="491"/>
      <c r="D3" s="492"/>
      <c r="F3" s="493">
        <v>2014</v>
      </c>
      <c r="G3" s="494"/>
      <c r="H3" s="495"/>
      <c r="I3" s="512" t="s">
        <v>136</v>
      </c>
      <c r="J3" s="513"/>
      <c r="K3" s="513"/>
      <c r="L3" s="513"/>
      <c r="M3" s="513"/>
      <c r="N3" s="513"/>
      <c r="O3" s="514"/>
    </row>
    <row r="4" spans="2:8" ht="6" customHeight="1" thickBot="1">
      <c r="B4" s="227"/>
      <c r="F4" s="56"/>
      <c r="G4" s="59"/>
      <c r="H4" s="60"/>
    </row>
    <row r="5" spans="2:8" ht="15.75" thickBot="1">
      <c r="B5" s="490" t="s">
        <v>131</v>
      </c>
      <c r="C5" s="491"/>
      <c r="D5" s="492"/>
      <c r="F5" s="496" t="s">
        <v>290</v>
      </c>
      <c r="G5" s="497"/>
      <c r="H5" s="498"/>
    </row>
    <row r="6" spans="2:8" ht="5.25" customHeight="1" thickBot="1">
      <c r="B6" s="51"/>
      <c r="C6" s="53"/>
      <c r="D6" s="54"/>
      <c r="F6" s="61"/>
      <c r="G6" s="69"/>
      <c r="H6" s="60"/>
    </row>
    <row r="7" spans="2:8" ht="15.75" thickBot="1">
      <c r="B7" s="490" t="s">
        <v>132</v>
      </c>
      <c r="C7" s="491"/>
      <c r="D7" s="492"/>
      <c r="F7" s="499" t="s">
        <v>291</v>
      </c>
      <c r="G7" s="500"/>
      <c r="H7" s="501"/>
    </row>
    <row r="8" spans="2:8" ht="4.5" customHeight="1" thickBot="1">
      <c r="B8" s="42"/>
      <c r="C8" s="42"/>
      <c r="D8" s="42"/>
      <c r="F8" s="63"/>
      <c r="G8" s="69"/>
      <c r="H8" s="60"/>
    </row>
    <row r="9" spans="2:8" ht="15.75" thickBot="1">
      <c r="B9" s="490" t="s">
        <v>119</v>
      </c>
      <c r="C9" s="491"/>
      <c r="D9" s="492"/>
      <c r="F9" s="502" t="s">
        <v>292</v>
      </c>
      <c r="G9" s="503"/>
      <c r="H9" s="504"/>
    </row>
    <row r="10" spans="2:8" ht="5.25" customHeight="1" thickBot="1">
      <c r="B10" s="42"/>
      <c r="C10" s="42"/>
      <c r="D10" s="42"/>
      <c r="F10" s="61"/>
      <c r="G10" s="69"/>
      <c r="H10" s="60"/>
    </row>
    <row r="11" spans="2:8" ht="15.75" thickBot="1">
      <c r="B11" s="490" t="s">
        <v>293</v>
      </c>
      <c r="C11" s="491"/>
      <c r="D11" s="492"/>
      <c r="F11" s="61"/>
      <c r="G11" s="69"/>
      <c r="H11" s="60"/>
    </row>
    <row r="12" spans="2:8" ht="4.5" customHeight="1" thickBot="1">
      <c r="B12" s="42"/>
      <c r="C12" s="42"/>
      <c r="D12" s="42"/>
      <c r="F12" s="61"/>
      <c r="G12" s="69"/>
      <c r="H12" s="60"/>
    </row>
    <row r="13" spans="2:8" ht="16.5" thickBot="1">
      <c r="B13" s="490" t="s">
        <v>294</v>
      </c>
      <c r="C13" s="491"/>
      <c r="D13" s="492"/>
      <c r="F13" s="505"/>
      <c r="G13" s="506"/>
      <c r="H13" s="66"/>
    </row>
    <row r="14" spans="2:8" ht="5.25" customHeight="1" thickBot="1">
      <c r="B14" s="42"/>
      <c r="C14" s="42"/>
      <c r="D14" s="42"/>
      <c r="F14" s="64"/>
      <c r="G14" s="65"/>
      <c r="H14" s="69"/>
    </row>
    <row r="15" spans="2:8" ht="15.75" thickBot="1">
      <c r="B15" s="490" t="s">
        <v>120</v>
      </c>
      <c r="C15" s="491"/>
      <c r="D15" s="492"/>
      <c r="F15" s="502" t="s">
        <v>135</v>
      </c>
      <c r="G15" s="503"/>
      <c r="H15" s="504"/>
    </row>
    <row r="16" spans="2:8" ht="3.75" customHeight="1" thickBot="1">
      <c r="B16" s="55"/>
      <c r="C16" s="53"/>
      <c r="D16" s="55"/>
      <c r="F16" s="57"/>
      <c r="G16" s="58"/>
      <c r="H16" s="70"/>
    </row>
    <row r="17" spans="2:6" ht="15.75" thickBot="1">
      <c r="B17" s="490" t="s">
        <v>121</v>
      </c>
      <c r="C17" s="491"/>
      <c r="D17" s="492"/>
      <c r="F17" s="45" t="s">
        <v>125</v>
      </c>
    </row>
    <row r="18" spans="2:6" ht="15.75" thickBot="1">
      <c r="B18" s="490" t="s">
        <v>122</v>
      </c>
      <c r="C18" s="491"/>
      <c r="D18" s="492"/>
      <c r="F18" s="46" t="s">
        <v>126</v>
      </c>
    </row>
    <row r="19" spans="2:15" ht="17.25" customHeight="1" thickBot="1">
      <c r="B19" s="490" t="s">
        <v>123</v>
      </c>
      <c r="C19" s="491"/>
      <c r="D19" s="492"/>
      <c r="F19" s="46" t="s">
        <v>127</v>
      </c>
      <c r="I19" s="515">
        <v>0</v>
      </c>
      <c r="J19" s="516"/>
      <c r="K19" s="516"/>
      <c r="L19" s="516"/>
      <c r="M19" s="516"/>
      <c r="N19" s="516"/>
      <c r="O19" s="517"/>
    </row>
    <row r="20" spans="2:15" ht="15.75" thickBot="1">
      <c r="B20" s="490" t="s">
        <v>124</v>
      </c>
      <c r="C20" s="491"/>
      <c r="D20" s="492"/>
      <c r="F20" s="46" t="s">
        <v>128</v>
      </c>
      <c r="I20" s="518" t="s">
        <v>141</v>
      </c>
      <c r="J20" s="519"/>
      <c r="K20" s="519"/>
      <c r="L20" s="519"/>
      <c r="M20" s="519"/>
      <c r="N20" s="519"/>
      <c r="O20" s="520"/>
    </row>
    <row r="21" spans="2:15" ht="15">
      <c r="B21" s="227"/>
      <c r="I21" s="521"/>
      <c r="J21" s="522"/>
      <c r="K21" s="522"/>
      <c r="L21" s="522"/>
      <c r="M21" s="522"/>
      <c r="N21" s="522"/>
      <c r="O21" s="523"/>
    </row>
    <row r="22" ht="15">
      <c r="B22" s="227"/>
    </row>
    <row r="23" ht="15">
      <c r="B23" s="227"/>
    </row>
    <row r="24" spans="1:23" ht="15" customHeight="1">
      <c r="A24" s="541" t="s">
        <v>2</v>
      </c>
      <c r="B24" s="543" t="s">
        <v>164</v>
      </c>
      <c r="C24" s="543" t="s">
        <v>3</v>
      </c>
      <c r="D24" s="541" t="s">
        <v>4</v>
      </c>
      <c r="E24" s="541" t="s">
        <v>5</v>
      </c>
      <c r="F24" s="541" t="s">
        <v>6</v>
      </c>
      <c r="G24" s="541" t="s">
        <v>7</v>
      </c>
      <c r="H24" s="541" t="s">
        <v>137</v>
      </c>
      <c r="I24" s="547" t="s">
        <v>32</v>
      </c>
      <c r="J24" s="547" t="s">
        <v>8</v>
      </c>
      <c r="K24" s="547" t="s">
        <v>9</v>
      </c>
      <c r="L24" s="547" t="s">
        <v>10</v>
      </c>
      <c r="M24" s="547" t="s">
        <v>11</v>
      </c>
      <c r="N24" s="541" t="s">
        <v>165</v>
      </c>
      <c r="O24" s="541" t="s">
        <v>166</v>
      </c>
      <c r="P24" s="541" t="s">
        <v>13</v>
      </c>
      <c r="Q24" s="541" t="s">
        <v>167</v>
      </c>
      <c r="R24" s="527" t="s">
        <v>162</v>
      </c>
      <c r="S24" s="524" t="s">
        <v>169</v>
      </c>
      <c r="T24" s="525" t="s">
        <v>16</v>
      </c>
      <c r="U24" s="525" t="s">
        <v>17</v>
      </c>
      <c r="V24" s="525" t="s">
        <v>18</v>
      </c>
      <c r="W24" s="525" t="s">
        <v>11</v>
      </c>
    </row>
    <row r="25" spans="1:23" ht="31.5" customHeight="1">
      <c r="A25" s="542"/>
      <c r="B25" s="544"/>
      <c r="C25" s="544"/>
      <c r="D25" s="542"/>
      <c r="E25" s="542"/>
      <c r="F25" s="542"/>
      <c r="G25" s="542"/>
      <c r="H25" s="542"/>
      <c r="I25" s="548"/>
      <c r="J25" s="548"/>
      <c r="K25" s="548"/>
      <c r="L25" s="548"/>
      <c r="M25" s="548"/>
      <c r="N25" s="542"/>
      <c r="O25" s="542"/>
      <c r="P25" s="542"/>
      <c r="Q25" s="542"/>
      <c r="R25" s="524"/>
      <c r="S25" s="524"/>
      <c r="T25" s="525"/>
      <c r="U25" s="525"/>
      <c r="V25" s="525"/>
      <c r="W25" s="525"/>
    </row>
    <row r="26" spans="1:23" ht="46.5" customHeight="1">
      <c r="A26" s="542"/>
      <c r="B26" s="544"/>
      <c r="C26" s="544"/>
      <c r="D26" s="542"/>
      <c r="E26" s="542"/>
      <c r="F26" s="542"/>
      <c r="G26" s="542"/>
      <c r="H26" s="542"/>
      <c r="I26" s="548"/>
      <c r="J26" s="548"/>
      <c r="K26" s="548"/>
      <c r="L26" s="548"/>
      <c r="M26" s="548"/>
      <c r="N26" s="542"/>
      <c r="O26" s="542"/>
      <c r="P26" s="542"/>
      <c r="Q26" s="542"/>
      <c r="R26" s="524"/>
      <c r="S26" s="524"/>
      <c r="T26" s="526"/>
      <c r="U26" s="526"/>
      <c r="V26" s="526"/>
      <c r="W26" s="526"/>
    </row>
    <row r="27" spans="1:24" ht="24">
      <c r="A27" s="599" t="s">
        <v>21</v>
      </c>
      <c r="B27" s="600">
        <v>0.33</v>
      </c>
      <c r="C27" s="600"/>
      <c r="D27" s="601" t="s">
        <v>557</v>
      </c>
      <c r="E27" s="601" t="s">
        <v>558</v>
      </c>
      <c r="F27" s="598">
        <v>0</v>
      </c>
      <c r="G27" s="598">
        <v>580</v>
      </c>
      <c r="H27" s="598">
        <v>200</v>
      </c>
      <c r="I27" s="598">
        <v>0</v>
      </c>
      <c r="J27" s="598">
        <v>0</v>
      </c>
      <c r="K27" s="598">
        <v>0</v>
      </c>
      <c r="L27" s="598"/>
      <c r="M27" s="598">
        <f>+SUM(I27:L27)</f>
        <v>0</v>
      </c>
      <c r="N27" s="602">
        <f>+_xlfn.IFERROR(IF(OR(H27=0,H27=""),"-",SUM(I27:L27)/H27),"")</f>
        <v>0</v>
      </c>
      <c r="O27" s="237"/>
      <c r="P27" s="263" t="s">
        <v>563</v>
      </c>
      <c r="Q27" s="348"/>
      <c r="R27" s="353">
        <v>250000000</v>
      </c>
      <c r="S27" s="354">
        <v>0</v>
      </c>
      <c r="T27" s="353">
        <v>0</v>
      </c>
      <c r="U27" s="353">
        <f>+R27</f>
        <v>250000000</v>
      </c>
      <c r="V27" s="353">
        <v>0</v>
      </c>
      <c r="W27" s="353">
        <f>+SUM(T27:V27)</f>
        <v>250000000</v>
      </c>
      <c r="X27" s="2"/>
    </row>
    <row r="28" spans="1:24" ht="36">
      <c r="A28" s="599"/>
      <c r="B28" s="600"/>
      <c r="C28" s="600"/>
      <c r="D28" s="601"/>
      <c r="E28" s="601"/>
      <c r="F28" s="598"/>
      <c r="G28" s="598"/>
      <c r="H28" s="598"/>
      <c r="I28" s="598"/>
      <c r="J28" s="598"/>
      <c r="K28" s="598"/>
      <c r="L28" s="598"/>
      <c r="M28" s="598"/>
      <c r="N28" s="602"/>
      <c r="O28" s="237"/>
      <c r="P28" s="263" t="s">
        <v>564</v>
      </c>
      <c r="Q28" s="348"/>
      <c r="R28" s="353">
        <v>500000000</v>
      </c>
      <c r="S28" s="354">
        <v>0</v>
      </c>
      <c r="T28" s="353">
        <f>+R28</f>
        <v>500000000</v>
      </c>
      <c r="U28" s="353">
        <v>0</v>
      </c>
      <c r="V28" s="353">
        <v>0</v>
      </c>
      <c r="W28" s="353">
        <f>+SUM(T28:V28)</f>
        <v>500000000</v>
      </c>
      <c r="X28" s="2"/>
    </row>
    <row r="29" spans="1:24" ht="36" customHeight="1">
      <c r="A29" s="599"/>
      <c r="B29" s="349">
        <v>0.33</v>
      </c>
      <c r="C29" s="349"/>
      <c r="D29" s="350" t="s">
        <v>559</v>
      </c>
      <c r="E29" s="350" t="s">
        <v>560</v>
      </c>
      <c r="F29" s="351">
        <v>0</v>
      </c>
      <c r="G29" s="351">
        <v>1</v>
      </c>
      <c r="H29" s="351">
        <v>1</v>
      </c>
      <c r="I29" s="351">
        <v>0</v>
      </c>
      <c r="J29" s="351">
        <v>0</v>
      </c>
      <c r="K29" s="351">
        <v>0</v>
      </c>
      <c r="L29" s="351"/>
      <c r="M29" s="351">
        <f>+SUM(+I29+J29+K29+L29)</f>
        <v>0</v>
      </c>
      <c r="N29" s="352">
        <f>+_xlfn.IFERROR(IF(OR(H29=0,H29=""),"-",SUM(I29:L29)/H29),"")</f>
        <v>0</v>
      </c>
      <c r="O29" s="237"/>
      <c r="P29" s="263" t="s">
        <v>565</v>
      </c>
      <c r="Q29" s="348"/>
      <c r="R29" s="353">
        <v>20000000</v>
      </c>
      <c r="S29" s="354">
        <v>0</v>
      </c>
      <c r="T29" s="353">
        <v>0</v>
      </c>
      <c r="U29" s="353">
        <f>+R29</f>
        <v>20000000</v>
      </c>
      <c r="V29" s="353">
        <v>0</v>
      </c>
      <c r="W29" s="353">
        <f>+SUM(T29:V29)</f>
        <v>20000000</v>
      </c>
      <c r="X29" s="2"/>
    </row>
    <row r="30" spans="1:24" ht="60">
      <c r="A30" s="599"/>
      <c r="B30" s="228">
        <v>0.34</v>
      </c>
      <c r="C30" s="228"/>
      <c r="D30" s="263" t="s">
        <v>561</v>
      </c>
      <c r="E30" s="263" t="s">
        <v>562</v>
      </c>
      <c r="F30" s="237">
        <v>0</v>
      </c>
      <c r="G30" s="237">
        <v>100</v>
      </c>
      <c r="H30" s="237">
        <v>50</v>
      </c>
      <c r="I30" s="237">
        <v>0</v>
      </c>
      <c r="J30" s="237">
        <v>0</v>
      </c>
      <c r="K30" s="237">
        <v>0</v>
      </c>
      <c r="L30" s="237"/>
      <c r="M30" s="237">
        <f>+SUM(I30:L30)</f>
        <v>0</v>
      </c>
      <c r="N30" s="238">
        <f>+_xlfn.IFERROR(IF(OR(H30=0,H30=""),"-",SUM(I30:L30)/H30),"")</f>
        <v>0</v>
      </c>
      <c r="O30" s="237"/>
      <c r="P30" s="263" t="s">
        <v>566</v>
      </c>
      <c r="Q30" s="263"/>
      <c r="R30" s="353">
        <v>100000000</v>
      </c>
      <c r="S30" s="354">
        <v>0</v>
      </c>
      <c r="T30" s="353">
        <v>0</v>
      </c>
      <c r="U30" s="353">
        <f>+R30</f>
        <v>100000000</v>
      </c>
      <c r="V30" s="353">
        <v>0</v>
      </c>
      <c r="W30" s="353">
        <f>+SUM(T30:V30)</f>
        <v>100000000</v>
      </c>
      <c r="X30" s="2"/>
    </row>
    <row r="31" spans="1:23" ht="15">
      <c r="A31" s="4"/>
      <c r="B31" s="4"/>
      <c r="C31" s="4"/>
      <c r="D31" s="4"/>
      <c r="E31" s="4"/>
      <c r="F31" s="4"/>
      <c r="G31" s="4"/>
      <c r="H31" s="4"/>
      <c r="I31" s="4"/>
      <c r="J31" s="4"/>
      <c r="K31" s="4"/>
      <c r="L31" s="4"/>
      <c r="M31" s="4"/>
      <c r="N31" s="4"/>
      <c r="O31" s="4"/>
      <c r="P31" s="4"/>
      <c r="Q31" s="4"/>
      <c r="R31" s="4"/>
      <c r="S31" s="4"/>
      <c r="T31" s="4"/>
      <c r="U31" s="4"/>
      <c r="V31" s="4"/>
      <c r="W31" s="4"/>
    </row>
  </sheetData>
  <sheetProtection password="837E" sheet="1" objects="1" scenarios="1"/>
  <mergeCells count="57">
    <mergeCell ref="B15:D15"/>
    <mergeCell ref="F15:H15"/>
    <mergeCell ref="B3:D3"/>
    <mergeCell ref="F3:H3"/>
    <mergeCell ref="I3:O3"/>
    <mergeCell ref="B5:D5"/>
    <mergeCell ref="F5:H5"/>
    <mergeCell ref="B7:D7"/>
    <mergeCell ref="F7:H7"/>
    <mergeCell ref="B9:D9"/>
    <mergeCell ref="F9:H9"/>
    <mergeCell ref="B11:D11"/>
    <mergeCell ref="B13:D13"/>
    <mergeCell ref="F13:G13"/>
    <mergeCell ref="B17:D17"/>
    <mergeCell ref="B18:D18"/>
    <mergeCell ref="B19:D19"/>
    <mergeCell ref="I19:O19"/>
    <mergeCell ref="B20:D20"/>
    <mergeCell ref="I20:O21"/>
    <mergeCell ref="A24:A26"/>
    <mergeCell ref="B24:B26"/>
    <mergeCell ref="C24:C26"/>
    <mergeCell ref="D24:D26"/>
    <mergeCell ref="E24:E26"/>
    <mergeCell ref="V24:V26"/>
    <mergeCell ref="W24:W26"/>
    <mergeCell ref="M24:M26"/>
    <mergeCell ref="N24:N26"/>
    <mergeCell ref="O24:O26"/>
    <mergeCell ref="P24:P26"/>
    <mergeCell ref="Q24:Q26"/>
    <mergeCell ref="F24:F26"/>
    <mergeCell ref="M27:M28"/>
    <mergeCell ref="N27:N28"/>
    <mergeCell ref="G27:G28"/>
    <mergeCell ref="H27:H28"/>
    <mergeCell ref="R24:R26"/>
    <mergeCell ref="S24:S26"/>
    <mergeCell ref="T24:T26"/>
    <mergeCell ref="U24:U26"/>
    <mergeCell ref="G24:G26"/>
    <mergeCell ref="H24:H26"/>
    <mergeCell ref="I24:I26"/>
    <mergeCell ref="J24:J26"/>
    <mergeCell ref="K24:K26"/>
    <mergeCell ref="L24:L26"/>
    <mergeCell ref="I27:I28"/>
    <mergeCell ref="J27:J28"/>
    <mergeCell ref="K27:K28"/>
    <mergeCell ref="L27:L28"/>
    <mergeCell ref="A27:A30"/>
    <mergeCell ref="B27:B28"/>
    <mergeCell ref="C27:C28"/>
    <mergeCell ref="D27:D28"/>
    <mergeCell ref="E27:E28"/>
    <mergeCell ref="F27:F28"/>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V50"/>
  <sheetViews>
    <sheetView zoomScalePageLayoutView="0" workbookViewId="0" topLeftCell="A1">
      <selection activeCell="G9" sqref="G9:I9"/>
    </sheetView>
  </sheetViews>
  <sheetFormatPr defaultColWidth="11.421875" defaultRowHeight="15"/>
  <cols>
    <col min="1" max="1" width="3.00390625" style="1" customWidth="1"/>
    <col min="2" max="2" width="17.28125" style="1" customWidth="1"/>
    <col min="3" max="3" width="3.421875" style="1" customWidth="1"/>
    <col min="4" max="4" width="15.00390625" style="1" customWidth="1"/>
    <col min="5" max="5" width="18.8515625" style="1" customWidth="1"/>
    <col min="6" max="6" width="18.28125" style="1" customWidth="1"/>
    <col min="7" max="7" width="4.8515625" style="1" customWidth="1"/>
    <col min="8" max="8" width="21.00390625" style="1" customWidth="1"/>
    <col min="9" max="9" width="8.140625" style="1" customWidth="1"/>
    <col min="10" max="10" width="8.421875" style="1" customWidth="1"/>
    <col min="11" max="11" width="13.57421875" style="1" customWidth="1"/>
    <col min="12" max="12" width="13.7109375" style="1" customWidth="1"/>
    <col min="13" max="13" width="54.7109375" style="1" customWidth="1"/>
    <col min="14" max="14" width="16.00390625" style="1" customWidth="1"/>
    <col min="15" max="15" width="16.57421875" style="1" bestFit="1" customWidth="1"/>
    <col min="16" max="16" width="19.7109375" style="1" customWidth="1"/>
    <col min="17" max="17" width="14.140625" style="1" customWidth="1"/>
    <col min="18" max="16384" width="11.421875" style="1" customWidth="1"/>
  </cols>
  <sheetData>
    <row r="1" ht="15"/>
    <row r="2" ht="15.75" thickBot="1">
      <c r="C2" s="227"/>
    </row>
    <row r="3" spans="3:12" ht="19.5" thickBot="1">
      <c r="C3" s="490" t="s">
        <v>129</v>
      </c>
      <c r="D3" s="491"/>
      <c r="E3" s="492"/>
      <c r="G3" s="493">
        <v>2014</v>
      </c>
      <c r="H3" s="494"/>
      <c r="I3" s="495"/>
      <c r="J3" s="512" t="s">
        <v>136</v>
      </c>
      <c r="K3" s="513"/>
      <c r="L3" s="513"/>
    </row>
    <row r="4" spans="3:9" ht="6" customHeight="1" thickBot="1">
      <c r="C4" s="227"/>
      <c r="G4" s="56"/>
      <c r="H4" s="59"/>
      <c r="I4" s="60"/>
    </row>
    <row r="5" spans="3:9" ht="13.5" customHeight="1" thickBot="1">
      <c r="C5" s="490" t="s">
        <v>131</v>
      </c>
      <c r="D5" s="491"/>
      <c r="E5" s="492"/>
      <c r="G5" s="496" t="s">
        <v>290</v>
      </c>
      <c r="H5" s="497"/>
      <c r="I5" s="498"/>
    </row>
    <row r="6" spans="3:9" ht="4.5" customHeight="1" thickBot="1">
      <c r="C6" s="51"/>
      <c r="D6" s="53"/>
      <c r="E6" s="54"/>
      <c r="G6" s="61"/>
      <c r="H6" s="69"/>
      <c r="I6" s="60"/>
    </row>
    <row r="7" spans="3:9" ht="15.75" thickBot="1">
      <c r="C7" s="490" t="s">
        <v>132</v>
      </c>
      <c r="D7" s="491"/>
      <c r="E7" s="492"/>
      <c r="G7" s="499" t="s">
        <v>555</v>
      </c>
      <c r="H7" s="500"/>
      <c r="I7" s="501"/>
    </row>
    <row r="8" spans="3:9" ht="6" customHeight="1" thickBot="1">
      <c r="C8" s="42"/>
      <c r="D8" s="42"/>
      <c r="E8" s="42"/>
      <c r="G8" s="63"/>
      <c r="H8" s="69"/>
      <c r="I8" s="60"/>
    </row>
    <row r="9" spans="3:9" ht="15.75" thickBot="1">
      <c r="C9" s="490" t="s">
        <v>119</v>
      </c>
      <c r="D9" s="491"/>
      <c r="E9" s="492"/>
      <c r="G9" s="502" t="s">
        <v>556</v>
      </c>
      <c r="H9" s="503"/>
      <c r="I9" s="504"/>
    </row>
    <row r="10" spans="3:9" ht="3.75" customHeight="1" thickBot="1">
      <c r="C10" s="42"/>
      <c r="D10" s="42"/>
      <c r="E10" s="42"/>
      <c r="G10" s="61"/>
      <c r="H10" s="69"/>
      <c r="I10" s="60"/>
    </row>
    <row r="11" spans="3:9" ht="15.75" thickBot="1">
      <c r="C11" s="490" t="s">
        <v>293</v>
      </c>
      <c r="D11" s="491"/>
      <c r="E11" s="492"/>
      <c r="G11" s="61"/>
      <c r="H11" s="69"/>
      <c r="I11" s="60"/>
    </row>
    <row r="12" spans="3:9" ht="4.5" customHeight="1" thickBot="1">
      <c r="C12" s="42"/>
      <c r="D12" s="42"/>
      <c r="E12" s="42"/>
      <c r="G12" s="61"/>
      <c r="H12" s="69"/>
      <c r="I12" s="60"/>
    </row>
    <row r="13" spans="3:9" ht="16.5" thickBot="1">
      <c r="C13" s="490" t="s">
        <v>294</v>
      </c>
      <c r="D13" s="491"/>
      <c r="E13" s="492"/>
      <c r="G13" s="505"/>
      <c r="H13" s="506"/>
      <c r="I13" s="66"/>
    </row>
    <row r="14" spans="3:9" ht="3.75" customHeight="1" thickBot="1">
      <c r="C14" s="42"/>
      <c r="D14" s="42"/>
      <c r="E14" s="42"/>
      <c r="G14" s="64"/>
      <c r="H14" s="65"/>
      <c r="I14" s="69"/>
    </row>
    <row r="15" spans="3:9" ht="15.75" thickBot="1">
      <c r="C15" s="490" t="s">
        <v>120</v>
      </c>
      <c r="D15" s="491"/>
      <c r="E15" s="492"/>
      <c r="G15" s="502" t="s">
        <v>135</v>
      </c>
      <c r="H15" s="503"/>
      <c r="I15" s="504"/>
    </row>
    <row r="16" spans="3:9" ht="4.5" customHeight="1" thickBot="1">
      <c r="C16" s="55"/>
      <c r="D16" s="53"/>
      <c r="E16" s="55"/>
      <c r="G16" s="57"/>
      <c r="H16" s="58"/>
      <c r="I16" s="70"/>
    </row>
    <row r="17" spans="3:7" ht="15.75" thickBot="1">
      <c r="C17" s="490" t="s">
        <v>121</v>
      </c>
      <c r="D17" s="491"/>
      <c r="E17" s="492"/>
      <c r="G17" s="45" t="s">
        <v>125</v>
      </c>
    </row>
    <row r="18" spans="3:7" ht="15.75" thickBot="1">
      <c r="C18" s="490" t="s">
        <v>122</v>
      </c>
      <c r="D18" s="491"/>
      <c r="E18" s="492"/>
      <c r="G18" s="46" t="s">
        <v>126</v>
      </c>
    </row>
    <row r="19" spans="3:12" ht="27" thickBot="1">
      <c r="C19" s="490" t="s">
        <v>123</v>
      </c>
      <c r="D19" s="491"/>
      <c r="E19" s="492"/>
      <c r="G19" s="46" t="s">
        <v>127</v>
      </c>
      <c r="J19" s="515">
        <v>0</v>
      </c>
      <c r="K19" s="516"/>
      <c r="L19" s="516"/>
    </row>
    <row r="20" spans="3:12" ht="15.75" thickBot="1">
      <c r="C20" s="490" t="s">
        <v>124</v>
      </c>
      <c r="D20" s="491"/>
      <c r="E20" s="492"/>
      <c r="G20" s="46" t="s">
        <v>128</v>
      </c>
      <c r="J20" s="518" t="s">
        <v>141</v>
      </c>
      <c r="K20" s="519"/>
      <c r="L20" s="519"/>
    </row>
    <row r="21" ht="15">
      <c r="C21" s="227"/>
    </row>
    <row r="22" ht="15"/>
    <row r="23" ht="15"/>
    <row r="24" spans="1:21" ht="15" customHeight="1">
      <c r="A24" s="621" t="s">
        <v>164</v>
      </c>
      <c r="B24" s="627" t="s">
        <v>0</v>
      </c>
      <c r="C24" s="621" t="s">
        <v>164</v>
      </c>
      <c r="D24" s="608" t="s">
        <v>1</v>
      </c>
      <c r="E24" s="621" t="s">
        <v>164</v>
      </c>
      <c r="F24" s="608" t="s">
        <v>2</v>
      </c>
      <c r="G24" s="621" t="s">
        <v>164</v>
      </c>
      <c r="H24" s="608" t="s">
        <v>4</v>
      </c>
      <c r="I24" s="608" t="s">
        <v>6</v>
      </c>
      <c r="J24" s="608" t="s">
        <v>7</v>
      </c>
      <c r="K24" s="608" t="s">
        <v>550</v>
      </c>
      <c r="L24" s="608" t="s">
        <v>551</v>
      </c>
      <c r="M24" s="608" t="s">
        <v>13</v>
      </c>
      <c r="N24" s="608" t="s">
        <v>552</v>
      </c>
      <c r="O24" s="608" t="s">
        <v>554</v>
      </c>
      <c r="P24" s="623" t="s">
        <v>553</v>
      </c>
      <c r="Q24" s="625" t="s">
        <v>168</v>
      </c>
      <c r="R24" s="615" t="s">
        <v>163</v>
      </c>
      <c r="S24" s="616"/>
      <c r="T24" s="616"/>
      <c r="U24" s="617"/>
    </row>
    <row r="25" spans="1:21" ht="24" customHeight="1">
      <c r="A25" s="622"/>
      <c r="B25" s="628"/>
      <c r="C25" s="622"/>
      <c r="D25" s="609"/>
      <c r="E25" s="622"/>
      <c r="F25" s="609"/>
      <c r="G25" s="622"/>
      <c r="H25" s="609"/>
      <c r="I25" s="609"/>
      <c r="J25" s="609"/>
      <c r="K25" s="609"/>
      <c r="L25" s="609"/>
      <c r="M25" s="609"/>
      <c r="N25" s="609"/>
      <c r="O25" s="609"/>
      <c r="P25" s="624"/>
      <c r="Q25" s="626"/>
      <c r="R25" s="618"/>
      <c r="S25" s="619"/>
      <c r="T25" s="619"/>
      <c r="U25" s="620"/>
    </row>
    <row r="26" spans="1:21" ht="41.25" customHeight="1">
      <c r="A26" s="622"/>
      <c r="B26" s="628"/>
      <c r="C26" s="622"/>
      <c r="D26" s="609"/>
      <c r="E26" s="622"/>
      <c r="F26" s="609"/>
      <c r="G26" s="622"/>
      <c r="H26" s="609"/>
      <c r="I26" s="609"/>
      <c r="J26" s="609"/>
      <c r="K26" s="609"/>
      <c r="L26" s="609"/>
      <c r="M26" s="609"/>
      <c r="N26" s="609"/>
      <c r="O26" s="609"/>
      <c r="P26" s="624"/>
      <c r="Q26" s="626"/>
      <c r="R26" s="330" t="s">
        <v>16</v>
      </c>
      <c r="S26" s="331" t="s">
        <v>17</v>
      </c>
      <c r="T26" s="331" t="s">
        <v>18</v>
      </c>
      <c r="U26" s="331" t="s">
        <v>11</v>
      </c>
    </row>
    <row r="27" spans="1:22" s="346" customFormat="1" ht="48">
      <c r="A27" s="612"/>
      <c r="B27" s="614"/>
      <c r="C27" s="612"/>
      <c r="D27" s="613"/>
      <c r="E27" s="612">
        <v>0.25</v>
      </c>
      <c r="F27" s="599" t="s">
        <v>521</v>
      </c>
      <c r="G27" s="606">
        <v>0.2</v>
      </c>
      <c r="H27" s="607" t="s">
        <v>522</v>
      </c>
      <c r="I27" s="605">
        <v>0</v>
      </c>
      <c r="J27" s="605">
        <v>1</v>
      </c>
      <c r="K27" s="605">
        <v>10</v>
      </c>
      <c r="L27" s="604"/>
      <c r="M27" s="283" t="s">
        <v>523</v>
      </c>
      <c r="N27" s="283" t="e">
        <f>+'[3]Plan Indicativo'!R87</f>
        <v>#REF!</v>
      </c>
      <c r="O27" s="332">
        <v>432000000</v>
      </c>
      <c r="P27" s="255"/>
      <c r="Q27" s="308"/>
      <c r="R27" s="333"/>
      <c r="S27" s="334"/>
      <c r="T27" s="334"/>
      <c r="U27" s="334"/>
      <c r="V27" s="345"/>
    </row>
    <row r="28" spans="1:22" s="346" customFormat="1" ht="36">
      <c r="A28" s="612"/>
      <c r="B28" s="614"/>
      <c r="C28" s="612"/>
      <c r="D28" s="613"/>
      <c r="E28" s="612"/>
      <c r="F28" s="599"/>
      <c r="G28" s="606"/>
      <c r="H28" s="607"/>
      <c r="I28" s="605"/>
      <c r="J28" s="605"/>
      <c r="K28" s="605"/>
      <c r="L28" s="604"/>
      <c r="M28" s="283" t="s">
        <v>524</v>
      </c>
      <c r="N28" s="283"/>
      <c r="O28" s="335">
        <v>100000000</v>
      </c>
      <c r="P28" s="255"/>
      <c r="Q28" s="308"/>
      <c r="R28" s="333"/>
      <c r="S28" s="334"/>
      <c r="T28" s="334"/>
      <c r="U28" s="334"/>
      <c r="V28" s="345"/>
    </row>
    <row r="29" spans="1:22" s="346" customFormat="1" ht="24">
      <c r="A29" s="612"/>
      <c r="B29" s="614"/>
      <c r="C29" s="612"/>
      <c r="D29" s="613"/>
      <c r="E29" s="612"/>
      <c r="F29" s="599"/>
      <c r="G29" s="600">
        <v>0.2</v>
      </c>
      <c r="H29" s="604" t="s">
        <v>525</v>
      </c>
      <c r="I29" s="605">
        <v>0</v>
      </c>
      <c r="J29" s="605">
        <v>4</v>
      </c>
      <c r="K29" s="605">
        <v>1</v>
      </c>
      <c r="L29" s="252"/>
      <c r="M29" s="283" t="s">
        <v>526</v>
      </c>
      <c r="N29" s="283" t="e">
        <f>+'[3]Plan Indicativo'!R88</f>
        <v>#REF!</v>
      </c>
      <c r="O29" s="335">
        <v>30000000</v>
      </c>
      <c r="P29" s="255"/>
      <c r="Q29" s="308"/>
      <c r="R29" s="257"/>
      <c r="S29" s="257"/>
      <c r="T29" s="257"/>
      <c r="U29" s="257"/>
      <c r="V29" s="345"/>
    </row>
    <row r="30" spans="1:22" s="346" customFormat="1" ht="48">
      <c r="A30" s="612"/>
      <c r="B30" s="614"/>
      <c r="C30" s="612"/>
      <c r="D30" s="613"/>
      <c r="E30" s="612"/>
      <c r="F30" s="599"/>
      <c r="G30" s="600"/>
      <c r="H30" s="604"/>
      <c r="I30" s="605"/>
      <c r="J30" s="605"/>
      <c r="K30" s="605"/>
      <c r="L30" s="252"/>
      <c r="M30" s="283" t="s">
        <v>527</v>
      </c>
      <c r="N30" s="283"/>
      <c r="O30" s="335">
        <v>20000000</v>
      </c>
      <c r="P30" s="255"/>
      <c r="Q30" s="308"/>
      <c r="R30" s="257"/>
      <c r="S30" s="257"/>
      <c r="T30" s="257"/>
      <c r="U30" s="257"/>
      <c r="V30" s="345"/>
    </row>
    <row r="31" spans="1:22" s="346" customFormat="1" ht="36">
      <c r="A31" s="612"/>
      <c r="B31" s="614"/>
      <c r="C31" s="612"/>
      <c r="D31" s="613"/>
      <c r="E31" s="612"/>
      <c r="F31" s="599"/>
      <c r="G31" s="600">
        <v>0.2</v>
      </c>
      <c r="H31" s="604" t="s">
        <v>528</v>
      </c>
      <c r="I31" s="605">
        <v>0</v>
      </c>
      <c r="J31" s="605">
        <v>4</v>
      </c>
      <c r="K31" s="605">
        <v>1</v>
      </c>
      <c r="L31" s="252"/>
      <c r="M31" s="283" t="s">
        <v>529</v>
      </c>
      <c r="N31" s="604"/>
      <c r="O31" s="335">
        <v>30000000</v>
      </c>
      <c r="P31" s="255"/>
      <c r="Q31" s="308"/>
      <c r="R31" s="257"/>
      <c r="S31" s="257"/>
      <c r="T31" s="257"/>
      <c r="U31" s="257"/>
      <c r="V31" s="345"/>
    </row>
    <row r="32" spans="1:22" s="346" customFormat="1" ht="48">
      <c r="A32" s="612"/>
      <c r="B32" s="614"/>
      <c r="C32" s="612"/>
      <c r="D32" s="613"/>
      <c r="E32" s="612"/>
      <c r="F32" s="599"/>
      <c r="G32" s="600"/>
      <c r="H32" s="604"/>
      <c r="I32" s="605"/>
      <c r="J32" s="605"/>
      <c r="K32" s="605"/>
      <c r="L32" s="252"/>
      <c r="M32" s="283" t="s">
        <v>530</v>
      </c>
      <c r="N32" s="604"/>
      <c r="O32" s="335">
        <v>25000000</v>
      </c>
      <c r="P32" s="255"/>
      <c r="Q32" s="308"/>
      <c r="R32" s="257"/>
      <c r="S32" s="257"/>
      <c r="T32" s="257"/>
      <c r="U32" s="257"/>
      <c r="V32" s="345"/>
    </row>
    <row r="33" spans="1:22" s="346" customFormat="1" ht="36">
      <c r="A33" s="612"/>
      <c r="B33" s="614"/>
      <c r="C33" s="612"/>
      <c r="D33" s="613"/>
      <c r="E33" s="612"/>
      <c r="F33" s="599"/>
      <c r="G33" s="600"/>
      <c r="H33" s="604"/>
      <c r="I33" s="605"/>
      <c r="J33" s="605"/>
      <c r="K33" s="605"/>
      <c r="L33" s="252"/>
      <c r="M33" s="283" t="s">
        <v>531</v>
      </c>
      <c r="N33" s="604"/>
      <c r="O33" s="335">
        <v>30000000</v>
      </c>
      <c r="P33" s="255"/>
      <c r="Q33" s="308"/>
      <c r="R33" s="257"/>
      <c r="S33" s="257"/>
      <c r="T33" s="257"/>
      <c r="U33" s="257"/>
      <c r="V33" s="345"/>
    </row>
    <row r="34" spans="1:22" s="346" customFormat="1" ht="24">
      <c r="A34" s="612"/>
      <c r="B34" s="614"/>
      <c r="C34" s="612"/>
      <c r="D34" s="613"/>
      <c r="E34" s="612"/>
      <c r="F34" s="599"/>
      <c r="G34" s="600"/>
      <c r="H34" s="604"/>
      <c r="I34" s="605"/>
      <c r="J34" s="605"/>
      <c r="K34" s="605"/>
      <c r="L34" s="252"/>
      <c r="M34" s="283" t="s">
        <v>532</v>
      </c>
      <c r="N34" s="604"/>
      <c r="O34" s="335"/>
      <c r="P34" s="255"/>
      <c r="Q34" s="308"/>
      <c r="R34" s="257"/>
      <c r="S34" s="257"/>
      <c r="T34" s="257"/>
      <c r="U34" s="257"/>
      <c r="V34" s="345"/>
    </row>
    <row r="35" spans="1:22" s="346" customFormat="1" ht="36">
      <c r="A35" s="612"/>
      <c r="B35" s="614"/>
      <c r="C35" s="612"/>
      <c r="D35" s="613"/>
      <c r="E35" s="612"/>
      <c r="F35" s="599"/>
      <c r="G35" s="600"/>
      <c r="H35" s="604"/>
      <c r="I35" s="605"/>
      <c r="J35" s="605"/>
      <c r="K35" s="605"/>
      <c r="L35" s="252"/>
      <c r="M35" s="283" t="s">
        <v>533</v>
      </c>
      <c r="N35" s="604"/>
      <c r="O35" s="335">
        <v>24000000</v>
      </c>
      <c r="P35" s="255"/>
      <c r="Q35" s="308"/>
      <c r="R35" s="257"/>
      <c r="S35" s="257"/>
      <c r="T35" s="257"/>
      <c r="U35" s="257"/>
      <c r="V35" s="345"/>
    </row>
    <row r="36" spans="1:22" s="346" customFormat="1" ht="60" customHeight="1">
      <c r="A36" s="612"/>
      <c r="B36" s="614"/>
      <c r="C36" s="612"/>
      <c r="D36" s="613"/>
      <c r="E36" s="612"/>
      <c r="F36" s="599"/>
      <c r="G36" s="600"/>
      <c r="H36" s="604"/>
      <c r="I36" s="605"/>
      <c r="J36" s="605"/>
      <c r="K36" s="605"/>
      <c r="L36" s="252"/>
      <c r="M36" s="283" t="s">
        <v>534</v>
      </c>
      <c r="N36" s="604"/>
      <c r="O36" s="335">
        <v>150000000</v>
      </c>
      <c r="P36" s="255"/>
      <c r="Q36" s="308"/>
      <c r="R36" s="257"/>
      <c r="S36" s="257"/>
      <c r="T36" s="257"/>
      <c r="U36" s="257"/>
      <c r="V36" s="345"/>
    </row>
    <row r="37" spans="1:22" s="346" customFormat="1" ht="48">
      <c r="A37" s="612"/>
      <c r="B37" s="614"/>
      <c r="C37" s="612"/>
      <c r="D37" s="613"/>
      <c r="E37" s="612"/>
      <c r="F37" s="599"/>
      <c r="G37" s="600"/>
      <c r="H37" s="604"/>
      <c r="I37" s="605"/>
      <c r="J37" s="605"/>
      <c r="K37" s="605"/>
      <c r="L37" s="252"/>
      <c r="M37" s="283" t="s">
        <v>535</v>
      </c>
      <c r="N37" s="252"/>
      <c r="O37" s="335">
        <v>50000000</v>
      </c>
      <c r="P37" s="255"/>
      <c r="Q37" s="308"/>
      <c r="R37" s="257"/>
      <c r="S37" s="257"/>
      <c r="T37" s="257"/>
      <c r="U37" s="257"/>
      <c r="V37" s="345"/>
    </row>
    <row r="38" spans="1:22" s="346" customFormat="1" ht="48">
      <c r="A38" s="612"/>
      <c r="B38" s="614"/>
      <c r="C38" s="612"/>
      <c r="D38" s="613"/>
      <c r="E38" s="612"/>
      <c r="F38" s="599"/>
      <c r="G38" s="600"/>
      <c r="H38" s="604"/>
      <c r="I38" s="605"/>
      <c r="J38" s="605"/>
      <c r="K38" s="605"/>
      <c r="L38" s="252"/>
      <c r="M38" s="283" t="s">
        <v>536</v>
      </c>
      <c r="N38" s="252"/>
      <c r="O38" s="335">
        <v>60000000</v>
      </c>
      <c r="P38" s="255"/>
      <c r="Q38" s="308"/>
      <c r="R38" s="257"/>
      <c r="S38" s="257"/>
      <c r="T38" s="257"/>
      <c r="U38" s="257"/>
      <c r="V38" s="345"/>
    </row>
    <row r="39" spans="1:22" s="346" customFormat="1" ht="120">
      <c r="A39" s="612"/>
      <c r="B39" s="614"/>
      <c r="C39" s="612"/>
      <c r="D39" s="613"/>
      <c r="E39" s="612"/>
      <c r="F39" s="599"/>
      <c r="G39" s="281">
        <v>0.2</v>
      </c>
      <c r="H39" s="283" t="s">
        <v>537</v>
      </c>
      <c r="I39" s="347">
        <v>0</v>
      </c>
      <c r="J39" s="347">
        <v>1</v>
      </c>
      <c r="K39" s="347">
        <v>0</v>
      </c>
      <c r="L39" s="252"/>
      <c r="M39" s="283" t="s">
        <v>538</v>
      </c>
      <c r="N39" s="283"/>
      <c r="O39" s="335">
        <v>17000000</v>
      </c>
      <c r="P39" s="255"/>
      <c r="Q39" s="308"/>
      <c r="R39" s="257"/>
      <c r="S39" s="257"/>
      <c r="T39" s="257"/>
      <c r="U39" s="257"/>
      <c r="V39" s="345"/>
    </row>
    <row r="40" spans="1:22" s="346" customFormat="1" ht="120">
      <c r="A40" s="612"/>
      <c r="B40" s="614"/>
      <c r="C40" s="612"/>
      <c r="D40" s="613"/>
      <c r="E40" s="612"/>
      <c r="F40" s="599"/>
      <c r="G40" s="228">
        <v>0.2</v>
      </c>
      <c r="H40" s="261" t="s">
        <v>539</v>
      </c>
      <c r="I40" s="347">
        <v>0</v>
      </c>
      <c r="J40" s="347">
        <v>1</v>
      </c>
      <c r="K40" s="347">
        <v>0</v>
      </c>
      <c r="L40" s="252"/>
      <c r="M40" s="283" t="s">
        <v>540</v>
      </c>
      <c r="N40" s="283" t="e">
        <f>+'[3]Plan Indicativo'!R91</f>
        <v>#REF!</v>
      </c>
      <c r="O40" s="252"/>
      <c r="P40" s="255"/>
      <c r="Q40" s="308"/>
      <c r="R40" s="257"/>
      <c r="S40" s="257"/>
      <c r="T40" s="257"/>
      <c r="U40" s="257"/>
      <c r="V40" s="345"/>
    </row>
    <row r="41" spans="1:22" s="346" customFormat="1" ht="12">
      <c r="A41" s="612"/>
      <c r="B41" s="614"/>
      <c r="C41" s="612"/>
      <c r="D41" s="613"/>
      <c r="E41" s="611" t="e">
        <f>+#REF!</f>
        <v>#REF!</v>
      </c>
      <c r="F41" s="611"/>
      <c r="G41" s="244"/>
      <c r="H41" s="264"/>
      <c r="I41" s="336"/>
      <c r="J41" s="336"/>
      <c r="K41" s="336"/>
      <c r="L41" s="336"/>
      <c r="M41" s="337"/>
      <c r="N41" s="337"/>
      <c r="O41" s="336"/>
      <c r="P41" s="243">
        <f>+SUM(P27:P40)</f>
        <v>0</v>
      </c>
      <c r="Q41" s="244" t="e">
        <f>P41/O41</f>
        <v>#DIV/0!</v>
      </c>
      <c r="R41" s="243">
        <f>+SUM(R27:R40)</f>
        <v>0</v>
      </c>
      <c r="S41" s="243">
        <f>+SUM(S27:S40)</f>
        <v>0</v>
      </c>
      <c r="T41" s="243">
        <f>+SUM(T27:T40)</f>
        <v>0</v>
      </c>
      <c r="U41" s="243">
        <f>+SUM(U27:U40)</f>
        <v>0</v>
      </c>
      <c r="V41" s="345"/>
    </row>
    <row r="42" spans="1:22" s="346" customFormat="1" ht="12">
      <c r="A42" s="612"/>
      <c r="B42" s="614"/>
      <c r="C42" s="603" t="s">
        <v>46</v>
      </c>
      <c r="D42" s="603"/>
      <c r="E42" s="603"/>
      <c r="F42" s="603"/>
      <c r="G42" s="338"/>
      <c r="H42" s="338"/>
      <c r="I42" s="338"/>
      <c r="J42" s="338"/>
      <c r="K42" s="338"/>
      <c r="L42" s="338"/>
      <c r="M42" s="338"/>
      <c r="N42" s="338"/>
      <c r="O42" s="338"/>
      <c r="P42" s="245" t="e">
        <f>+P41+#REF!+#REF!+#REF!</f>
        <v>#REF!</v>
      </c>
      <c r="Q42" s="246" t="e">
        <f>P42/O42</f>
        <v>#REF!</v>
      </c>
      <c r="R42" s="245" t="e">
        <f>+R41+#REF!+#REF!+#REF!</f>
        <v>#REF!</v>
      </c>
      <c r="S42" s="245" t="e">
        <f>+S41+#REF!+#REF!+#REF!</f>
        <v>#REF!</v>
      </c>
      <c r="T42" s="245" t="e">
        <f>+T41+#REF!+#REF!+#REF!</f>
        <v>#REF!</v>
      </c>
      <c r="U42" s="245" t="e">
        <f>+U41+#REF!+#REF!+#REF!</f>
        <v>#REF!</v>
      </c>
      <c r="V42" s="345"/>
    </row>
    <row r="43" spans="1:22" s="346" customFormat="1" ht="12">
      <c r="A43" s="610" t="s">
        <v>541</v>
      </c>
      <c r="B43" s="610"/>
      <c r="C43" s="610"/>
      <c r="D43" s="610"/>
      <c r="E43" s="610"/>
      <c r="F43" s="610"/>
      <c r="G43" s="339"/>
      <c r="H43" s="340"/>
      <c r="I43" s="339"/>
      <c r="J43" s="339"/>
      <c r="K43" s="339"/>
      <c r="L43" s="339"/>
      <c r="M43" s="339"/>
      <c r="N43" s="339"/>
      <c r="O43" s="339"/>
      <c r="P43" s="248" t="e">
        <f>+P42</f>
        <v>#REF!</v>
      </c>
      <c r="Q43" s="251" t="e">
        <f>P43/O43</f>
        <v>#REF!</v>
      </c>
      <c r="R43" s="248" t="e">
        <f>+R42</f>
        <v>#REF!</v>
      </c>
      <c r="S43" s="248" t="e">
        <f>+S42</f>
        <v>#REF!</v>
      </c>
      <c r="T43" s="248" t="e">
        <f>+T42</f>
        <v>#REF!</v>
      </c>
      <c r="U43" s="248" t="e">
        <f>+U42</f>
        <v>#REF!</v>
      </c>
      <c r="V43" s="345"/>
    </row>
    <row r="44" spans="1:22" s="346" customFormat="1" ht="132">
      <c r="A44" s="612">
        <v>0.2</v>
      </c>
      <c r="B44" s="613" t="s">
        <v>542</v>
      </c>
      <c r="C44" s="612">
        <v>1</v>
      </c>
      <c r="D44" s="613" t="s">
        <v>543</v>
      </c>
      <c r="E44" s="612">
        <v>1</v>
      </c>
      <c r="F44" s="599" t="s">
        <v>544</v>
      </c>
      <c r="G44" s="341">
        <v>0.5</v>
      </c>
      <c r="H44" s="261" t="s">
        <v>545</v>
      </c>
      <c r="I44" s="252">
        <v>0</v>
      </c>
      <c r="J44" s="252">
        <v>1</v>
      </c>
      <c r="K44" s="252">
        <v>0</v>
      </c>
      <c r="L44" s="252"/>
      <c r="M44" s="283" t="s">
        <v>546</v>
      </c>
      <c r="N44" s="283"/>
      <c r="O44" s="335">
        <v>8000000</v>
      </c>
      <c r="P44" s="255"/>
      <c r="Q44" s="308"/>
      <c r="R44" s="257"/>
      <c r="S44" s="257"/>
      <c r="T44" s="257"/>
      <c r="U44" s="257"/>
      <c r="V44" s="345"/>
    </row>
    <row r="45" spans="1:22" s="346" customFormat="1" ht="12">
      <c r="A45" s="612"/>
      <c r="B45" s="613"/>
      <c r="C45" s="612"/>
      <c r="D45" s="613"/>
      <c r="E45" s="612"/>
      <c r="F45" s="599"/>
      <c r="G45" s="606">
        <v>0.5</v>
      </c>
      <c r="H45" s="607" t="s">
        <v>547</v>
      </c>
      <c r="I45" s="604">
        <v>0</v>
      </c>
      <c r="J45" s="604">
        <v>1</v>
      </c>
      <c r="K45" s="604">
        <v>0</v>
      </c>
      <c r="L45" s="252">
        <v>176</v>
      </c>
      <c r="M45" s="283" t="s">
        <v>548</v>
      </c>
      <c r="N45" s="283"/>
      <c r="O45" s="335">
        <v>7000000</v>
      </c>
      <c r="P45" s="255"/>
      <c r="Q45" s="308"/>
      <c r="R45" s="257"/>
      <c r="S45" s="257"/>
      <c r="T45" s="257"/>
      <c r="U45" s="257"/>
      <c r="V45" s="345"/>
    </row>
    <row r="46" spans="1:22" s="346" customFormat="1" ht="24">
      <c r="A46" s="612"/>
      <c r="B46" s="613"/>
      <c r="C46" s="612"/>
      <c r="D46" s="613"/>
      <c r="E46" s="612"/>
      <c r="F46" s="599"/>
      <c r="G46" s="606"/>
      <c r="H46" s="607"/>
      <c r="I46" s="604"/>
      <c r="J46" s="604">
        <v>1</v>
      </c>
      <c r="K46" s="604">
        <v>0</v>
      </c>
      <c r="L46" s="252"/>
      <c r="M46" s="261" t="s">
        <v>549</v>
      </c>
      <c r="N46" s="283"/>
      <c r="O46" s="252"/>
      <c r="P46" s="255"/>
      <c r="Q46" s="308"/>
      <c r="R46" s="257"/>
      <c r="S46" s="257"/>
      <c r="T46" s="257"/>
      <c r="U46" s="257"/>
      <c r="V46" s="345"/>
    </row>
    <row r="47" spans="1:22" s="346" customFormat="1" ht="12">
      <c r="A47" s="612"/>
      <c r="B47" s="613"/>
      <c r="C47" s="612"/>
      <c r="D47" s="613"/>
      <c r="E47" s="611" t="e">
        <f>+E41</f>
        <v>#REF!</v>
      </c>
      <c r="F47" s="611"/>
      <c r="G47" s="244"/>
      <c r="H47" s="264"/>
      <c r="I47" s="336"/>
      <c r="J47" s="336"/>
      <c r="K47" s="336"/>
      <c r="L47" s="336"/>
      <c r="M47" s="337"/>
      <c r="N47" s="337"/>
      <c r="O47" s="336"/>
      <c r="P47" s="243">
        <v>0</v>
      </c>
      <c r="Q47" s="342" t="e">
        <f>P47/O47</f>
        <v>#DIV/0!</v>
      </c>
      <c r="R47" s="243"/>
      <c r="S47" s="243"/>
      <c r="T47" s="243"/>
      <c r="U47" s="243"/>
      <c r="V47" s="345"/>
    </row>
    <row r="48" spans="1:22" s="346" customFormat="1" ht="12">
      <c r="A48" s="612"/>
      <c r="B48" s="613"/>
      <c r="C48" s="603" t="s">
        <v>46</v>
      </c>
      <c r="D48" s="603"/>
      <c r="E48" s="603"/>
      <c r="F48" s="603"/>
      <c r="G48" s="338"/>
      <c r="H48" s="338"/>
      <c r="I48" s="338"/>
      <c r="J48" s="338"/>
      <c r="K48" s="338"/>
      <c r="L48" s="338"/>
      <c r="M48" s="338"/>
      <c r="N48" s="338"/>
      <c r="O48" s="338"/>
      <c r="P48" s="245">
        <v>0</v>
      </c>
      <c r="Q48" s="343" t="e">
        <f>P48/O48</f>
        <v>#DIV/0!</v>
      </c>
      <c r="R48" s="245"/>
      <c r="S48" s="245"/>
      <c r="T48" s="245"/>
      <c r="U48" s="245"/>
      <c r="V48" s="345"/>
    </row>
    <row r="49" spans="1:22" s="346" customFormat="1" ht="12">
      <c r="A49" s="610" t="str">
        <f>+A43</f>
        <v>TOTAL EJE TAMÀTICO</v>
      </c>
      <c r="B49" s="610"/>
      <c r="C49" s="610"/>
      <c r="D49" s="610"/>
      <c r="E49" s="610"/>
      <c r="F49" s="610"/>
      <c r="G49" s="339"/>
      <c r="H49" s="340"/>
      <c r="I49" s="339"/>
      <c r="J49" s="339"/>
      <c r="K49" s="339"/>
      <c r="L49" s="339"/>
      <c r="M49" s="339"/>
      <c r="N49" s="339"/>
      <c r="O49" s="339"/>
      <c r="P49" s="344"/>
      <c r="Q49" s="251" t="e">
        <f>P49/O49</f>
        <v>#DIV/0!</v>
      </c>
      <c r="R49" s="248"/>
      <c r="S49" s="248"/>
      <c r="T49" s="248"/>
      <c r="U49" s="248"/>
      <c r="V49" s="345"/>
    </row>
    <row r="50" spans="1:21" ht="15">
      <c r="A50" s="4"/>
      <c r="B50" s="4"/>
      <c r="C50" s="4"/>
      <c r="D50" s="4"/>
      <c r="E50" s="4"/>
      <c r="F50" s="4"/>
      <c r="G50" s="4"/>
      <c r="H50" s="4"/>
      <c r="I50" s="4"/>
      <c r="J50" s="4"/>
      <c r="K50" s="4"/>
      <c r="L50" s="4"/>
      <c r="M50" s="4"/>
      <c r="N50" s="4"/>
      <c r="O50" s="4"/>
      <c r="P50" s="4"/>
      <c r="Q50" s="4"/>
      <c r="R50" s="4"/>
      <c r="S50" s="4"/>
      <c r="T50" s="4"/>
      <c r="U50" s="4"/>
    </row>
    <row r="54" ht="15"/>
  </sheetData>
  <sheetProtection password="837E" sheet="1" objects="1" scenarios="1"/>
  <mergeCells count="78">
    <mergeCell ref="A24:A26"/>
    <mergeCell ref="B24:B26"/>
    <mergeCell ref="C24:C26"/>
    <mergeCell ref="D24:D26"/>
    <mergeCell ref="E24:E26"/>
    <mergeCell ref="R24:U25"/>
    <mergeCell ref="G24:G26"/>
    <mergeCell ref="H24:H26"/>
    <mergeCell ref="I24:I26"/>
    <mergeCell ref="J24:J26"/>
    <mergeCell ref="K24:K26"/>
    <mergeCell ref="L24:L26"/>
    <mergeCell ref="M24:M26"/>
    <mergeCell ref="N24:N26"/>
    <mergeCell ref="O24:O26"/>
    <mergeCell ref="P24:P26"/>
    <mergeCell ref="Q24:Q26"/>
    <mergeCell ref="J27:J28"/>
    <mergeCell ref="K27:K28"/>
    <mergeCell ref="L27:L28"/>
    <mergeCell ref="A27:A42"/>
    <mergeCell ref="B27:B42"/>
    <mergeCell ref="C27:C41"/>
    <mergeCell ref="D27:D41"/>
    <mergeCell ref="E27:E40"/>
    <mergeCell ref="F27:F40"/>
    <mergeCell ref="J29:J30"/>
    <mergeCell ref="K29:K30"/>
    <mergeCell ref="G31:G38"/>
    <mergeCell ref="H31:H38"/>
    <mergeCell ref="I31:I38"/>
    <mergeCell ref="J31:J38"/>
    <mergeCell ref="K31:K38"/>
    <mergeCell ref="K45:K46"/>
    <mergeCell ref="E47:F47"/>
    <mergeCell ref="N31:N36"/>
    <mergeCell ref="E41:F41"/>
    <mergeCell ref="C42:F42"/>
    <mergeCell ref="A43:F43"/>
    <mergeCell ref="A44:A48"/>
    <mergeCell ref="B44:B48"/>
    <mergeCell ref="C44:C47"/>
    <mergeCell ref="D44:D47"/>
    <mergeCell ref="E44:E46"/>
    <mergeCell ref="F44:F46"/>
    <mergeCell ref="A49:F49"/>
    <mergeCell ref="G45:G46"/>
    <mergeCell ref="H45:H46"/>
    <mergeCell ref="I45:I46"/>
    <mergeCell ref="J45:J46"/>
    <mergeCell ref="C3:E3"/>
    <mergeCell ref="G3:I3"/>
    <mergeCell ref="G9:I9"/>
    <mergeCell ref="G15:I15"/>
    <mergeCell ref="C48:F48"/>
    <mergeCell ref="G29:G30"/>
    <mergeCell ref="H29:H30"/>
    <mergeCell ref="I29:I30"/>
    <mergeCell ref="G27:G28"/>
    <mergeCell ref="H27:H28"/>
    <mergeCell ref="I27:I28"/>
    <mergeCell ref="F24:F26"/>
    <mergeCell ref="J3:L3"/>
    <mergeCell ref="J19:L19"/>
    <mergeCell ref="J20:L20"/>
    <mergeCell ref="C15:E15"/>
    <mergeCell ref="C17:E17"/>
    <mergeCell ref="C18:E18"/>
    <mergeCell ref="C19:E19"/>
    <mergeCell ref="C20:E20"/>
    <mergeCell ref="C5:E5"/>
    <mergeCell ref="G5:I5"/>
    <mergeCell ref="C7:E7"/>
    <mergeCell ref="G7:I7"/>
    <mergeCell ref="C9:E9"/>
    <mergeCell ref="C11:E11"/>
    <mergeCell ref="C13:E13"/>
    <mergeCell ref="G13:H13"/>
  </mergeCell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Z37"/>
  <sheetViews>
    <sheetView zoomScalePageLayoutView="0" workbookViewId="0" topLeftCell="B1">
      <selection activeCell="Q17" sqref="Q17"/>
    </sheetView>
  </sheetViews>
  <sheetFormatPr defaultColWidth="11.421875" defaultRowHeight="15"/>
  <cols>
    <col min="1" max="1" width="3.140625" style="362" customWidth="1"/>
    <col min="2" max="2" width="21.140625" style="362" customWidth="1"/>
    <col min="3" max="3" width="3.421875" style="362" customWidth="1"/>
    <col min="4" max="4" width="3.7109375" style="362" customWidth="1"/>
    <col min="5" max="5" width="29.28125" style="362" customWidth="1"/>
    <col min="6" max="6" width="21.57421875" style="362" customWidth="1"/>
    <col min="7" max="9" width="11.57421875" style="362" bestFit="1" customWidth="1"/>
    <col min="10" max="14" width="3.28125" style="362" bestFit="1" customWidth="1"/>
    <col min="15" max="16" width="11.57421875" style="362" bestFit="1" customWidth="1"/>
    <col min="17" max="17" width="42.8515625" style="362" customWidth="1"/>
    <col min="18" max="18" width="36.57421875" style="362" customWidth="1"/>
    <col min="19" max="19" width="17.421875" style="362" bestFit="1" customWidth="1"/>
    <col min="20" max="20" width="16.28125" style="362" bestFit="1" customWidth="1"/>
    <col min="21" max="21" width="11.57421875" style="362" bestFit="1" customWidth="1"/>
    <col min="22" max="22" width="13.7109375" style="362" bestFit="1" customWidth="1"/>
    <col min="23" max="23" width="12.8515625" style="362" bestFit="1" customWidth="1"/>
    <col min="24" max="24" width="11.7109375" style="362" bestFit="1" customWidth="1"/>
    <col min="25" max="25" width="13.7109375" style="362" bestFit="1" customWidth="1"/>
    <col min="26" max="16384" width="11.421875" style="362" customWidth="1"/>
  </cols>
  <sheetData>
    <row r="1" ht="15">
      <c r="C1" s="363"/>
    </row>
    <row r="2" ht="15.75" thickBot="1">
      <c r="C2" s="363"/>
    </row>
    <row r="3" spans="3:16" ht="19.5" thickBot="1">
      <c r="C3" s="639" t="s">
        <v>129</v>
      </c>
      <c r="D3" s="640"/>
      <c r="E3" s="641"/>
      <c r="G3" s="654">
        <v>2014</v>
      </c>
      <c r="H3" s="655"/>
      <c r="I3" s="656"/>
      <c r="J3" s="657" t="s">
        <v>136</v>
      </c>
      <c r="K3" s="658"/>
      <c r="L3" s="658"/>
      <c r="M3" s="658"/>
      <c r="N3" s="658"/>
      <c r="O3" s="658"/>
      <c r="P3" s="659"/>
    </row>
    <row r="4" spans="3:9" ht="6" customHeight="1" thickBot="1">
      <c r="C4" s="363"/>
      <c r="G4" s="364"/>
      <c r="H4" s="365"/>
      <c r="I4" s="366"/>
    </row>
    <row r="5" spans="3:9" ht="15.75" thickBot="1">
      <c r="C5" s="639" t="s">
        <v>131</v>
      </c>
      <c r="D5" s="640"/>
      <c r="E5" s="641"/>
      <c r="G5" s="660" t="s">
        <v>290</v>
      </c>
      <c r="H5" s="661"/>
      <c r="I5" s="662"/>
    </row>
    <row r="6" spans="3:9" ht="5.25" customHeight="1" thickBot="1">
      <c r="C6" s="367"/>
      <c r="D6" s="368"/>
      <c r="E6" s="369"/>
      <c r="G6" s="370"/>
      <c r="H6" s="371"/>
      <c r="I6" s="366"/>
    </row>
    <row r="7" spans="3:9" ht="15.75" thickBot="1">
      <c r="C7" s="639" t="s">
        <v>132</v>
      </c>
      <c r="D7" s="640"/>
      <c r="E7" s="641"/>
      <c r="G7" s="663" t="s">
        <v>291</v>
      </c>
      <c r="H7" s="664"/>
      <c r="I7" s="665"/>
    </row>
    <row r="8" spans="3:9" ht="4.5" customHeight="1" thickBot="1">
      <c r="C8" s="372"/>
      <c r="D8" s="372"/>
      <c r="E8" s="372"/>
      <c r="G8" s="373"/>
      <c r="H8" s="371"/>
      <c r="I8" s="366"/>
    </row>
    <row r="9" spans="3:9" ht="15.75" thickBot="1">
      <c r="C9" s="639" t="s">
        <v>119</v>
      </c>
      <c r="D9" s="640"/>
      <c r="E9" s="641"/>
      <c r="G9" s="651" t="s">
        <v>292</v>
      </c>
      <c r="H9" s="652"/>
      <c r="I9" s="653"/>
    </row>
    <row r="10" spans="3:9" ht="5.25" customHeight="1" thickBot="1">
      <c r="C10" s="372"/>
      <c r="D10" s="372"/>
      <c r="E10" s="372"/>
      <c r="G10" s="370"/>
      <c r="H10" s="371"/>
      <c r="I10" s="366"/>
    </row>
    <row r="11" spans="3:9" ht="15.75" thickBot="1">
      <c r="C11" s="639" t="s">
        <v>293</v>
      </c>
      <c r="D11" s="640"/>
      <c r="E11" s="641"/>
      <c r="G11" s="370"/>
      <c r="H11" s="371"/>
      <c r="I11" s="366"/>
    </row>
    <row r="12" spans="3:9" ht="4.5" customHeight="1" thickBot="1">
      <c r="C12" s="372"/>
      <c r="D12" s="372"/>
      <c r="E12" s="372"/>
      <c r="G12" s="370"/>
      <c r="H12" s="371"/>
      <c r="I12" s="366"/>
    </row>
    <row r="13" spans="3:9" ht="16.5" thickBot="1">
      <c r="C13" s="639" t="s">
        <v>294</v>
      </c>
      <c r="D13" s="640"/>
      <c r="E13" s="641"/>
      <c r="G13" s="505"/>
      <c r="H13" s="506"/>
      <c r="I13" s="66"/>
    </row>
    <row r="14" spans="3:9" ht="5.25" customHeight="1" thickBot="1">
      <c r="C14" s="372"/>
      <c r="D14" s="372"/>
      <c r="E14" s="372"/>
      <c r="G14" s="64"/>
      <c r="H14" s="65"/>
      <c r="I14" s="371"/>
    </row>
    <row r="15" spans="3:9" ht="15.75" thickBot="1">
      <c r="C15" s="639" t="s">
        <v>120</v>
      </c>
      <c r="D15" s="640"/>
      <c r="E15" s="641"/>
      <c r="G15" s="651" t="s">
        <v>135</v>
      </c>
      <c r="H15" s="652"/>
      <c r="I15" s="653"/>
    </row>
    <row r="16" spans="3:9" ht="3.75" customHeight="1" thickBot="1">
      <c r="C16" s="374"/>
      <c r="D16" s="368"/>
      <c r="E16" s="374"/>
      <c r="G16" s="375"/>
      <c r="H16" s="376"/>
      <c r="I16" s="377"/>
    </row>
    <row r="17" spans="3:8" ht="19.5" customHeight="1" thickBot="1">
      <c r="C17" s="639" t="s">
        <v>121</v>
      </c>
      <c r="D17" s="640"/>
      <c r="E17" s="641"/>
      <c r="G17" s="629" t="s">
        <v>125</v>
      </c>
      <c r="H17" s="630"/>
    </row>
    <row r="18" spans="3:8" ht="18" customHeight="1" thickBot="1">
      <c r="C18" s="639" t="s">
        <v>122</v>
      </c>
      <c r="D18" s="640"/>
      <c r="E18" s="641"/>
      <c r="G18" s="631" t="s">
        <v>126</v>
      </c>
      <c r="H18" s="632"/>
    </row>
    <row r="19" spans="3:16" ht="17.25" customHeight="1" thickBot="1">
      <c r="C19" s="639" t="s">
        <v>123</v>
      </c>
      <c r="D19" s="640"/>
      <c r="E19" s="641"/>
      <c r="G19" s="631" t="s">
        <v>127</v>
      </c>
      <c r="H19" s="632"/>
      <c r="J19" s="642">
        <v>0</v>
      </c>
      <c r="K19" s="643"/>
      <c r="L19" s="643"/>
      <c r="M19" s="643"/>
      <c r="N19" s="643"/>
      <c r="O19" s="643"/>
      <c r="P19" s="644"/>
    </row>
    <row r="20" spans="3:16" ht="15.75" customHeight="1" thickBot="1">
      <c r="C20" s="639" t="s">
        <v>124</v>
      </c>
      <c r="D20" s="640"/>
      <c r="E20" s="641"/>
      <c r="G20" s="631" t="s">
        <v>128</v>
      </c>
      <c r="H20" s="632"/>
      <c r="J20" s="645" t="s">
        <v>141</v>
      </c>
      <c r="K20" s="646"/>
      <c r="L20" s="646"/>
      <c r="M20" s="646"/>
      <c r="N20" s="646"/>
      <c r="O20" s="646"/>
      <c r="P20" s="647"/>
    </row>
    <row r="21" spans="3:16" ht="15">
      <c r="C21" s="363"/>
      <c r="J21" s="648"/>
      <c r="K21" s="649"/>
      <c r="L21" s="649"/>
      <c r="M21" s="649"/>
      <c r="N21" s="649"/>
      <c r="O21" s="649"/>
      <c r="P21" s="650"/>
    </row>
    <row r="22" ht="15">
      <c r="C22" s="363"/>
    </row>
    <row r="23" ht="15">
      <c r="C23" s="363"/>
    </row>
    <row r="24" spans="1:25" s="378" customFormat="1" ht="15" customHeight="1">
      <c r="A24" s="543" t="s">
        <v>164</v>
      </c>
      <c r="B24" s="541" t="s">
        <v>2</v>
      </c>
      <c r="C24" s="543" t="s">
        <v>164</v>
      </c>
      <c r="D24" s="543" t="s">
        <v>3</v>
      </c>
      <c r="E24" s="541" t="s">
        <v>4</v>
      </c>
      <c r="F24" s="541" t="s">
        <v>5</v>
      </c>
      <c r="G24" s="541" t="s">
        <v>6</v>
      </c>
      <c r="H24" s="541" t="s">
        <v>7</v>
      </c>
      <c r="I24" s="541" t="s">
        <v>137</v>
      </c>
      <c r="J24" s="634" t="s">
        <v>32</v>
      </c>
      <c r="K24" s="634" t="s">
        <v>8</v>
      </c>
      <c r="L24" s="634" t="s">
        <v>9</v>
      </c>
      <c r="M24" s="634" t="s">
        <v>10</v>
      </c>
      <c r="N24" s="634" t="s">
        <v>11</v>
      </c>
      <c r="O24" s="541" t="s">
        <v>165</v>
      </c>
      <c r="P24" s="541" t="s">
        <v>166</v>
      </c>
      <c r="Q24" s="541" t="s">
        <v>13</v>
      </c>
      <c r="R24" s="541" t="s">
        <v>167</v>
      </c>
      <c r="S24" s="545" t="s">
        <v>168</v>
      </c>
      <c r="T24" s="527" t="s">
        <v>162</v>
      </c>
      <c r="U24" s="524" t="s">
        <v>169</v>
      </c>
      <c r="V24" s="637" t="s">
        <v>16</v>
      </c>
      <c r="W24" s="637" t="s">
        <v>17</v>
      </c>
      <c r="X24" s="637" t="s">
        <v>18</v>
      </c>
      <c r="Y24" s="637" t="s">
        <v>11</v>
      </c>
    </row>
    <row r="25" spans="1:25" s="378" customFormat="1" ht="31.5" customHeight="1">
      <c r="A25" s="544"/>
      <c r="B25" s="542"/>
      <c r="C25" s="544"/>
      <c r="D25" s="544"/>
      <c r="E25" s="542"/>
      <c r="F25" s="542"/>
      <c r="G25" s="542"/>
      <c r="H25" s="542"/>
      <c r="I25" s="542"/>
      <c r="J25" s="635"/>
      <c r="K25" s="635"/>
      <c r="L25" s="635"/>
      <c r="M25" s="635"/>
      <c r="N25" s="635"/>
      <c r="O25" s="542"/>
      <c r="P25" s="542"/>
      <c r="Q25" s="542"/>
      <c r="R25" s="542"/>
      <c r="S25" s="546"/>
      <c r="T25" s="524"/>
      <c r="U25" s="524"/>
      <c r="V25" s="637"/>
      <c r="W25" s="637"/>
      <c r="X25" s="637"/>
      <c r="Y25" s="637"/>
    </row>
    <row r="26" spans="1:25" s="378" customFormat="1" ht="46.5" customHeight="1">
      <c r="A26" s="544"/>
      <c r="B26" s="542"/>
      <c r="C26" s="544"/>
      <c r="D26" s="544"/>
      <c r="E26" s="542"/>
      <c r="F26" s="542"/>
      <c r="G26" s="542"/>
      <c r="H26" s="542"/>
      <c r="I26" s="542"/>
      <c r="J26" s="635"/>
      <c r="K26" s="635"/>
      <c r="L26" s="635"/>
      <c r="M26" s="635"/>
      <c r="N26" s="635"/>
      <c r="O26" s="542"/>
      <c r="P26" s="542"/>
      <c r="Q26" s="542"/>
      <c r="R26" s="542"/>
      <c r="S26" s="546"/>
      <c r="T26" s="524"/>
      <c r="U26" s="524"/>
      <c r="V26" s="638"/>
      <c r="W26" s="638"/>
      <c r="X26" s="638"/>
      <c r="Y26" s="638"/>
    </row>
    <row r="27" spans="1:26" s="19" customFormat="1" ht="84">
      <c r="A27" s="379">
        <v>0.25</v>
      </c>
      <c r="B27" s="229" t="s">
        <v>567</v>
      </c>
      <c r="C27" s="358">
        <v>1</v>
      </c>
      <c r="D27" s="358"/>
      <c r="E27" s="263" t="s">
        <v>568</v>
      </c>
      <c r="F27" s="263" t="s">
        <v>569</v>
      </c>
      <c r="G27" s="237">
        <v>0</v>
      </c>
      <c r="H27" s="237">
        <v>1</v>
      </c>
      <c r="I27" s="237">
        <v>0</v>
      </c>
      <c r="J27" s="237"/>
      <c r="K27" s="237"/>
      <c r="L27" s="237"/>
      <c r="M27" s="237"/>
      <c r="N27" s="237">
        <f>+SUM(J27:M27)</f>
        <v>0</v>
      </c>
      <c r="O27" s="237"/>
      <c r="P27" s="237"/>
      <c r="Q27" s="355"/>
      <c r="R27" s="356"/>
      <c r="S27" s="380">
        <v>0</v>
      </c>
      <c r="T27" s="380"/>
      <c r="U27" s="238"/>
      <c r="V27" s="381"/>
      <c r="W27" s="381"/>
      <c r="X27" s="381"/>
      <c r="Y27" s="381"/>
      <c r="Z27" s="382"/>
    </row>
    <row r="28" spans="1:26" s="19" customFormat="1" ht="12">
      <c r="A28" s="611" t="s">
        <v>45</v>
      </c>
      <c r="B28" s="611"/>
      <c r="C28" s="249"/>
      <c r="D28" s="249"/>
      <c r="E28" s="337"/>
      <c r="F28" s="337"/>
      <c r="G28" s="336"/>
      <c r="H28" s="336"/>
      <c r="I28" s="336"/>
      <c r="J28" s="336"/>
      <c r="K28" s="336"/>
      <c r="L28" s="336"/>
      <c r="M28" s="336"/>
      <c r="N28" s="336"/>
      <c r="O28" s="336"/>
      <c r="P28" s="336"/>
      <c r="Q28" s="337"/>
      <c r="R28" s="337"/>
      <c r="S28" s="383">
        <v>0</v>
      </c>
      <c r="T28" s="383">
        <v>0</v>
      </c>
      <c r="U28" s="249">
        <f>+U27</f>
        <v>0</v>
      </c>
      <c r="V28" s="383">
        <f>+V27</f>
        <v>0</v>
      </c>
      <c r="W28" s="383">
        <f>+W27</f>
        <v>0</v>
      </c>
      <c r="X28" s="383">
        <f>+X27</f>
        <v>0</v>
      </c>
      <c r="Y28" s="383">
        <f>+Y27</f>
        <v>0</v>
      </c>
      <c r="Z28" s="382"/>
    </row>
    <row r="29" spans="1:26" ht="108">
      <c r="A29" s="612">
        <v>0.25</v>
      </c>
      <c r="B29" s="633" t="s">
        <v>570</v>
      </c>
      <c r="C29" s="612">
        <v>0.15</v>
      </c>
      <c r="D29" s="358"/>
      <c r="E29" s="263" t="s">
        <v>571</v>
      </c>
      <c r="F29" s="283" t="s">
        <v>572</v>
      </c>
      <c r="G29" s="252">
        <v>2</v>
      </c>
      <c r="H29" s="252">
        <v>7</v>
      </c>
      <c r="I29" s="252">
        <v>2</v>
      </c>
      <c r="J29" s="237">
        <v>0</v>
      </c>
      <c r="K29" s="237"/>
      <c r="L29" s="237"/>
      <c r="M29" s="237"/>
      <c r="N29" s="237">
        <f>+SUM(J29:M29)</f>
        <v>0</v>
      </c>
      <c r="O29" s="238">
        <f>+N29/I29</f>
        <v>0</v>
      </c>
      <c r="P29" s="237"/>
      <c r="Q29" s="395"/>
      <c r="R29" s="356"/>
      <c r="S29" s="380">
        <v>0</v>
      </c>
      <c r="T29" s="380"/>
      <c r="U29" s="238"/>
      <c r="V29" s="384">
        <v>0</v>
      </c>
      <c r="W29" s="384">
        <v>0</v>
      </c>
      <c r="X29" s="384">
        <v>0</v>
      </c>
      <c r="Y29" s="384">
        <v>0</v>
      </c>
      <c r="Z29" s="385"/>
    </row>
    <row r="30" spans="1:26" ht="36" customHeight="1">
      <c r="A30" s="612"/>
      <c r="B30" s="633"/>
      <c r="C30" s="612"/>
      <c r="D30" s="358"/>
      <c r="E30" s="263" t="s">
        <v>573</v>
      </c>
      <c r="F30" s="252" t="s">
        <v>574</v>
      </c>
      <c r="G30" s="252">
        <v>0</v>
      </c>
      <c r="H30" s="252">
        <v>1</v>
      </c>
      <c r="I30" s="252">
        <v>1</v>
      </c>
      <c r="J30" s="237">
        <v>0</v>
      </c>
      <c r="K30" s="237"/>
      <c r="L30" s="237"/>
      <c r="M30" s="237"/>
      <c r="N30" s="237">
        <v>0</v>
      </c>
      <c r="O30" s="238">
        <f>+N30/I30</f>
        <v>0</v>
      </c>
      <c r="P30" s="237"/>
      <c r="Q30" s="394" t="s">
        <v>575</v>
      </c>
      <c r="R30" s="237" t="s">
        <v>576</v>
      </c>
      <c r="S30" s="397">
        <v>300000000</v>
      </c>
      <c r="T30" s="386"/>
      <c r="U30" s="238">
        <f>T30/S30</f>
        <v>0</v>
      </c>
      <c r="V30" s="397">
        <f>+S30</f>
        <v>300000000</v>
      </c>
      <c r="W30" s="397">
        <v>0</v>
      </c>
      <c r="X30" s="397">
        <v>0</v>
      </c>
      <c r="Y30" s="397">
        <f>+SUM(V30:X30)</f>
        <v>300000000</v>
      </c>
      <c r="Z30" s="385"/>
    </row>
    <row r="31" spans="1:26" ht="146.25">
      <c r="A31" s="612"/>
      <c r="B31" s="633"/>
      <c r="C31" s="358">
        <v>0.15</v>
      </c>
      <c r="D31" s="358"/>
      <c r="E31" s="263" t="s">
        <v>577</v>
      </c>
      <c r="F31" s="263" t="s">
        <v>578</v>
      </c>
      <c r="G31" s="252">
        <v>0</v>
      </c>
      <c r="H31" s="252">
        <v>8</v>
      </c>
      <c r="I31" s="252">
        <v>2</v>
      </c>
      <c r="J31" s="237">
        <v>0</v>
      </c>
      <c r="K31" s="237">
        <v>1</v>
      </c>
      <c r="L31" s="237">
        <v>1</v>
      </c>
      <c r="M31" s="237">
        <v>0</v>
      </c>
      <c r="N31" s="237">
        <v>2</v>
      </c>
      <c r="O31" s="237">
        <f>+N31/I31</f>
        <v>1</v>
      </c>
      <c r="P31" s="237"/>
      <c r="Q31" s="394" t="s">
        <v>579</v>
      </c>
      <c r="R31" s="356"/>
      <c r="S31" s="398">
        <v>12400107</v>
      </c>
      <c r="T31" s="386"/>
      <c r="U31" s="238">
        <f>T31/S31</f>
        <v>0</v>
      </c>
      <c r="V31" s="397">
        <f>+S31</f>
        <v>12400107</v>
      </c>
      <c r="W31" s="397">
        <v>0</v>
      </c>
      <c r="X31" s="397">
        <v>0</v>
      </c>
      <c r="Y31" s="397">
        <f>+SUM(V31:X31)</f>
        <v>12400107</v>
      </c>
      <c r="Z31" s="385"/>
    </row>
    <row r="32" spans="1:26" ht="123.75">
      <c r="A32" s="612"/>
      <c r="B32" s="633"/>
      <c r="C32" s="358">
        <v>0.15</v>
      </c>
      <c r="D32" s="358"/>
      <c r="E32" s="263" t="s">
        <v>580</v>
      </c>
      <c r="F32" s="263" t="s">
        <v>581</v>
      </c>
      <c r="G32" s="252">
        <v>0</v>
      </c>
      <c r="H32" s="252">
        <v>4</v>
      </c>
      <c r="I32" s="252">
        <v>1</v>
      </c>
      <c r="J32" s="237">
        <v>0</v>
      </c>
      <c r="K32" s="237">
        <v>1</v>
      </c>
      <c r="L32" s="237">
        <v>0</v>
      </c>
      <c r="M32" s="237">
        <v>0</v>
      </c>
      <c r="N32" s="237">
        <f>+SUM(J32:M32)</f>
        <v>1</v>
      </c>
      <c r="O32" s="237">
        <f>+N32/K32</f>
        <v>1</v>
      </c>
      <c r="P32" s="237"/>
      <c r="Q32" s="396" t="s">
        <v>582</v>
      </c>
      <c r="R32" s="387"/>
      <c r="S32" s="397">
        <v>30000000</v>
      </c>
      <c r="T32" s="386"/>
      <c r="U32" s="238">
        <f>T32/S32</f>
        <v>0</v>
      </c>
      <c r="V32" s="397">
        <v>20000000</v>
      </c>
      <c r="W32" s="397">
        <v>10000000</v>
      </c>
      <c r="X32" s="397">
        <v>0</v>
      </c>
      <c r="Y32" s="397">
        <f>SUM(V32:X32)</f>
        <v>30000000</v>
      </c>
      <c r="Z32" s="385"/>
    </row>
    <row r="33" spans="1:26" ht="48">
      <c r="A33" s="612"/>
      <c r="B33" s="633"/>
      <c r="C33" s="358">
        <v>0.15</v>
      </c>
      <c r="D33" s="358"/>
      <c r="E33" s="263" t="s">
        <v>588</v>
      </c>
      <c r="F33" s="263" t="s">
        <v>583</v>
      </c>
      <c r="G33" s="252">
        <v>0</v>
      </c>
      <c r="H33" s="252">
        <v>3</v>
      </c>
      <c r="I33" s="237">
        <v>0</v>
      </c>
      <c r="J33" s="237">
        <v>1</v>
      </c>
      <c r="K33" s="237">
        <v>0</v>
      </c>
      <c r="L33" s="237">
        <v>0</v>
      </c>
      <c r="M33" s="237">
        <v>0</v>
      </c>
      <c r="N33" s="237">
        <f>+SUM(J33:M33)</f>
        <v>1</v>
      </c>
      <c r="O33" s="237"/>
      <c r="P33" s="237"/>
      <c r="Q33" s="296"/>
      <c r="R33" s="355"/>
      <c r="S33" s="390">
        <v>0</v>
      </c>
      <c r="T33" s="391"/>
      <c r="U33" s="258"/>
      <c r="V33" s="391"/>
      <c r="W33" s="391"/>
      <c r="X33" s="391"/>
      <c r="Y33" s="391"/>
      <c r="Z33" s="385"/>
    </row>
    <row r="34" spans="1:26" ht="72">
      <c r="A34" s="612"/>
      <c r="B34" s="633"/>
      <c r="C34" s="358">
        <v>0.15</v>
      </c>
      <c r="D34" s="358"/>
      <c r="E34" s="261" t="s">
        <v>584</v>
      </c>
      <c r="F34" s="261" t="s">
        <v>585</v>
      </c>
      <c r="G34" s="388">
        <v>0</v>
      </c>
      <c r="H34" s="252">
        <v>1</v>
      </c>
      <c r="I34" s="237">
        <v>0</v>
      </c>
      <c r="J34" s="237">
        <v>0</v>
      </c>
      <c r="K34" s="237">
        <v>0</v>
      </c>
      <c r="L34" s="237">
        <v>0</v>
      </c>
      <c r="M34" s="237">
        <v>0</v>
      </c>
      <c r="N34" s="237">
        <f>+SUM(J34:M34)</f>
        <v>0</v>
      </c>
      <c r="O34" s="237"/>
      <c r="P34" s="237"/>
      <c r="Q34" s="296"/>
      <c r="R34" s="356"/>
      <c r="S34" s="380">
        <v>0</v>
      </c>
      <c r="T34" s="380"/>
      <c r="U34" s="238"/>
      <c r="V34" s="381"/>
      <c r="W34" s="381"/>
      <c r="X34" s="381"/>
      <c r="Y34" s="381"/>
      <c r="Z34" s="385"/>
    </row>
    <row r="35" spans="1:26" ht="21">
      <c r="A35" s="612"/>
      <c r="B35" s="633"/>
      <c r="C35" s="636">
        <v>0.1</v>
      </c>
      <c r="D35" s="389"/>
      <c r="E35" s="607" t="s">
        <v>586</v>
      </c>
      <c r="F35" s="604" t="s">
        <v>587</v>
      </c>
      <c r="G35" s="604">
        <v>60</v>
      </c>
      <c r="H35" s="604">
        <v>30</v>
      </c>
      <c r="I35" s="604">
        <v>20</v>
      </c>
      <c r="J35" s="604">
        <v>15</v>
      </c>
      <c r="K35" s="604">
        <v>15</v>
      </c>
      <c r="L35" s="604"/>
      <c r="M35" s="604"/>
      <c r="N35" s="604">
        <f>+SUM(J35:M36)</f>
        <v>30</v>
      </c>
      <c r="O35" s="604"/>
      <c r="P35" s="283"/>
      <c r="Q35" s="393" t="s">
        <v>589</v>
      </c>
      <c r="R35" s="604"/>
      <c r="S35" s="390">
        <v>280000000</v>
      </c>
      <c r="T35" s="390"/>
      <c r="U35" s="258"/>
      <c r="V35" s="391"/>
      <c r="W35" s="391"/>
      <c r="X35" s="391"/>
      <c r="Y35" s="391"/>
      <c r="Z35" s="385"/>
    </row>
    <row r="36" spans="1:26" ht="21">
      <c r="A36" s="612"/>
      <c r="B36" s="633"/>
      <c r="C36" s="636"/>
      <c r="D36" s="389"/>
      <c r="E36" s="607"/>
      <c r="F36" s="604"/>
      <c r="G36" s="604"/>
      <c r="H36" s="604"/>
      <c r="I36" s="604"/>
      <c r="J36" s="604"/>
      <c r="K36" s="604"/>
      <c r="L36" s="604"/>
      <c r="M36" s="604"/>
      <c r="N36" s="604"/>
      <c r="O36" s="604"/>
      <c r="P36" s="283"/>
      <c r="Q36" s="393" t="s">
        <v>590</v>
      </c>
      <c r="R36" s="604"/>
      <c r="S36" s="390">
        <v>158032184</v>
      </c>
      <c r="T36" s="390"/>
      <c r="U36" s="258"/>
      <c r="V36" s="391"/>
      <c r="W36" s="391"/>
      <c r="X36" s="391"/>
      <c r="Y36" s="391"/>
      <c r="Z36" s="385"/>
    </row>
    <row r="37" spans="1:25" ht="15">
      <c r="A37" s="392"/>
      <c r="B37" s="392"/>
      <c r="C37" s="392"/>
      <c r="D37" s="392"/>
      <c r="E37" s="392"/>
      <c r="F37" s="392"/>
      <c r="G37" s="392"/>
      <c r="H37" s="392"/>
      <c r="I37" s="392"/>
      <c r="J37" s="392"/>
      <c r="K37" s="392"/>
      <c r="L37" s="392"/>
      <c r="M37" s="392"/>
      <c r="N37" s="392"/>
      <c r="O37" s="392"/>
      <c r="P37" s="392"/>
      <c r="Q37" s="392"/>
      <c r="R37" s="392"/>
      <c r="S37" s="392"/>
      <c r="T37" s="392"/>
      <c r="U37" s="392"/>
      <c r="V37" s="392"/>
      <c r="W37" s="392"/>
      <c r="X37" s="392"/>
      <c r="Y37" s="392"/>
    </row>
  </sheetData>
  <sheetProtection password="837E" sheet="1" objects="1" scenarios="1"/>
  <mergeCells count="66">
    <mergeCell ref="C15:E15"/>
    <mergeCell ref="G15:I15"/>
    <mergeCell ref="C3:E3"/>
    <mergeCell ref="G3:I3"/>
    <mergeCell ref="J3:P3"/>
    <mergeCell ref="C5:E5"/>
    <mergeCell ref="G5:I5"/>
    <mergeCell ref="C7:E7"/>
    <mergeCell ref="G7:I7"/>
    <mergeCell ref="C9:E9"/>
    <mergeCell ref="G9:I9"/>
    <mergeCell ref="C11:E11"/>
    <mergeCell ref="C13:E13"/>
    <mergeCell ref="G13:H13"/>
    <mergeCell ref="C17:E17"/>
    <mergeCell ref="C18:E18"/>
    <mergeCell ref="C19:E19"/>
    <mergeCell ref="J19:P19"/>
    <mergeCell ref="C20:E20"/>
    <mergeCell ref="J20:P21"/>
    <mergeCell ref="L24:L26"/>
    <mergeCell ref="M24:M26"/>
    <mergeCell ref="B24:B26"/>
    <mergeCell ref="C24:C26"/>
    <mergeCell ref="D24:D26"/>
    <mergeCell ref="E24:E26"/>
    <mergeCell ref="F24:F26"/>
    <mergeCell ref="G24:G26"/>
    <mergeCell ref="Y24:Y26"/>
    <mergeCell ref="N24:N26"/>
    <mergeCell ref="O24:O26"/>
    <mergeCell ref="P24:P26"/>
    <mergeCell ref="Q24:Q26"/>
    <mergeCell ref="R24:R26"/>
    <mergeCell ref="S24:S26"/>
    <mergeCell ref="T24:T26"/>
    <mergeCell ref="U24:U26"/>
    <mergeCell ref="V24:V26"/>
    <mergeCell ref="W24:W26"/>
    <mergeCell ref="X24:X26"/>
    <mergeCell ref="M35:M36"/>
    <mergeCell ref="N35:N36"/>
    <mergeCell ref="O35:O36"/>
    <mergeCell ref="R35:R36"/>
    <mergeCell ref="C35:C36"/>
    <mergeCell ref="E35:E36"/>
    <mergeCell ref="F35:F36"/>
    <mergeCell ref="G35:G36"/>
    <mergeCell ref="H35:H36"/>
    <mergeCell ref="I35:I36"/>
    <mergeCell ref="A24:A26"/>
    <mergeCell ref="L35:L36"/>
    <mergeCell ref="G17:H17"/>
    <mergeCell ref="G18:H18"/>
    <mergeCell ref="G19:H19"/>
    <mergeCell ref="G20:H20"/>
    <mergeCell ref="J35:J36"/>
    <mergeCell ref="K35:K36"/>
    <mergeCell ref="A29:A36"/>
    <mergeCell ref="B29:B36"/>
    <mergeCell ref="C29:C30"/>
    <mergeCell ref="A28:B28"/>
    <mergeCell ref="H24:H26"/>
    <mergeCell ref="I24:I26"/>
    <mergeCell ref="J24:J26"/>
    <mergeCell ref="K24:K26"/>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BQ1024"/>
  <sheetViews>
    <sheetView zoomScalePageLayoutView="0" workbookViewId="0" topLeftCell="A1">
      <selection activeCell="F18" sqref="F18"/>
    </sheetView>
  </sheetViews>
  <sheetFormatPr defaultColWidth="11.421875" defaultRowHeight="15"/>
  <cols>
    <col min="1" max="1" width="21.140625" style="0" customWidth="1"/>
    <col min="2" max="2" width="4.00390625" style="0" customWidth="1"/>
    <col min="3" max="3" width="2.8515625" style="0" customWidth="1"/>
    <col min="4" max="4" width="29.421875" style="0" customWidth="1"/>
    <col min="5" max="5" width="21.421875" style="0" customWidth="1"/>
    <col min="6" max="8" width="11.57421875" style="0" bestFit="1" customWidth="1"/>
    <col min="9" max="10" width="3.28125" style="0" bestFit="1" customWidth="1"/>
    <col min="11" max="11" width="3.140625" style="0" bestFit="1" customWidth="1"/>
    <col min="12" max="13" width="3.28125" style="0" bestFit="1" customWidth="1"/>
    <col min="14" max="14" width="11.57421875" style="0" bestFit="1" customWidth="1"/>
    <col min="16" max="16" width="40.28125" style="0" customWidth="1"/>
    <col min="17" max="17" width="34.57421875" style="0" customWidth="1"/>
    <col min="18" max="18" width="20.28125" style="0" bestFit="1" customWidth="1"/>
    <col min="19" max="19" width="18.57421875" style="0" bestFit="1" customWidth="1"/>
    <col min="20" max="20" width="11.57421875" style="0" bestFit="1" customWidth="1"/>
    <col min="21" max="22" width="18.57421875" style="0" bestFit="1" customWidth="1"/>
    <col min="23" max="24" width="18.57421875" style="0" customWidth="1"/>
    <col min="25" max="26" width="20.28125" style="0" bestFit="1" customWidth="1"/>
    <col min="27" max="69" width="11.421875" style="1" customWidth="1"/>
  </cols>
  <sheetData>
    <row r="1" spans="2:26" s="1" customFormat="1" ht="15">
      <c r="B1" s="227"/>
      <c r="Z1" s="3"/>
    </row>
    <row r="2" spans="2:26" s="1" customFormat="1" ht="15.75" thickBot="1">
      <c r="B2" s="227"/>
      <c r="Z2" s="3"/>
    </row>
    <row r="3" spans="2:26" s="1" customFormat="1" ht="19.5" thickBot="1">
      <c r="B3" s="490" t="s">
        <v>129</v>
      </c>
      <c r="C3" s="491"/>
      <c r="D3" s="492"/>
      <c r="F3" s="493">
        <v>2014</v>
      </c>
      <c r="G3" s="494"/>
      <c r="H3" s="495"/>
      <c r="I3" s="512" t="s">
        <v>136</v>
      </c>
      <c r="J3" s="513"/>
      <c r="K3" s="513"/>
      <c r="L3" s="513"/>
      <c r="M3" s="513"/>
      <c r="N3" s="513"/>
      <c r="O3" s="514"/>
      <c r="Z3" s="3"/>
    </row>
    <row r="4" spans="2:26" s="1" customFormat="1" ht="6" customHeight="1" thickBot="1">
      <c r="B4" s="227"/>
      <c r="F4" s="56"/>
      <c r="G4" s="59"/>
      <c r="H4" s="60"/>
      <c r="Z4" s="3"/>
    </row>
    <row r="5" spans="2:26" s="1" customFormat="1" ht="15.75" thickBot="1">
      <c r="B5" s="490" t="s">
        <v>131</v>
      </c>
      <c r="C5" s="491"/>
      <c r="D5" s="492"/>
      <c r="F5" s="496" t="s">
        <v>290</v>
      </c>
      <c r="G5" s="497"/>
      <c r="H5" s="498"/>
      <c r="Z5" s="3"/>
    </row>
    <row r="6" spans="2:26" s="1" customFormat="1" ht="5.25" customHeight="1" thickBot="1">
      <c r="B6" s="51"/>
      <c r="C6" s="53"/>
      <c r="D6" s="54"/>
      <c r="F6" s="61"/>
      <c r="G6" s="69"/>
      <c r="H6" s="60"/>
      <c r="Z6" s="3"/>
    </row>
    <row r="7" spans="2:26" s="1" customFormat="1" ht="15.75" thickBot="1">
      <c r="B7" s="490" t="s">
        <v>132</v>
      </c>
      <c r="C7" s="491"/>
      <c r="D7" s="492"/>
      <c r="F7" s="499" t="s">
        <v>291</v>
      </c>
      <c r="G7" s="500"/>
      <c r="H7" s="501"/>
      <c r="Z7" s="3"/>
    </row>
    <row r="8" spans="2:26" s="1" customFormat="1" ht="4.5" customHeight="1" thickBot="1">
      <c r="B8" s="42"/>
      <c r="C8" s="42"/>
      <c r="D8" s="42"/>
      <c r="F8" s="63"/>
      <c r="G8" s="69"/>
      <c r="H8" s="60"/>
      <c r="Z8" s="3"/>
    </row>
    <row r="9" spans="2:26" s="1" customFormat="1" ht="15.75" thickBot="1">
      <c r="B9" s="490" t="s">
        <v>119</v>
      </c>
      <c r="C9" s="491"/>
      <c r="D9" s="492"/>
      <c r="F9" s="502" t="s">
        <v>292</v>
      </c>
      <c r="G9" s="503"/>
      <c r="H9" s="504"/>
      <c r="Z9" s="3"/>
    </row>
    <row r="10" spans="2:26" s="1" customFormat="1" ht="5.25" customHeight="1" thickBot="1">
      <c r="B10" s="42"/>
      <c r="C10" s="42"/>
      <c r="D10" s="42"/>
      <c r="F10" s="61"/>
      <c r="G10" s="69"/>
      <c r="H10" s="60"/>
      <c r="Z10" s="3"/>
    </row>
    <row r="11" spans="2:26" s="1" customFormat="1" ht="15.75" thickBot="1">
      <c r="B11" s="490" t="s">
        <v>293</v>
      </c>
      <c r="C11" s="491"/>
      <c r="D11" s="492"/>
      <c r="F11" s="61"/>
      <c r="G11" s="69"/>
      <c r="H11" s="60"/>
      <c r="Z11" s="3"/>
    </row>
    <row r="12" spans="2:26" s="1" customFormat="1" ht="4.5" customHeight="1" thickBot="1">
      <c r="B12" s="42"/>
      <c r="C12" s="42"/>
      <c r="D12" s="42"/>
      <c r="F12" s="61"/>
      <c r="G12" s="69"/>
      <c r="H12" s="60"/>
      <c r="Z12" s="3"/>
    </row>
    <row r="13" spans="2:26" s="1" customFormat="1" ht="16.5" thickBot="1">
      <c r="B13" s="490" t="s">
        <v>294</v>
      </c>
      <c r="C13" s="491"/>
      <c r="D13" s="492"/>
      <c r="F13" s="505"/>
      <c r="G13" s="506"/>
      <c r="H13" s="66"/>
      <c r="Z13" s="3"/>
    </row>
    <row r="14" spans="2:26" s="1" customFormat="1" ht="5.25" customHeight="1" thickBot="1">
      <c r="B14" s="42"/>
      <c r="C14" s="42"/>
      <c r="D14" s="42"/>
      <c r="F14" s="64"/>
      <c r="G14" s="65"/>
      <c r="H14" s="69"/>
      <c r="Z14" s="3"/>
    </row>
    <row r="15" spans="2:26" s="1" customFormat="1" ht="15.75" thickBot="1">
      <c r="B15" s="490" t="s">
        <v>120</v>
      </c>
      <c r="C15" s="491"/>
      <c r="D15" s="492"/>
      <c r="F15" s="502" t="s">
        <v>135</v>
      </c>
      <c r="G15" s="503"/>
      <c r="H15" s="504"/>
      <c r="Z15" s="3"/>
    </row>
    <row r="16" spans="2:26" s="1" customFormat="1" ht="3.75" customHeight="1" thickBot="1">
      <c r="B16" s="55"/>
      <c r="C16" s="53"/>
      <c r="D16" s="55"/>
      <c r="F16" s="57"/>
      <c r="G16" s="58"/>
      <c r="H16" s="70"/>
      <c r="Z16" s="3"/>
    </row>
    <row r="17" spans="2:26" s="1" customFormat="1" ht="15.75" thickBot="1">
      <c r="B17" s="490" t="s">
        <v>121</v>
      </c>
      <c r="C17" s="491"/>
      <c r="D17" s="492"/>
      <c r="F17" s="45" t="s">
        <v>125</v>
      </c>
      <c r="Z17" s="3"/>
    </row>
    <row r="18" spans="2:26" s="1" customFormat="1" ht="15.75" thickBot="1">
      <c r="B18" s="490" t="s">
        <v>122</v>
      </c>
      <c r="C18" s="491"/>
      <c r="D18" s="492"/>
      <c r="F18" s="46" t="s">
        <v>126</v>
      </c>
      <c r="Z18" s="3"/>
    </row>
    <row r="19" spans="2:26" s="1" customFormat="1" ht="17.25" customHeight="1" thickBot="1">
      <c r="B19" s="490" t="s">
        <v>123</v>
      </c>
      <c r="C19" s="491"/>
      <c r="D19" s="492"/>
      <c r="F19" s="46" t="s">
        <v>127</v>
      </c>
      <c r="I19" s="515">
        <v>0</v>
      </c>
      <c r="J19" s="516"/>
      <c r="K19" s="516"/>
      <c r="L19" s="516"/>
      <c r="M19" s="516"/>
      <c r="N19" s="516"/>
      <c r="O19" s="517"/>
      <c r="Z19" s="3"/>
    </row>
    <row r="20" spans="2:26" s="1" customFormat="1" ht="15.75" thickBot="1">
      <c r="B20" s="490" t="s">
        <v>124</v>
      </c>
      <c r="C20" s="491"/>
      <c r="D20" s="492"/>
      <c r="F20" s="46" t="s">
        <v>128</v>
      </c>
      <c r="I20" s="518" t="s">
        <v>141</v>
      </c>
      <c r="J20" s="519"/>
      <c r="K20" s="519"/>
      <c r="L20" s="519"/>
      <c r="M20" s="519"/>
      <c r="N20" s="519"/>
      <c r="O20" s="520"/>
      <c r="Z20" s="3"/>
    </row>
    <row r="21" spans="2:26" s="1" customFormat="1" ht="15">
      <c r="B21" s="227"/>
      <c r="I21" s="521"/>
      <c r="J21" s="522"/>
      <c r="K21" s="522"/>
      <c r="L21" s="522"/>
      <c r="M21" s="522"/>
      <c r="N21" s="522"/>
      <c r="O21" s="523"/>
      <c r="Z21" s="3"/>
    </row>
    <row r="22" spans="2:26" s="1" customFormat="1" ht="15">
      <c r="B22" s="227"/>
      <c r="Z22" s="3"/>
    </row>
    <row r="23" spans="2:26" s="1" customFormat="1" ht="15">
      <c r="B23" s="227"/>
      <c r="Z23" s="3"/>
    </row>
    <row r="24" spans="1:26" ht="15" customHeight="1">
      <c r="A24" s="541" t="s">
        <v>2</v>
      </c>
      <c r="B24" s="543" t="s">
        <v>164</v>
      </c>
      <c r="C24" s="543" t="s">
        <v>3</v>
      </c>
      <c r="D24" s="541" t="s">
        <v>4</v>
      </c>
      <c r="E24" s="541" t="s">
        <v>5</v>
      </c>
      <c r="F24" s="541" t="s">
        <v>6</v>
      </c>
      <c r="G24" s="541" t="s">
        <v>7</v>
      </c>
      <c r="H24" s="541" t="s">
        <v>137</v>
      </c>
      <c r="I24" s="547" t="s">
        <v>32</v>
      </c>
      <c r="J24" s="547" t="s">
        <v>8</v>
      </c>
      <c r="K24" s="547" t="s">
        <v>9</v>
      </c>
      <c r="L24" s="547" t="s">
        <v>10</v>
      </c>
      <c r="M24" s="547" t="s">
        <v>11</v>
      </c>
      <c r="N24" s="541" t="s">
        <v>165</v>
      </c>
      <c r="O24" s="541" t="s">
        <v>166</v>
      </c>
      <c r="P24" s="541" t="s">
        <v>13</v>
      </c>
      <c r="Q24" s="541" t="s">
        <v>167</v>
      </c>
      <c r="R24" s="545" t="s">
        <v>168</v>
      </c>
      <c r="S24" s="527" t="s">
        <v>162</v>
      </c>
      <c r="T24" s="524" t="s">
        <v>169</v>
      </c>
      <c r="U24" s="525" t="s">
        <v>16</v>
      </c>
      <c r="V24" s="525" t="s">
        <v>17</v>
      </c>
      <c r="W24" s="526" t="s">
        <v>622</v>
      </c>
      <c r="X24" s="526" t="s">
        <v>18</v>
      </c>
      <c r="Y24" s="638" t="s">
        <v>621</v>
      </c>
      <c r="Z24" s="683" t="s">
        <v>11</v>
      </c>
    </row>
    <row r="25" spans="1:26" ht="31.5" customHeight="1">
      <c r="A25" s="542"/>
      <c r="B25" s="544"/>
      <c r="C25" s="544"/>
      <c r="D25" s="542"/>
      <c r="E25" s="542"/>
      <c r="F25" s="542"/>
      <c r="G25" s="542"/>
      <c r="H25" s="542"/>
      <c r="I25" s="548"/>
      <c r="J25" s="548"/>
      <c r="K25" s="548"/>
      <c r="L25" s="548"/>
      <c r="M25" s="548"/>
      <c r="N25" s="542"/>
      <c r="O25" s="542"/>
      <c r="P25" s="542"/>
      <c r="Q25" s="542"/>
      <c r="R25" s="546"/>
      <c r="S25" s="524"/>
      <c r="T25" s="524"/>
      <c r="U25" s="525"/>
      <c r="V25" s="525"/>
      <c r="W25" s="566"/>
      <c r="X25" s="566"/>
      <c r="Y25" s="670"/>
      <c r="Z25" s="683"/>
    </row>
    <row r="26" spans="1:26" ht="46.5" customHeight="1">
      <c r="A26" s="542"/>
      <c r="B26" s="544"/>
      <c r="C26" s="544"/>
      <c r="D26" s="542"/>
      <c r="E26" s="542"/>
      <c r="F26" s="542"/>
      <c r="G26" s="542"/>
      <c r="H26" s="542"/>
      <c r="I26" s="548"/>
      <c r="J26" s="548"/>
      <c r="K26" s="548"/>
      <c r="L26" s="548"/>
      <c r="M26" s="548"/>
      <c r="N26" s="542"/>
      <c r="O26" s="542"/>
      <c r="P26" s="542"/>
      <c r="Q26" s="542"/>
      <c r="R26" s="546"/>
      <c r="S26" s="524"/>
      <c r="T26" s="524"/>
      <c r="U26" s="526"/>
      <c r="V26" s="526"/>
      <c r="W26" s="672"/>
      <c r="X26" s="672"/>
      <c r="Y26" s="671"/>
      <c r="Z26" s="684"/>
    </row>
    <row r="27" spans="1:69" s="406" customFormat="1" ht="12">
      <c r="A27" s="668" t="s">
        <v>617</v>
      </c>
      <c r="B27" s="679"/>
      <c r="C27" s="681" t="s">
        <v>591</v>
      </c>
      <c r="D27" s="682" t="s">
        <v>592</v>
      </c>
      <c r="E27" s="682" t="s">
        <v>593</v>
      </c>
      <c r="F27" s="679">
        <v>0</v>
      </c>
      <c r="G27" s="679">
        <v>3</v>
      </c>
      <c r="H27" s="679">
        <v>1</v>
      </c>
      <c r="I27" s="679">
        <v>0</v>
      </c>
      <c r="J27" s="679"/>
      <c r="K27" s="666"/>
      <c r="L27" s="679"/>
      <c r="M27" s="679">
        <f>+SUM(I27:L33)</f>
        <v>0</v>
      </c>
      <c r="N27" s="680">
        <f>_xlfn.IFERROR(IF(OR(H27=0,H27=""),"-",SUM(I27:L33)/H27),"")</f>
        <v>0</v>
      </c>
      <c r="O27" s="400"/>
      <c r="P27" s="401" t="s">
        <v>620</v>
      </c>
      <c r="Q27" s="402"/>
      <c r="R27" s="437">
        <v>1500000000</v>
      </c>
      <c r="S27" s="437">
        <v>0</v>
      </c>
      <c r="T27" s="403">
        <f>S27/R27</f>
        <v>0</v>
      </c>
      <c r="U27" s="404">
        <v>0</v>
      </c>
      <c r="V27" s="405">
        <v>0</v>
      </c>
      <c r="W27" s="405">
        <v>0</v>
      </c>
      <c r="X27" s="405"/>
      <c r="Y27" s="434">
        <v>1500000000</v>
      </c>
      <c r="Z27" s="404">
        <f aca="true" t="shared" si="0" ref="Z27:Z33">+SUM(U27:Y27)</f>
        <v>1500000000</v>
      </c>
      <c r="AA27" s="436"/>
      <c r="AB27" s="435"/>
      <c r="AC27" s="435"/>
      <c r="AD27" s="435"/>
      <c r="AE27" s="435"/>
      <c r="AF27" s="435"/>
      <c r="AG27" s="435"/>
      <c r="AH27" s="435"/>
      <c r="AI27" s="435"/>
      <c r="AJ27" s="435"/>
      <c r="AK27" s="435"/>
      <c r="AL27" s="435"/>
      <c r="AM27" s="435"/>
      <c r="AN27" s="435"/>
      <c r="AO27" s="435"/>
      <c r="AP27" s="435"/>
      <c r="AQ27" s="435"/>
      <c r="AR27" s="435"/>
      <c r="AS27" s="435"/>
      <c r="AT27" s="435"/>
      <c r="AU27" s="435"/>
      <c r="AV27" s="435"/>
      <c r="AW27" s="435"/>
      <c r="AX27" s="435"/>
      <c r="AY27" s="435"/>
      <c r="AZ27" s="435"/>
      <c r="BA27" s="435"/>
      <c r="BB27" s="435"/>
      <c r="BC27" s="435"/>
      <c r="BD27" s="435"/>
      <c r="BE27" s="435"/>
      <c r="BF27" s="435"/>
      <c r="BG27" s="435"/>
      <c r="BH27" s="435"/>
      <c r="BI27" s="435"/>
      <c r="BJ27" s="435"/>
      <c r="BK27" s="435"/>
      <c r="BL27" s="435"/>
      <c r="BM27" s="435"/>
      <c r="BN27" s="435"/>
      <c r="BO27" s="435"/>
      <c r="BP27" s="435"/>
      <c r="BQ27" s="435"/>
    </row>
    <row r="28" spans="1:69" s="406" customFormat="1" ht="12">
      <c r="A28" s="668"/>
      <c r="B28" s="679"/>
      <c r="C28" s="681"/>
      <c r="D28" s="682"/>
      <c r="E28" s="682"/>
      <c r="F28" s="679"/>
      <c r="G28" s="679"/>
      <c r="H28" s="679"/>
      <c r="I28" s="679"/>
      <c r="J28" s="679"/>
      <c r="K28" s="669"/>
      <c r="L28" s="679"/>
      <c r="M28" s="679"/>
      <c r="N28" s="680"/>
      <c r="O28" s="400"/>
      <c r="P28" s="401" t="s">
        <v>623</v>
      </c>
      <c r="Q28" s="402"/>
      <c r="R28" s="437">
        <v>4000000000</v>
      </c>
      <c r="S28" s="437">
        <v>0</v>
      </c>
      <c r="T28" s="403">
        <f>S28/R28</f>
        <v>0</v>
      </c>
      <c r="U28" s="404">
        <v>0</v>
      </c>
      <c r="V28" s="405">
        <v>0</v>
      </c>
      <c r="W28" s="405">
        <v>1900000000</v>
      </c>
      <c r="X28" s="405"/>
      <c r="Y28" s="404">
        <v>2100000000</v>
      </c>
      <c r="Z28" s="404">
        <f t="shared" si="0"/>
        <v>4000000000</v>
      </c>
      <c r="AA28" s="436"/>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5"/>
      <c r="AZ28" s="435"/>
      <c r="BA28" s="435"/>
      <c r="BB28" s="435"/>
      <c r="BC28" s="435"/>
      <c r="BD28" s="435"/>
      <c r="BE28" s="435"/>
      <c r="BF28" s="435"/>
      <c r="BG28" s="435"/>
      <c r="BH28" s="435"/>
      <c r="BI28" s="435"/>
      <c r="BJ28" s="435"/>
      <c r="BK28" s="435"/>
      <c r="BL28" s="435"/>
      <c r="BM28" s="435"/>
      <c r="BN28" s="435"/>
      <c r="BO28" s="435"/>
      <c r="BP28" s="435"/>
      <c r="BQ28" s="435"/>
    </row>
    <row r="29" spans="1:69" s="406" customFormat="1" ht="12">
      <c r="A29" s="668"/>
      <c r="B29" s="679"/>
      <c r="C29" s="681"/>
      <c r="D29" s="682"/>
      <c r="E29" s="682"/>
      <c r="F29" s="679"/>
      <c r="G29" s="679"/>
      <c r="H29" s="679"/>
      <c r="I29" s="679"/>
      <c r="J29" s="679"/>
      <c r="K29" s="669"/>
      <c r="L29" s="679"/>
      <c r="M29" s="679"/>
      <c r="N29" s="680"/>
      <c r="O29" s="400"/>
      <c r="P29" s="402" t="s">
        <v>624</v>
      </c>
      <c r="Q29" s="402"/>
      <c r="R29" s="437">
        <v>1700000000</v>
      </c>
      <c r="S29" s="437">
        <v>0</v>
      </c>
      <c r="T29" s="403">
        <f>+S29/R29</f>
        <v>0</v>
      </c>
      <c r="U29" s="404">
        <v>0</v>
      </c>
      <c r="V29" s="404">
        <v>1700000000</v>
      </c>
      <c r="W29" s="404">
        <v>0</v>
      </c>
      <c r="X29" s="404"/>
      <c r="Y29" s="404">
        <v>0</v>
      </c>
      <c r="Z29" s="404">
        <f t="shared" si="0"/>
        <v>1700000000</v>
      </c>
      <c r="AA29" s="436"/>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c r="AZ29" s="435"/>
      <c r="BA29" s="435"/>
      <c r="BB29" s="435"/>
      <c r="BC29" s="435"/>
      <c r="BD29" s="435"/>
      <c r="BE29" s="435"/>
      <c r="BF29" s="435"/>
      <c r="BG29" s="435"/>
      <c r="BH29" s="435"/>
      <c r="BI29" s="435"/>
      <c r="BJ29" s="435"/>
      <c r="BK29" s="435"/>
      <c r="BL29" s="435"/>
      <c r="BM29" s="435"/>
      <c r="BN29" s="435"/>
      <c r="BO29" s="435"/>
      <c r="BP29" s="435"/>
      <c r="BQ29" s="435"/>
    </row>
    <row r="30" spans="1:69" s="406" customFormat="1" ht="24">
      <c r="A30" s="668"/>
      <c r="B30" s="679"/>
      <c r="C30" s="681"/>
      <c r="D30" s="682"/>
      <c r="E30" s="682"/>
      <c r="F30" s="679"/>
      <c r="G30" s="679"/>
      <c r="H30" s="679"/>
      <c r="I30" s="679"/>
      <c r="J30" s="679"/>
      <c r="K30" s="669"/>
      <c r="L30" s="679"/>
      <c r="M30" s="679"/>
      <c r="N30" s="680"/>
      <c r="O30" s="400"/>
      <c r="P30" s="402" t="s">
        <v>625</v>
      </c>
      <c r="Q30" s="402"/>
      <c r="R30" s="437">
        <f>R29*7%</f>
        <v>119000000.00000001</v>
      </c>
      <c r="S30" s="437">
        <v>0</v>
      </c>
      <c r="T30" s="403">
        <f>+S30/R30</f>
        <v>0</v>
      </c>
      <c r="U30" s="404">
        <v>0</v>
      </c>
      <c r="V30" s="404">
        <v>815000000</v>
      </c>
      <c r="W30" s="404"/>
      <c r="X30" s="404">
        <v>2283000000</v>
      </c>
      <c r="Y30" s="404">
        <v>0</v>
      </c>
      <c r="Z30" s="404">
        <f t="shared" si="0"/>
        <v>3098000000</v>
      </c>
      <c r="AA30" s="436"/>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c r="BC30" s="435"/>
      <c r="BD30" s="435"/>
      <c r="BE30" s="435"/>
      <c r="BF30" s="435"/>
      <c r="BG30" s="435"/>
      <c r="BH30" s="435"/>
      <c r="BI30" s="435"/>
      <c r="BJ30" s="435"/>
      <c r="BK30" s="435"/>
      <c r="BL30" s="435"/>
      <c r="BM30" s="435"/>
      <c r="BN30" s="435"/>
      <c r="BO30" s="435"/>
      <c r="BP30" s="435"/>
      <c r="BQ30" s="435"/>
    </row>
    <row r="31" spans="1:69" s="406" customFormat="1" ht="24">
      <c r="A31" s="668"/>
      <c r="B31" s="679"/>
      <c r="C31" s="681"/>
      <c r="D31" s="682"/>
      <c r="E31" s="682"/>
      <c r="F31" s="679"/>
      <c r="G31" s="679"/>
      <c r="H31" s="679"/>
      <c r="I31" s="679"/>
      <c r="J31" s="679"/>
      <c r="K31" s="669"/>
      <c r="L31" s="679"/>
      <c r="M31" s="679"/>
      <c r="N31" s="680"/>
      <c r="O31" s="400"/>
      <c r="P31" s="407" t="s">
        <v>626</v>
      </c>
      <c r="Q31" s="402"/>
      <c r="R31" s="437">
        <v>1168000000</v>
      </c>
      <c r="S31" s="437">
        <v>0</v>
      </c>
      <c r="T31" s="403">
        <f>+S31/R31</f>
        <v>0</v>
      </c>
      <c r="U31" s="404">
        <v>0</v>
      </c>
      <c r="V31" s="404">
        <f>+R31</f>
        <v>1168000000</v>
      </c>
      <c r="W31" s="404">
        <v>0</v>
      </c>
      <c r="X31" s="404">
        <v>0</v>
      </c>
      <c r="Y31" s="404">
        <v>0</v>
      </c>
      <c r="Z31" s="404">
        <f t="shared" si="0"/>
        <v>1168000000</v>
      </c>
      <c r="AA31" s="436"/>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5"/>
      <c r="AY31" s="435"/>
      <c r="AZ31" s="435"/>
      <c r="BA31" s="435"/>
      <c r="BB31" s="435"/>
      <c r="BC31" s="435"/>
      <c r="BD31" s="435"/>
      <c r="BE31" s="435"/>
      <c r="BF31" s="435"/>
      <c r="BG31" s="435"/>
      <c r="BH31" s="435"/>
      <c r="BI31" s="435"/>
      <c r="BJ31" s="435"/>
      <c r="BK31" s="435"/>
      <c r="BL31" s="435"/>
      <c r="BM31" s="435"/>
      <c r="BN31" s="435"/>
      <c r="BO31" s="435"/>
      <c r="BP31" s="435"/>
      <c r="BQ31" s="435"/>
    </row>
    <row r="32" spans="1:69" s="406" customFormat="1" ht="24">
      <c r="A32" s="668"/>
      <c r="B32" s="679"/>
      <c r="C32" s="681"/>
      <c r="D32" s="682"/>
      <c r="E32" s="682"/>
      <c r="F32" s="679"/>
      <c r="G32" s="679"/>
      <c r="H32" s="679"/>
      <c r="I32" s="679"/>
      <c r="J32" s="679"/>
      <c r="K32" s="669"/>
      <c r="L32" s="679"/>
      <c r="M32" s="679"/>
      <c r="N32" s="680"/>
      <c r="O32" s="400"/>
      <c r="P32" s="407" t="s">
        <v>629</v>
      </c>
      <c r="Q32" s="402"/>
      <c r="R32" s="437">
        <v>84656149</v>
      </c>
      <c r="S32" s="437"/>
      <c r="T32" s="403"/>
      <c r="U32" s="404">
        <v>0</v>
      </c>
      <c r="V32" s="404">
        <f>+R32</f>
        <v>84656149</v>
      </c>
      <c r="W32" s="404">
        <v>0</v>
      </c>
      <c r="X32" s="404">
        <v>0</v>
      </c>
      <c r="Y32" s="404">
        <v>0</v>
      </c>
      <c r="Z32" s="404">
        <f t="shared" si="0"/>
        <v>84656149</v>
      </c>
      <c r="AA32" s="436"/>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5"/>
      <c r="AY32" s="435"/>
      <c r="AZ32" s="435"/>
      <c r="BA32" s="435"/>
      <c r="BB32" s="435"/>
      <c r="BC32" s="435"/>
      <c r="BD32" s="435"/>
      <c r="BE32" s="435"/>
      <c r="BF32" s="435"/>
      <c r="BG32" s="435"/>
      <c r="BH32" s="435"/>
      <c r="BI32" s="435"/>
      <c r="BJ32" s="435"/>
      <c r="BK32" s="435"/>
      <c r="BL32" s="435"/>
      <c r="BM32" s="435"/>
      <c r="BN32" s="435"/>
      <c r="BO32" s="435"/>
      <c r="BP32" s="435"/>
      <c r="BQ32" s="435"/>
    </row>
    <row r="33" spans="1:69" s="406" customFormat="1" ht="12">
      <c r="A33" s="668"/>
      <c r="B33" s="679"/>
      <c r="C33" s="681"/>
      <c r="D33" s="682"/>
      <c r="E33" s="682"/>
      <c r="F33" s="679"/>
      <c r="G33" s="679"/>
      <c r="H33" s="679"/>
      <c r="I33" s="679"/>
      <c r="J33" s="679"/>
      <c r="K33" s="669"/>
      <c r="L33" s="679"/>
      <c r="M33" s="679"/>
      <c r="N33" s="680"/>
      <c r="O33" s="407"/>
      <c r="P33" s="407" t="s">
        <v>627</v>
      </c>
      <c r="Q33" s="402"/>
      <c r="R33" s="437">
        <v>1400000000</v>
      </c>
      <c r="S33" s="437">
        <v>0</v>
      </c>
      <c r="T33" s="403">
        <f>+S33/R33</f>
        <v>0</v>
      </c>
      <c r="U33" s="404">
        <v>0</v>
      </c>
      <c r="V33" s="404">
        <v>0</v>
      </c>
      <c r="W33" s="404"/>
      <c r="X33" s="404">
        <f>+R33</f>
        <v>1400000000</v>
      </c>
      <c r="Y33" s="404">
        <v>0</v>
      </c>
      <c r="Z33" s="404">
        <f t="shared" si="0"/>
        <v>1400000000</v>
      </c>
      <c r="AA33" s="436"/>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5"/>
      <c r="AY33" s="435"/>
      <c r="AZ33" s="435"/>
      <c r="BA33" s="435"/>
      <c r="BB33" s="435"/>
      <c r="BC33" s="435"/>
      <c r="BD33" s="435"/>
      <c r="BE33" s="435"/>
      <c r="BF33" s="435"/>
      <c r="BG33" s="435"/>
      <c r="BH33" s="435"/>
      <c r="BI33" s="435"/>
      <c r="BJ33" s="435"/>
      <c r="BK33" s="435"/>
      <c r="BL33" s="435"/>
      <c r="BM33" s="435"/>
      <c r="BN33" s="435"/>
      <c r="BO33" s="435"/>
      <c r="BP33" s="435"/>
      <c r="BQ33" s="435"/>
    </row>
    <row r="34" spans="1:69" s="406" customFormat="1" ht="84">
      <c r="A34" s="668"/>
      <c r="B34" s="408"/>
      <c r="C34" s="409" t="s">
        <v>594</v>
      </c>
      <c r="D34" s="410" t="s">
        <v>595</v>
      </c>
      <c r="E34" s="410" t="s">
        <v>596</v>
      </c>
      <c r="F34" s="399">
        <v>0</v>
      </c>
      <c r="G34" s="399">
        <v>3</v>
      </c>
      <c r="H34" s="399">
        <v>1</v>
      </c>
      <c r="I34" s="399" t="s">
        <v>44</v>
      </c>
      <c r="J34" s="399">
        <v>0</v>
      </c>
      <c r="K34" s="399"/>
      <c r="L34" s="399" t="s">
        <v>44</v>
      </c>
      <c r="M34" s="399">
        <f>+SUM(I34:L34)</f>
        <v>0</v>
      </c>
      <c r="N34" s="411">
        <f>_xlfn.IFERROR(IF(OR(H34=0,H34=""),"-",SUM(I34:L34)/H34),"")</f>
        <v>0</v>
      </c>
      <c r="O34" s="399"/>
      <c r="P34" s="412" t="s">
        <v>44</v>
      </c>
      <c r="Q34" s="412" t="s">
        <v>44</v>
      </c>
      <c r="R34" s="437"/>
      <c r="S34" s="437">
        <v>0</v>
      </c>
      <c r="T34" s="413" t="s">
        <v>44</v>
      </c>
      <c r="U34" s="404"/>
      <c r="V34" s="404"/>
      <c r="W34" s="404"/>
      <c r="X34" s="404"/>
      <c r="Y34" s="404"/>
      <c r="Z34" s="404"/>
      <c r="AA34" s="436"/>
      <c r="AB34" s="435"/>
      <c r="AC34" s="435"/>
      <c r="AD34" s="435"/>
      <c r="AE34" s="435"/>
      <c r="AF34" s="435"/>
      <c r="AG34" s="435"/>
      <c r="AH34" s="435"/>
      <c r="AI34" s="435"/>
      <c r="AJ34" s="435"/>
      <c r="AK34" s="435"/>
      <c r="AL34" s="435"/>
      <c r="AM34" s="435"/>
      <c r="AN34" s="435"/>
      <c r="AO34" s="435"/>
      <c r="AP34" s="435"/>
      <c r="AQ34" s="435"/>
      <c r="AR34" s="435"/>
      <c r="AS34" s="435"/>
      <c r="AT34" s="435"/>
      <c r="AU34" s="435"/>
      <c r="AV34" s="435"/>
      <c r="AW34" s="435"/>
      <c r="AX34" s="435"/>
      <c r="AY34" s="435"/>
      <c r="AZ34" s="435"/>
      <c r="BA34" s="435"/>
      <c r="BB34" s="435"/>
      <c r="BC34" s="435"/>
      <c r="BD34" s="435"/>
      <c r="BE34" s="435"/>
      <c r="BF34" s="435"/>
      <c r="BG34" s="435"/>
      <c r="BH34" s="435"/>
      <c r="BI34" s="435"/>
      <c r="BJ34" s="435"/>
      <c r="BK34" s="435"/>
      <c r="BL34" s="435"/>
      <c r="BM34" s="435"/>
      <c r="BN34" s="435"/>
      <c r="BO34" s="435"/>
      <c r="BP34" s="435"/>
      <c r="BQ34" s="435"/>
    </row>
    <row r="35" spans="1:69" s="406" customFormat="1" ht="108">
      <c r="A35" s="668"/>
      <c r="B35" s="414"/>
      <c r="C35" s="409" t="s">
        <v>597</v>
      </c>
      <c r="D35" s="410" t="s">
        <v>598</v>
      </c>
      <c r="E35" s="410" t="s">
        <v>40</v>
      </c>
      <c r="F35" s="399">
        <v>0</v>
      </c>
      <c r="G35" s="399">
        <v>1</v>
      </c>
      <c r="H35" s="399">
        <v>0</v>
      </c>
      <c r="I35" s="399">
        <v>0</v>
      </c>
      <c r="J35" s="399">
        <v>0</v>
      </c>
      <c r="K35" s="399"/>
      <c r="L35" s="399">
        <v>0</v>
      </c>
      <c r="M35" s="399">
        <f>+SUM(I35:L35)</f>
        <v>0</v>
      </c>
      <c r="N35" s="411" t="str">
        <f>_xlfn.IFERROR(IF(OR(H35=0,H35=""),"-",SUM(I35:L35)/H35),"")</f>
        <v>-</v>
      </c>
      <c r="O35" s="399"/>
      <c r="P35" s="361" t="s">
        <v>628</v>
      </c>
      <c r="Q35" s="415"/>
      <c r="R35" s="437">
        <v>428000000</v>
      </c>
      <c r="S35" s="438"/>
      <c r="T35" s="413">
        <f>S35/R35</f>
        <v>0</v>
      </c>
      <c r="U35" s="404">
        <v>0</v>
      </c>
      <c r="V35" s="404">
        <v>0</v>
      </c>
      <c r="W35" s="404">
        <v>0</v>
      </c>
      <c r="X35" s="404">
        <f>+R35</f>
        <v>428000000</v>
      </c>
      <c r="Y35" s="404">
        <v>0</v>
      </c>
      <c r="Z35" s="404">
        <f>+SUM(U35:Y35)</f>
        <v>428000000</v>
      </c>
      <c r="AA35" s="436"/>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c r="BC35" s="435"/>
      <c r="BD35" s="435"/>
      <c r="BE35" s="435"/>
      <c r="BF35" s="435"/>
      <c r="BG35" s="435"/>
      <c r="BH35" s="435"/>
      <c r="BI35" s="435"/>
      <c r="BJ35" s="435"/>
      <c r="BK35" s="435"/>
      <c r="BL35" s="435"/>
      <c r="BM35" s="435"/>
      <c r="BN35" s="435"/>
      <c r="BO35" s="435"/>
      <c r="BP35" s="435"/>
      <c r="BQ35" s="435"/>
    </row>
    <row r="36" spans="1:69" s="406" customFormat="1" ht="132">
      <c r="A36" s="668"/>
      <c r="B36" s="414"/>
      <c r="C36" s="409" t="s">
        <v>599</v>
      </c>
      <c r="D36" s="410" t="s">
        <v>600</v>
      </c>
      <c r="E36" s="410" t="s">
        <v>601</v>
      </c>
      <c r="F36" s="399">
        <v>5</v>
      </c>
      <c r="G36" s="399">
        <v>0</v>
      </c>
      <c r="H36" s="399">
        <v>3</v>
      </c>
      <c r="I36" s="399">
        <v>0</v>
      </c>
      <c r="J36" s="399">
        <v>0</v>
      </c>
      <c r="K36" s="399"/>
      <c r="L36" s="399">
        <v>0</v>
      </c>
      <c r="M36" s="399">
        <f>+SUM(I36:L36)</f>
        <v>0</v>
      </c>
      <c r="N36" s="411">
        <f>_xlfn.IFERROR(IF(OR(H36=0,H36=""),"-",SUM(I36:L36)/H36),"")</f>
        <v>0</v>
      </c>
      <c r="O36" s="399"/>
      <c r="P36" s="407"/>
      <c r="Q36" s="399"/>
      <c r="R36" s="437"/>
      <c r="S36" s="439"/>
      <c r="T36" s="413"/>
      <c r="U36" s="416"/>
      <c r="V36" s="416"/>
      <c r="W36" s="416"/>
      <c r="X36" s="416"/>
      <c r="Y36" s="417"/>
      <c r="Z36" s="417">
        <f>+SUM(U36:Y36)</f>
        <v>0</v>
      </c>
      <c r="AA36" s="436"/>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c r="BG36" s="435"/>
      <c r="BH36" s="435"/>
      <c r="BI36" s="435"/>
      <c r="BJ36" s="435"/>
      <c r="BK36" s="435"/>
      <c r="BL36" s="435"/>
      <c r="BM36" s="435"/>
      <c r="BN36" s="435"/>
      <c r="BO36" s="435"/>
      <c r="BP36" s="435"/>
      <c r="BQ36" s="435"/>
    </row>
    <row r="37" spans="3:69" s="406" customFormat="1" ht="12">
      <c r="C37" s="418"/>
      <c r="D37" s="419"/>
      <c r="E37" s="419"/>
      <c r="F37" s="419"/>
      <c r="G37" s="419"/>
      <c r="H37" s="419"/>
      <c r="I37" s="419"/>
      <c r="J37" s="419"/>
      <c r="K37" s="419"/>
      <c r="L37" s="419"/>
      <c r="M37" s="419"/>
      <c r="N37" s="420"/>
      <c r="O37" s="421"/>
      <c r="P37" s="422"/>
      <c r="Q37" s="422"/>
      <c r="R37" s="423">
        <f>SUM(R27:R36)</f>
        <v>10399656149</v>
      </c>
      <c r="S37" s="423">
        <f>SUM(S27:S36)</f>
        <v>0</v>
      </c>
      <c r="T37" s="420">
        <f>S37/R37</f>
        <v>0</v>
      </c>
      <c r="U37" s="423">
        <f>SUM(U27:U36)</f>
        <v>0</v>
      </c>
      <c r="V37" s="423">
        <f>SUM(V27:V36)</f>
        <v>3767656149</v>
      </c>
      <c r="W37" s="423"/>
      <c r="X37" s="423"/>
      <c r="Y37" s="423">
        <f>SUM(Y27:Y36)</f>
        <v>3600000000</v>
      </c>
      <c r="Z37" s="423">
        <f>SUM(Z27:Z36)</f>
        <v>13378656149</v>
      </c>
      <c r="AA37" s="436"/>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c r="BB37" s="435"/>
      <c r="BC37" s="435"/>
      <c r="BD37" s="435"/>
      <c r="BE37" s="435"/>
      <c r="BF37" s="435"/>
      <c r="BG37" s="435"/>
      <c r="BH37" s="435"/>
      <c r="BI37" s="435"/>
      <c r="BJ37" s="435"/>
      <c r="BK37" s="435"/>
      <c r="BL37" s="435"/>
      <c r="BM37" s="435"/>
      <c r="BN37" s="435"/>
      <c r="BO37" s="435"/>
      <c r="BP37" s="435"/>
      <c r="BQ37" s="435"/>
    </row>
    <row r="38" spans="3:69" s="406" customFormat="1" ht="12">
      <c r="C38" s="424"/>
      <c r="D38" s="425"/>
      <c r="E38" s="425"/>
      <c r="F38" s="425"/>
      <c r="G38" s="425"/>
      <c r="H38" s="425"/>
      <c r="I38" s="425"/>
      <c r="J38" s="425"/>
      <c r="K38" s="425"/>
      <c r="L38" s="425"/>
      <c r="M38" s="425"/>
      <c r="N38" s="426"/>
      <c r="O38" s="427"/>
      <c r="P38" s="428"/>
      <c r="Q38" s="428"/>
      <c r="R38" s="429">
        <f>R37</f>
        <v>10399656149</v>
      </c>
      <c r="S38" s="429">
        <f aca="true" t="shared" si="1" ref="S38:Z38">S37</f>
        <v>0</v>
      </c>
      <c r="T38" s="429">
        <f t="shared" si="1"/>
        <v>0</v>
      </c>
      <c r="U38" s="429">
        <f t="shared" si="1"/>
        <v>0</v>
      </c>
      <c r="V38" s="429">
        <f t="shared" si="1"/>
        <v>3767656149</v>
      </c>
      <c r="W38" s="429"/>
      <c r="X38" s="429"/>
      <c r="Y38" s="429">
        <f t="shared" si="1"/>
        <v>3600000000</v>
      </c>
      <c r="Z38" s="429">
        <f t="shared" si="1"/>
        <v>13378656149</v>
      </c>
      <c r="AA38" s="436"/>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5"/>
      <c r="AZ38" s="435"/>
      <c r="BA38" s="435"/>
      <c r="BB38" s="435"/>
      <c r="BC38" s="435"/>
      <c r="BD38" s="435"/>
      <c r="BE38" s="435"/>
      <c r="BF38" s="435"/>
      <c r="BG38" s="435"/>
      <c r="BH38" s="435"/>
      <c r="BI38" s="435"/>
      <c r="BJ38" s="435"/>
      <c r="BK38" s="435"/>
      <c r="BL38" s="435"/>
      <c r="BM38" s="435"/>
      <c r="BN38" s="435"/>
      <c r="BO38" s="435"/>
      <c r="BP38" s="435"/>
      <c r="BQ38" s="435"/>
    </row>
    <row r="39" spans="1:69" s="406" customFormat="1" ht="84">
      <c r="A39" s="668" t="s">
        <v>618</v>
      </c>
      <c r="B39" s="399"/>
      <c r="C39" s="409" t="s">
        <v>602</v>
      </c>
      <c r="D39" s="433" t="s">
        <v>603</v>
      </c>
      <c r="E39" s="433" t="s">
        <v>604</v>
      </c>
      <c r="F39" s="399">
        <v>0</v>
      </c>
      <c r="G39" s="399">
        <v>1</v>
      </c>
      <c r="H39" s="399">
        <v>1</v>
      </c>
      <c r="I39" s="399">
        <v>0</v>
      </c>
      <c r="J39" s="399"/>
      <c r="K39" s="399"/>
      <c r="L39" s="399"/>
      <c r="M39" s="399">
        <f>+SUM(I39:L39)</f>
        <v>0</v>
      </c>
      <c r="N39" s="411">
        <f>_xlfn.IFERROR(IF(OR(H39=0,H39=""),"-",SUM(I39:L39)/H39),"")</f>
        <v>0</v>
      </c>
      <c r="O39" s="410"/>
      <c r="P39" s="410"/>
      <c r="Q39" s="410"/>
      <c r="R39" s="410"/>
      <c r="S39" s="410"/>
      <c r="T39" s="430"/>
      <c r="U39" s="410"/>
      <c r="V39" s="410"/>
      <c r="W39" s="410"/>
      <c r="X39" s="410"/>
      <c r="Y39" s="410"/>
      <c r="Z39" s="410"/>
      <c r="AA39" s="436"/>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c r="BC39" s="435"/>
      <c r="BD39" s="435"/>
      <c r="BE39" s="435"/>
      <c r="BF39" s="435"/>
      <c r="BG39" s="435"/>
      <c r="BH39" s="435"/>
      <c r="BI39" s="435"/>
      <c r="BJ39" s="435"/>
      <c r="BK39" s="435"/>
      <c r="BL39" s="435"/>
      <c r="BM39" s="435"/>
      <c r="BN39" s="435"/>
      <c r="BO39" s="435"/>
      <c r="BP39" s="435"/>
      <c r="BQ39" s="435"/>
    </row>
    <row r="40" spans="1:69" s="406" customFormat="1" ht="24.75" customHeight="1">
      <c r="A40" s="668"/>
      <c r="B40" s="399"/>
      <c r="C40" s="673" t="s">
        <v>605</v>
      </c>
      <c r="D40" s="675" t="s">
        <v>606</v>
      </c>
      <c r="E40" s="677" t="s">
        <v>607</v>
      </c>
      <c r="F40" s="666">
        <v>0</v>
      </c>
      <c r="G40" s="666">
        <v>5</v>
      </c>
      <c r="H40" s="666">
        <v>1</v>
      </c>
      <c r="I40" s="666">
        <v>0</v>
      </c>
      <c r="J40" s="666"/>
      <c r="K40" s="666"/>
      <c r="L40" s="666"/>
      <c r="M40" s="666"/>
      <c r="N40" s="411"/>
      <c r="O40" s="410"/>
      <c r="P40" s="410" t="s">
        <v>631</v>
      </c>
      <c r="Q40" s="410"/>
      <c r="R40" s="440">
        <v>200000000</v>
      </c>
      <c r="S40" s="410"/>
      <c r="T40" s="430"/>
      <c r="U40" s="440">
        <v>0</v>
      </c>
      <c r="V40" s="440">
        <v>200000000</v>
      </c>
      <c r="W40" s="440">
        <v>0</v>
      </c>
      <c r="X40" s="440">
        <v>0</v>
      </c>
      <c r="Y40" s="440">
        <v>0</v>
      </c>
      <c r="Z40" s="441">
        <f>+SUM(T40:Y40)</f>
        <v>200000000</v>
      </c>
      <c r="AA40" s="436"/>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c r="BC40" s="435"/>
      <c r="BD40" s="435"/>
      <c r="BE40" s="435"/>
      <c r="BF40" s="435"/>
      <c r="BG40" s="435"/>
      <c r="BH40" s="435"/>
      <c r="BI40" s="435"/>
      <c r="BJ40" s="435"/>
      <c r="BK40" s="435"/>
      <c r="BL40" s="435"/>
      <c r="BM40" s="435"/>
      <c r="BN40" s="435"/>
      <c r="BO40" s="435"/>
      <c r="BP40" s="435"/>
      <c r="BQ40" s="435"/>
    </row>
    <row r="41" spans="1:69" s="406" customFormat="1" ht="36">
      <c r="A41" s="668"/>
      <c r="B41" s="399"/>
      <c r="C41" s="674"/>
      <c r="D41" s="676"/>
      <c r="E41" s="678"/>
      <c r="F41" s="667"/>
      <c r="G41" s="667"/>
      <c r="H41" s="667"/>
      <c r="I41" s="667">
        <v>0</v>
      </c>
      <c r="J41" s="667"/>
      <c r="K41" s="667"/>
      <c r="L41" s="667"/>
      <c r="M41" s="667">
        <f>+SUM(I41:L41)</f>
        <v>0</v>
      </c>
      <c r="N41" s="411">
        <f>_xlfn.IFERROR(IF(OR(H40=0,H40=""),"-",SUM(I41:L41)/H40),"")</f>
        <v>0</v>
      </c>
      <c r="O41" s="410"/>
      <c r="P41" s="410" t="s">
        <v>630</v>
      </c>
      <c r="Q41" s="410"/>
      <c r="R41" s="440">
        <v>1200000000</v>
      </c>
      <c r="S41" s="410"/>
      <c r="T41" s="431">
        <v>0</v>
      </c>
      <c r="U41" s="434">
        <v>0</v>
      </c>
      <c r="V41" s="434">
        <f>+R41</f>
        <v>1200000000</v>
      </c>
      <c r="W41" s="434">
        <v>0</v>
      </c>
      <c r="X41" s="434">
        <v>0</v>
      </c>
      <c r="Y41" s="434">
        <v>0</v>
      </c>
      <c r="Z41" s="441">
        <f>+SUM(T41:Y41)</f>
        <v>1200000000</v>
      </c>
      <c r="AA41" s="436"/>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5"/>
      <c r="BH41" s="435"/>
      <c r="BI41" s="435"/>
      <c r="BJ41" s="435"/>
      <c r="BK41" s="435"/>
      <c r="BL41" s="435"/>
      <c r="BM41" s="435"/>
      <c r="BN41" s="435"/>
      <c r="BO41" s="435"/>
      <c r="BP41" s="435"/>
      <c r="BQ41" s="435"/>
    </row>
    <row r="42" spans="1:69" s="406" customFormat="1" ht="84">
      <c r="A42" s="668"/>
      <c r="B42" s="399"/>
      <c r="C42" s="409" t="s">
        <v>608</v>
      </c>
      <c r="D42" s="410" t="s">
        <v>609</v>
      </c>
      <c r="E42" s="410" t="s">
        <v>610</v>
      </c>
      <c r="F42" s="399">
        <v>0</v>
      </c>
      <c r="G42" s="399">
        <v>2</v>
      </c>
      <c r="H42" s="399">
        <v>1</v>
      </c>
      <c r="I42" s="399">
        <v>0</v>
      </c>
      <c r="J42" s="399"/>
      <c r="K42" s="399"/>
      <c r="L42" s="399"/>
      <c r="M42" s="399">
        <f>+SUM(I42:L42)</f>
        <v>0</v>
      </c>
      <c r="N42" s="411">
        <f>_xlfn.IFERROR(IF(OR(H42=0,H42=""),"-",SUM(I42:L42)/H42),"")</f>
        <v>0</v>
      </c>
      <c r="O42" s="410"/>
      <c r="P42" s="410"/>
      <c r="Q42" s="410"/>
      <c r="R42" s="410"/>
      <c r="S42" s="410"/>
      <c r="T42" s="431"/>
      <c r="U42" s="410"/>
      <c r="V42" s="410"/>
      <c r="W42" s="410"/>
      <c r="X42" s="410"/>
      <c r="Y42" s="410"/>
      <c r="Z42" s="410"/>
      <c r="AA42" s="436"/>
      <c r="AB42" s="435"/>
      <c r="AC42" s="435"/>
      <c r="AD42" s="435"/>
      <c r="AE42" s="435"/>
      <c r="AF42" s="435"/>
      <c r="AG42" s="435"/>
      <c r="AH42" s="435"/>
      <c r="AI42" s="435"/>
      <c r="AJ42" s="435"/>
      <c r="AK42" s="435"/>
      <c r="AL42" s="435"/>
      <c r="AM42" s="435"/>
      <c r="AN42" s="435"/>
      <c r="AO42" s="435"/>
      <c r="AP42" s="435"/>
      <c r="AQ42" s="435"/>
      <c r="AR42" s="435"/>
      <c r="AS42" s="435"/>
      <c r="AT42" s="435"/>
      <c r="AU42" s="435"/>
      <c r="AV42" s="435"/>
      <c r="AW42" s="435"/>
      <c r="AX42" s="435"/>
      <c r="AY42" s="435"/>
      <c r="AZ42" s="435"/>
      <c r="BA42" s="435"/>
      <c r="BB42" s="435"/>
      <c r="BC42" s="435"/>
      <c r="BD42" s="435"/>
      <c r="BE42" s="435"/>
      <c r="BF42" s="435"/>
      <c r="BG42" s="435"/>
      <c r="BH42" s="435"/>
      <c r="BI42" s="435"/>
      <c r="BJ42" s="435"/>
      <c r="BK42" s="435"/>
      <c r="BL42" s="435"/>
      <c r="BM42" s="435"/>
      <c r="BN42" s="435"/>
      <c r="BO42" s="435"/>
      <c r="BP42" s="435"/>
      <c r="BQ42" s="435"/>
    </row>
    <row r="43" spans="3:69" s="406" customFormat="1" ht="12">
      <c r="C43" s="418"/>
      <c r="D43" s="419"/>
      <c r="E43" s="419"/>
      <c r="F43" s="419"/>
      <c r="G43" s="419"/>
      <c r="H43" s="419"/>
      <c r="I43" s="419"/>
      <c r="J43" s="419"/>
      <c r="K43" s="419"/>
      <c r="L43" s="419"/>
      <c r="M43" s="419"/>
      <c r="N43" s="420"/>
      <c r="O43" s="421"/>
      <c r="P43" s="422"/>
      <c r="Q43" s="422"/>
      <c r="R43" s="423">
        <f>SUM(R39:R42)</f>
        <v>1400000000</v>
      </c>
      <c r="S43" s="423">
        <f>SUM(S39:S42)</f>
        <v>0</v>
      </c>
      <c r="T43" s="420"/>
      <c r="U43" s="423">
        <f aca="true" t="shared" si="2" ref="U43:Z43">SUM(U39:U42)</f>
        <v>0</v>
      </c>
      <c r="V43" s="423">
        <f t="shared" si="2"/>
        <v>1400000000</v>
      </c>
      <c r="W43" s="423"/>
      <c r="X43" s="423"/>
      <c r="Y43" s="423">
        <f t="shared" si="2"/>
        <v>0</v>
      </c>
      <c r="Z43" s="423">
        <f t="shared" si="2"/>
        <v>1400000000</v>
      </c>
      <c r="AA43" s="436"/>
      <c r="AB43" s="435"/>
      <c r="AC43" s="435"/>
      <c r="AD43" s="435"/>
      <c r="AE43" s="435"/>
      <c r="AF43" s="435"/>
      <c r="AG43" s="435"/>
      <c r="AH43" s="435"/>
      <c r="AI43" s="435"/>
      <c r="AJ43" s="435"/>
      <c r="AK43" s="435"/>
      <c r="AL43" s="435"/>
      <c r="AM43" s="435"/>
      <c r="AN43" s="435"/>
      <c r="AO43" s="435"/>
      <c r="AP43" s="435"/>
      <c r="AQ43" s="435"/>
      <c r="AR43" s="435"/>
      <c r="AS43" s="435"/>
      <c r="AT43" s="435"/>
      <c r="AU43" s="435"/>
      <c r="AV43" s="435"/>
      <c r="AW43" s="435"/>
      <c r="AX43" s="435"/>
      <c r="AY43" s="435"/>
      <c r="AZ43" s="435"/>
      <c r="BA43" s="435"/>
      <c r="BB43" s="435"/>
      <c r="BC43" s="435"/>
      <c r="BD43" s="435"/>
      <c r="BE43" s="435"/>
      <c r="BF43" s="435"/>
      <c r="BG43" s="435"/>
      <c r="BH43" s="435"/>
      <c r="BI43" s="435"/>
      <c r="BJ43" s="435"/>
      <c r="BK43" s="435"/>
      <c r="BL43" s="435"/>
      <c r="BM43" s="435"/>
      <c r="BN43" s="435"/>
      <c r="BO43" s="435"/>
      <c r="BP43" s="435"/>
      <c r="BQ43" s="435"/>
    </row>
    <row r="44" spans="1:69" s="406" customFormat="1" ht="84">
      <c r="A44" s="668" t="s">
        <v>619</v>
      </c>
      <c r="B44" s="414"/>
      <c r="C44" s="409" t="s">
        <v>611</v>
      </c>
      <c r="D44" s="410" t="s">
        <v>612</v>
      </c>
      <c r="E44" s="410" t="s">
        <v>613</v>
      </c>
      <c r="F44" s="399">
        <v>0</v>
      </c>
      <c r="G44" s="399">
        <v>1</v>
      </c>
      <c r="H44" s="399">
        <v>1</v>
      </c>
      <c r="I44" s="399">
        <v>0</v>
      </c>
      <c r="J44" s="399"/>
      <c r="K44" s="399"/>
      <c r="L44" s="399"/>
      <c r="M44" s="399">
        <f>+SUM(I44:L44)</f>
        <v>0</v>
      </c>
      <c r="N44" s="411">
        <f>_xlfn.IFERROR(IF(OR(H44=0,H44=""),"-",SUM(I44:L44)/H44),"")</f>
        <v>0</v>
      </c>
      <c r="O44" s="410"/>
      <c r="P44" s="410"/>
      <c r="Q44" s="410"/>
      <c r="R44" s="410"/>
      <c r="S44" s="410"/>
      <c r="T44" s="431"/>
      <c r="U44" s="410"/>
      <c r="V44" s="410"/>
      <c r="W44" s="410"/>
      <c r="X44" s="410"/>
      <c r="Y44" s="410"/>
      <c r="Z44" s="410"/>
      <c r="AA44" s="436"/>
      <c r="AB44" s="435"/>
      <c r="AC44" s="435"/>
      <c r="AD44" s="435"/>
      <c r="AE44" s="435"/>
      <c r="AF44" s="435"/>
      <c r="AG44" s="435"/>
      <c r="AH44" s="435"/>
      <c r="AI44" s="435"/>
      <c r="AJ44" s="435"/>
      <c r="AK44" s="435"/>
      <c r="AL44" s="435"/>
      <c r="AM44" s="435"/>
      <c r="AN44" s="435"/>
      <c r="AO44" s="435"/>
      <c r="AP44" s="435"/>
      <c r="AQ44" s="435"/>
      <c r="AR44" s="435"/>
      <c r="AS44" s="435"/>
      <c r="AT44" s="435"/>
      <c r="AU44" s="435"/>
      <c r="AV44" s="435"/>
      <c r="AW44" s="435"/>
      <c r="AX44" s="435"/>
      <c r="AY44" s="435"/>
      <c r="AZ44" s="435"/>
      <c r="BA44" s="435"/>
      <c r="BB44" s="435"/>
      <c r="BC44" s="435"/>
      <c r="BD44" s="435"/>
      <c r="BE44" s="435"/>
      <c r="BF44" s="435"/>
      <c r="BG44" s="435"/>
      <c r="BH44" s="435"/>
      <c r="BI44" s="435"/>
      <c r="BJ44" s="435"/>
      <c r="BK44" s="435"/>
      <c r="BL44" s="435"/>
      <c r="BM44" s="435"/>
      <c r="BN44" s="435"/>
      <c r="BO44" s="435"/>
      <c r="BP44" s="435"/>
      <c r="BQ44" s="435"/>
    </row>
    <row r="45" spans="1:69" s="406" customFormat="1" ht="120">
      <c r="A45" s="668"/>
      <c r="B45" s="414"/>
      <c r="C45" s="409" t="s">
        <v>614</v>
      </c>
      <c r="D45" s="410" t="s">
        <v>615</v>
      </c>
      <c r="E45" s="410" t="s">
        <v>616</v>
      </c>
      <c r="F45" s="399">
        <v>0</v>
      </c>
      <c r="G45" s="399">
        <v>1</v>
      </c>
      <c r="H45" s="399">
        <v>1</v>
      </c>
      <c r="I45" s="399">
        <v>0</v>
      </c>
      <c r="J45" s="399"/>
      <c r="K45" s="399"/>
      <c r="L45" s="399"/>
      <c r="M45" s="399">
        <f>+SUM(I45:L45)</f>
        <v>0</v>
      </c>
      <c r="N45" s="411">
        <f>_xlfn.IFERROR(IF(OR(H45=0,H45=""),"-",SUM(I45:L45)/H45),"")</f>
        <v>0</v>
      </c>
      <c r="O45" s="410"/>
      <c r="P45" s="410"/>
      <c r="Q45" s="410"/>
      <c r="R45" s="410"/>
      <c r="S45" s="432"/>
      <c r="T45" s="431"/>
      <c r="U45" s="410"/>
      <c r="V45" s="410"/>
      <c r="W45" s="410"/>
      <c r="X45" s="410"/>
      <c r="Y45" s="410"/>
      <c r="Z45" s="410"/>
      <c r="AA45" s="436"/>
      <c r="AB45" s="435"/>
      <c r="AC45" s="435"/>
      <c r="AD45" s="435"/>
      <c r="AE45" s="435"/>
      <c r="AF45" s="435"/>
      <c r="AG45" s="435"/>
      <c r="AH45" s="435"/>
      <c r="AI45" s="435"/>
      <c r="AJ45" s="435"/>
      <c r="AK45" s="435"/>
      <c r="AL45" s="435"/>
      <c r="AM45" s="435"/>
      <c r="AN45" s="435"/>
      <c r="AO45" s="435"/>
      <c r="AP45" s="435"/>
      <c r="AQ45" s="435"/>
      <c r="AR45" s="435"/>
      <c r="AS45" s="435"/>
      <c r="AT45" s="435"/>
      <c r="AU45" s="435"/>
      <c r="AV45" s="435"/>
      <c r="AW45" s="435"/>
      <c r="AX45" s="435"/>
      <c r="AY45" s="435"/>
      <c r="AZ45" s="435"/>
      <c r="BA45" s="435"/>
      <c r="BB45" s="435"/>
      <c r="BC45" s="435"/>
      <c r="BD45" s="435"/>
      <c r="BE45" s="435"/>
      <c r="BF45" s="435"/>
      <c r="BG45" s="435"/>
      <c r="BH45" s="435"/>
      <c r="BI45" s="435"/>
      <c r="BJ45" s="435"/>
      <c r="BK45" s="435"/>
      <c r="BL45" s="435"/>
      <c r="BM45" s="435"/>
      <c r="BN45" s="435"/>
      <c r="BO45" s="435"/>
      <c r="BP45" s="435"/>
      <c r="BQ45" s="435"/>
    </row>
    <row r="46" spans="3:69" s="406" customFormat="1" ht="12">
      <c r="C46" s="418"/>
      <c r="D46" s="419"/>
      <c r="E46" s="419"/>
      <c r="F46" s="419"/>
      <c r="G46" s="419"/>
      <c r="H46" s="419"/>
      <c r="I46" s="419"/>
      <c r="J46" s="419"/>
      <c r="K46" s="419"/>
      <c r="L46" s="419"/>
      <c r="M46" s="419"/>
      <c r="N46" s="420"/>
      <c r="O46" s="421"/>
      <c r="P46" s="422"/>
      <c r="Q46" s="422"/>
      <c r="R46" s="423">
        <f>SUM(R44:R45)</f>
        <v>0</v>
      </c>
      <c r="S46" s="423">
        <f aca="true" t="shared" si="3" ref="S46:Z46">SUM(S44:S45)</f>
        <v>0</v>
      </c>
      <c r="T46" s="420"/>
      <c r="U46" s="423">
        <f t="shared" si="3"/>
        <v>0</v>
      </c>
      <c r="V46" s="423">
        <f t="shared" si="3"/>
        <v>0</v>
      </c>
      <c r="W46" s="423"/>
      <c r="X46" s="423"/>
      <c r="Y46" s="423">
        <f t="shared" si="3"/>
        <v>0</v>
      </c>
      <c r="Z46" s="423">
        <f t="shared" si="3"/>
        <v>0</v>
      </c>
      <c r="AA46" s="436"/>
      <c r="AB46" s="435"/>
      <c r="AC46" s="435"/>
      <c r="AD46" s="435"/>
      <c r="AE46" s="435"/>
      <c r="AF46" s="435"/>
      <c r="AG46" s="435"/>
      <c r="AH46" s="435"/>
      <c r="AI46" s="435"/>
      <c r="AJ46" s="435"/>
      <c r="AK46" s="435"/>
      <c r="AL46" s="435"/>
      <c r="AM46" s="435"/>
      <c r="AN46" s="435"/>
      <c r="AO46" s="435"/>
      <c r="AP46" s="435"/>
      <c r="AQ46" s="435"/>
      <c r="AR46" s="435"/>
      <c r="AS46" s="435"/>
      <c r="AT46" s="435"/>
      <c r="AU46" s="435"/>
      <c r="AV46" s="435"/>
      <c r="AW46" s="435"/>
      <c r="AX46" s="435"/>
      <c r="AY46" s="435"/>
      <c r="AZ46" s="435"/>
      <c r="BA46" s="435"/>
      <c r="BB46" s="435"/>
      <c r="BC46" s="435"/>
      <c r="BD46" s="435"/>
      <c r="BE46" s="435"/>
      <c r="BF46" s="435"/>
      <c r="BG46" s="435"/>
      <c r="BH46" s="435"/>
      <c r="BI46" s="435"/>
      <c r="BJ46" s="435"/>
      <c r="BK46" s="435"/>
      <c r="BL46" s="435"/>
      <c r="BM46" s="435"/>
      <c r="BN46" s="435"/>
      <c r="BO46" s="435"/>
      <c r="BP46" s="435"/>
      <c r="BQ46" s="435"/>
    </row>
    <row r="47" spans="3:69" s="406" customFormat="1" ht="12">
      <c r="C47" s="424"/>
      <c r="D47" s="425"/>
      <c r="E47" s="425"/>
      <c r="F47" s="425"/>
      <c r="G47" s="425"/>
      <c r="H47" s="425"/>
      <c r="I47" s="425"/>
      <c r="J47" s="425"/>
      <c r="K47" s="425"/>
      <c r="L47" s="425"/>
      <c r="M47" s="425"/>
      <c r="N47" s="426"/>
      <c r="O47" s="427"/>
      <c r="P47" s="428"/>
      <c r="Q47" s="428"/>
      <c r="R47" s="429">
        <f>R43+R46</f>
        <v>1400000000</v>
      </c>
      <c r="S47" s="429">
        <f aca="true" t="shared" si="4" ref="S47:Z47">S43+S46</f>
        <v>0</v>
      </c>
      <c r="T47" s="426"/>
      <c r="U47" s="429">
        <f t="shared" si="4"/>
        <v>0</v>
      </c>
      <c r="V47" s="429">
        <f t="shared" si="4"/>
        <v>1400000000</v>
      </c>
      <c r="W47" s="429"/>
      <c r="X47" s="429"/>
      <c r="Y47" s="429">
        <f t="shared" si="4"/>
        <v>0</v>
      </c>
      <c r="Z47" s="429">
        <f t="shared" si="4"/>
        <v>1400000000</v>
      </c>
      <c r="AA47" s="436"/>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c r="BC47" s="435"/>
      <c r="BD47" s="435"/>
      <c r="BE47" s="435"/>
      <c r="BF47" s="435"/>
      <c r="BG47" s="435"/>
      <c r="BH47" s="435"/>
      <c r="BI47" s="435"/>
      <c r="BJ47" s="435"/>
      <c r="BK47" s="435"/>
      <c r="BL47" s="435"/>
      <c r="BM47" s="435"/>
      <c r="BN47" s="435"/>
      <c r="BO47" s="435"/>
      <c r="BP47" s="435"/>
      <c r="BQ47" s="435"/>
    </row>
    <row r="48" ht="15"/>
    <row r="49" spans="1:26" ht="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ht="1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spans="1:26" ht="1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row r="1020" spans="1:26" ht="1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row>
    <row r="1021" spans="1:26" ht="1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row>
    <row r="1022" spans="1:26" ht="1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row>
    <row r="1023" spans="1:26" ht="1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row>
    <row r="1024" spans="1:26" ht="1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row>
  </sheetData>
  <sheetProtection password="837E" sheet="1" objects="1" scenarios="1"/>
  <mergeCells count="73">
    <mergeCell ref="B15:D15"/>
    <mergeCell ref="F15:H15"/>
    <mergeCell ref="B3:D3"/>
    <mergeCell ref="F3:H3"/>
    <mergeCell ref="I3:O3"/>
    <mergeCell ref="B5:D5"/>
    <mergeCell ref="F5:H5"/>
    <mergeCell ref="B7:D7"/>
    <mergeCell ref="F7:H7"/>
    <mergeCell ref="B9:D9"/>
    <mergeCell ref="F9:H9"/>
    <mergeCell ref="B11:D11"/>
    <mergeCell ref="B13:D13"/>
    <mergeCell ref="F13:G13"/>
    <mergeCell ref="F24:F26"/>
    <mergeCell ref="B17:D17"/>
    <mergeCell ref="B18:D18"/>
    <mergeCell ref="B19:D19"/>
    <mergeCell ref="I19:O19"/>
    <mergeCell ref="B20:D20"/>
    <mergeCell ref="I20:O21"/>
    <mergeCell ref="G24:G26"/>
    <mergeCell ref="H24:H26"/>
    <mergeCell ref="I24:I26"/>
    <mergeCell ref="J24:J26"/>
    <mergeCell ref="K24:K26"/>
    <mergeCell ref="A24:A26"/>
    <mergeCell ref="B24:B26"/>
    <mergeCell ref="C24:C26"/>
    <mergeCell ref="D24:D26"/>
    <mergeCell ref="E24:E26"/>
    <mergeCell ref="Z24:Z26"/>
    <mergeCell ref="M24:M26"/>
    <mergeCell ref="N24:N26"/>
    <mergeCell ref="O24:O26"/>
    <mergeCell ref="P24:P26"/>
    <mergeCell ref="Q24:Q26"/>
    <mergeCell ref="R24:R26"/>
    <mergeCell ref="H27:H33"/>
    <mergeCell ref="S24:S26"/>
    <mergeCell ref="T24:T26"/>
    <mergeCell ref="U24:U26"/>
    <mergeCell ref="V24:V26"/>
    <mergeCell ref="L24:L26"/>
    <mergeCell ref="C27:C33"/>
    <mergeCell ref="D27:D33"/>
    <mergeCell ref="E27:E33"/>
    <mergeCell ref="F27:F33"/>
    <mergeCell ref="G27:G33"/>
    <mergeCell ref="A39:A42"/>
    <mergeCell ref="A44:A45"/>
    <mergeCell ref="K27:K33"/>
    <mergeCell ref="Y24:Y26"/>
    <mergeCell ref="W24:W26"/>
    <mergeCell ref="X24:X26"/>
    <mergeCell ref="C40:C41"/>
    <mergeCell ref="D40:D41"/>
    <mergeCell ref="E40:E41"/>
    <mergeCell ref="I27:I33"/>
    <mergeCell ref="J27:J33"/>
    <mergeCell ref="L27:L33"/>
    <mergeCell ref="M27:M33"/>
    <mergeCell ref="N27:N33"/>
    <mergeCell ref="A27:A36"/>
    <mergeCell ref="B27:B33"/>
    <mergeCell ref="L40:L41"/>
    <mergeCell ref="M40:M41"/>
    <mergeCell ref="F40:F41"/>
    <mergeCell ref="G40:G41"/>
    <mergeCell ref="H40:H41"/>
    <mergeCell ref="I40:I41"/>
    <mergeCell ref="J40:J41"/>
    <mergeCell ref="K40:K41"/>
  </mergeCell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FV72"/>
  <sheetViews>
    <sheetView zoomScale="90" zoomScaleNormal="90" zoomScalePageLayoutView="0" workbookViewId="0" topLeftCell="F19">
      <selection activeCell="J27" sqref="J27"/>
    </sheetView>
  </sheetViews>
  <sheetFormatPr defaultColWidth="11.421875" defaultRowHeight="15"/>
  <cols>
    <col min="1" max="1" width="3.421875" style="1" customWidth="1"/>
    <col min="2" max="2" width="11.421875" style="1" customWidth="1"/>
    <col min="3" max="3" width="3.57421875" style="1" customWidth="1"/>
    <col min="4" max="4" width="11.421875" style="1" customWidth="1"/>
    <col min="5" max="5" width="4.8515625" style="1" customWidth="1"/>
    <col min="6" max="6" width="24.8515625" style="1" customWidth="1"/>
    <col min="7" max="7" width="3.57421875" style="1" customWidth="1"/>
    <col min="8" max="8" width="3.7109375" style="1" customWidth="1"/>
    <col min="9" max="9" width="24.421875" style="1" customWidth="1"/>
    <col min="10" max="10" width="28.7109375" style="1" customWidth="1"/>
    <col min="11" max="13" width="11.7109375" style="1" bestFit="1" customWidth="1"/>
    <col min="14" max="15" width="4.140625" style="1" customWidth="1"/>
    <col min="16" max="16" width="4.421875" style="1" customWidth="1"/>
    <col min="17" max="17" width="3.140625" style="1" bestFit="1" customWidth="1"/>
    <col min="18" max="18" width="20.28125" style="1" bestFit="1" customWidth="1"/>
    <col min="19" max="19" width="11.7109375" style="1" bestFit="1" customWidth="1"/>
    <col min="20" max="20" width="11.421875" style="1" customWidth="1"/>
    <col min="21" max="21" width="34.7109375" style="1" customWidth="1"/>
    <col min="22" max="22" width="37.28125" style="1" customWidth="1"/>
    <col min="23" max="23" width="20.28125" style="1" bestFit="1" customWidth="1"/>
    <col min="24" max="24" width="11.57421875" style="1" bestFit="1" customWidth="1"/>
    <col min="25" max="25" width="11.7109375" style="1" bestFit="1" customWidth="1"/>
    <col min="26" max="26" width="15.8515625" style="1" bestFit="1" customWidth="1"/>
    <col min="27" max="27" width="18.57421875" style="1" bestFit="1" customWidth="1"/>
    <col min="28" max="28" width="11.421875" style="1" customWidth="1"/>
    <col min="29" max="29" width="20.28125" style="1" bestFit="1" customWidth="1"/>
    <col min="30" max="16384" width="11.421875" style="1" customWidth="1"/>
  </cols>
  <sheetData>
    <row r="1" ht="15">
      <c r="G1" s="227"/>
    </row>
    <row r="2" ht="15.75" thickBot="1">
      <c r="G2" s="227"/>
    </row>
    <row r="3" spans="7:20" ht="19.5" thickBot="1">
      <c r="G3" s="490" t="s">
        <v>129</v>
      </c>
      <c r="H3" s="491"/>
      <c r="I3" s="492"/>
      <c r="K3" s="493">
        <v>2014</v>
      </c>
      <c r="L3" s="494"/>
      <c r="M3" s="495"/>
      <c r="N3" s="512" t="s">
        <v>136</v>
      </c>
      <c r="O3" s="513"/>
      <c r="P3" s="513"/>
      <c r="Q3" s="513"/>
      <c r="R3" s="513"/>
      <c r="S3" s="513"/>
      <c r="T3" s="514"/>
    </row>
    <row r="4" spans="7:13" ht="6" customHeight="1" thickBot="1">
      <c r="G4" s="227"/>
      <c r="K4" s="56"/>
      <c r="L4" s="59"/>
      <c r="M4" s="60"/>
    </row>
    <row r="5" spans="7:13" ht="15.75" thickBot="1">
      <c r="G5" s="490" t="s">
        <v>131</v>
      </c>
      <c r="H5" s="491"/>
      <c r="I5" s="492"/>
      <c r="K5" s="496" t="s">
        <v>290</v>
      </c>
      <c r="L5" s="497"/>
      <c r="M5" s="498"/>
    </row>
    <row r="6" spans="7:13" ht="5.25" customHeight="1" thickBot="1">
      <c r="G6" s="51"/>
      <c r="H6" s="53"/>
      <c r="I6" s="54"/>
      <c r="K6" s="61"/>
      <c r="L6" s="69"/>
      <c r="M6" s="60"/>
    </row>
    <row r="7" spans="7:13" ht="15.75" thickBot="1">
      <c r="G7" s="490" t="s">
        <v>132</v>
      </c>
      <c r="H7" s="491"/>
      <c r="I7" s="492"/>
      <c r="K7" s="499" t="s">
        <v>291</v>
      </c>
      <c r="L7" s="500"/>
      <c r="M7" s="501"/>
    </row>
    <row r="8" spans="7:13" ht="4.5" customHeight="1" thickBot="1">
      <c r="G8" s="42"/>
      <c r="H8" s="42"/>
      <c r="I8" s="42"/>
      <c r="K8" s="63"/>
      <c r="L8" s="69"/>
      <c r="M8" s="60"/>
    </row>
    <row r="9" spans="7:13" ht="15.75" thickBot="1">
      <c r="G9" s="490" t="s">
        <v>119</v>
      </c>
      <c r="H9" s="491"/>
      <c r="I9" s="492"/>
      <c r="K9" s="502" t="s">
        <v>292</v>
      </c>
      <c r="L9" s="503"/>
      <c r="M9" s="504"/>
    </row>
    <row r="10" spans="7:13" ht="5.25" customHeight="1" thickBot="1">
      <c r="G10" s="42"/>
      <c r="H10" s="42"/>
      <c r="I10" s="42"/>
      <c r="K10" s="61"/>
      <c r="L10" s="69"/>
      <c r="M10" s="60"/>
    </row>
    <row r="11" spans="7:13" ht="15.75" thickBot="1">
      <c r="G11" s="490" t="s">
        <v>293</v>
      </c>
      <c r="H11" s="491"/>
      <c r="I11" s="492"/>
      <c r="K11" s="61"/>
      <c r="L11" s="69"/>
      <c r="M11" s="60"/>
    </row>
    <row r="12" spans="7:13" ht="4.5" customHeight="1" thickBot="1">
      <c r="G12" s="42"/>
      <c r="H12" s="42"/>
      <c r="I12" s="42"/>
      <c r="K12" s="61"/>
      <c r="L12" s="69"/>
      <c r="M12" s="60"/>
    </row>
    <row r="13" spans="7:13" ht="16.5" thickBot="1">
      <c r="G13" s="490" t="s">
        <v>294</v>
      </c>
      <c r="H13" s="491"/>
      <c r="I13" s="492"/>
      <c r="K13" s="505"/>
      <c r="L13" s="506"/>
      <c r="M13" s="66"/>
    </row>
    <row r="14" spans="7:13" ht="5.25" customHeight="1" thickBot="1">
      <c r="G14" s="42"/>
      <c r="H14" s="42"/>
      <c r="I14" s="42"/>
      <c r="K14" s="64"/>
      <c r="L14" s="65"/>
      <c r="M14" s="69"/>
    </row>
    <row r="15" spans="7:13" ht="15.75" thickBot="1">
      <c r="G15" s="490" t="s">
        <v>120</v>
      </c>
      <c r="H15" s="491"/>
      <c r="I15" s="492"/>
      <c r="K15" s="502" t="s">
        <v>135</v>
      </c>
      <c r="L15" s="503"/>
      <c r="M15" s="504"/>
    </row>
    <row r="16" spans="7:13" ht="3.75" customHeight="1" thickBot="1">
      <c r="G16" s="55"/>
      <c r="H16" s="53"/>
      <c r="I16" s="55"/>
      <c r="K16" s="57"/>
      <c r="L16" s="58"/>
      <c r="M16" s="70"/>
    </row>
    <row r="17" spans="7:11" ht="15.75" thickBot="1">
      <c r="G17" s="490" t="s">
        <v>121</v>
      </c>
      <c r="H17" s="491"/>
      <c r="I17" s="492"/>
      <c r="K17" s="45" t="s">
        <v>125</v>
      </c>
    </row>
    <row r="18" spans="7:11" ht="15.75" thickBot="1">
      <c r="G18" s="490" t="s">
        <v>122</v>
      </c>
      <c r="H18" s="491"/>
      <c r="I18" s="492"/>
      <c r="K18" s="46" t="s">
        <v>126</v>
      </c>
    </row>
    <row r="19" spans="7:20" ht="17.25" customHeight="1" thickBot="1">
      <c r="G19" s="490" t="s">
        <v>123</v>
      </c>
      <c r="H19" s="491"/>
      <c r="I19" s="492"/>
      <c r="K19" s="46" t="s">
        <v>127</v>
      </c>
      <c r="N19" s="515">
        <v>0</v>
      </c>
      <c r="O19" s="516"/>
      <c r="P19" s="516"/>
      <c r="Q19" s="516"/>
      <c r="R19" s="516"/>
      <c r="S19" s="516"/>
      <c r="T19" s="517"/>
    </row>
    <row r="20" spans="7:20" ht="15.75" thickBot="1">
      <c r="G20" s="490" t="s">
        <v>124</v>
      </c>
      <c r="H20" s="491"/>
      <c r="I20" s="492"/>
      <c r="K20" s="46" t="s">
        <v>128</v>
      </c>
      <c r="N20" s="518" t="s">
        <v>141</v>
      </c>
      <c r="O20" s="519"/>
      <c r="P20" s="519"/>
      <c r="Q20" s="519"/>
      <c r="R20" s="519"/>
      <c r="S20" s="519"/>
      <c r="T20" s="520"/>
    </row>
    <row r="21" spans="7:20" ht="15">
      <c r="G21" s="227"/>
      <c r="N21" s="521"/>
      <c r="O21" s="522"/>
      <c r="P21" s="522"/>
      <c r="Q21" s="522"/>
      <c r="R21" s="522"/>
      <c r="S21" s="522"/>
      <c r="T21" s="523"/>
    </row>
    <row r="22" ht="15">
      <c r="G22" s="227"/>
    </row>
    <row r="23" ht="15">
      <c r="G23" s="227"/>
    </row>
    <row r="24" spans="1:29" ht="15" customHeight="1">
      <c r="A24" s="549" t="s">
        <v>164</v>
      </c>
      <c r="B24" s="551" t="s">
        <v>0</v>
      </c>
      <c r="C24" s="549" t="s">
        <v>164</v>
      </c>
      <c r="D24" s="551" t="s">
        <v>1</v>
      </c>
      <c r="E24" s="549" t="s">
        <v>164</v>
      </c>
      <c r="F24" s="541" t="s">
        <v>2</v>
      </c>
      <c r="G24" s="543" t="s">
        <v>164</v>
      </c>
      <c r="H24" s="543" t="s">
        <v>3</v>
      </c>
      <c r="I24" s="541" t="s">
        <v>4</v>
      </c>
      <c r="J24" s="541" t="s">
        <v>5</v>
      </c>
      <c r="K24" s="541" t="s">
        <v>6</v>
      </c>
      <c r="L24" s="541" t="s">
        <v>7</v>
      </c>
      <c r="M24" s="541" t="s">
        <v>137</v>
      </c>
      <c r="N24" s="547" t="s">
        <v>32</v>
      </c>
      <c r="O24" s="547" t="s">
        <v>8</v>
      </c>
      <c r="P24" s="547" t="s">
        <v>9</v>
      </c>
      <c r="Q24" s="547" t="s">
        <v>10</v>
      </c>
      <c r="R24" s="547" t="s">
        <v>11</v>
      </c>
      <c r="S24" s="541" t="s">
        <v>165</v>
      </c>
      <c r="T24" s="541" t="s">
        <v>166</v>
      </c>
      <c r="U24" s="541" t="s">
        <v>13</v>
      </c>
      <c r="V24" s="541" t="s">
        <v>167</v>
      </c>
      <c r="W24" s="545" t="s">
        <v>168</v>
      </c>
      <c r="X24" s="527" t="s">
        <v>162</v>
      </c>
      <c r="Y24" s="524" t="s">
        <v>169</v>
      </c>
      <c r="Z24" s="525" t="s">
        <v>16</v>
      </c>
      <c r="AA24" s="525" t="s">
        <v>17</v>
      </c>
      <c r="AB24" s="525" t="s">
        <v>18</v>
      </c>
      <c r="AC24" s="525" t="s">
        <v>11</v>
      </c>
    </row>
    <row r="25" spans="1:29" ht="31.5" customHeight="1">
      <c r="A25" s="550"/>
      <c r="B25" s="552"/>
      <c r="C25" s="550"/>
      <c r="D25" s="552"/>
      <c r="E25" s="550"/>
      <c r="F25" s="542"/>
      <c r="G25" s="544"/>
      <c r="H25" s="544"/>
      <c r="I25" s="542"/>
      <c r="J25" s="542"/>
      <c r="K25" s="542"/>
      <c r="L25" s="542"/>
      <c r="M25" s="542"/>
      <c r="N25" s="548"/>
      <c r="O25" s="548"/>
      <c r="P25" s="548"/>
      <c r="Q25" s="548"/>
      <c r="R25" s="548"/>
      <c r="S25" s="542"/>
      <c r="T25" s="542"/>
      <c r="U25" s="542"/>
      <c r="V25" s="542"/>
      <c r="W25" s="546"/>
      <c r="X25" s="524"/>
      <c r="Y25" s="524"/>
      <c r="Z25" s="525"/>
      <c r="AA25" s="525"/>
      <c r="AB25" s="525"/>
      <c r="AC25" s="525"/>
    </row>
    <row r="26" spans="1:29" ht="46.5" customHeight="1">
      <c r="A26" s="550"/>
      <c r="B26" s="552"/>
      <c r="C26" s="550"/>
      <c r="D26" s="552"/>
      <c r="E26" s="550"/>
      <c r="F26" s="542"/>
      <c r="G26" s="544"/>
      <c r="H26" s="544"/>
      <c r="I26" s="542"/>
      <c r="J26" s="542"/>
      <c r="K26" s="542"/>
      <c r="L26" s="542"/>
      <c r="M26" s="542"/>
      <c r="N26" s="548"/>
      <c r="O26" s="548"/>
      <c r="P26" s="548"/>
      <c r="Q26" s="548"/>
      <c r="R26" s="548"/>
      <c r="S26" s="542"/>
      <c r="T26" s="542"/>
      <c r="U26" s="542"/>
      <c r="V26" s="542"/>
      <c r="W26" s="546"/>
      <c r="X26" s="524"/>
      <c r="Y26" s="524"/>
      <c r="Z26" s="526"/>
      <c r="AA26" s="526"/>
      <c r="AB26" s="526"/>
      <c r="AC26" s="526"/>
    </row>
    <row r="27" spans="1:30" ht="120">
      <c r="A27" s="3"/>
      <c r="B27" s="687" t="s">
        <v>298</v>
      </c>
      <c r="C27" s="612">
        <v>0.5</v>
      </c>
      <c r="D27" s="691" t="s">
        <v>632</v>
      </c>
      <c r="E27" s="379">
        <v>0.25</v>
      </c>
      <c r="F27" s="236" t="s">
        <v>633</v>
      </c>
      <c r="G27" s="228">
        <v>1</v>
      </c>
      <c r="H27" s="228"/>
      <c r="I27" s="356" t="s">
        <v>634</v>
      </c>
      <c r="J27" s="356" t="s">
        <v>635</v>
      </c>
      <c r="K27" s="237"/>
      <c r="L27" s="237"/>
      <c r="M27" s="442"/>
      <c r="N27" s="237"/>
      <c r="O27" s="237"/>
      <c r="P27" s="237"/>
      <c r="Q27" s="237"/>
      <c r="R27" s="443">
        <v>0</v>
      </c>
      <c r="S27" s="237" t="s">
        <v>44</v>
      </c>
      <c r="T27" s="237"/>
      <c r="U27" s="356"/>
      <c r="V27" s="356"/>
      <c r="W27" s="239">
        <v>0</v>
      </c>
      <c r="X27" s="239"/>
      <c r="Y27" s="239"/>
      <c r="Z27" s="240"/>
      <c r="AA27" s="240"/>
      <c r="AB27" s="240"/>
      <c r="AC27" s="240"/>
      <c r="AD27" s="2"/>
    </row>
    <row r="28" spans="1:30" ht="15">
      <c r="A28" s="3"/>
      <c r="B28" s="687"/>
      <c r="C28" s="612"/>
      <c r="D28" s="691"/>
      <c r="E28" s="611" t="s">
        <v>45</v>
      </c>
      <c r="F28" s="611" t="s">
        <v>45</v>
      </c>
      <c r="G28" s="241"/>
      <c r="H28" s="241"/>
      <c r="I28" s="264"/>
      <c r="J28" s="264"/>
      <c r="K28" s="264"/>
      <c r="L28" s="264"/>
      <c r="M28" s="264"/>
      <c r="N28" s="264"/>
      <c r="O28" s="264"/>
      <c r="P28" s="264"/>
      <c r="Q28" s="264"/>
      <c r="R28" s="444"/>
      <c r="S28" s="264"/>
      <c r="T28" s="242"/>
      <c r="U28" s="299"/>
      <c r="V28" s="299"/>
      <c r="W28" s="243">
        <v>0</v>
      </c>
      <c r="X28" s="445">
        <v>0</v>
      </c>
      <c r="Y28" s="446"/>
      <c r="Z28" s="243"/>
      <c r="AA28" s="243"/>
      <c r="AB28" s="243"/>
      <c r="AC28" s="243"/>
      <c r="AD28" s="2"/>
    </row>
    <row r="29" spans="1:30" ht="120">
      <c r="A29" s="3"/>
      <c r="B29" s="687"/>
      <c r="C29" s="612"/>
      <c r="D29" s="687"/>
      <c r="E29" s="612">
        <v>0.25</v>
      </c>
      <c r="F29" s="599" t="s">
        <v>636</v>
      </c>
      <c r="G29" s="228">
        <v>0.5</v>
      </c>
      <c r="H29" s="228"/>
      <c r="I29" s="356" t="s">
        <v>637</v>
      </c>
      <c r="J29" s="356" t="s">
        <v>638</v>
      </c>
      <c r="K29" s="237">
        <v>0</v>
      </c>
      <c r="L29" s="237">
        <v>1</v>
      </c>
      <c r="M29" s="237">
        <v>1</v>
      </c>
      <c r="N29" s="443"/>
      <c r="O29" s="237"/>
      <c r="P29" s="237"/>
      <c r="Q29" s="237"/>
      <c r="R29" s="443"/>
      <c r="S29" s="447">
        <v>0</v>
      </c>
      <c r="T29" s="237" t="s">
        <v>639</v>
      </c>
      <c r="U29" s="356" t="s">
        <v>640</v>
      </c>
      <c r="V29" s="356"/>
      <c r="W29" s="397">
        <v>150000000</v>
      </c>
      <c r="X29" s="353">
        <v>0</v>
      </c>
      <c r="Y29" s="357">
        <v>0</v>
      </c>
      <c r="Z29" s="353">
        <v>0</v>
      </c>
      <c r="AA29" s="353">
        <v>150000000</v>
      </c>
      <c r="AB29" s="353">
        <v>0</v>
      </c>
      <c r="AC29" s="353">
        <f>+SUM(Z29:AB29)</f>
        <v>150000000</v>
      </c>
      <c r="AD29" s="2"/>
    </row>
    <row r="30" spans="1:30" ht="96">
      <c r="A30" s="3"/>
      <c r="B30" s="687"/>
      <c r="C30" s="612"/>
      <c r="D30" s="687"/>
      <c r="E30" s="612"/>
      <c r="F30" s="599"/>
      <c r="G30" s="228">
        <v>0.5</v>
      </c>
      <c r="H30" s="228"/>
      <c r="I30" s="263" t="s">
        <v>641</v>
      </c>
      <c r="J30" s="356" t="s">
        <v>642</v>
      </c>
      <c r="K30" s="237">
        <v>0</v>
      </c>
      <c r="L30" s="237"/>
      <c r="M30" s="237"/>
      <c r="N30" s="237"/>
      <c r="O30" s="237"/>
      <c r="P30" s="237"/>
      <c r="Q30" s="237"/>
      <c r="R30" s="443">
        <v>0</v>
      </c>
      <c r="S30" s="237" t="s">
        <v>44</v>
      </c>
      <c r="T30" s="237"/>
      <c r="U30" s="356"/>
      <c r="V30" s="356"/>
      <c r="W30" s="397">
        <v>0</v>
      </c>
      <c r="X30" s="353"/>
      <c r="Y30" s="353"/>
      <c r="Z30" s="353">
        <v>0</v>
      </c>
      <c r="AA30" s="353">
        <v>0</v>
      </c>
      <c r="AB30" s="353">
        <v>0</v>
      </c>
      <c r="AC30" s="353">
        <f>+SUM(Z30:AB30)</f>
        <v>0</v>
      </c>
      <c r="AD30" s="2"/>
    </row>
    <row r="31" spans="1:30" ht="15">
      <c r="A31" s="3"/>
      <c r="B31" s="687"/>
      <c r="C31" s="612"/>
      <c r="D31" s="687"/>
      <c r="E31" s="611" t="s">
        <v>45</v>
      </c>
      <c r="F31" s="611" t="s">
        <v>45</v>
      </c>
      <c r="G31" s="241"/>
      <c r="H31" s="241"/>
      <c r="I31" s="264"/>
      <c r="J31" s="264"/>
      <c r="K31" s="264"/>
      <c r="L31" s="264"/>
      <c r="M31" s="264"/>
      <c r="N31" s="449"/>
      <c r="O31" s="264"/>
      <c r="P31" s="264"/>
      <c r="Q31" s="264"/>
      <c r="R31" s="449">
        <v>150000000</v>
      </c>
      <c r="S31" s="264"/>
      <c r="T31" s="242"/>
      <c r="U31" s="299"/>
      <c r="V31" s="299"/>
      <c r="W31" s="243">
        <v>150000000</v>
      </c>
      <c r="X31" s="445">
        <v>0</v>
      </c>
      <c r="Y31" s="446">
        <v>0</v>
      </c>
      <c r="Z31" s="243"/>
      <c r="AA31" s="243">
        <v>150000000</v>
      </c>
      <c r="AB31" s="243"/>
      <c r="AC31" s="243">
        <v>150000000</v>
      </c>
      <c r="AD31" s="2"/>
    </row>
    <row r="32" spans="1:30" ht="96">
      <c r="A32" s="3"/>
      <c r="B32" s="687"/>
      <c r="C32" s="612"/>
      <c r="D32" s="687"/>
      <c r="E32" s="379">
        <v>0.25</v>
      </c>
      <c r="F32" s="236" t="s">
        <v>643</v>
      </c>
      <c r="G32" s="228">
        <v>1</v>
      </c>
      <c r="H32" s="228"/>
      <c r="I32" s="263" t="s">
        <v>644</v>
      </c>
      <c r="J32" s="356" t="s">
        <v>645</v>
      </c>
      <c r="K32" s="237">
        <v>0</v>
      </c>
      <c r="L32" s="237">
        <v>1</v>
      </c>
      <c r="M32" s="237"/>
      <c r="N32" s="237"/>
      <c r="O32" s="237"/>
      <c r="P32" s="237"/>
      <c r="Q32" s="237"/>
      <c r="R32" s="443">
        <v>0</v>
      </c>
      <c r="S32" s="237" t="s">
        <v>44</v>
      </c>
      <c r="T32" s="237"/>
      <c r="U32" s="450"/>
      <c r="V32" s="450"/>
      <c r="W32" s="448"/>
      <c r="X32" s="239"/>
      <c r="Y32" s="239"/>
      <c r="Z32" s="240"/>
      <c r="AA32" s="240"/>
      <c r="AB32" s="240"/>
      <c r="AC32" s="240"/>
      <c r="AD32" s="2"/>
    </row>
    <row r="33" spans="1:30" ht="15">
      <c r="A33" s="3"/>
      <c r="B33" s="687"/>
      <c r="C33" s="612"/>
      <c r="D33" s="687"/>
      <c r="E33" s="611" t="s">
        <v>45</v>
      </c>
      <c r="F33" s="611" t="s">
        <v>45</v>
      </c>
      <c r="G33" s="241"/>
      <c r="H33" s="241"/>
      <c r="I33" s="264"/>
      <c r="J33" s="264"/>
      <c r="K33" s="264"/>
      <c r="L33" s="264"/>
      <c r="M33" s="264"/>
      <c r="N33" s="264"/>
      <c r="O33" s="264"/>
      <c r="P33" s="264"/>
      <c r="Q33" s="264"/>
      <c r="R33" s="444"/>
      <c r="S33" s="264"/>
      <c r="T33" s="242"/>
      <c r="U33" s="299"/>
      <c r="V33" s="299"/>
      <c r="W33" s="243"/>
      <c r="X33" s="445">
        <v>0</v>
      </c>
      <c r="Y33" s="446" t="e">
        <v>#DIV/0!</v>
      </c>
      <c r="Z33" s="243"/>
      <c r="AA33" s="243"/>
      <c r="AB33" s="243"/>
      <c r="AC33" s="243"/>
      <c r="AD33" s="2"/>
    </row>
    <row r="34" spans="1:30" ht="108">
      <c r="A34" s="3"/>
      <c r="B34" s="687"/>
      <c r="C34" s="612"/>
      <c r="D34" s="687"/>
      <c r="E34" s="612">
        <v>0.25</v>
      </c>
      <c r="F34" s="599" t="s">
        <v>646</v>
      </c>
      <c r="G34" s="228">
        <v>0.33</v>
      </c>
      <c r="H34" s="228"/>
      <c r="I34" s="263" t="s">
        <v>647</v>
      </c>
      <c r="J34" s="356" t="s">
        <v>648</v>
      </c>
      <c r="K34" s="237">
        <v>0</v>
      </c>
      <c r="L34" s="237">
        <v>1</v>
      </c>
      <c r="M34" s="237">
        <v>1</v>
      </c>
      <c r="N34" s="237"/>
      <c r="O34" s="443"/>
      <c r="P34" s="237"/>
      <c r="Q34" s="237"/>
      <c r="R34" s="443">
        <v>50000000</v>
      </c>
      <c r="S34" s="447">
        <v>0</v>
      </c>
      <c r="T34" s="237"/>
      <c r="U34" s="355" t="s">
        <v>640</v>
      </c>
      <c r="V34" s="355" t="s">
        <v>649</v>
      </c>
      <c r="W34" s="448">
        <v>50000000</v>
      </c>
      <c r="X34" s="239"/>
      <c r="Y34" s="239"/>
      <c r="Z34" s="240">
        <v>40000000</v>
      </c>
      <c r="AA34" s="451">
        <v>10000000</v>
      </c>
      <c r="AB34" s="240"/>
      <c r="AC34" s="240">
        <v>50000000</v>
      </c>
      <c r="AD34" s="2"/>
    </row>
    <row r="35" spans="1:30" ht="132">
      <c r="A35" s="3"/>
      <c r="B35" s="687"/>
      <c r="C35" s="612"/>
      <c r="D35" s="687"/>
      <c r="E35" s="612"/>
      <c r="F35" s="599"/>
      <c r="G35" s="228">
        <v>0.33</v>
      </c>
      <c r="H35" s="228"/>
      <c r="I35" s="263" t="s">
        <v>650</v>
      </c>
      <c r="J35" s="356" t="s">
        <v>40</v>
      </c>
      <c r="K35" s="237">
        <v>0</v>
      </c>
      <c r="L35" s="237">
        <v>1</v>
      </c>
      <c r="M35" s="237">
        <v>1</v>
      </c>
      <c r="N35" s="443"/>
      <c r="O35" s="443"/>
      <c r="P35" s="443"/>
      <c r="Q35" s="237"/>
      <c r="R35" s="443">
        <v>90200000</v>
      </c>
      <c r="S35" s="447">
        <v>0</v>
      </c>
      <c r="T35" s="237"/>
      <c r="U35" s="356" t="s">
        <v>640</v>
      </c>
      <c r="V35" s="356" t="s">
        <v>651</v>
      </c>
      <c r="W35" s="448">
        <v>90200000</v>
      </c>
      <c r="X35" s="239"/>
      <c r="Y35" s="239"/>
      <c r="Z35" s="448">
        <v>70200000</v>
      </c>
      <c r="AA35" s="240">
        <v>20000000</v>
      </c>
      <c r="AB35" s="240"/>
      <c r="AC35" s="240">
        <v>90200000</v>
      </c>
      <c r="AD35" s="2"/>
    </row>
    <row r="36" spans="1:30" ht="60">
      <c r="A36" s="3"/>
      <c r="B36" s="687"/>
      <c r="C36" s="612"/>
      <c r="D36" s="687"/>
      <c r="E36" s="612"/>
      <c r="F36" s="599"/>
      <c r="G36" s="228">
        <v>0.34</v>
      </c>
      <c r="H36" s="228"/>
      <c r="I36" s="263" t="s">
        <v>652</v>
      </c>
      <c r="J36" s="356" t="s">
        <v>653</v>
      </c>
      <c r="K36" s="237">
        <v>0</v>
      </c>
      <c r="L36" s="237">
        <v>1</v>
      </c>
      <c r="M36" s="237">
        <v>1</v>
      </c>
      <c r="N36" s="237"/>
      <c r="O36" s="237"/>
      <c r="P36" s="443"/>
      <c r="Q36" s="237"/>
      <c r="R36" s="443">
        <v>62070600</v>
      </c>
      <c r="S36" s="447">
        <v>0</v>
      </c>
      <c r="T36" s="237"/>
      <c r="U36" s="356" t="s">
        <v>640</v>
      </c>
      <c r="V36" s="356" t="s">
        <v>654</v>
      </c>
      <c r="W36" s="448">
        <v>62070600</v>
      </c>
      <c r="X36" s="239"/>
      <c r="Y36" s="239"/>
      <c r="Z36" s="448">
        <v>62070600</v>
      </c>
      <c r="AA36" s="240"/>
      <c r="AB36" s="240"/>
      <c r="AC36" s="240">
        <v>62070600</v>
      </c>
      <c r="AD36" s="2"/>
    </row>
    <row r="37" spans="1:30" ht="15">
      <c r="A37" s="3"/>
      <c r="B37" s="687"/>
      <c r="C37" s="358"/>
      <c r="D37" s="452"/>
      <c r="E37" s="611" t="s">
        <v>45</v>
      </c>
      <c r="F37" s="611" t="s">
        <v>45</v>
      </c>
      <c r="G37" s="241"/>
      <c r="H37" s="241"/>
      <c r="I37" s="264"/>
      <c r="J37" s="264"/>
      <c r="K37" s="264"/>
      <c r="L37" s="264"/>
      <c r="M37" s="264"/>
      <c r="N37" s="449">
        <v>41200000</v>
      </c>
      <c r="O37" s="449">
        <v>70000000</v>
      </c>
      <c r="P37" s="449">
        <v>91270600</v>
      </c>
      <c r="Q37" s="264"/>
      <c r="R37" s="449">
        <v>202270600</v>
      </c>
      <c r="S37" s="264"/>
      <c r="T37" s="242"/>
      <c r="U37" s="299"/>
      <c r="V37" s="299"/>
      <c r="W37" s="243">
        <v>202270600</v>
      </c>
      <c r="X37" s="445">
        <v>0</v>
      </c>
      <c r="Y37" s="244">
        <v>0</v>
      </c>
      <c r="Z37" s="243">
        <v>172270600</v>
      </c>
      <c r="AA37" s="453">
        <v>30000000</v>
      </c>
      <c r="AB37" s="243"/>
      <c r="AC37" s="243">
        <v>202270600</v>
      </c>
      <c r="AD37" s="2"/>
    </row>
    <row r="38" spans="1:30" ht="15">
      <c r="A38" s="3"/>
      <c r="B38" s="687"/>
      <c r="C38" s="358"/>
      <c r="D38" s="686" t="s">
        <v>46</v>
      </c>
      <c r="E38" s="686"/>
      <c r="F38" s="686"/>
      <c r="G38" s="692"/>
      <c r="H38" s="692"/>
      <c r="I38" s="692"/>
      <c r="J38" s="692"/>
      <c r="K38" s="692"/>
      <c r="L38" s="692"/>
      <c r="M38" s="692"/>
      <c r="N38" s="692"/>
      <c r="O38" s="692"/>
      <c r="P38" s="692"/>
      <c r="Q38" s="692"/>
      <c r="R38" s="692"/>
      <c r="S38" s="692"/>
      <c r="T38" s="692"/>
      <c r="U38" s="338"/>
      <c r="V38" s="338"/>
      <c r="W38" s="454">
        <v>352270600</v>
      </c>
      <c r="X38" s="455">
        <v>0</v>
      </c>
      <c r="Y38" s="456">
        <v>0</v>
      </c>
      <c r="Z38" s="245">
        <v>172270600</v>
      </c>
      <c r="AA38" s="245">
        <v>180000000</v>
      </c>
      <c r="AB38" s="246"/>
      <c r="AC38" s="245">
        <v>352270600</v>
      </c>
      <c r="AD38" s="2"/>
    </row>
    <row r="39" spans="1:30" ht="72">
      <c r="A39" s="3"/>
      <c r="B39" s="687"/>
      <c r="C39" s="612">
        <v>0.5</v>
      </c>
      <c r="D39" s="687" t="s">
        <v>655</v>
      </c>
      <c r="E39" s="612">
        <v>0.5</v>
      </c>
      <c r="F39" s="693" t="s">
        <v>656</v>
      </c>
      <c r="G39" s="228">
        <v>0.25</v>
      </c>
      <c r="H39" s="228"/>
      <c r="I39" s="263" t="s">
        <v>657</v>
      </c>
      <c r="J39" s="263" t="s">
        <v>658</v>
      </c>
      <c r="K39" s="237">
        <v>0</v>
      </c>
      <c r="L39" s="237">
        <v>1</v>
      </c>
      <c r="M39" s="237">
        <v>0</v>
      </c>
      <c r="N39" s="443"/>
      <c r="O39" s="237"/>
      <c r="P39" s="443"/>
      <c r="Q39" s="237"/>
      <c r="R39" s="457">
        <v>26400000</v>
      </c>
      <c r="S39" s="447">
        <v>0</v>
      </c>
      <c r="T39" s="237"/>
      <c r="U39" s="356" t="s">
        <v>659</v>
      </c>
      <c r="V39" s="356" t="s">
        <v>660</v>
      </c>
      <c r="W39" s="448">
        <v>26400000</v>
      </c>
      <c r="X39" s="239"/>
      <c r="Y39" s="239"/>
      <c r="Z39" s="240"/>
      <c r="AA39" s="240">
        <v>26400000</v>
      </c>
      <c r="AB39" s="240"/>
      <c r="AC39" s="240">
        <v>26400000</v>
      </c>
      <c r="AD39" s="2"/>
    </row>
    <row r="40" spans="1:30" ht="132">
      <c r="A40" s="3"/>
      <c r="B40" s="687"/>
      <c r="C40" s="612"/>
      <c r="D40" s="687"/>
      <c r="E40" s="612"/>
      <c r="F40" s="693"/>
      <c r="G40" s="228">
        <v>0.25</v>
      </c>
      <c r="H40" s="228"/>
      <c r="I40" s="263" t="s">
        <v>661</v>
      </c>
      <c r="J40" s="263" t="s">
        <v>40</v>
      </c>
      <c r="K40" s="237">
        <v>0</v>
      </c>
      <c r="L40" s="237">
        <v>1</v>
      </c>
      <c r="M40" s="237">
        <v>1</v>
      </c>
      <c r="N40" s="237"/>
      <c r="O40" s="237"/>
      <c r="P40" s="237"/>
      <c r="Q40" s="237"/>
      <c r="R40" s="457"/>
      <c r="S40" s="237"/>
      <c r="T40" s="237"/>
      <c r="U40" s="356"/>
      <c r="V40" s="356"/>
      <c r="W40" s="448"/>
      <c r="X40" s="239"/>
      <c r="Y40" s="239"/>
      <c r="Z40" s="240"/>
      <c r="AA40" s="240"/>
      <c r="AB40" s="240"/>
      <c r="AC40" s="240"/>
      <c r="AD40" s="2"/>
    </row>
    <row r="41" spans="1:30" ht="96">
      <c r="A41" s="3"/>
      <c r="B41" s="687"/>
      <c r="C41" s="612"/>
      <c r="D41" s="687"/>
      <c r="E41" s="612"/>
      <c r="F41" s="693"/>
      <c r="G41" s="228">
        <v>0.25</v>
      </c>
      <c r="H41" s="228"/>
      <c r="I41" s="263" t="s">
        <v>662</v>
      </c>
      <c r="J41" s="263" t="s">
        <v>40</v>
      </c>
      <c r="K41" s="237">
        <v>0</v>
      </c>
      <c r="L41" s="237">
        <v>1</v>
      </c>
      <c r="M41" s="237">
        <v>0</v>
      </c>
      <c r="N41" s="237"/>
      <c r="O41" s="237"/>
      <c r="P41" s="237"/>
      <c r="Q41" s="237"/>
      <c r="R41" s="237"/>
      <c r="S41" s="237"/>
      <c r="T41" s="237"/>
      <c r="U41" s="356"/>
      <c r="V41" s="356" t="s">
        <v>663</v>
      </c>
      <c r="W41" s="448">
        <v>0</v>
      </c>
      <c r="X41" s="239"/>
      <c r="Y41" s="239"/>
      <c r="Z41" s="240"/>
      <c r="AA41" s="240"/>
      <c r="AB41" s="240"/>
      <c r="AC41" s="240"/>
      <c r="AD41" s="2"/>
    </row>
    <row r="42" spans="1:30" ht="84">
      <c r="A42" s="3"/>
      <c r="B42" s="687"/>
      <c r="C42" s="612"/>
      <c r="D42" s="687"/>
      <c r="E42" s="612"/>
      <c r="F42" s="693"/>
      <c r="G42" s="228">
        <v>0.25</v>
      </c>
      <c r="H42" s="228"/>
      <c r="I42" s="263" t="s">
        <v>664</v>
      </c>
      <c r="J42" s="263" t="s">
        <v>40</v>
      </c>
      <c r="K42" s="237">
        <v>0</v>
      </c>
      <c r="L42" s="237">
        <v>1</v>
      </c>
      <c r="M42" s="237">
        <v>0</v>
      </c>
      <c r="N42" s="237"/>
      <c r="O42" s="448"/>
      <c r="P42" s="237"/>
      <c r="Q42" s="237"/>
      <c r="R42" s="448">
        <v>50000000</v>
      </c>
      <c r="S42" s="447">
        <v>1</v>
      </c>
      <c r="T42" s="237"/>
      <c r="U42" s="356" t="s">
        <v>665</v>
      </c>
      <c r="V42" s="356" t="s">
        <v>666</v>
      </c>
      <c r="W42" s="448">
        <v>50000000</v>
      </c>
      <c r="X42" s="239"/>
      <c r="Y42" s="239"/>
      <c r="Z42" s="240"/>
      <c r="AA42" s="240">
        <v>50000000</v>
      </c>
      <c r="AB42" s="240"/>
      <c r="AC42" s="240">
        <v>50000000</v>
      </c>
      <c r="AD42" s="2"/>
    </row>
    <row r="43" spans="1:30" ht="15">
      <c r="A43" s="3"/>
      <c r="B43" s="687"/>
      <c r="C43" s="612"/>
      <c r="D43" s="687"/>
      <c r="E43" s="611" t="s">
        <v>45</v>
      </c>
      <c r="F43" s="611" t="s">
        <v>45</v>
      </c>
      <c r="G43" s="241"/>
      <c r="H43" s="241"/>
      <c r="I43" s="264"/>
      <c r="J43" s="264"/>
      <c r="K43" s="264"/>
      <c r="L43" s="264"/>
      <c r="M43" s="264"/>
      <c r="N43" s="449">
        <v>13200000</v>
      </c>
      <c r="O43" s="458">
        <v>50000000</v>
      </c>
      <c r="P43" s="449">
        <v>13200000</v>
      </c>
      <c r="Q43" s="264"/>
      <c r="R43" s="449">
        <v>76400000</v>
      </c>
      <c r="S43" s="264"/>
      <c r="T43" s="242"/>
      <c r="U43" s="299"/>
      <c r="V43" s="299"/>
      <c r="W43" s="459">
        <v>76400000</v>
      </c>
      <c r="X43" s="299"/>
      <c r="Y43" s="244">
        <v>0</v>
      </c>
      <c r="Z43" s="243"/>
      <c r="AA43" s="459">
        <v>76400000</v>
      </c>
      <c r="AB43" s="243"/>
      <c r="AC43" s="459">
        <v>76400000</v>
      </c>
      <c r="AD43" s="2"/>
    </row>
    <row r="44" spans="1:30" ht="96">
      <c r="A44" s="3"/>
      <c r="B44" s="687"/>
      <c r="C44" s="612"/>
      <c r="D44" s="687"/>
      <c r="E44" s="612">
        <v>0.5</v>
      </c>
      <c r="F44" s="693" t="s">
        <v>667</v>
      </c>
      <c r="G44" s="228">
        <v>0.33</v>
      </c>
      <c r="H44" s="228"/>
      <c r="I44" s="263" t="s">
        <v>668</v>
      </c>
      <c r="J44" s="263" t="s">
        <v>669</v>
      </c>
      <c r="K44" s="252">
        <v>0</v>
      </c>
      <c r="L44" s="252">
        <v>1</v>
      </c>
      <c r="M44" s="252">
        <v>0</v>
      </c>
      <c r="N44" s="252"/>
      <c r="O44" s="252"/>
      <c r="P44" s="252"/>
      <c r="Q44" s="252"/>
      <c r="R44" s="252">
        <v>0</v>
      </c>
      <c r="S44" s="237" t="s">
        <v>44</v>
      </c>
      <c r="T44" s="237"/>
      <c r="U44" s="296"/>
      <c r="V44" s="296"/>
      <c r="W44" s="239">
        <v>0</v>
      </c>
      <c r="X44" s="239"/>
      <c r="Y44" s="239"/>
      <c r="Z44" s="240"/>
      <c r="AA44" s="239">
        <v>0</v>
      </c>
      <c r="AB44" s="240"/>
      <c r="AC44" s="239">
        <v>0</v>
      </c>
      <c r="AD44" s="2"/>
    </row>
    <row r="45" spans="1:30" ht="120">
      <c r="A45" s="3"/>
      <c r="B45" s="687"/>
      <c r="C45" s="612"/>
      <c r="D45" s="687"/>
      <c r="E45" s="612"/>
      <c r="F45" s="693"/>
      <c r="G45" s="228">
        <v>0.33</v>
      </c>
      <c r="H45" s="228"/>
      <c r="I45" s="263" t="s">
        <v>670</v>
      </c>
      <c r="J45" s="263" t="s">
        <v>671</v>
      </c>
      <c r="K45" s="252">
        <v>0</v>
      </c>
      <c r="L45" s="252">
        <v>1</v>
      </c>
      <c r="M45" s="252">
        <v>0</v>
      </c>
      <c r="N45" s="252"/>
      <c r="O45" s="252"/>
      <c r="P45" s="252"/>
      <c r="Q45" s="252"/>
      <c r="R45" s="252">
        <v>0</v>
      </c>
      <c r="S45" s="237" t="s">
        <v>44</v>
      </c>
      <c r="T45" s="237"/>
      <c r="U45" s="460"/>
      <c r="V45" s="460"/>
      <c r="W45" s="239">
        <v>0</v>
      </c>
      <c r="X45" s="239"/>
      <c r="Y45" s="239"/>
      <c r="Z45" s="240"/>
      <c r="AA45" s="239">
        <v>0</v>
      </c>
      <c r="AB45" s="240"/>
      <c r="AC45" s="239">
        <v>0</v>
      </c>
      <c r="AD45" s="2"/>
    </row>
    <row r="46" spans="1:30" ht="108">
      <c r="A46" s="3"/>
      <c r="B46" s="687"/>
      <c r="C46" s="612"/>
      <c r="D46" s="687"/>
      <c r="E46" s="612"/>
      <c r="F46" s="693"/>
      <c r="G46" s="228">
        <v>0.34</v>
      </c>
      <c r="H46" s="228"/>
      <c r="I46" s="263" t="s">
        <v>672</v>
      </c>
      <c r="J46" s="263" t="s">
        <v>673</v>
      </c>
      <c r="K46" s="252">
        <v>0</v>
      </c>
      <c r="L46" s="252">
        <v>1</v>
      </c>
      <c r="M46" s="252">
        <v>0</v>
      </c>
      <c r="N46" s="237"/>
      <c r="O46" s="239"/>
      <c r="P46" s="252"/>
      <c r="Q46" s="252"/>
      <c r="R46" s="239">
        <v>3600000</v>
      </c>
      <c r="S46" s="447">
        <v>1</v>
      </c>
      <c r="T46" s="237"/>
      <c r="U46" s="296"/>
      <c r="V46" s="296"/>
      <c r="W46" s="239">
        <v>3600000</v>
      </c>
      <c r="X46" s="239"/>
      <c r="Y46" s="239"/>
      <c r="Z46" s="240"/>
      <c r="AA46" s="239">
        <v>3600000</v>
      </c>
      <c r="AB46" s="240"/>
      <c r="AC46" s="239">
        <v>3600000</v>
      </c>
      <c r="AD46" s="2"/>
    </row>
    <row r="47" spans="1:177" ht="148.5" customHeight="1">
      <c r="A47" s="124"/>
      <c r="B47" s="690"/>
      <c r="C47" s="462"/>
      <c r="D47" s="463" t="s">
        <v>674</v>
      </c>
      <c r="E47" s="462"/>
      <c r="F47" s="464" t="s">
        <v>675</v>
      </c>
      <c r="G47" s="349"/>
      <c r="H47" s="349"/>
      <c r="I47" s="350" t="s">
        <v>676</v>
      </c>
      <c r="J47" s="350" t="s">
        <v>677</v>
      </c>
      <c r="K47" s="465">
        <v>0</v>
      </c>
      <c r="L47" s="465">
        <v>1</v>
      </c>
      <c r="M47" s="465">
        <v>0</v>
      </c>
      <c r="N47" s="466"/>
      <c r="O47" s="467"/>
      <c r="P47" s="465"/>
      <c r="Q47" s="465"/>
      <c r="R47" s="467">
        <v>55000000</v>
      </c>
      <c r="S47" s="468">
        <v>1</v>
      </c>
      <c r="T47" s="351"/>
      <c r="U47" s="469"/>
      <c r="V47" s="469"/>
      <c r="W47" s="467">
        <v>55000000</v>
      </c>
      <c r="X47" s="467"/>
      <c r="Y47" s="467"/>
      <c r="Z47" s="470"/>
      <c r="AA47" s="467">
        <v>55000000</v>
      </c>
      <c r="AB47" s="470"/>
      <c r="AC47" s="467">
        <v>55000000</v>
      </c>
      <c r="AD47" s="5"/>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row>
    <row r="48" spans="1:178" ht="84">
      <c r="A48" s="612">
        <v>0.1</v>
      </c>
      <c r="B48" s="687" t="s">
        <v>678</v>
      </c>
      <c r="C48" s="612">
        <v>1</v>
      </c>
      <c r="D48" s="687" t="s">
        <v>455</v>
      </c>
      <c r="E48" s="600">
        <v>1</v>
      </c>
      <c r="F48" s="599" t="s">
        <v>679</v>
      </c>
      <c r="G48" s="228">
        <v>1</v>
      </c>
      <c r="H48" s="228"/>
      <c r="I48" s="356" t="s">
        <v>680</v>
      </c>
      <c r="J48" s="263" t="s">
        <v>681</v>
      </c>
      <c r="K48" s="252">
        <v>0</v>
      </c>
      <c r="L48" s="252">
        <v>2</v>
      </c>
      <c r="M48" s="254">
        <v>1</v>
      </c>
      <c r="N48" s="471"/>
      <c r="O48" s="252"/>
      <c r="P48" s="471"/>
      <c r="Q48" s="252"/>
      <c r="R48" s="239">
        <v>50000000</v>
      </c>
      <c r="S48" s="237"/>
      <c r="T48" s="237"/>
      <c r="U48" s="296" t="s">
        <v>682</v>
      </c>
      <c r="V48" s="296" t="s">
        <v>683</v>
      </c>
      <c r="W48" s="239">
        <v>50000000</v>
      </c>
      <c r="X48" s="239"/>
      <c r="Y48" s="239"/>
      <c r="Z48" s="240"/>
      <c r="AA48" s="240">
        <v>50000000</v>
      </c>
      <c r="AB48" s="240"/>
      <c r="AC48" s="240">
        <v>50000000</v>
      </c>
      <c r="AD48" s="472"/>
      <c r="AE48" s="472"/>
      <c r="AF48" s="472"/>
      <c r="AG48" s="472"/>
      <c r="AH48" s="472"/>
      <c r="AI48" s="472"/>
      <c r="AJ48" s="472"/>
      <c r="AK48" s="472"/>
      <c r="AL48" s="472"/>
      <c r="AM48" s="472"/>
      <c r="AN48" s="472"/>
      <c r="AO48" s="472"/>
      <c r="AP48" s="472"/>
      <c r="AQ48" s="472"/>
      <c r="AR48" s="472"/>
      <c r="AS48" s="472"/>
      <c r="AT48" s="472"/>
      <c r="AU48" s="472"/>
      <c r="AV48" s="472"/>
      <c r="AW48" s="472"/>
      <c r="AX48" s="472"/>
      <c r="AY48" s="472"/>
      <c r="AZ48" s="472"/>
      <c r="BA48" s="472"/>
      <c r="BB48" s="472"/>
      <c r="BC48" s="472"/>
      <c r="BD48" s="472"/>
      <c r="BE48" s="472"/>
      <c r="BF48" s="472"/>
      <c r="BG48" s="472"/>
      <c r="BH48" s="472"/>
      <c r="BI48" s="472"/>
      <c r="BJ48" s="472"/>
      <c r="BK48" s="472"/>
      <c r="BL48" s="472"/>
      <c r="BM48" s="472"/>
      <c r="BN48" s="472"/>
      <c r="BO48" s="472"/>
      <c r="BP48" s="472"/>
      <c r="BQ48" s="472"/>
      <c r="BR48" s="472"/>
      <c r="BS48" s="472"/>
      <c r="BT48" s="472"/>
      <c r="BU48" s="472"/>
      <c r="BV48" s="472"/>
      <c r="BW48" s="472"/>
      <c r="BX48" s="472"/>
      <c r="BY48" s="472"/>
      <c r="BZ48" s="472"/>
      <c r="CA48" s="472"/>
      <c r="CB48" s="472"/>
      <c r="CC48" s="472"/>
      <c r="CD48" s="472"/>
      <c r="CE48" s="472"/>
      <c r="CF48" s="472"/>
      <c r="CG48" s="472"/>
      <c r="CH48" s="472"/>
      <c r="CI48" s="472"/>
      <c r="CJ48" s="472"/>
      <c r="CK48" s="472"/>
      <c r="CL48" s="472"/>
      <c r="CM48" s="472"/>
      <c r="CN48" s="472"/>
      <c r="CO48" s="472"/>
      <c r="CP48" s="472"/>
      <c r="CQ48" s="472"/>
      <c r="CR48" s="472"/>
      <c r="CS48" s="472"/>
      <c r="CT48" s="472"/>
      <c r="CU48" s="472"/>
      <c r="CV48" s="472"/>
      <c r="CW48" s="472"/>
      <c r="CX48" s="472"/>
      <c r="CY48" s="472"/>
      <c r="CZ48" s="472"/>
      <c r="DA48" s="472"/>
      <c r="DB48" s="472"/>
      <c r="DC48" s="472"/>
      <c r="DD48" s="472"/>
      <c r="DE48" s="472"/>
      <c r="DF48" s="472"/>
      <c r="DG48" s="472"/>
      <c r="DH48" s="472"/>
      <c r="DI48" s="472"/>
      <c r="DJ48" s="472"/>
      <c r="DK48" s="472"/>
      <c r="DL48" s="472"/>
      <c r="DM48" s="472"/>
      <c r="DN48" s="472"/>
      <c r="DO48" s="472"/>
      <c r="DP48" s="472"/>
      <c r="DQ48" s="472"/>
      <c r="DR48" s="472"/>
      <c r="DS48" s="472"/>
      <c r="DT48" s="472"/>
      <c r="DU48" s="472"/>
      <c r="DV48" s="472"/>
      <c r="DW48" s="472"/>
      <c r="DX48" s="472"/>
      <c r="DY48" s="472"/>
      <c r="DZ48" s="472"/>
      <c r="EA48" s="472"/>
      <c r="EB48" s="472"/>
      <c r="EC48" s="472"/>
      <c r="ED48" s="472"/>
      <c r="EE48" s="472"/>
      <c r="EF48" s="472"/>
      <c r="EG48" s="472"/>
      <c r="EH48" s="472"/>
      <c r="EI48" s="472"/>
      <c r="EJ48" s="472"/>
      <c r="EK48" s="472"/>
      <c r="EL48" s="472"/>
      <c r="EM48" s="472"/>
      <c r="EN48" s="472"/>
      <c r="EO48" s="472"/>
      <c r="EP48" s="472"/>
      <c r="EQ48" s="472"/>
      <c r="ER48" s="472"/>
      <c r="ES48" s="472"/>
      <c r="ET48" s="472"/>
      <c r="EU48" s="472"/>
      <c r="EV48" s="472"/>
      <c r="EW48" s="472"/>
      <c r="EX48" s="472"/>
      <c r="EY48" s="472"/>
      <c r="EZ48" s="472"/>
      <c r="FA48" s="472"/>
      <c r="FB48" s="472"/>
      <c r="FC48" s="472"/>
      <c r="FD48" s="472"/>
      <c r="FE48" s="472"/>
      <c r="FF48" s="472"/>
      <c r="FG48" s="472"/>
      <c r="FH48" s="472"/>
      <c r="FI48" s="472"/>
      <c r="FJ48" s="472"/>
      <c r="FK48" s="472"/>
      <c r="FL48" s="472"/>
      <c r="FM48" s="472"/>
      <c r="FN48" s="472"/>
      <c r="FO48" s="472"/>
      <c r="FP48" s="472"/>
      <c r="FQ48" s="472"/>
      <c r="FR48" s="472"/>
      <c r="FS48" s="472"/>
      <c r="FT48" s="472"/>
      <c r="FU48" s="472"/>
      <c r="FV48" s="2"/>
    </row>
    <row r="49" spans="1:178" ht="72">
      <c r="A49" s="612"/>
      <c r="B49" s="687"/>
      <c r="C49" s="612"/>
      <c r="D49" s="687"/>
      <c r="E49" s="600"/>
      <c r="F49" s="599"/>
      <c r="G49" s="228">
        <v>0.5</v>
      </c>
      <c r="H49" s="228"/>
      <c r="I49" s="356" t="s">
        <v>684</v>
      </c>
      <c r="J49" s="263" t="s">
        <v>685</v>
      </c>
      <c r="K49" s="252">
        <v>0</v>
      </c>
      <c r="L49" s="252">
        <v>1</v>
      </c>
      <c r="M49" s="252">
        <v>0</v>
      </c>
      <c r="N49" s="252"/>
      <c r="O49" s="252"/>
      <c r="P49" s="252"/>
      <c r="Q49" s="252"/>
      <c r="R49" s="252"/>
      <c r="S49" s="237" t="s">
        <v>44</v>
      </c>
      <c r="T49" s="237"/>
      <c r="U49" s="296"/>
      <c r="V49" s="296"/>
      <c r="W49" s="239">
        <v>0</v>
      </c>
      <c r="X49" s="239"/>
      <c r="Y49" s="239"/>
      <c r="Z49" s="240"/>
      <c r="AA49" s="240"/>
      <c r="AB49" s="240"/>
      <c r="AC49" s="240"/>
      <c r="AD49" s="472"/>
      <c r="AE49" s="472"/>
      <c r="AF49" s="472"/>
      <c r="AG49" s="472"/>
      <c r="AH49" s="472"/>
      <c r="AI49" s="472"/>
      <c r="AJ49" s="472"/>
      <c r="AK49" s="472"/>
      <c r="AL49" s="472"/>
      <c r="AM49" s="472"/>
      <c r="AN49" s="472"/>
      <c r="AO49" s="472"/>
      <c r="AP49" s="472"/>
      <c r="AQ49" s="472"/>
      <c r="AR49" s="472"/>
      <c r="AS49" s="472"/>
      <c r="AT49" s="472"/>
      <c r="AU49" s="472"/>
      <c r="AV49" s="472"/>
      <c r="AW49" s="472"/>
      <c r="AX49" s="472"/>
      <c r="AY49" s="472"/>
      <c r="AZ49" s="472"/>
      <c r="BA49" s="472"/>
      <c r="BB49" s="472"/>
      <c r="BC49" s="472"/>
      <c r="BD49" s="472"/>
      <c r="BE49" s="472"/>
      <c r="BF49" s="472"/>
      <c r="BG49" s="472"/>
      <c r="BH49" s="472"/>
      <c r="BI49" s="472"/>
      <c r="BJ49" s="472"/>
      <c r="BK49" s="472"/>
      <c r="BL49" s="472"/>
      <c r="BM49" s="472"/>
      <c r="BN49" s="472"/>
      <c r="BO49" s="472"/>
      <c r="BP49" s="472"/>
      <c r="BQ49" s="472"/>
      <c r="BR49" s="472"/>
      <c r="BS49" s="472"/>
      <c r="BT49" s="472"/>
      <c r="BU49" s="472"/>
      <c r="BV49" s="472"/>
      <c r="BW49" s="472"/>
      <c r="BX49" s="472"/>
      <c r="BY49" s="472"/>
      <c r="BZ49" s="472"/>
      <c r="CA49" s="472"/>
      <c r="CB49" s="472"/>
      <c r="CC49" s="472"/>
      <c r="CD49" s="472"/>
      <c r="CE49" s="472"/>
      <c r="CF49" s="472"/>
      <c r="CG49" s="472"/>
      <c r="CH49" s="472"/>
      <c r="CI49" s="472"/>
      <c r="CJ49" s="472"/>
      <c r="CK49" s="472"/>
      <c r="CL49" s="472"/>
      <c r="CM49" s="472"/>
      <c r="CN49" s="472"/>
      <c r="CO49" s="472"/>
      <c r="CP49" s="472"/>
      <c r="CQ49" s="472"/>
      <c r="CR49" s="472"/>
      <c r="CS49" s="472"/>
      <c r="CT49" s="472"/>
      <c r="CU49" s="472"/>
      <c r="CV49" s="472"/>
      <c r="CW49" s="472"/>
      <c r="CX49" s="472"/>
      <c r="CY49" s="472"/>
      <c r="CZ49" s="472"/>
      <c r="DA49" s="472"/>
      <c r="DB49" s="472"/>
      <c r="DC49" s="472"/>
      <c r="DD49" s="472"/>
      <c r="DE49" s="472"/>
      <c r="DF49" s="472"/>
      <c r="DG49" s="472"/>
      <c r="DH49" s="472"/>
      <c r="DI49" s="472"/>
      <c r="DJ49" s="472"/>
      <c r="DK49" s="472"/>
      <c r="DL49" s="472"/>
      <c r="DM49" s="472"/>
      <c r="DN49" s="472"/>
      <c r="DO49" s="472"/>
      <c r="DP49" s="472"/>
      <c r="DQ49" s="472"/>
      <c r="DR49" s="472"/>
      <c r="DS49" s="472"/>
      <c r="DT49" s="472"/>
      <c r="DU49" s="472"/>
      <c r="DV49" s="472"/>
      <c r="DW49" s="472"/>
      <c r="DX49" s="472"/>
      <c r="DY49" s="472"/>
      <c r="DZ49" s="472"/>
      <c r="EA49" s="472"/>
      <c r="EB49" s="472"/>
      <c r="EC49" s="472"/>
      <c r="ED49" s="472"/>
      <c r="EE49" s="472"/>
      <c r="EF49" s="472"/>
      <c r="EG49" s="472"/>
      <c r="EH49" s="472"/>
      <c r="EI49" s="472"/>
      <c r="EJ49" s="472"/>
      <c r="EK49" s="472"/>
      <c r="EL49" s="472"/>
      <c r="EM49" s="472"/>
      <c r="EN49" s="472"/>
      <c r="EO49" s="472"/>
      <c r="EP49" s="472"/>
      <c r="EQ49" s="472"/>
      <c r="ER49" s="472"/>
      <c r="ES49" s="472"/>
      <c r="ET49" s="472"/>
      <c r="EU49" s="472"/>
      <c r="EV49" s="472"/>
      <c r="EW49" s="472"/>
      <c r="EX49" s="472"/>
      <c r="EY49" s="472"/>
      <c r="EZ49" s="472"/>
      <c r="FA49" s="472"/>
      <c r="FB49" s="472"/>
      <c r="FC49" s="472"/>
      <c r="FD49" s="472"/>
      <c r="FE49" s="472"/>
      <c r="FF49" s="472"/>
      <c r="FG49" s="472"/>
      <c r="FH49" s="472"/>
      <c r="FI49" s="472"/>
      <c r="FJ49" s="472"/>
      <c r="FK49" s="472"/>
      <c r="FL49" s="472"/>
      <c r="FM49" s="472"/>
      <c r="FN49" s="472"/>
      <c r="FO49" s="472"/>
      <c r="FP49" s="472"/>
      <c r="FQ49" s="472"/>
      <c r="FR49" s="472"/>
      <c r="FS49" s="472"/>
      <c r="FT49" s="472"/>
      <c r="FU49" s="472"/>
      <c r="FV49" s="2"/>
    </row>
    <row r="50" spans="1:178" ht="325.5">
      <c r="A50" s="612"/>
      <c r="B50" s="687"/>
      <c r="C50" s="612"/>
      <c r="D50" s="461" t="s">
        <v>481</v>
      </c>
      <c r="E50" s="600"/>
      <c r="F50" s="288" t="s">
        <v>686</v>
      </c>
      <c r="G50" s="228"/>
      <c r="H50" s="228"/>
      <c r="I50" s="356" t="s">
        <v>687</v>
      </c>
      <c r="J50" s="263" t="s">
        <v>685</v>
      </c>
      <c r="K50" s="252">
        <v>0</v>
      </c>
      <c r="L50" s="252">
        <v>1</v>
      </c>
      <c r="M50" s="252">
        <v>1</v>
      </c>
      <c r="N50" s="471"/>
      <c r="O50" s="252"/>
      <c r="P50" s="252"/>
      <c r="Q50" s="252"/>
      <c r="R50" s="471">
        <v>799129915</v>
      </c>
      <c r="S50" s="237">
        <v>0</v>
      </c>
      <c r="T50" s="237"/>
      <c r="U50" s="296"/>
      <c r="V50" s="296"/>
      <c r="W50" s="471">
        <v>799129915</v>
      </c>
      <c r="X50" s="239"/>
      <c r="Y50" s="239"/>
      <c r="Z50" s="240"/>
      <c r="AA50" s="471">
        <v>799129915</v>
      </c>
      <c r="AB50" s="240"/>
      <c r="AC50" s="471">
        <v>799129915</v>
      </c>
      <c r="AD50" s="472"/>
      <c r="AE50" s="472"/>
      <c r="AF50" s="472"/>
      <c r="AG50" s="472"/>
      <c r="AH50" s="472"/>
      <c r="AI50" s="472"/>
      <c r="AJ50" s="472"/>
      <c r="AK50" s="472"/>
      <c r="AL50" s="472"/>
      <c r="AM50" s="472"/>
      <c r="AN50" s="472"/>
      <c r="AO50" s="472"/>
      <c r="AP50" s="472"/>
      <c r="AQ50" s="472"/>
      <c r="AR50" s="472"/>
      <c r="AS50" s="472"/>
      <c r="AT50" s="472"/>
      <c r="AU50" s="472"/>
      <c r="AV50" s="472"/>
      <c r="AW50" s="472"/>
      <c r="AX50" s="472"/>
      <c r="AY50" s="472"/>
      <c r="AZ50" s="472"/>
      <c r="BA50" s="472"/>
      <c r="BB50" s="472"/>
      <c r="BC50" s="472"/>
      <c r="BD50" s="472"/>
      <c r="BE50" s="472"/>
      <c r="BF50" s="472"/>
      <c r="BG50" s="472"/>
      <c r="BH50" s="472"/>
      <c r="BI50" s="472"/>
      <c r="BJ50" s="472"/>
      <c r="BK50" s="472"/>
      <c r="BL50" s="472"/>
      <c r="BM50" s="472"/>
      <c r="BN50" s="472"/>
      <c r="BO50" s="472"/>
      <c r="BP50" s="472"/>
      <c r="BQ50" s="472"/>
      <c r="BR50" s="472"/>
      <c r="BS50" s="472"/>
      <c r="BT50" s="472"/>
      <c r="BU50" s="472"/>
      <c r="BV50" s="472"/>
      <c r="BW50" s="472"/>
      <c r="BX50" s="472"/>
      <c r="BY50" s="472"/>
      <c r="BZ50" s="472"/>
      <c r="CA50" s="472"/>
      <c r="CB50" s="472"/>
      <c r="CC50" s="472"/>
      <c r="CD50" s="472"/>
      <c r="CE50" s="472"/>
      <c r="CF50" s="472"/>
      <c r="CG50" s="472"/>
      <c r="CH50" s="472"/>
      <c r="CI50" s="472"/>
      <c r="CJ50" s="472"/>
      <c r="CK50" s="472"/>
      <c r="CL50" s="472"/>
      <c r="CM50" s="472"/>
      <c r="CN50" s="472"/>
      <c r="CO50" s="472"/>
      <c r="CP50" s="472"/>
      <c r="CQ50" s="472"/>
      <c r="CR50" s="472"/>
      <c r="CS50" s="472"/>
      <c r="CT50" s="472"/>
      <c r="CU50" s="472"/>
      <c r="CV50" s="472"/>
      <c r="CW50" s="472"/>
      <c r="CX50" s="472"/>
      <c r="CY50" s="472"/>
      <c r="CZ50" s="472"/>
      <c r="DA50" s="472"/>
      <c r="DB50" s="472"/>
      <c r="DC50" s="472"/>
      <c r="DD50" s="472"/>
      <c r="DE50" s="472"/>
      <c r="DF50" s="472"/>
      <c r="DG50" s="472"/>
      <c r="DH50" s="472"/>
      <c r="DI50" s="472"/>
      <c r="DJ50" s="472"/>
      <c r="DK50" s="472"/>
      <c r="DL50" s="472"/>
      <c r="DM50" s="472"/>
      <c r="DN50" s="472"/>
      <c r="DO50" s="472"/>
      <c r="DP50" s="472"/>
      <c r="DQ50" s="472"/>
      <c r="DR50" s="472"/>
      <c r="DS50" s="472"/>
      <c r="DT50" s="472"/>
      <c r="DU50" s="472"/>
      <c r="DV50" s="472"/>
      <c r="DW50" s="472"/>
      <c r="DX50" s="472"/>
      <c r="DY50" s="472"/>
      <c r="DZ50" s="472"/>
      <c r="EA50" s="472"/>
      <c r="EB50" s="472"/>
      <c r="EC50" s="472"/>
      <c r="ED50" s="472"/>
      <c r="EE50" s="472"/>
      <c r="EF50" s="472"/>
      <c r="EG50" s="472"/>
      <c r="EH50" s="472"/>
      <c r="EI50" s="472"/>
      <c r="EJ50" s="472"/>
      <c r="EK50" s="472"/>
      <c r="EL50" s="472"/>
      <c r="EM50" s="472"/>
      <c r="EN50" s="472"/>
      <c r="EO50" s="472"/>
      <c r="EP50" s="472"/>
      <c r="EQ50" s="472"/>
      <c r="ER50" s="472"/>
      <c r="ES50" s="472"/>
      <c r="ET50" s="472"/>
      <c r="EU50" s="472"/>
      <c r="EV50" s="472"/>
      <c r="EW50" s="472"/>
      <c r="EX50" s="472"/>
      <c r="EY50" s="472"/>
      <c r="EZ50" s="472"/>
      <c r="FA50" s="472"/>
      <c r="FB50" s="472"/>
      <c r="FC50" s="472"/>
      <c r="FD50" s="472"/>
      <c r="FE50" s="472"/>
      <c r="FF50" s="472"/>
      <c r="FG50" s="472"/>
      <c r="FH50" s="472"/>
      <c r="FI50" s="472"/>
      <c r="FJ50" s="472"/>
      <c r="FK50" s="472"/>
      <c r="FL50" s="472"/>
      <c r="FM50" s="472"/>
      <c r="FN50" s="472"/>
      <c r="FO50" s="472"/>
      <c r="FP50" s="472"/>
      <c r="FQ50" s="472"/>
      <c r="FR50" s="472"/>
      <c r="FS50" s="472"/>
      <c r="FT50" s="472"/>
      <c r="FU50" s="472"/>
      <c r="FV50" s="2"/>
    </row>
    <row r="51" spans="1:178" ht="15">
      <c r="A51" s="379"/>
      <c r="B51" s="452"/>
      <c r="C51" s="379"/>
      <c r="D51" s="452"/>
      <c r="E51" s="281"/>
      <c r="F51" s="611" t="s">
        <v>45</v>
      </c>
      <c r="G51" s="611" t="s">
        <v>45</v>
      </c>
      <c r="H51" s="249"/>
      <c r="I51" s="241"/>
      <c r="J51" s="241"/>
      <c r="K51" s="241"/>
      <c r="L51" s="241"/>
      <c r="M51" s="241"/>
      <c r="N51" s="473">
        <v>829129915</v>
      </c>
      <c r="O51" s="241"/>
      <c r="P51" s="473">
        <v>20000000</v>
      </c>
      <c r="Q51" s="241"/>
      <c r="R51" s="473">
        <v>849129915</v>
      </c>
      <c r="S51" s="241"/>
      <c r="T51" s="264"/>
      <c r="U51" s="242"/>
      <c r="V51" s="242"/>
      <c r="W51" s="243">
        <v>849129915</v>
      </c>
      <c r="X51" s="243"/>
      <c r="Y51" s="244">
        <v>0</v>
      </c>
      <c r="Z51" s="446"/>
      <c r="AA51" s="243">
        <v>849129915</v>
      </c>
      <c r="AB51" s="243"/>
      <c r="AC51" s="243">
        <v>849129915</v>
      </c>
      <c r="AD51" s="472"/>
      <c r="AE51" s="472"/>
      <c r="AF51" s="472"/>
      <c r="AG51" s="472"/>
      <c r="AH51" s="472"/>
      <c r="AI51" s="472"/>
      <c r="AJ51" s="472"/>
      <c r="AK51" s="472"/>
      <c r="AL51" s="472"/>
      <c r="AM51" s="472"/>
      <c r="AN51" s="472"/>
      <c r="AO51" s="472"/>
      <c r="AP51" s="472"/>
      <c r="AQ51" s="472"/>
      <c r="AR51" s="472"/>
      <c r="AS51" s="472"/>
      <c r="AT51" s="472"/>
      <c r="AU51" s="472"/>
      <c r="AV51" s="472"/>
      <c r="AW51" s="472"/>
      <c r="AX51" s="472"/>
      <c r="AY51" s="472"/>
      <c r="AZ51" s="472"/>
      <c r="BA51" s="472"/>
      <c r="BB51" s="472"/>
      <c r="BC51" s="472"/>
      <c r="BD51" s="472"/>
      <c r="BE51" s="472"/>
      <c r="BF51" s="472"/>
      <c r="BG51" s="472"/>
      <c r="BH51" s="472"/>
      <c r="BI51" s="472"/>
      <c r="BJ51" s="472"/>
      <c r="BK51" s="472"/>
      <c r="BL51" s="472"/>
      <c r="BM51" s="472"/>
      <c r="BN51" s="472"/>
      <c r="BO51" s="472"/>
      <c r="BP51" s="472"/>
      <c r="BQ51" s="472"/>
      <c r="BR51" s="472"/>
      <c r="BS51" s="472"/>
      <c r="BT51" s="472"/>
      <c r="BU51" s="472"/>
      <c r="BV51" s="472"/>
      <c r="BW51" s="472"/>
      <c r="BX51" s="472"/>
      <c r="BY51" s="472"/>
      <c r="BZ51" s="472"/>
      <c r="CA51" s="472"/>
      <c r="CB51" s="472"/>
      <c r="CC51" s="472"/>
      <c r="CD51" s="472"/>
      <c r="CE51" s="472"/>
      <c r="CF51" s="472"/>
      <c r="CG51" s="472"/>
      <c r="CH51" s="472"/>
      <c r="CI51" s="472"/>
      <c r="CJ51" s="472"/>
      <c r="CK51" s="472"/>
      <c r="CL51" s="472"/>
      <c r="CM51" s="472"/>
      <c r="CN51" s="472"/>
      <c r="CO51" s="472"/>
      <c r="CP51" s="472"/>
      <c r="CQ51" s="472"/>
      <c r="CR51" s="472"/>
      <c r="CS51" s="472"/>
      <c r="CT51" s="472"/>
      <c r="CU51" s="472"/>
      <c r="CV51" s="472"/>
      <c r="CW51" s="472"/>
      <c r="CX51" s="472"/>
      <c r="CY51" s="472"/>
      <c r="CZ51" s="472"/>
      <c r="DA51" s="472"/>
      <c r="DB51" s="472"/>
      <c r="DC51" s="472"/>
      <c r="DD51" s="472"/>
      <c r="DE51" s="472"/>
      <c r="DF51" s="472"/>
      <c r="DG51" s="472"/>
      <c r="DH51" s="472"/>
      <c r="DI51" s="472"/>
      <c r="DJ51" s="472"/>
      <c r="DK51" s="472"/>
      <c r="DL51" s="472"/>
      <c r="DM51" s="472"/>
      <c r="DN51" s="472"/>
      <c r="DO51" s="472"/>
      <c r="DP51" s="472"/>
      <c r="DQ51" s="472"/>
      <c r="DR51" s="472"/>
      <c r="DS51" s="472"/>
      <c r="DT51" s="472"/>
      <c r="DU51" s="472"/>
      <c r="DV51" s="472"/>
      <c r="DW51" s="472"/>
      <c r="DX51" s="472"/>
      <c r="DY51" s="472"/>
      <c r="DZ51" s="472"/>
      <c r="EA51" s="472"/>
      <c r="EB51" s="472"/>
      <c r="EC51" s="472"/>
      <c r="ED51" s="472"/>
      <c r="EE51" s="472"/>
      <c r="EF51" s="472"/>
      <c r="EG51" s="472"/>
      <c r="EH51" s="472"/>
      <c r="EI51" s="472"/>
      <c r="EJ51" s="472"/>
      <c r="EK51" s="472"/>
      <c r="EL51" s="472"/>
      <c r="EM51" s="472"/>
      <c r="EN51" s="472"/>
      <c r="EO51" s="472"/>
      <c r="EP51" s="472"/>
      <c r="EQ51" s="472"/>
      <c r="ER51" s="472"/>
      <c r="ES51" s="472"/>
      <c r="ET51" s="472"/>
      <c r="EU51" s="472"/>
      <c r="EV51" s="472"/>
      <c r="EW51" s="472"/>
      <c r="EX51" s="472"/>
      <c r="EY51" s="472"/>
      <c r="EZ51" s="472"/>
      <c r="FA51" s="472"/>
      <c r="FB51" s="472"/>
      <c r="FC51" s="472"/>
      <c r="FD51" s="472"/>
      <c r="FE51" s="472"/>
      <c r="FF51" s="472"/>
      <c r="FG51" s="472"/>
      <c r="FH51" s="472"/>
      <c r="FI51" s="472"/>
      <c r="FJ51" s="472"/>
      <c r="FK51" s="472"/>
      <c r="FL51" s="472"/>
      <c r="FM51" s="472"/>
      <c r="FN51" s="472"/>
      <c r="FO51" s="472"/>
      <c r="FP51" s="472"/>
      <c r="FQ51" s="472"/>
      <c r="FR51" s="472"/>
      <c r="FS51" s="472"/>
      <c r="FT51" s="472"/>
      <c r="FU51" s="472"/>
      <c r="FV51" s="2"/>
    </row>
    <row r="52" spans="1:178" ht="15">
      <c r="A52" s="358"/>
      <c r="B52" s="237"/>
      <c r="C52" s="358"/>
      <c r="D52" s="686" t="s">
        <v>46</v>
      </c>
      <c r="E52" s="686"/>
      <c r="F52" s="686"/>
      <c r="G52" s="686"/>
      <c r="H52" s="474"/>
      <c r="I52" s="475"/>
      <c r="J52" s="475"/>
      <c r="K52" s="475"/>
      <c r="L52" s="475"/>
      <c r="M52" s="475"/>
      <c r="N52" s="475"/>
      <c r="O52" s="475"/>
      <c r="P52" s="475"/>
      <c r="Q52" s="475"/>
      <c r="R52" s="475"/>
      <c r="S52" s="475"/>
      <c r="T52" s="476"/>
      <c r="U52" s="477"/>
      <c r="V52" s="477"/>
      <c r="W52" s="245">
        <v>849129915</v>
      </c>
      <c r="X52" s="245"/>
      <c r="Y52" s="246">
        <v>0</v>
      </c>
      <c r="Z52" s="478"/>
      <c r="AA52" s="245">
        <v>849129915</v>
      </c>
      <c r="AB52" s="245"/>
      <c r="AC52" s="245">
        <v>849129915</v>
      </c>
      <c r="AD52" s="472"/>
      <c r="AE52" s="472"/>
      <c r="AF52" s="472"/>
      <c r="AG52" s="472"/>
      <c r="AH52" s="472"/>
      <c r="AI52" s="472"/>
      <c r="AJ52" s="472"/>
      <c r="AK52" s="472"/>
      <c r="AL52" s="472"/>
      <c r="AM52" s="472"/>
      <c r="AN52" s="472"/>
      <c r="AO52" s="472"/>
      <c r="AP52" s="472"/>
      <c r="AQ52" s="472"/>
      <c r="AR52" s="472"/>
      <c r="AS52" s="472"/>
      <c r="AT52" s="472"/>
      <c r="AU52" s="472"/>
      <c r="AV52" s="472"/>
      <c r="AW52" s="472"/>
      <c r="AX52" s="472"/>
      <c r="AY52" s="472"/>
      <c r="AZ52" s="472"/>
      <c r="BA52" s="472"/>
      <c r="BB52" s="472"/>
      <c r="BC52" s="472"/>
      <c r="BD52" s="472"/>
      <c r="BE52" s="472"/>
      <c r="BF52" s="472"/>
      <c r="BG52" s="472"/>
      <c r="BH52" s="472"/>
      <c r="BI52" s="472"/>
      <c r="BJ52" s="472"/>
      <c r="BK52" s="472"/>
      <c r="BL52" s="472"/>
      <c r="BM52" s="472"/>
      <c r="BN52" s="472"/>
      <c r="BO52" s="472"/>
      <c r="BP52" s="472"/>
      <c r="BQ52" s="472"/>
      <c r="BR52" s="472"/>
      <c r="BS52" s="472"/>
      <c r="BT52" s="472"/>
      <c r="BU52" s="472"/>
      <c r="BV52" s="472"/>
      <c r="BW52" s="472"/>
      <c r="BX52" s="472"/>
      <c r="BY52" s="472"/>
      <c r="BZ52" s="472"/>
      <c r="CA52" s="472"/>
      <c r="CB52" s="472"/>
      <c r="CC52" s="472"/>
      <c r="CD52" s="472"/>
      <c r="CE52" s="472"/>
      <c r="CF52" s="472"/>
      <c r="CG52" s="472"/>
      <c r="CH52" s="472"/>
      <c r="CI52" s="472"/>
      <c r="CJ52" s="472"/>
      <c r="CK52" s="472"/>
      <c r="CL52" s="472"/>
      <c r="CM52" s="472"/>
      <c r="CN52" s="472"/>
      <c r="CO52" s="472"/>
      <c r="CP52" s="472"/>
      <c r="CQ52" s="472"/>
      <c r="CR52" s="472"/>
      <c r="CS52" s="472"/>
      <c r="CT52" s="472"/>
      <c r="CU52" s="472"/>
      <c r="CV52" s="472"/>
      <c r="CW52" s="472"/>
      <c r="CX52" s="472"/>
      <c r="CY52" s="472"/>
      <c r="CZ52" s="472"/>
      <c r="DA52" s="472"/>
      <c r="DB52" s="472"/>
      <c r="DC52" s="472"/>
      <c r="DD52" s="472"/>
      <c r="DE52" s="472"/>
      <c r="DF52" s="472"/>
      <c r="DG52" s="472"/>
      <c r="DH52" s="472"/>
      <c r="DI52" s="472"/>
      <c r="DJ52" s="472"/>
      <c r="DK52" s="472"/>
      <c r="DL52" s="472"/>
      <c r="DM52" s="472"/>
      <c r="DN52" s="472"/>
      <c r="DO52" s="472"/>
      <c r="DP52" s="472"/>
      <c r="DQ52" s="472"/>
      <c r="DR52" s="472"/>
      <c r="DS52" s="472"/>
      <c r="DT52" s="472"/>
      <c r="DU52" s="472"/>
      <c r="DV52" s="472"/>
      <c r="DW52" s="472"/>
      <c r="DX52" s="472"/>
      <c r="DY52" s="472"/>
      <c r="DZ52" s="472"/>
      <c r="EA52" s="472"/>
      <c r="EB52" s="472"/>
      <c r="EC52" s="472"/>
      <c r="ED52" s="472"/>
      <c r="EE52" s="472"/>
      <c r="EF52" s="472"/>
      <c r="EG52" s="472"/>
      <c r="EH52" s="472"/>
      <c r="EI52" s="472"/>
      <c r="EJ52" s="472"/>
      <c r="EK52" s="472"/>
      <c r="EL52" s="472"/>
      <c r="EM52" s="472"/>
      <c r="EN52" s="472"/>
      <c r="EO52" s="472"/>
      <c r="EP52" s="472"/>
      <c r="EQ52" s="472"/>
      <c r="ER52" s="472"/>
      <c r="ES52" s="472"/>
      <c r="ET52" s="472"/>
      <c r="EU52" s="472"/>
      <c r="EV52" s="472"/>
      <c r="EW52" s="472"/>
      <c r="EX52" s="472"/>
      <c r="EY52" s="472"/>
      <c r="EZ52" s="472"/>
      <c r="FA52" s="472"/>
      <c r="FB52" s="472"/>
      <c r="FC52" s="472"/>
      <c r="FD52" s="472"/>
      <c r="FE52" s="472"/>
      <c r="FF52" s="472"/>
      <c r="FG52" s="472"/>
      <c r="FH52" s="472"/>
      <c r="FI52" s="472"/>
      <c r="FJ52" s="472"/>
      <c r="FK52" s="472"/>
      <c r="FL52" s="472"/>
      <c r="FM52" s="472"/>
      <c r="FN52" s="472"/>
      <c r="FO52" s="472"/>
      <c r="FP52" s="472"/>
      <c r="FQ52" s="472"/>
      <c r="FR52" s="472"/>
      <c r="FS52" s="472"/>
      <c r="FT52" s="472"/>
      <c r="FU52" s="472"/>
      <c r="FV52" s="2"/>
    </row>
    <row r="53" spans="1:178" ht="15">
      <c r="A53" s="358"/>
      <c r="B53" s="685" t="s">
        <v>688</v>
      </c>
      <c r="C53" s="685"/>
      <c r="D53" s="685"/>
      <c r="E53" s="685"/>
      <c r="F53" s="685"/>
      <c r="G53" s="685"/>
      <c r="H53" s="247"/>
      <c r="I53" s="479"/>
      <c r="J53" s="479"/>
      <c r="K53" s="479"/>
      <c r="L53" s="479"/>
      <c r="M53" s="479"/>
      <c r="N53" s="479"/>
      <c r="O53" s="479"/>
      <c r="P53" s="479"/>
      <c r="Q53" s="479"/>
      <c r="R53" s="479"/>
      <c r="S53" s="479"/>
      <c r="T53" s="480"/>
      <c r="U53" s="481"/>
      <c r="V53" s="481"/>
      <c r="W53" s="248">
        <v>849129915</v>
      </c>
      <c r="X53" s="248"/>
      <c r="Y53" s="251">
        <v>0</v>
      </c>
      <c r="Z53" s="482"/>
      <c r="AA53" s="248">
        <v>849129915</v>
      </c>
      <c r="AB53" s="248"/>
      <c r="AC53" s="248">
        <v>849129915</v>
      </c>
      <c r="AD53" s="472"/>
      <c r="AE53" s="472"/>
      <c r="AF53" s="472"/>
      <c r="AG53" s="472"/>
      <c r="AH53" s="472"/>
      <c r="AI53" s="472"/>
      <c r="AJ53" s="472"/>
      <c r="AK53" s="472"/>
      <c r="AL53" s="472"/>
      <c r="AM53" s="472"/>
      <c r="AN53" s="472"/>
      <c r="AO53" s="472"/>
      <c r="AP53" s="472"/>
      <c r="AQ53" s="472"/>
      <c r="AR53" s="472"/>
      <c r="AS53" s="472"/>
      <c r="AT53" s="472"/>
      <c r="AU53" s="472"/>
      <c r="AV53" s="472"/>
      <c r="AW53" s="472"/>
      <c r="AX53" s="472"/>
      <c r="AY53" s="472"/>
      <c r="AZ53" s="472"/>
      <c r="BA53" s="472"/>
      <c r="BB53" s="472"/>
      <c r="BC53" s="472"/>
      <c r="BD53" s="472"/>
      <c r="BE53" s="472"/>
      <c r="BF53" s="472"/>
      <c r="BG53" s="472"/>
      <c r="BH53" s="472"/>
      <c r="BI53" s="472"/>
      <c r="BJ53" s="472"/>
      <c r="BK53" s="472"/>
      <c r="BL53" s="472"/>
      <c r="BM53" s="472"/>
      <c r="BN53" s="472"/>
      <c r="BO53" s="472"/>
      <c r="BP53" s="472"/>
      <c r="BQ53" s="472"/>
      <c r="BR53" s="472"/>
      <c r="BS53" s="472"/>
      <c r="BT53" s="472"/>
      <c r="BU53" s="472"/>
      <c r="BV53" s="472"/>
      <c r="BW53" s="472"/>
      <c r="BX53" s="472"/>
      <c r="BY53" s="472"/>
      <c r="BZ53" s="472"/>
      <c r="CA53" s="472"/>
      <c r="CB53" s="472"/>
      <c r="CC53" s="472"/>
      <c r="CD53" s="472"/>
      <c r="CE53" s="472"/>
      <c r="CF53" s="472"/>
      <c r="CG53" s="472"/>
      <c r="CH53" s="472"/>
      <c r="CI53" s="472"/>
      <c r="CJ53" s="472"/>
      <c r="CK53" s="472"/>
      <c r="CL53" s="472"/>
      <c r="CM53" s="472"/>
      <c r="CN53" s="472"/>
      <c r="CO53" s="472"/>
      <c r="CP53" s="472"/>
      <c r="CQ53" s="472"/>
      <c r="CR53" s="472"/>
      <c r="CS53" s="472"/>
      <c r="CT53" s="472"/>
      <c r="CU53" s="472"/>
      <c r="CV53" s="472"/>
      <c r="CW53" s="472"/>
      <c r="CX53" s="472"/>
      <c r="CY53" s="472"/>
      <c r="CZ53" s="472"/>
      <c r="DA53" s="472"/>
      <c r="DB53" s="472"/>
      <c r="DC53" s="472"/>
      <c r="DD53" s="472"/>
      <c r="DE53" s="472"/>
      <c r="DF53" s="472"/>
      <c r="DG53" s="472"/>
      <c r="DH53" s="472"/>
      <c r="DI53" s="472"/>
      <c r="DJ53" s="472"/>
      <c r="DK53" s="472"/>
      <c r="DL53" s="472"/>
      <c r="DM53" s="472"/>
      <c r="DN53" s="472"/>
      <c r="DO53" s="472"/>
      <c r="DP53" s="472"/>
      <c r="DQ53" s="472"/>
      <c r="DR53" s="472"/>
      <c r="DS53" s="472"/>
      <c r="DT53" s="472"/>
      <c r="DU53" s="472"/>
      <c r="DV53" s="472"/>
      <c r="DW53" s="472"/>
      <c r="DX53" s="472"/>
      <c r="DY53" s="472"/>
      <c r="DZ53" s="472"/>
      <c r="EA53" s="472"/>
      <c r="EB53" s="472"/>
      <c r="EC53" s="472"/>
      <c r="ED53" s="472"/>
      <c r="EE53" s="472"/>
      <c r="EF53" s="472"/>
      <c r="EG53" s="472"/>
      <c r="EH53" s="472"/>
      <c r="EI53" s="472"/>
      <c r="EJ53" s="472"/>
      <c r="EK53" s="472"/>
      <c r="EL53" s="472"/>
      <c r="EM53" s="472"/>
      <c r="EN53" s="472"/>
      <c r="EO53" s="472"/>
      <c r="EP53" s="472"/>
      <c r="EQ53" s="472"/>
      <c r="ER53" s="472"/>
      <c r="ES53" s="472"/>
      <c r="ET53" s="472"/>
      <c r="EU53" s="472"/>
      <c r="EV53" s="472"/>
      <c r="EW53" s="472"/>
      <c r="EX53" s="472"/>
      <c r="EY53" s="472"/>
      <c r="EZ53" s="472"/>
      <c r="FA53" s="472"/>
      <c r="FB53" s="472"/>
      <c r="FC53" s="472"/>
      <c r="FD53" s="472"/>
      <c r="FE53" s="472"/>
      <c r="FF53" s="472"/>
      <c r="FG53" s="472"/>
      <c r="FH53" s="472"/>
      <c r="FI53" s="472"/>
      <c r="FJ53" s="472"/>
      <c r="FK53" s="472"/>
      <c r="FL53" s="472"/>
      <c r="FM53" s="472"/>
      <c r="FN53" s="472"/>
      <c r="FO53" s="472"/>
      <c r="FP53" s="472"/>
      <c r="FQ53" s="472"/>
      <c r="FR53" s="472"/>
      <c r="FS53" s="472"/>
      <c r="FT53" s="472"/>
      <c r="FU53" s="472"/>
      <c r="FV53" s="2"/>
    </row>
    <row r="54" spans="1:178" ht="108">
      <c r="A54" s="612">
        <v>0.2</v>
      </c>
      <c r="B54" s="687" t="s">
        <v>689</v>
      </c>
      <c r="C54" s="612">
        <v>0.5</v>
      </c>
      <c r="D54" s="687" t="s">
        <v>690</v>
      </c>
      <c r="E54" s="612">
        <v>0.5</v>
      </c>
      <c r="F54" s="599" t="s">
        <v>691</v>
      </c>
      <c r="G54" s="341">
        <v>0.2</v>
      </c>
      <c r="H54" s="341"/>
      <c r="I54" s="261" t="s">
        <v>692</v>
      </c>
      <c r="J54" s="261" t="s">
        <v>693</v>
      </c>
      <c r="K54" s="252">
        <v>0</v>
      </c>
      <c r="L54" s="252">
        <v>1</v>
      </c>
      <c r="M54" s="252">
        <v>1</v>
      </c>
      <c r="N54" s="252"/>
      <c r="O54" s="252"/>
      <c r="P54" s="252"/>
      <c r="Q54" s="252"/>
      <c r="R54" s="252">
        <v>0</v>
      </c>
      <c r="S54" s="237">
        <v>0</v>
      </c>
      <c r="T54" s="252"/>
      <c r="U54" s="483"/>
      <c r="V54" s="483"/>
      <c r="W54" s="239">
        <v>0</v>
      </c>
      <c r="X54" s="484"/>
      <c r="Y54" s="485" t="e">
        <v>#DIV/0!</v>
      </c>
      <c r="Z54" s="240"/>
      <c r="AA54" s="240"/>
      <c r="AB54" s="257"/>
      <c r="AC54" s="484"/>
      <c r="AD54" s="472"/>
      <c r="AE54" s="472"/>
      <c r="AF54" s="472"/>
      <c r="AG54" s="472"/>
      <c r="AH54" s="472"/>
      <c r="AI54" s="472"/>
      <c r="AJ54" s="472"/>
      <c r="AK54" s="472"/>
      <c r="AL54" s="472"/>
      <c r="AM54" s="472"/>
      <c r="AN54" s="472"/>
      <c r="AO54" s="472"/>
      <c r="AP54" s="472"/>
      <c r="AQ54" s="472"/>
      <c r="AR54" s="472"/>
      <c r="AS54" s="472"/>
      <c r="AT54" s="472"/>
      <c r="AU54" s="472"/>
      <c r="AV54" s="472"/>
      <c r="AW54" s="472"/>
      <c r="AX54" s="472"/>
      <c r="AY54" s="472"/>
      <c r="AZ54" s="472"/>
      <c r="BA54" s="472"/>
      <c r="BB54" s="472"/>
      <c r="BC54" s="472"/>
      <c r="BD54" s="472"/>
      <c r="BE54" s="472"/>
      <c r="BF54" s="472"/>
      <c r="BG54" s="472"/>
      <c r="BH54" s="472"/>
      <c r="BI54" s="472"/>
      <c r="BJ54" s="472"/>
      <c r="BK54" s="472"/>
      <c r="BL54" s="472"/>
      <c r="BM54" s="472"/>
      <c r="BN54" s="472"/>
      <c r="BO54" s="472"/>
      <c r="BP54" s="472"/>
      <c r="BQ54" s="472"/>
      <c r="BR54" s="472"/>
      <c r="BS54" s="472"/>
      <c r="BT54" s="472"/>
      <c r="BU54" s="472"/>
      <c r="BV54" s="472"/>
      <c r="BW54" s="472"/>
      <c r="BX54" s="472"/>
      <c r="BY54" s="472"/>
      <c r="BZ54" s="472"/>
      <c r="CA54" s="472"/>
      <c r="CB54" s="472"/>
      <c r="CC54" s="472"/>
      <c r="CD54" s="472"/>
      <c r="CE54" s="472"/>
      <c r="CF54" s="472"/>
      <c r="CG54" s="472"/>
      <c r="CH54" s="472"/>
      <c r="CI54" s="472"/>
      <c r="CJ54" s="472"/>
      <c r="CK54" s="472"/>
      <c r="CL54" s="472"/>
      <c r="CM54" s="472"/>
      <c r="CN54" s="472"/>
      <c r="CO54" s="472"/>
      <c r="CP54" s="472"/>
      <c r="CQ54" s="472"/>
      <c r="CR54" s="472"/>
      <c r="CS54" s="472"/>
      <c r="CT54" s="472"/>
      <c r="CU54" s="472"/>
      <c r="CV54" s="472"/>
      <c r="CW54" s="472"/>
      <c r="CX54" s="472"/>
      <c r="CY54" s="472"/>
      <c r="CZ54" s="472"/>
      <c r="DA54" s="472"/>
      <c r="DB54" s="472"/>
      <c r="DC54" s="472"/>
      <c r="DD54" s="472"/>
      <c r="DE54" s="472"/>
      <c r="DF54" s="472"/>
      <c r="DG54" s="472"/>
      <c r="DH54" s="472"/>
      <c r="DI54" s="472"/>
      <c r="DJ54" s="472"/>
      <c r="DK54" s="472"/>
      <c r="DL54" s="472"/>
      <c r="DM54" s="472"/>
      <c r="DN54" s="472"/>
      <c r="DO54" s="472"/>
      <c r="DP54" s="472"/>
      <c r="DQ54" s="472"/>
      <c r="DR54" s="472"/>
      <c r="DS54" s="472"/>
      <c r="DT54" s="472"/>
      <c r="DU54" s="472"/>
      <c r="DV54" s="472"/>
      <c r="DW54" s="472"/>
      <c r="DX54" s="472"/>
      <c r="DY54" s="472"/>
      <c r="DZ54" s="472"/>
      <c r="EA54" s="472"/>
      <c r="EB54" s="472"/>
      <c r="EC54" s="472"/>
      <c r="ED54" s="472"/>
      <c r="EE54" s="472"/>
      <c r="EF54" s="472"/>
      <c r="EG54" s="472"/>
      <c r="EH54" s="472"/>
      <c r="EI54" s="472"/>
      <c r="EJ54" s="472"/>
      <c r="EK54" s="472"/>
      <c r="EL54" s="472"/>
      <c r="EM54" s="472"/>
      <c r="EN54" s="472"/>
      <c r="EO54" s="472"/>
      <c r="EP54" s="472"/>
      <c r="EQ54" s="472"/>
      <c r="ER54" s="472"/>
      <c r="ES54" s="472"/>
      <c r="ET54" s="472"/>
      <c r="EU54" s="472"/>
      <c r="EV54" s="472"/>
      <c r="EW54" s="472"/>
      <c r="EX54" s="472"/>
      <c r="EY54" s="472"/>
      <c r="EZ54" s="472"/>
      <c r="FA54" s="472"/>
      <c r="FB54" s="472"/>
      <c r="FC54" s="472"/>
      <c r="FD54" s="472"/>
      <c r="FE54" s="472"/>
      <c r="FF54" s="472"/>
      <c r="FG54" s="472"/>
      <c r="FH54" s="472"/>
      <c r="FI54" s="472"/>
      <c r="FJ54" s="472"/>
      <c r="FK54" s="472"/>
      <c r="FL54" s="472"/>
      <c r="FM54" s="472"/>
      <c r="FN54" s="472"/>
      <c r="FO54" s="472"/>
      <c r="FP54" s="472"/>
      <c r="FQ54" s="472"/>
      <c r="FR54" s="472"/>
      <c r="FS54" s="472"/>
      <c r="FT54" s="472"/>
      <c r="FU54" s="472"/>
      <c r="FV54" s="2"/>
    </row>
    <row r="55" spans="1:178" ht="120">
      <c r="A55" s="612"/>
      <c r="B55" s="687"/>
      <c r="C55" s="612"/>
      <c r="D55" s="687"/>
      <c r="E55" s="612"/>
      <c r="F55" s="599"/>
      <c r="G55" s="341">
        <v>0.2</v>
      </c>
      <c r="H55" s="341"/>
      <c r="I55" s="261" t="s">
        <v>694</v>
      </c>
      <c r="J55" s="261" t="s">
        <v>40</v>
      </c>
      <c r="K55" s="252">
        <v>0</v>
      </c>
      <c r="L55" s="252">
        <v>1</v>
      </c>
      <c r="M55" s="252">
        <v>1</v>
      </c>
      <c r="N55" s="252"/>
      <c r="O55" s="252"/>
      <c r="P55" s="471">
        <v>30000000</v>
      </c>
      <c r="Q55" s="252"/>
      <c r="R55" s="471">
        <v>30000000</v>
      </c>
      <c r="S55" s="237"/>
      <c r="T55" s="252"/>
      <c r="U55" s="283" t="s">
        <v>695</v>
      </c>
      <c r="V55" s="483"/>
      <c r="W55" s="239">
        <v>30000000</v>
      </c>
      <c r="X55" s="484"/>
      <c r="Y55" s="485"/>
      <c r="Z55" s="240"/>
      <c r="AA55" s="239">
        <v>30000000</v>
      </c>
      <c r="AB55" s="257"/>
      <c r="AC55" s="239">
        <v>30000000</v>
      </c>
      <c r="AD55" s="472"/>
      <c r="AE55" s="472"/>
      <c r="AF55" s="472"/>
      <c r="AG55" s="472"/>
      <c r="AH55" s="472"/>
      <c r="AI55" s="472"/>
      <c r="AJ55" s="472"/>
      <c r="AK55" s="472"/>
      <c r="AL55" s="472"/>
      <c r="AM55" s="472"/>
      <c r="AN55" s="472"/>
      <c r="AO55" s="472"/>
      <c r="AP55" s="472"/>
      <c r="AQ55" s="472"/>
      <c r="AR55" s="472"/>
      <c r="AS55" s="472"/>
      <c r="AT55" s="472"/>
      <c r="AU55" s="472"/>
      <c r="AV55" s="472"/>
      <c r="AW55" s="472"/>
      <c r="AX55" s="472"/>
      <c r="AY55" s="472"/>
      <c r="AZ55" s="472"/>
      <c r="BA55" s="472"/>
      <c r="BB55" s="472"/>
      <c r="BC55" s="472"/>
      <c r="BD55" s="472"/>
      <c r="BE55" s="472"/>
      <c r="BF55" s="472"/>
      <c r="BG55" s="472"/>
      <c r="BH55" s="472"/>
      <c r="BI55" s="472"/>
      <c r="BJ55" s="472"/>
      <c r="BK55" s="472"/>
      <c r="BL55" s="472"/>
      <c r="BM55" s="472"/>
      <c r="BN55" s="472"/>
      <c r="BO55" s="472"/>
      <c r="BP55" s="472"/>
      <c r="BQ55" s="472"/>
      <c r="BR55" s="472"/>
      <c r="BS55" s="472"/>
      <c r="BT55" s="472"/>
      <c r="BU55" s="472"/>
      <c r="BV55" s="472"/>
      <c r="BW55" s="472"/>
      <c r="BX55" s="472"/>
      <c r="BY55" s="472"/>
      <c r="BZ55" s="472"/>
      <c r="CA55" s="472"/>
      <c r="CB55" s="472"/>
      <c r="CC55" s="472"/>
      <c r="CD55" s="472"/>
      <c r="CE55" s="472"/>
      <c r="CF55" s="472"/>
      <c r="CG55" s="472"/>
      <c r="CH55" s="472"/>
      <c r="CI55" s="472"/>
      <c r="CJ55" s="472"/>
      <c r="CK55" s="472"/>
      <c r="CL55" s="472"/>
      <c r="CM55" s="472"/>
      <c r="CN55" s="472"/>
      <c r="CO55" s="472"/>
      <c r="CP55" s="472"/>
      <c r="CQ55" s="472"/>
      <c r="CR55" s="472"/>
      <c r="CS55" s="472"/>
      <c r="CT55" s="472"/>
      <c r="CU55" s="472"/>
      <c r="CV55" s="472"/>
      <c r="CW55" s="472"/>
      <c r="CX55" s="472"/>
      <c r="CY55" s="472"/>
      <c r="CZ55" s="472"/>
      <c r="DA55" s="472"/>
      <c r="DB55" s="472"/>
      <c r="DC55" s="472"/>
      <c r="DD55" s="472"/>
      <c r="DE55" s="472"/>
      <c r="DF55" s="472"/>
      <c r="DG55" s="472"/>
      <c r="DH55" s="472"/>
      <c r="DI55" s="472"/>
      <c r="DJ55" s="472"/>
      <c r="DK55" s="472"/>
      <c r="DL55" s="472"/>
      <c r="DM55" s="472"/>
      <c r="DN55" s="472"/>
      <c r="DO55" s="472"/>
      <c r="DP55" s="472"/>
      <c r="DQ55" s="472"/>
      <c r="DR55" s="472"/>
      <c r="DS55" s="472"/>
      <c r="DT55" s="472"/>
      <c r="DU55" s="472"/>
      <c r="DV55" s="472"/>
      <c r="DW55" s="472"/>
      <c r="DX55" s="472"/>
      <c r="DY55" s="472"/>
      <c r="DZ55" s="472"/>
      <c r="EA55" s="472"/>
      <c r="EB55" s="472"/>
      <c r="EC55" s="472"/>
      <c r="ED55" s="472"/>
      <c r="EE55" s="472"/>
      <c r="EF55" s="472"/>
      <c r="EG55" s="472"/>
      <c r="EH55" s="472"/>
      <c r="EI55" s="472"/>
      <c r="EJ55" s="472"/>
      <c r="EK55" s="472"/>
      <c r="EL55" s="472"/>
      <c r="EM55" s="472"/>
      <c r="EN55" s="472"/>
      <c r="EO55" s="472"/>
      <c r="EP55" s="472"/>
      <c r="EQ55" s="472"/>
      <c r="ER55" s="472"/>
      <c r="ES55" s="472"/>
      <c r="ET55" s="472"/>
      <c r="EU55" s="472"/>
      <c r="EV55" s="472"/>
      <c r="EW55" s="472"/>
      <c r="EX55" s="472"/>
      <c r="EY55" s="472"/>
      <c r="EZ55" s="472"/>
      <c r="FA55" s="472"/>
      <c r="FB55" s="472"/>
      <c r="FC55" s="472"/>
      <c r="FD55" s="472"/>
      <c r="FE55" s="472"/>
      <c r="FF55" s="472"/>
      <c r="FG55" s="472"/>
      <c r="FH55" s="472"/>
      <c r="FI55" s="472"/>
      <c r="FJ55" s="472"/>
      <c r="FK55" s="472"/>
      <c r="FL55" s="472"/>
      <c r="FM55" s="472"/>
      <c r="FN55" s="472"/>
      <c r="FO55" s="472"/>
      <c r="FP55" s="472"/>
      <c r="FQ55" s="472"/>
      <c r="FR55" s="472"/>
      <c r="FS55" s="472"/>
      <c r="FT55" s="472"/>
      <c r="FU55" s="472"/>
      <c r="FV55" s="2"/>
    </row>
    <row r="56" spans="1:178" ht="96">
      <c r="A56" s="612"/>
      <c r="B56" s="687"/>
      <c r="C56" s="612"/>
      <c r="D56" s="687"/>
      <c r="E56" s="612"/>
      <c r="F56" s="599"/>
      <c r="G56" s="341">
        <v>0.2</v>
      </c>
      <c r="H56" s="341"/>
      <c r="I56" s="261" t="s">
        <v>696</v>
      </c>
      <c r="J56" s="261" t="s">
        <v>112</v>
      </c>
      <c r="K56" s="252">
        <v>0</v>
      </c>
      <c r="L56" s="252">
        <v>1</v>
      </c>
      <c r="M56" s="252">
        <v>1</v>
      </c>
      <c r="N56" s="252"/>
      <c r="O56" s="252"/>
      <c r="P56" s="471"/>
      <c r="Q56" s="252"/>
      <c r="R56" s="471">
        <v>20000000</v>
      </c>
      <c r="S56" s="237"/>
      <c r="T56" s="252"/>
      <c r="U56" s="283" t="s">
        <v>697</v>
      </c>
      <c r="V56" s="483"/>
      <c r="W56" s="471">
        <v>20000000</v>
      </c>
      <c r="X56" s="484"/>
      <c r="Y56" s="485"/>
      <c r="Z56" s="240"/>
      <c r="AA56" s="471">
        <v>20000000</v>
      </c>
      <c r="AB56" s="257"/>
      <c r="AC56" s="471">
        <v>20000000</v>
      </c>
      <c r="AD56" s="472"/>
      <c r="AE56" s="472"/>
      <c r="AF56" s="472"/>
      <c r="AG56" s="472"/>
      <c r="AH56" s="472"/>
      <c r="AI56" s="472"/>
      <c r="AJ56" s="472"/>
      <c r="AK56" s="472"/>
      <c r="AL56" s="472"/>
      <c r="AM56" s="472"/>
      <c r="AN56" s="472"/>
      <c r="AO56" s="472"/>
      <c r="AP56" s="472"/>
      <c r="AQ56" s="472"/>
      <c r="AR56" s="472"/>
      <c r="AS56" s="472"/>
      <c r="AT56" s="472"/>
      <c r="AU56" s="472"/>
      <c r="AV56" s="472"/>
      <c r="AW56" s="472"/>
      <c r="AX56" s="472"/>
      <c r="AY56" s="472"/>
      <c r="AZ56" s="472"/>
      <c r="BA56" s="472"/>
      <c r="BB56" s="472"/>
      <c r="BC56" s="472"/>
      <c r="BD56" s="472"/>
      <c r="BE56" s="472"/>
      <c r="BF56" s="472"/>
      <c r="BG56" s="472"/>
      <c r="BH56" s="472"/>
      <c r="BI56" s="472"/>
      <c r="BJ56" s="472"/>
      <c r="BK56" s="472"/>
      <c r="BL56" s="472"/>
      <c r="BM56" s="472"/>
      <c r="BN56" s="472"/>
      <c r="BO56" s="472"/>
      <c r="BP56" s="472"/>
      <c r="BQ56" s="472"/>
      <c r="BR56" s="472"/>
      <c r="BS56" s="472"/>
      <c r="BT56" s="472"/>
      <c r="BU56" s="472"/>
      <c r="BV56" s="472"/>
      <c r="BW56" s="472"/>
      <c r="BX56" s="472"/>
      <c r="BY56" s="472"/>
      <c r="BZ56" s="472"/>
      <c r="CA56" s="472"/>
      <c r="CB56" s="472"/>
      <c r="CC56" s="472"/>
      <c r="CD56" s="472"/>
      <c r="CE56" s="472"/>
      <c r="CF56" s="472"/>
      <c r="CG56" s="472"/>
      <c r="CH56" s="472"/>
      <c r="CI56" s="472"/>
      <c r="CJ56" s="472"/>
      <c r="CK56" s="472"/>
      <c r="CL56" s="472"/>
      <c r="CM56" s="472"/>
      <c r="CN56" s="472"/>
      <c r="CO56" s="472"/>
      <c r="CP56" s="472"/>
      <c r="CQ56" s="472"/>
      <c r="CR56" s="472"/>
      <c r="CS56" s="472"/>
      <c r="CT56" s="472"/>
      <c r="CU56" s="472"/>
      <c r="CV56" s="472"/>
      <c r="CW56" s="472"/>
      <c r="CX56" s="472"/>
      <c r="CY56" s="472"/>
      <c r="CZ56" s="472"/>
      <c r="DA56" s="472"/>
      <c r="DB56" s="472"/>
      <c r="DC56" s="472"/>
      <c r="DD56" s="472"/>
      <c r="DE56" s="472"/>
      <c r="DF56" s="472"/>
      <c r="DG56" s="472"/>
      <c r="DH56" s="472"/>
      <c r="DI56" s="472"/>
      <c r="DJ56" s="472"/>
      <c r="DK56" s="472"/>
      <c r="DL56" s="472"/>
      <c r="DM56" s="472"/>
      <c r="DN56" s="472"/>
      <c r="DO56" s="472"/>
      <c r="DP56" s="472"/>
      <c r="DQ56" s="472"/>
      <c r="DR56" s="472"/>
      <c r="DS56" s="472"/>
      <c r="DT56" s="472"/>
      <c r="DU56" s="472"/>
      <c r="DV56" s="472"/>
      <c r="DW56" s="472"/>
      <c r="DX56" s="472"/>
      <c r="DY56" s="472"/>
      <c r="DZ56" s="472"/>
      <c r="EA56" s="472"/>
      <c r="EB56" s="472"/>
      <c r="EC56" s="472"/>
      <c r="ED56" s="472"/>
      <c r="EE56" s="472"/>
      <c r="EF56" s="472"/>
      <c r="EG56" s="472"/>
      <c r="EH56" s="472"/>
      <c r="EI56" s="472"/>
      <c r="EJ56" s="472"/>
      <c r="EK56" s="472"/>
      <c r="EL56" s="472"/>
      <c r="EM56" s="472"/>
      <c r="EN56" s="472"/>
      <c r="EO56" s="472"/>
      <c r="EP56" s="472"/>
      <c r="EQ56" s="472"/>
      <c r="ER56" s="472"/>
      <c r="ES56" s="472"/>
      <c r="ET56" s="472"/>
      <c r="EU56" s="472"/>
      <c r="EV56" s="472"/>
      <c r="EW56" s="472"/>
      <c r="EX56" s="472"/>
      <c r="EY56" s="472"/>
      <c r="EZ56" s="472"/>
      <c r="FA56" s="472"/>
      <c r="FB56" s="472"/>
      <c r="FC56" s="472"/>
      <c r="FD56" s="472"/>
      <c r="FE56" s="472"/>
      <c r="FF56" s="472"/>
      <c r="FG56" s="472"/>
      <c r="FH56" s="472"/>
      <c r="FI56" s="472"/>
      <c r="FJ56" s="472"/>
      <c r="FK56" s="472"/>
      <c r="FL56" s="472"/>
      <c r="FM56" s="472"/>
      <c r="FN56" s="472"/>
      <c r="FO56" s="472"/>
      <c r="FP56" s="472"/>
      <c r="FQ56" s="472"/>
      <c r="FR56" s="472"/>
      <c r="FS56" s="472"/>
      <c r="FT56" s="472"/>
      <c r="FU56" s="472"/>
      <c r="FV56" s="2"/>
    </row>
    <row r="57" spans="1:178" ht="156">
      <c r="A57" s="612"/>
      <c r="B57" s="687"/>
      <c r="C57" s="612"/>
      <c r="D57" s="688"/>
      <c r="E57" s="612"/>
      <c r="F57" s="599"/>
      <c r="G57" s="228">
        <v>0.2</v>
      </c>
      <c r="H57" s="228"/>
      <c r="I57" s="263" t="s">
        <v>698</v>
      </c>
      <c r="J57" s="261" t="s">
        <v>115</v>
      </c>
      <c r="K57" s="252">
        <v>0</v>
      </c>
      <c r="L57" s="252">
        <v>1</v>
      </c>
      <c r="M57" s="252">
        <v>1</v>
      </c>
      <c r="N57" s="252"/>
      <c r="O57" s="471"/>
      <c r="P57" s="252"/>
      <c r="Q57" s="252"/>
      <c r="R57" s="471">
        <v>40000000</v>
      </c>
      <c r="S57" s="237"/>
      <c r="T57" s="237"/>
      <c r="U57" s="359" t="s">
        <v>699</v>
      </c>
      <c r="V57" s="360"/>
      <c r="W57" s="471">
        <v>40000000</v>
      </c>
      <c r="X57" s="239"/>
      <c r="Y57" s="239"/>
      <c r="Z57" s="240"/>
      <c r="AA57" s="471">
        <v>40000000</v>
      </c>
      <c r="AB57" s="240"/>
      <c r="AC57" s="471">
        <v>40000000</v>
      </c>
      <c r="AD57" s="472"/>
      <c r="AE57" s="472"/>
      <c r="AF57" s="472"/>
      <c r="AG57" s="472"/>
      <c r="AH57" s="472"/>
      <c r="AI57" s="472"/>
      <c r="AJ57" s="472"/>
      <c r="AK57" s="472"/>
      <c r="AL57" s="472"/>
      <c r="AM57" s="472"/>
      <c r="AN57" s="472"/>
      <c r="AO57" s="472"/>
      <c r="AP57" s="472"/>
      <c r="AQ57" s="472"/>
      <c r="AR57" s="472"/>
      <c r="AS57" s="472"/>
      <c r="AT57" s="472"/>
      <c r="AU57" s="472"/>
      <c r="AV57" s="472"/>
      <c r="AW57" s="472"/>
      <c r="AX57" s="472"/>
      <c r="AY57" s="472"/>
      <c r="AZ57" s="472"/>
      <c r="BA57" s="472"/>
      <c r="BB57" s="472"/>
      <c r="BC57" s="472"/>
      <c r="BD57" s="472"/>
      <c r="BE57" s="472"/>
      <c r="BF57" s="472"/>
      <c r="BG57" s="472"/>
      <c r="BH57" s="472"/>
      <c r="BI57" s="472"/>
      <c r="BJ57" s="472"/>
      <c r="BK57" s="472"/>
      <c r="BL57" s="472"/>
      <c r="BM57" s="472"/>
      <c r="BN57" s="472"/>
      <c r="BO57" s="472"/>
      <c r="BP57" s="472"/>
      <c r="BQ57" s="472"/>
      <c r="BR57" s="472"/>
      <c r="BS57" s="472"/>
      <c r="BT57" s="472"/>
      <c r="BU57" s="472"/>
      <c r="BV57" s="472"/>
      <c r="BW57" s="472"/>
      <c r="BX57" s="472"/>
      <c r="BY57" s="472"/>
      <c r="BZ57" s="472"/>
      <c r="CA57" s="472"/>
      <c r="CB57" s="472"/>
      <c r="CC57" s="472"/>
      <c r="CD57" s="472"/>
      <c r="CE57" s="472"/>
      <c r="CF57" s="472"/>
      <c r="CG57" s="472"/>
      <c r="CH57" s="472"/>
      <c r="CI57" s="472"/>
      <c r="CJ57" s="472"/>
      <c r="CK57" s="472"/>
      <c r="CL57" s="472"/>
      <c r="CM57" s="472"/>
      <c r="CN57" s="472"/>
      <c r="CO57" s="472"/>
      <c r="CP57" s="472"/>
      <c r="CQ57" s="472"/>
      <c r="CR57" s="472"/>
      <c r="CS57" s="472"/>
      <c r="CT57" s="472"/>
      <c r="CU57" s="472"/>
      <c r="CV57" s="472"/>
      <c r="CW57" s="472"/>
      <c r="CX57" s="472"/>
      <c r="CY57" s="472"/>
      <c r="CZ57" s="472"/>
      <c r="DA57" s="472"/>
      <c r="DB57" s="472"/>
      <c r="DC57" s="472"/>
      <c r="DD57" s="472"/>
      <c r="DE57" s="472"/>
      <c r="DF57" s="472"/>
      <c r="DG57" s="472"/>
      <c r="DH57" s="472"/>
      <c r="DI57" s="472"/>
      <c r="DJ57" s="472"/>
      <c r="DK57" s="472"/>
      <c r="DL57" s="472"/>
      <c r="DM57" s="472"/>
      <c r="DN57" s="472"/>
      <c r="DO57" s="472"/>
      <c r="DP57" s="472"/>
      <c r="DQ57" s="472"/>
      <c r="DR57" s="472"/>
      <c r="DS57" s="472"/>
      <c r="DT57" s="472"/>
      <c r="DU57" s="472"/>
      <c r="DV57" s="472"/>
      <c r="DW57" s="472"/>
      <c r="DX57" s="472"/>
      <c r="DY57" s="472"/>
      <c r="DZ57" s="472"/>
      <c r="EA57" s="472"/>
      <c r="EB57" s="472"/>
      <c r="EC57" s="472"/>
      <c r="ED57" s="472"/>
      <c r="EE57" s="472"/>
      <c r="EF57" s="472"/>
      <c r="EG57" s="472"/>
      <c r="EH57" s="472"/>
      <c r="EI57" s="472"/>
      <c r="EJ57" s="472"/>
      <c r="EK57" s="472"/>
      <c r="EL57" s="472"/>
      <c r="EM57" s="472"/>
      <c r="EN57" s="472"/>
      <c r="EO57" s="472"/>
      <c r="EP57" s="472"/>
      <c r="EQ57" s="472"/>
      <c r="ER57" s="472"/>
      <c r="ES57" s="472"/>
      <c r="ET57" s="472"/>
      <c r="EU57" s="472"/>
      <c r="EV57" s="472"/>
      <c r="EW57" s="472"/>
      <c r="EX57" s="472"/>
      <c r="EY57" s="472"/>
      <c r="EZ57" s="472"/>
      <c r="FA57" s="472"/>
      <c r="FB57" s="472"/>
      <c r="FC57" s="472"/>
      <c r="FD57" s="472"/>
      <c r="FE57" s="472"/>
      <c r="FF57" s="472"/>
      <c r="FG57" s="472"/>
      <c r="FH57" s="472"/>
      <c r="FI57" s="472"/>
      <c r="FJ57" s="472"/>
      <c r="FK57" s="472"/>
      <c r="FL57" s="472"/>
      <c r="FM57" s="472"/>
      <c r="FN57" s="472"/>
      <c r="FO57" s="472"/>
      <c r="FP57" s="472"/>
      <c r="FQ57" s="472"/>
      <c r="FR57" s="472"/>
      <c r="FS57" s="472"/>
      <c r="FT57" s="472"/>
      <c r="FU57" s="472"/>
      <c r="FV57" s="2"/>
    </row>
    <row r="58" spans="1:178" ht="156">
      <c r="A58" s="612"/>
      <c r="B58" s="687"/>
      <c r="C58" s="612"/>
      <c r="D58" s="688"/>
      <c r="E58" s="612"/>
      <c r="F58" s="599"/>
      <c r="G58" s="341">
        <v>0.2</v>
      </c>
      <c r="H58" s="341"/>
      <c r="I58" s="261" t="s">
        <v>700</v>
      </c>
      <c r="J58" s="261" t="s">
        <v>701</v>
      </c>
      <c r="K58" s="252">
        <v>0</v>
      </c>
      <c r="L58" s="252">
        <v>1</v>
      </c>
      <c r="M58" s="252">
        <v>1</v>
      </c>
      <c r="N58" s="471"/>
      <c r="O58" s="252"/>
      <c r="P58" s="471"/>
      <c r="Q58" s="252"/>
      <c r="R58" s="471">
        <v>64000000</v>
      </c>
      <c r="S58" s="238"/>
      <c r="T58" s="254"/>
      <c r="U58" s="283" t="s">
        <v>702</v>
      </c>
      <c r="V58" s="483" t="s">
        <v>703</v>
      </c>
      <c r="W58" s="471">
        <v>64000000</v>
      </c>
      <c r="X58" s="255"/>
      <c r="Y58" s="485"/>
      <c r="Z58" s="255"/>
      <c r="AA58" s="471">
        <v>64000000</v>
      </c>
      <c r="AB58" s="484"/>
      <c r="AC58" s="471">
        <v>64000000</v>
      </c>
      <c r="AD58" s="472"/>
      <c r="AE58" s="472"/>
      <c r="AF58" s="472"/>
      <c r="AG58" s="472"/>
      <c r="AH58" s="472"/>
      <c r="AI58" s="472"/>
      <c r="AJ58" s="472"/>
      <c r="AK58" s="472"/>
      <c r="AL58" s="472"/>
      <c r="AM58" s="472"/>
      <c r="AN58" s="472"/>
      <c r="AO58" s="472"/>
      <c r="AP58" s="472"/>
      <c r="AQ58" s="472"/>
      <c r="AR58" s="472"/>
      <c r="AS58" s="472"/>
      <c r="AT58" s="472"/>
      <c r="AU58" s="472"/>
      <c r="AV58" s="472"/>
      <c r="AW58" s="472"/>
      <c r="AX58" s="472"/>
      <c r="AY58" s="472"/>
      <c r="AZ58" s="472"/>
      <c r="BA58" s="472"/>
      <c r="BB58" s="472"/>
      <c r="BC58" s="472"/>
      <c r="BD58" s="472"/>
      <c r="BE58" s="472"/>
      <c r="BF58" s="472"/>
      <c r="BG58" s="472"/>
      <c r="BH58" s="472"/>
      <c r="BI58" s="472"/>
      <c r="BJ58" s="472"/>
      <c r="BK58" s="472"/>
      <c r="BL58" s="472"/>
      <c r="BM58" s="472"/>
      <c r="BN58" s="472"/>
      <c r="BO58" s="472"/>
      <c r="BP58" s="472"/>
      <c r="BQ58" s="472"/>
      <c r="BR58" s="472"/>
      <c r="BS58" s="472"/>
      <c r="BT58" s="472"/>
      <c r="BU58" s="472"/>
      <c r="BV58" s="472"/>
      <c r="BW58" s="472"/>
      <c r="BX58" s="472"/>
      <c r="BY58" s="472"/>
      <c r="BZ58" s="472"/>
      <c r="CA58" s="472"/>
      <c r="CB58" s="472"/>
      <c r="CC58" s="472"/>
      <c r="CD58" s="472"/>
      <c r="CE58" s="472"/>
      <c r="CF58" s="472"/>
      <c r="CG58" s="472"/>
      <c r="CH58" s="472"/>
      <c r="CI58" s="472"/>
      <c r="CJ58" s="472"/>
      <c r="CK58" s="472"/>
      <c r="CL58" s="472"/>
      <c r="CM58" s="472"/>
      <c r="CN58" s="472"/>
      <c r="CO58" s="472"/>
      <c r="CP58" s="472"/>
      <c r="CQ58" s="472"/>
      <c r="CR58" s="472"/>
      <c r="CS58" s="472"/>
      <c r="CT58" s="472"/>
      <c r="CU58" s="472"/>
      <c r="CV58" s="472"/>
      <c r="CW58" s="472"/>
      <c r="CX58" s="472"/>
      <c r="CY58" s="472"/>
      <c r="CZ58" s="472"/>
      <c r="DA58" s="472"/>
      <c r="DB58" s="472"/>
      <c r="DC58" s="472"/>
      <c r="DD58" s="472"/>
      <c r="DE58" s="472"/>
      <c r="DF58" s="472"/>
      <c r="DG58" s="472"/>
      <c r="DH58" s="472"/>
      <c r="DI58" s="472"/>
      <c r="DJ58" s="472"/>
      <c r="DK58" s="472"/>
      <c r="DL58" s="472"/>
      <c r="DM58" s="472"/>
      <c r="DN58" s="472"/>
      <c r="DO58" s="472"/>
      <c r="DP58" s="472"/>
      <c r="DQ58" s="472"/>
      <c r="DR58" s="472"/>
      <c r="DS58" s="472"/>
      <c r="DT58" s="472"/>
      <c r="DU58" s="472"/>
      <c r="DV58" s="472"/>
      <c r="DW58" s="472"/>
      <c r="DX58" s="472"/>
      <c r="DY58" s="472"/>
      <c r="DZ58" s="472"/>
      <c r="EA58" s="472"/>
      <c r="EB58" s="472"/>
      <c r="EC58" s="472"/>
      <c r="ED58" s="472"/>
      <c r="EE58" s="472"/>
      <c r="EF58" s="472"/>
      <c r="EG58" s="472"/>
      <c r="EH58" s="472"/>
      <c r="EI58" s="472"/>
      <c r="EJ58" s="472"/>
      <c r="EK58" s="472"/>
      <c r="EL58" s="472"/>
      <c r="EM58" s="472"/>
      <c r="EN58" s="472"/>
      <c r="EO58" s="472"/>
      <c r="EP58" s="472"/>
      <c r="EQ58" s="472"/>
      <c r="ER58" s="472"/>
      <c r="ES58" s="472"/>
      <c r="ET58" s="472"/>
      <c r="EU58" s="472"/>
      <c r="EV58" s="472"/>
      <c r="EW58" s="472"/>
      <c r="EX58" s="472"/>
      <c r="EY58" s="472"/>
      <c r="EZ58" s="472"/>
      <c r="FA58" s="472"/>
      <c r="FB58" s="472"/>
      <c r="FC58" s="472"/>
      <c r="FD58" s="472"/>
      <c r="FE58" s="472"/>
      <c r="FF58" s="472"/>
      <c r="FG58" s="472"/>
      <c r="FH58" s="472"/>
      <c r="FI58" s="472"/>
      <c r="FJ58" s="472"/>
      <c r="FK58" s="472"/>
      <c r="FL58" s="472"/>
      <c r="FM58" s="472"/>
      <c r="FN58" s="472"/>
      <c r="FO58" s="472"/>
      <c r="FP58" s="472"/>
      <c r="FQ58" s="472"/>
      <c r="FR58" s="472"/>
      <c r="FS58" s="472"/>
      <c r="FT58" s="472"/>
      <c r="FU58" s="472"/>
      <c r="FV58" s="2"/>
    </row>
    <row r="59" spans="1:178" ht="15">
      <c r="A59" s="612"/>
      <c r="B59" s="687"/>
      <c r="C59" s="612"/>
      <c r="D59" s="688"/>
      <c r="E59" s="358"/>
      <c r="F59" s="611" t="s">
        <v>45</v>
      </c>
      <c r="G59" s="611" t="s">
        <v>45</v>
      </c>
      <c r="H59" s="249"/>
      <c r="I59" s="241"/>
      <c r="J59" s="241"/>
      <c r="K59" s="241"/>
      <c r="L59" s="241"/>
      <c r="M59" s="241"/>
      <c r="N59" s="473">
        <v>32000000</v>
      </c>
      <c r="O59" s="473">
        <v>40000000</v>
      </c>
      <c r="P59" s="473">
        <v>82000000</v>
      </c>
      <c r="Q59" s="241"/>
      <c r="R59" s="473">
        <v>154000000</v>
      </c>
      <c r="S59" s="241"/>
      <c r="T59" s="264"/>
      <c r="U59" s="242"/>
      <c r="V59" s="242"/>
      <c r="W59" s="473">
        <v>154000000</v>
      </c>
      <c r="X59" s="242"/>
      <c r="Y59" s="244">
        <v>0</v>
      </c>
      <c r="Z59" s="446"/>
      <c r="AA59" s="473">
        <v>154000000</v>
      </c>
      <c r="AB59" s="243"/>
      <c r="AC59" s="473">
        <v>154000000</v>
      </c>
      <c r="AD59" s="472"/>
      <c r="AE59" s="472"/>
      <c r="AF59" s="472"/>
      <c r="AG59" s="472"/>
      <c r="AH59" s="472"/>
      <c r="AI59" s="472"/>
      <c r="AJ59" s="472"/>
      <c r="AK59" s="472"/>
      <c r="AL59" s="472"/>
      <c r="AM59" s="472"/>
      <c r="AN59" s="472"/>
      <c r="AO59" s="472"/>
      <c r="AP59" s="472"/>
      <c r="AQ59" s="472"/>
      <c r="AR59" s="472"/>
      <c r="AS59" s="472"/>
      <c r="AT59" s="472"/>
      <c r="AU59" s="472"/>
      <c r="AV59" s="472"/>
      <c r="AW59" s="472"/>
      <c r="AX59" s="472"/>
      <c r="AY59" s="472"/>
      <c r="AZ59" s="472"/>
      <c r="BA59" s="472"/>
      <c r="BB59" s="472"/>
      <c r="BC59" s="472"/>
      <c r="BD59" s="472"/>
      <c r="BE59" s="472"/>
      <c r="BF59" s="472"/>
      <c r="BG59" s="472"/>
      <c r="BH59" s="472"/>
      <c r="BI59" s="472"/>
      <c r="BJ59" s="472"/>
      <c r="BK59" s="472"/>
      <c r="BL59" s="472"/>
      <c r="BM59" s="472"/>
      <c r="BN59" s="472"/>
      <c r="BO59" s="472"/>
      <c r="BP59" s="472"/>
      <c r="BQ59" s="472"/>
      <c r="BR59" s="472"/>
      <c r="BS59" s="472"/>
      <c r="BT59" s="472"/>
      <c r="BU59" s="472"/>
      <c r="BV59" s="472"/>
      <c r="BW59" s="472"/>
      <c r="BX59" s="472"/>
      <c r="BY59" s="472"/>
      <c r="BZ59" s="472"/>
      <c r="CA59" s="472"/>
      <c r="CB59" s="472"/>
      <c r="CC59" s="472"/>
      <c r="CD59" s="472"/>
      <c r="CE59" s="472"/>
      <c r="CF59" s="472"/>
      <c r="CG59" s="472"/>
      <c r="CH59" s="472"/>
      <c r="CI59" s="472"/>
      <c r="CJ59" s="472"/>
      <c r="CK59" s="472"/>
      <c r="CL59" s="472"/>
      <c r="CM59" s="472"/>
      <c r="CN59" s="472"/>
      <c r="CO59" s="472"/>
      <c r="CP59" s="472"/>
      <c r="CQ59" s="472"/>
      <c r="CR59" s="472"/>
      <c r="CS59" s="472"/>
      <c r="CT59" s="472"/>
      <c r="CU59" s="472"/>
      <c r="CV59" s="472"/>
      <c r="CW59" s="472"/>
      <c r="CX59" s="472"/>
      <c r="CY59" s="472"/>
      <c r="CZ59" s="472"/>
      <c r="DA59" s="472"/>
      <c r="DB59" s="472"/>
      <c r="DC59" s="472"/>
      <c r="DD59" s="472"/>
      <c r="DE59" s="472"/>
      <c r="DF59" s="472"/>
      <c r="DG59" s="472"/>
      <c r="DH59" s="472"/>
      <c r="DI59" s="472"/>
      <c r="DJ59" s="472"/>
      <c r="DK59" s="472"/>
      <c r="DL59" s="472"/>
      <c r="DM59" s="472"/>
      <c r="DN59" s="472"/>
      <c r="DO59" s="472"/>
      <c r="DP59" s="472"/>
      <c r="DQ59" s="472"/>
      <c r="DR59" s="472"/>
      <c r="DS59" s="472"/>
      <c r="DT59" s="472"/>
      <c r="DU59" s="472"/>
      <c r="DV59" s="472"/>
      <c r="DW59" s="472"/>
      <c r="DX59" s="472"/>
      <c r="DY59" s="472"/>
      <c r="DZ59" s="472"/>
      <c r="EA59" s="472"/>
      <c r="EB59" s="472"/>
      <c r="EC59" s="472"/>
      <c r="ED59" s="472"/>
      <c r="EE59" s="472"/>
      <c r="EF59" s="472"/>
      <c r="EG59" s="472"/>
      <c r="EH59" s="472"/>
      <c r="EI59" s="472"/>
      <c r="EJ59" s="472"/>
      <c r="EK59" s="472"/>
      <c r="EL59" s="472"/>
      <c r="EM59" s="472"/>
      <c r="EN59" s="472"/>
      <c r="EO59" s="472"/>
      <c r="EP59" s="472"/>
      <c r="EQ59" s="472"/>
      <c r="ER59" s="472"/>
      <c r="ES59" s="472"/>
      <c r="ET59" s="472"/>
      <c r="EU59" s="472"/>
      <c r="EV59" s="472"/>
      <c r="EW59" s="472"/>
      <c r="EX59" s="472"/>
      <c r="EY59" s="472"/>
      <c r="EZ59" s="472"/>
      <c r="FA59" s="472"/>
      <c r="FB59" s="472"/>
      <c r="FC59" s="472"/>
      <c r="FD59" s="472"/>
      <c r="FE59" s="472"/>
      <c r="FF59" s="472"/>
      <c r="FG59" s="472"/>
      <c r="FH59" s="472"/>
      <c r="FI59" s="472"/>
      <c r="FJ59" s="472"/>
      <c r="FK59" s="472"/>
      <c r="FL59" s="472"/>
      <c r="FM59" s="472"/>
      <c r="FN59" s="472"/>
      <c r="FO59" s="472"/>
      <c r="FP59" s="472"/>
      <c r="FQ59" s="472"/>
      <c r="FR59" s="472"/>
      <c r="FS59" s="472"/>
      <c r="FT59" s="472"/>
      <c r="FU59" s="472"/>
      <c r="FV59" s="2"/>
    </row>
    <row r="60" spans="1:178" ht="120">
      <c r="A60" s="612"/>
      <c r="B60" s="687"/>
      <c r="C60" s="612"/>
      <c r="D60" s="688"/>
      <c r="E60" s="612">
        <v>0.5</v>
      </c>
      <c r="F60" s="599" t="s">
        <v>704</v>
      </c>
      <c r="G60" s="228">
        <v>0.33</v>
      </c>
      <c r="H60" s="228"/>
      <c r="I60" s="263" t="s">
        <v>705</v>
      </c>
      <c r="J60" s="263" t="s">
        <v>706</v>
      </c>
      <c r="K60" s="252">
        <v>0</v>
      </c>
      <c r="L60" s="252">
        <v>4</v>
      </c>
      <c r="M60" s="252">
        <v>1</v>
      </c>
      <c r="N60" s="252"/>
      <c r="O60" s="252"/>
      <c r="P60" s="252"/>
      <c r="Q60" s="252"/>
      <c r="R60" s="252">
        <v>0</v>
      </c>
      <c r="S60" s="237">
        <v>0</v>
      </c>
      <c r="T60" s="237"/>
      <c r="U60" s="262" t="s">
        <v>707</v>
      </c>
      <c r="V60" s="460"/>
      <c r="W60" s="239"/>
      <c r="X60" s="239"/>
      <c r="Y60" s="239"/>
      <c r="Z60" s="240"/>
      <c r="AA60" s="240"/>
      <c r="AB60" s="240"/>
      <c r="AC60" s="240"/>
      <c r="AD60" s="472"/>
      <c r="AE60" s="472"/>
      <c r="AF60" s="472"/>
      <c r="AG60" s="472"/>
      <c r="AH60" s="472"/>
      <c r="AI60" s="472"/>
      <c r="AJ60" s="472"/>
      <c r="AK60" s="472"/>
      <c r="AL60" s="472"/>
      <c r="AM60" s="472"/>
      <c r="AN60" s="472"/>
      <c r="AO60" s="472"/>
      <c r="AP60" s="472"/>
      <c r="AQ60" s="472"/>
      <c r="AR60" s="472"/>
      <c r="AS60" s="472"/>
      <c r="AT60" s="472"/>
      <c r="AU60" s="472"/>
      <c r="AV60" s="472"/>
      <c r="AW60" s="472"/>
      <c r="AX60" s="472"/>
      <c r="AY60" s="472"/>
      <c r="AZ60" s="472"/>
      <c r="BA60" s="472"/>
      <c r="BB60" s="472"/>
      <c r="BC60" s="472"/>
      <c r="BD60" s="472"/>
      <c r="BE60" s="472"/>
      <c r="BF60" s="472"/>
      <c r="BG60" s="472"/>
      <c r="BH60" s="472"/>
      <c r="BI60" s="472"/>
      <c r="BJ60" s="472"/>
      <c r="BK60" s="472"/>
      <c r="BL60" s="472"/>
      <c r="BM60" s="472"/>
      <c r="BN60" s="472"/>
      <c r="BO60" s="472"/>
      <c r="BP60" s="472"/>
      <c r="BQ60" s="472"/>
      <c r="BR60" s="472"/>
      <c r="BS60" s="472"/>
      <c r="BT60" s="472"/>
      <c r="BU60" s="472"/>
      <c r="BV60" s="472"/>
      <c r="BW60" s="472"/>
      <c r="BX60" s="472"/>
      <c r="BY60" s="472"/>
      <c r="BZ60" s="472"/>
      <c r="CA60" s="472"/>
      <c r="CB60" s="472"/>
      <c r="CC60" s="472"/>
      <c r="CD60" s="472"/>
      <c r="CE60" s="472"/>
      <c r="CF60" s="472"/>
      <c r="CG60" s="472"/>
      <c r="CH60" s="472"/>
      <c r="CI60" s="472"/>
      <c r="CJ60" s="472"/>
      <c r="CK60" s="472"/>
      <c r="CL60" s="472"/>
      <c r="CM60" s="472"/>
      <c r="CN60" s="472"/>
      <c r="CO60" s="472"/>
      <c r="CP60" s="472"/>
      <c r="CQ60" s="472"/>
      <c r="CR60" s="472"/>
      <c r="CS60" s="472"/>
      <c r="CT60" s="472"/>
      <c r="CU60" s="472"/>
      <c r="CV60" s="472"/>
      <c r="CW60" s="472"/>
      <c r="CX60" s="472"/>
      <c r="CY60" s="472"/>
      <c r="CZ60" s="472"/>
      <c r="DA60" s="472"/>
      <c r="DB60" s="472"/>
      <c r="DC60" s="472"/>
      <c r="DD60" s="472"/>
      <c r="DE60" s="472"/>
      <c r="DF60" s="472"/>
      <c r="DG60" s="472"/>
      <c r="DH60" s="472"/>
      <c r="DI60" s="472"/>
      <c r="DJ60" s="472"/>
      <c r="DK60" s="472"/>
      <c r="DL60" s="472"/>
      <c r="DM60" s="472"/>
      <c r="DN60" s="472"/>
      <c r="DO60" s="472"/>
      <c r="DP60" s="472"/>
      <c r="DQ60" s="472"/>
      <c r="DR60" s="472"/>
      <c r="DS60" s="472"/>
      <c r="DT60" s="472"/>
      <c r="DU60" s="472"/>
      <c r="DV60" s="472"/>
      <c r="DW60" s="472"/>
      <c r="DX60" s="472"/>
      <c r="DY60" s="472"/>
      <c r="DZ60" s="472"/>
      <c r="EA60" s="472"/>
      <c r="EB60" s="472"/>
      <c r="EC60" s="472"/>
      <c r="ED60" s="472"/>
      <c r="EE60" s="472"/>
      <c r="EF60" s="472"/>
      <c r="EG60" s="472"/>
      <c r="EH60" s="472"/>
      <c r="EI60" s="472"/>
      <c r="EJ60" s="472"/>
      <c r="EK60" s="472"/>
      <c r="EL60" s="472"/>
      <c r="EM60" s="472"/>
      <c r="EN60" s="472"/>
      <c r="EO60" s="472"/>
      <c r="EP60" s="472"/>
      <c r="EQ60" s="472"/>
      <c r="ER60" s="472"/>
      <c r="ES60" s="472"/>
      <c r="ET60" s="472"/>
      <c r="EU60" s="472"/>
      <c r="EV60" s="472"/>
      <c r="EW60" s="472"/>
      <c r="EX60" s="472"/>
      <c r="EY60" s="472"/>
      <c r="EZ60" s="472"/>
      <c r="FA60" s="472"/>
      <c r="FB60" s="472"/>
      <c r="FC60" s="472"/>
      <c r="FD60" s="472"/>
      <c r="FE60" s="472"/>
      <c r="FF60" s="472"/>
      <c r="FG60" s="472"/>
      <c r="FH60" s="472"/>
      <c r="FI60" s="472"/>
      <c r="FJ60" s="472"/>
      <c r="FK60" s="472"/>
      <c r="FL60" s="472"/>
      <c r="FM60" s="472"/>
      <c r="FN60" s="472"/>
      <c r="FO60" s="472"/>
      <c r="FP60" s="472"/>
      <c r="FQ60" s="472"/>
      <c r="FR60" s="472"/>
      <c r="FS60" s="472"/>
      <c r="FT60" s="472"/>
      <c r="FU60" s="472"/>
      <c r="FV60" s="2"/>
    </row>
    <row r="61" spans="1:178" ht="96">
      <c r="A61" s="612"/>
      <c r="B61" s="687"/>
      <c r="C61" s="612"/>
      <c r="D61" s="688"/>
      <c r="E61" s="612"/>
      <c r="F61" s="599"/>
      <c r="G61" s="228">
        <v>0.34</v>
      </c>
      <c r="H61" s="228"/>
      <c r="I61" s="263" t="s">
        <v>708</v>
      </c>
      <c r="J61" s="263" t="s">
        <v>709</v>
      </c>
      <c r="K61" s="252">
        <v>0</v>
      </c>
      <c r="L61" s="252">
        <v>20</v>
      </c>
      <c r="M61" s="252">
        <v>0</v>
      </c>
      <c r="N61" s="252"/>
      <c r="O61" s="252"/>
      <c r="P61" s="252"/>
      <c r="Q61" s="252"/>
      <c r="R61" s="252">
        <v>0</v>
      </c>
      <c r="S61" s="237" t="s">
        <v>44</v>
      </c>
      <c r="T61" s="237"/>
      <c r="U61" s="356" t="s">
        <v>710</v>
      </c>
      <c r="V61" s="356"/>
      <c r="W61" s="239"/>
      <c r="X61" s="239"/>
      <c r="Y61" s="239"/>
      <c r="Z61" s="240"/>
      <c r="AA61" s="240"/>
      <c r="AB61" s="240"/>
      <c r="AC61" s="240"/>
      <c r="AD61" s="472"/>
      <c r="AE61" s="472"/>
      <c r="AF61" s="472"/>
      <c r="AG61" s="472"/>
      <c r="AH61" s="472"/>
      <c r="AI61" s="472"/>
      <c r="AJ61" s="472"/>
      <c r="AK61" s="472"/>
      <c r="AL61" s="472"/>
      <c r="AM61" s="472"/>
      <c r="AN61" s="472"/>
      <c r="AO61" s="472"/>
      <c r="AP61" s="472"/>
      <c r="AQ61" s="472"/>
      <c r="AR61" s="472"/>
      <c r="AS61" s="472"/>
      <c r="AT61" s="472"/>
      <c r="AU61" s="472"/>
      <c r="AV61" s="472"/>
      <c r="AW61" s="472"/>
      <c r="AX61" s="472"/>
      <c r="AY61" s="472"/>
      <c r="AZ61" s="472"/>
      <c r="BA61" s="472"/>
      <c r="BB61" s="472"/>
      <c r="BC61" s="472"/>
      <c r="BD61" s="472"/>
      <c r="BE61" s="472"/>
      <c r="BF61" s="472"/>
      <c r="BG61" s="472"/>
      <c r="BH61" s="472"/>
      <c r="BI61" s="472"/>
      <c r="BJ61" s="472"/>
      <c r="BK61" s="472"/>
      <c r="BL61" s="472"/>
      <c r="BM61" s="472"/>
      <c r="BN61" s="472"/>
      <c r="BO61" s="472"/>
      <c r="BP61" s="472"/>
      <c r="BQ61" s="472"/>
      <c r="BR61" s="472"/>
      <c r="BS61" s="472"/>
      <c r="BT61" s="472"/>
      <c r="BU61" s="472"/>
      <c r="BV61" s="472"/>
      <c r="BW61" s="472"/>
      <c r="BX61" s="472"/>
      <c r="BY61" s="472"/>
      <c r="BZ61" s="472"/>
      <c r="CA61" s="472"/>
      <c r="CB61" s="472"/>
      <c r="CC61" s="472"/>
      <c r="CD61" s="472"/>
      <c r="CE61" s="472"/>
      <c r="CF61" s="472"/>
      <c r="CG61" s="472"/>
      <c r="CH61" s="472"/>
      <c r="CI61" s="472"/>
      <c r="CJ61" s="472"/>
      <c r="CK61" s="472"/>
      <c r="CL61" s="472"/>
      <c r="CM61" s="472"/>
      <c r="CN61" s="472"/>
      <c r="CO61" s="472"/>
      <c r="CP61" s="472"/>
      <c r="CQ61" s="472"/>
      <c r="CR61" s="472"/>
      <c r="CS61" s="472"/>
      <c r="CT61" s="472"/>
      <c r="CU61" s="472"/>
      <c r="CV61" s="472"/>
      <c r="CW61" s="472"/>
      <c r="CX61" s="472"/>
      <c r="CY61" s="472"/>
      <c r="CZ61" s="472"/>
      <c r="DA61" s="472"/>
      <c r="DB61" s="472"/>
      <c r="DC61" s="472"/>
      <c r="DD61" s="472"/>
      <c r="DE61" s="472"/>
      <c r="DF61" s="472"/>
      <c r="DG61" s="472"/>
      <c r="DH61" s="472"/>
      <c r="DI61" s="472"/>
      <c r="DJ61" s="472"/>
      <c r="DK61" s="472"/>
      <c r="DL61" s="472"/>
      <c r="DM61" s="472"/>
      <c r="DN61" s="472"/>
      <c r="DO61" s="472"/>
      <c r="DP61" s="472"/>
      <c r="DQ61" s="472"/>
      <c r="DR61" s="472"/>
      <c r="DS61" s="472"/>
      <c r="DT61" s="472"/>
      <c r="DU61" s="472"/>
      <c r="DV61" s="472"/>
      <c r="DW61" s="472"/>
      <c r="DX61" s="472"/>
      <c r="DY61" s="472"/>
      <c r="DZ61" s="472"/>
      <c r="EA61" s="472"/>
      <c r="EB61" s="472"/>
      <c r="EC61" s="472"/>
      <c r="ED61" s="472"/>
      <c r="EE61" s="472"/>
      <c r="EF61" s="472"/>
      <c r="EG61" s="472"/>
      <c r="EH61" s="472"/>
      <c r="EI61" s="472"/>
      <c r="EJ61" s="472"/>
      <c r="EK61" s="472"/>
      <c r="EL61" s="472"/>
      <c r="EM61" s="472"/>
      <c r="EN61" s="472"/>
      <c r="EO61" s="472"/>
      <c r="EP61" s="472"/>
      <c r="EQ61" s="472"/>
      <c r="ER61" s="472"/>
      <c r="ES61" s="472"/>
      <c r="ET61" s="472"/>
      <c r="EU61" s="472"/>
      <c r="EV61" s="472"/>
      <c r="EW61" s="472"/>
      <c r="EX61" s="472"/>
      <c r="EY61" s="472"/>
      <c r="EZ61" s="472"/>
      <c r="FA61" s="472"/>
      <c r="FB61" s="472"/>
      <c r="FC61" s="472"/>
      <c r="FD61" s="472"/>
      <c r="FE61" s="472"/>
      <c r="FF61" s="472"/>
      <c r="FG61" s="472"/>
      <c r="FH61" s="472"/>
      <c r="FI61" s="472"/>
      <c r="FJ61" s="472"/>
      <c r="FK61" s="472"/>
      <c r="FL61" s="472"/>
      <c r="FM61" s="472"/>
      <c r="FN61" s="472"/>
      <c r="FO61" s="472"/>
      <c r="FP61" s="472"/>
      <c r="FQ61" s="472"/>
      <c r="FR61" s="472"/>
      <c r="FS61" s="472"/>
      <c r="FT61" s="472"/>
      <c r="FU61" s="472"/>
      <c r="FV61" s="2"/>
    </row>
    <row r="62" spans="1:178" ht="108">
      <c r="A62" s="612"/>
      <c r="B62" s="687"/>
      <c r="C62" s="612"/>
      <c r="D62" s="688"/>
      <c r="E62" s="612"/>
      <c r="F62" s="599"/>
      <c r="G62" s="341">
        <v>0.33</v>
      </c>
      <c r="H62" s="341"/>
      <c r="I62" s="261" t="s">
        <v>711</v>
      </c>
      <c r="J62" s="263" t="s">
        <v>40</v>
      </c>
      <c r="K62" s="252">
        <v>0</v>
      </c>
      <c r="L62" s="252">
        <v>1</v>
      </c>
      <c r="M62" s="252">
        <v>1</v>
      </c>
      <c r="N62" s="252"/>
      <c r="O62" s="252"/>
      <c r="P62" s="471"/>
      <c r="Q62" s="252"/>
      <c r="R62" s="471">
        <v>70000000</v>
      </c>
      <c r="S62" s="237"/>
      <c r="T62" s="252"/>
      <c r="U62" s="261" t="s">
        <v>712</v>
      </c>
      <c r="V62" s="261" t="s">
        <v>713</v>
      </c>
      <c r="W62" s="239">
        <v>70000000</v>
      </c>
      <c r="X62" s="255"/>
      <c r="Y62" s="255"/>
      <c r="Z62" s="257"/>
      <c r="AA62" s="239">
        <v>70000000</v>
      </c>
      <c r="AB62" s="257"/>
      <c r="AC62" s="255">
        <v>70000000</v>
      </c>
      <c r="AD62" s="472"/>
      <c r="AE62" s="472"/>
      <c r="AF62" s="472"/>
      <c r="AG62" s="472"/>
      <c r="AH62" s="472"/>
      <c r="AI62" s="472"/>
      <c r="AJ62" s="472"/>
      <c r="AK62" s="472"/>
      <c r="AL62" s="472"/>
      <c r="AM62" s="472"/>
      <c r="AN62" s="472"/>
      <c r="AO62" s="472"/>
      <c r="AP62" s="472"/>
      <c r="AQ62" s="472"/>
      <c r="AR62" s="472"/>
      <c r="AS62" s="472"/>
      <c r="AT62" s="472"/>
      <c r="AU62" s="472"/>
      <c r="AV62" s="472"/>
      <c r="AW62" s="472"/>
      <c r="AX62" s="472"/>
      <c r="AY62" s="472"/>
      <c r="AZ62" s="472"/>
      <c r="BA62" s="472"/>
      <c r="BB62" s="472"/>
      <c r="BC62" s="472"/>
      <c r="BD62" s="472"/>
      <c r="BE62" s="472"/>
      <c r="BF62" s="472"/>
      <c r="BG62" s="472"/>
      <c r="BH62" s="472"/>
      <c r="BI62" s="472"/>
      <c r="BJ62" s="472"/>
      <c r="BK62" s="472"/>
      <c r="BL62" s="472"/>
      <c r="BM62" s="472"/>
      <c r="BN62" s="472"/>
      <c r="BO62" s="472"/>
      <c r="BP62" s="472"/>
      <c r="BQ62" s="472"/>
      <c r="BR62" s="472"/>
      <c r="BS62" s="472"/>
      <c r="BT62" s="472"/>
      <c r="BU62" s="472"/>
      <c r="BV62" s="472"/>
      <c r="BW62" s="472"/>
      <c r="BX62" s="472"/>
      <c r="BY62" s="472"/>
      <c r="BZ62" s="472"/>
      <c r="CA62" s="472"/>
      <c r="CB62" s="472"/>
      <c r="CC62" s="472"/>
      <c r="CD62" s="472"/>
      <c r="CE62" s="472"/>
      <c r="CF62" s="472"/>
      <c r="CG62" s="472"/>
      <c r="CH62" s="472"/>
      <c r="CI62" s="472"/>
      <c r="CJ62" s="472"/>
      <c r="CK62" s="472"/>
      <c r="CL62" s="472"/>
      <c r="CM62" s="472"/>
      <c r="CN62" s="472"/>
      <c r="CO62" s="472"/>
      <c r="CP62" s="472"/>
      <c r="CQ62" s="472"/>
      <c r="CR62" s="472"/>
      <c r="CS62" s="472"/>
      <c r="CT62" s="472"/>
      <c r="CU62" s="472"/>
      <c r="CV62" s="472"/>
      <c r="CW62" s="472"/>
      <c r="CX62" s="472"/>
      <c r="CY62" s="472"/>
      <c r="CZ62" s="472"/>
      <c r="DA62" s="472"/>
      <c r="DB62" s="472"/>
      <c r="DC62" s="472"/>
      <c r="DD62" s="472"/>
      <c r="DE62" s="472"/>
      <c r="DF62" s="472"/>
      <c r="DG62" s="472"/>
      <c r="DH62" s="472"/>
      <c r="DI62" s="472"/>
      <c r="DJ62" s="472"/>
      <c r="DK62" s="472"/>
      <c r="DL62" s="472"/>
      <c r="DM62" s="472"/>
      <c r="DN62" s="472"/>
      <c r="DO62" s="472"/>
      <c r="DP62" s="472"/>
      <c r="DQ62" s="472"/>
      <c r="DR62" s="472"/>
      <c r="DS62" s="472"/>
      <c r="DT62" s="472"/>
      <c r="DU62" s="472"/>
      <c r="DV62" s="472"/>
      <c r="DW62" s="472"/>
      <c r="DX62" s="472"/>
      <c r="DY62" s="472"/>
      <c r="DZ62" s="472"/>
      <c r="EA62" s="472"/>
      <c r="EB62" s="472"/>
      <c r="EC62" s="472"/>
      <c r="ED62" s="472"/>
      <c r="EE62" s="472"/>
      <c r="EF62" s="472"/>
      <c r="EG62" s="472"/>
      <c r="EH62" s="472"/>
      <c r="EI62" s="472"/>
      <c r="EJ62" s="472"/>
      <c r="EK62" s="472"/>
      <c r="EL62" s="472"/>
      <c r="EM62" s="472"/>
      <c r="EN62" s="472"/>
      <c r="EO62" s="472"/>
      <c r="EP62" s="472"/>
      <c r="EQ62" s="472"/>
      <c r="ER62" s="472"/>
      <c r="ES62" s="472"/>
      <c r="ET62" s="472"/>
      <c r="EU62" s="472"/>
      <c r="EV62" s="472"/>
      <c r="EW62" s="472"/>
      <c r="EX62" s="472"/>
      <c r="EY62" s="472"/>
      <c r="EZ62" s="472"/>
      <c r="FA62" s="472"/>
      <c r="FB62" s="472"/>
      <c r="FC62" s="472"/>
      <c r="FD62" s="472"/>
      <c r="FE62" s="472"/>
      <c r="FF62" s="472"/>
      <c r="FG62" s="472"/>
      <c r="FH62" s="472"/>
      <c r="FI62" s="472"/>
      <c r="FJ62" s="472"/>
      <c r="FK62" s="472"/>
      <c r="FL62" s="472"/>
      <c r="FM62" s="472"/>
      <c r="FN62" s="472"/>
      <c r="FO62" s="472"/>
      <c r="FP62" s="472"/>
      <c r="FQ62" s="472"/>
      <c r="FR62" s="472"/>
      <c r="FS62" s="472"/>
      <c r="FT62" s="472"/>
      <c r="FU62" s="472"/>
      <c r="FV62" s="2"/>
    </row>
    <row r="63" spans="1:178" ht="15">
      <c r="A63" s="612"/>
      <c r="B63" s="687"/>
      <c r="C63" s="358"/>
      <c r="D63" s="486"/>
      <c r="E63" s="358"/>
      <c r="F63" s="611" t="s">
        <v>45</v>
      </c>
      <c r="G63" s="611" t="s">
        <v>45</v>
      </c>
      <c r="H63" s="249"/>
      <c r="I63" s="241"/>
      <c r="J63" s="241"/>
      <c r="K63" s="241"/>
      <c r="L63" s="241"/>
      <c r="M63" s="241"/>
      <c r="N63" s="241"/>
      <c r="O63" s="241"/>
      <c r="P63" s="473">
        <v>70000000</v>
      </c>
      <c r="Q63" s="241"/>
      <c r="R63" s="473">
        <v>70000000</v>
      </c>
      <c r="S63" s="241"/>
      <c r="T63" s="264"/>
      <c r="U63" s="242"/>
      <c r="V63" s="242"/>
      <c r="W63" s="487">
        <v>70000000</v>
      </c>
      <c r="X63" s="242"/>
      <c r="Y63" s="244">
        <v>0</v>
      </c>
      <c r="Z63" s="446"/>
      <c r="AA63" s="243">
        <v>70000000</v>
      </c>
      <c r="AB63" s="243"/>
      <c r="AC63" s="243">
        <v>70000000</v>
      </c>
      <c r="AD63" s="472"/>
      <c r="AE63" s="472"/>
      <c r="AF63" s="472"/>
      <c r="AG63" s="472"/>
      <c r="AH63" s="472"/>
      <c r="AI63" s="472"/>
      <c r="AJ63" s="472"/>
      <c r="AK63" s="472"/>
      <c r="AL63" s="472"/>
      <c r="AM63" s="472"/>
      <c r="AN63" s="472"/>
      <c r="AO63" s="472"/>
      <c r="AP63" s="472"/>
      <c r="AQ63" s="472"/>
      <c r="AR63" s="472"/>
      <c r="AS63" s="472"/>
      <c r="AT63" s="472"/>
      <c r="AU63" s="472"/>
      <c r="AV63" s="472"/>
      <c r="AW63" s="472"/>
      <c r="AX63" s="472"/>
      <c r="AY63" s="472"/>
      <c r="AZ63" s="472"/>
      <c r="BA63" s="472"/>
      <c r="BB63" s="472"/>
      <c r="BC63" s="472"/>
      <c r="BD63" s="472"/>
      <c r="BE63" s="472"/>
      <c r="BF63" s="472"/>
      <c r="BG63" s="472"/>
      <c r="BH63" s="472"/>
      <c r="BI63" s="472"/>
      <c r="BJ63" s="472"/>
      <c r="BK63" s="472"/>
      <c r="BL63" s="472"/>
      <c r="BM63" s="472"/>
      <c r="BN63" s="472"/>
      <c r="BO63" s="472"/>
      <c r="BP63" s="472"/>
      <c r="BQ63" s="472"/>
      <c r="BR63" s="472"/>
      <c r="BS63" s="472"/>
      <c r="BT63" s="472"/>
      <c r="BU63" s="472"/>
      <c r="BV63" s="472"/>
      <c r="BW63" s="472"/>
      <c r="BX63" s="472"/>
      <c r="BY63" s="472"/>
      <c r="BZ63" s="472"/>
      <c r="CA63" s="472"/>
      <c r="CB63" s="472"/>
      <c r="CC63" s="472"/>
      <c r="CD63" s="472"/>
      <c r="CE63" s="472"/>
      <c r="CF63" s="472"/>
      <c r="CG63" s="472"/>
      <c r="CH63" s="472"/>
      <c r="CI63" s="472"/>
      <c r="CJ63" s="472"/>
      <c r="CK63" s="472"/>
      <c r="CL63" s="472"/>
      <c r="CM63" s="472"/>
      <c r="CN63" s="472"/>
      <c r="CO63" s="472"/>
      <c r="CP63" s="472"/>
      <c r="CQ63" s="472"/>
      <c r="CR63" s="472"/>
      <c r="CS63" s="472"/>
      <c r="CT63" s="472"/>
      <c r="CU63" s="472"/>
      <c r="CV63" s="472"/>
      <c r="CW63" s="472"/>
      <c r="CX63" s="472"/>
      <c r="CY63" s="472"/>
      <c r="CZ63" s="472"/>
      <c r="DA63" s="472"/>
      <c r="DB63" s="472"/>
      <c r="DC63" s="472"/>
      <c r="DD63" s="472"/>
      <c r="DE63" s="472"/>
      <c r="DF63" s="472"/>
      <c r="DG63" s="472"/>
      <c r="DH63" s="472"/>
      <c r="DI63" s="472"/>
      <c r="DJ63" s="472"/>
      <c r="DK63" s="472"/>
      <c r="DL63" s="472"/>
      <c r="DM63" s="472"/>
      <c r="DN63" s="472"/>
      <c r="DO63" s="472"/>
      <c r="DP63" s="472"/>
      <c r="DQ63" s="472"/>
      <c r="DR63" s="472"/>
      <c r="DS63" s="472"/>
      <c r="DT63" s="472"/>
      <c r="DU63" s="472"/>
      <c r="DV63" s="472"/>
      <c r="DW63" s="472"/>
      <c r="DX63" s="472"/>
      <c r="DY63" s="472"/>
      <c r="DZ63" s="472"/>
      <c r="EA63" s="472"/>
      <c r="EB63" s="472"/>
      <c r="EC63" s="472"/>
      <c r="ED63" s="472"/>
      <c r="EE63" s="472"/>
      <c r="EF63" s="472"/>
      <c r="EG63" s="472"/>
      <c r="EH63" s="472"/>
      <c r="EI63" s="472"/>
      <c r="EJ63" s="472"/>
      <c r="EK63" s="472"/>
      <c r="EL63" s="472"/>
      <c r="EM63" s="472"/>
      <c r="EN63" s="472"/>
      <c r="EO63" s="472"/>
      <c r="EP63" s="472"/>
      <c r="EQ63" s="472"/>
      <c r="ER63" s="472"/>
      <c r="ES63" s="472"/>
      <c r="ET63" s="472"/>
      <c r="EU63" s="472"/>
      <c r="EV63" s="472"/>
      <c r="EW63" s="472"/>
      <c r="EX63" s="472"/>
      <c r="EY63" s="472"/>
      <c r="EZ63" s="472"/>
      <c r="FA63" s="472"/>
      <c r="FB63" s="472"/>
      <c r="FC63" s="472"/>
      <c r="FD63" s="472"/>
      <c r="FE63" s="472"/>
      <c r="FF63" s="472"/>
      <c r="FG63" s="472"/>
      <c r="FH63" s="472"/>
      <c r="FI63" s="472"/>
      <c r="FJ63" s="472"/>
      <c r="FK63" s="472"/>
      <c r="FL63" s="472"/>
      <c r="FM63" s="472"/>
      <c r="FN63" s="472"/>
      <c r="FO63" s="472"/>
      <c r="FP63" s="472"/>
      <c r="FQ63" s="472"/>
      <c r="FR63" s="472"/>
      <c r="FS63" s="472"/>
      <c r="FT63" s="472"/>
      <c r="FU63" s="472"/>
      <c r="FV63" s="2"/>
    </row>
    <row r="64" spans="1:178" ht="15">
      <c r="A64" s="612"/>
      <c r="B64" s="687"/>
      <c r="C64" s="358"/>
      <c r="D64" s="686" t="s">
        <v>46</v>
      </c>
      <c r="E64" s="686"/>
      <c r="F64" s="686"/>
      <c r="G64" s="686"/>
      <c r="H64" s="474"/>
      <c r="I64" s="475"/>
      <c r="J64" s="475"/>
      <c r="K64" s="475"/>
      <c r="L64" s="475"/>
      <c r="M64" s="475"/>
      <c r="N64" s="475"/>
      <c r="O64" s="475"/>
      <c r="P64" s="488">
        <v>152000000</v>
      </c>
      <c r="Q64" s="475"/>
      <c r="R64" s="488">
        <v>224000000</v>
      </c>
      <c r="S64" s="475"/>
      <c r="T64" s="476"/>
      <c r="U64" s="477"/>
      <c r="V64" s="477"/>
      <c r="W64" s="489">
        <v>224000000</v>
      </c>
      <c r="X64" s="477"/>
      <c r="Y64" s="246">
        <v>0</v>
      </c>
      <c r="Z64" s="478"/>
      <c r="AA64" s="245">
        <v>224000000</v>
      </c>
      <c r="AB64" s="245"/>
      <c r="AC64" s="245">
        <v>224000000</v>
      </c>
      <c r="AD64" s="472"/>
      <c r="AE64" s="472"/>
      <c r="AF64" s="472"/>
      <c r="AG64" s="472"/>
      <c r="AH64" s="472"/>
      <c r="AI64" s="472"/>
      <c r="AJ64" s="472"/>
      <c r="AK64" s="472"/>
      <c r="AL64" s="472"/>
      <c r="AM64" s="472"/>
      <c r="AN64" s="472"/>
      <c r="AO64" s="472"/>
      <c r="AP64" s="472"/>
      <c r="AQ64" s="472"/>
      <c r="AR64" s="472"/>
      <c r="AS64" s="472"/>
      <c r="AT64" s="472"/>
      <c r="AU64" s="472"/>
      <c r="AV64" s="472"/>
      <c r="AW64" s="472"/>
      <c r="AX64" s="472"/>
      <c r="AY64" s="472"/>
      <c r="AZ64" s="472"/>
      <c r="BA64" s="472"/>
      <c r="BB64" s="472"/>
      <c r="BC64" s="472"/>
      <c r="BD64" s="472"/>
      <c r="BE64" s="472"/>
      <c r="BF64" s="472"/>
      <c r="BG64" s="472"/>
      <c r="BH64" s="472"/>
      <c r="BI64" s="472"/>
      <c r="BJ64" s="472"/>
      <c r="BK64" s="472"/>
      <c r="BL64" s="472"/>
      <c r="BM64" s="472"/>
      <c r="BN64" s="472"/>
      <c r="BO64" s="472"/>
      <c r="BP64" s="472"/>
      <c r="BQ64" s="472"/>
      <c r="BR64" s="472"/>
      <c r="BS64" s="472"/>
      <c r="BT64" s="472"/>
      <c r="BU64" s="472"/>
      <c r="BV64" s="472"/>
      <c r="BW64" s="472"/>
      <c r="BX64" s="472"/>
      <c r="BY64" s="472"/>
      <c r="BZ64" s="472"/>
      <c r="CA64" s="472"/>
      <c r="CB64" s="472"/>
      <c r="CC64" s="472"/>
      <c r="CD64" s="472"/>
      <c r="CE64" s="472"/>
      <c r="CF64" s="472"/>
      <c r="CG64" s="472"/>
      <c r="CH64" s="472"/>
      <c r="CI64" s="472"/>
      <c r="CJ64" s="472"/>
      <c r="CK64" s="472"/>
      <c r="CL64" s="472"/>
      <c r="CM64" s="472"/>
      <c r="CN64" s="472"/>
      <c r="CO64" s="472"/>
      <c r="CP64" s="472"/>
      <c r="CQ64" s="472"/>
      <c r="CR64" s="472"/>
      <c r="CS64" s="472"/>
      <c r="CT64" s="472"/>
      <c r="CU64" s="472"/>
      <c r="CV64" s="472"/>
      <c r="CW64" s="472"/>
      <c r="CX64" s="472"/>
      <c r="CY64" s="472"/>
      <c r="CZ64" s="472"/>
      <c r="DA64" s="472"/>
      <c r="DB64" s="472"/>
      <c r="DC64" s="472"/>
      <c r="DD64" s="472"/>
      <c r="DE64" s="472"/>
      <c r="DF64" s="472"/>
      <c r="DG64" s="472"/>
      <c r="DH64" s="472"/>
      <c r="DI64" s="472"/>
      <c r="DJ64" s="472"/>
      <c r="DK64" s="472"/>
      <c r="DL64" s="472"/>
      <c r="DM64" s="472"/>
      <c r="DN64" s="472"/>
      <c r="DO64" s="472"/>
      <c r="DP64" s="472"/>
      <c r="DQ64" s="472"/>
      <c r="DR64" s="472"/>
      <c r="DS64" s="472"/>
      <c r="DT64" s="472"/>
      <c r="DU64" s="472"/>
      <c r="DV64" s="472"/>
      <c r="DW64" s="472"/>
      <c r="DX64" s="472"/>
      <c r="DY64" s="472"/>
      <c r="DZ64" s="472"/>
      <c r="EA64" s="472"/>
      <c r="EB64" s="472"/>
      <c r="EC64" s="472"/>
      <c r="ED64" s="472"/>
      <c r="EE64" s="472"/>
      <c r="EF64" s="472"/>
      <c r="EG64" s="472"/>
      <c r="EH64" s="472"/>
      <c r="EI64" s="472"/>
      <c r="EJ64" s="472"/>
      <c r="EK64" s="472"/>
      <c r="EL64" s="472"/>
      <c r="EM64" s="472"/>
      <c r="EN64" s="472"/>
      <c r="EO64" s="472"/>
      <c r="EP64" s="472"/>
      <c r="EQ64" s="472"/>
      <c r="ER64" s="472"/>
      <c r="ES64" s="472"/>
      <c r="ET64" s="472"/>
      <c r="EU64" s="472"/>
      <c r="EV64" s="472"/>
      <c r="EW64" s="472"/>
      <c r="EX64" s="472"/>
      <c r="EY64" s="472"/>
      <c r="EZ64" s="472"/>
      <c r="FA64" s="472"/>
      <c r="FB64" s="472"/>
      <c r="FC64" s="472"/>
      <c r="FD64" s="472"/>
      <c r="FE64" s="472"/>
      <c r="FF64" s="472"/>
      <c r="FG64" s="472"/>
      <c r="FH64" s="472"/>
      <c r="FI64" s="472"/>
      <c r="FJ64" s="472"/>
      <c r="FK64" s="472"/>
      <c r="FL64" s="472"/>
      <c r="FM64" s="472"/>
      <c r="FN64" s="472"/>
      <c r="FO64" s="472"/>
      <c r="FP64" s="472"/>
      <c r="FQ64" s="472"/>
      <c r="FR64" s="472"/>
      <c r="FS64" s="472"/>
      <c r="FT64" s="472"/>
      <c r="FU64" s="472"/>
      <c r="FV64" s="2"/>
    </row>
    <row r="65" spans="1:178" ht="108">
      <c r="A65" s="612"/>
      <c r="B65" s="687"/>
      <c r="C65" s="612">
        <v>0.5</v>
      </c>
      <c r="D65" s="687" t="s">
        <v>714</v>
      </c>
      <c r="E65" s="612">
        <v>1</v>
      </c>
      <c r="F65" s="599" t="s">
        <v>715</v>
      </c>
      <c r="G65" s="228">
        <v>0.25</v>
      </c>
      <c r="H65" s="228"/>
      <c r="I65" s="263" t="s">
        <v>716</v>
      </c>
      <c r="J65" s="263" t="s">
        <v>717</v>
      </c>
      <c r="K65" s="252">
        <v>1377</v>
      </c>
      <c r="L65" s="252">
        <v>4000</v>
      </c>
      <c r="M65" s="252">
        <v>1000</v>
      </c>
      <c r="N65" s="471"/>
      <c r="O65" s="471"/>
      <c r="P65" s="471"/>
      <c r="Q65" s="252"/>
      <c r="R65" s="471">
        <v>1520004356</v>
      </c>
      <c r="S65" s="237"/>
      <c r="T65" s="252"/>
      <c r="U65" s="283" t="s">
        <v>718</v>
      </c>
      <c r="V65" s="261" t="s">
        <v>719</v>
      </c>
      <c r="W65" s="471">
        <v>1520004356</v>
      </c>
      <c r="X65" s="255"/>
      <c r="Y65" s="485">
        <v>0</v>
      </c>
      <c r="Z65" s="240"/>
      <c r="AA65" s="240"/>
      <c r="AB65" s="240"/>
      <c r="AC65" s="471">
        <v>1520004356</v>
      </c>
      <c r="AD65" s="472"/>
      <c r="AE65" s="472"/>
      <c r="AF65" s="472"/>
      <c r="AG65" s="472"/>
      <c r="AH65" s="472"/>
      <c r="AI65" s="472"/>
      <c r="AJ65" s="472"/>
      <c r="AK65" s="472"/>
      <c r="AL65" s="472"/>
      <c r="AM65" s="472"/>
      <c r="AN65" s="472"/>
      <c r="AO65" s="472"/>
      <c r="AP65" s="472"/>
      <c r="AQ65" s="472"/>
      <c r="AR65" s="472"/>
      <c r="AS65" s="472"/>
      <c r="AT65" s="472"/>
      <c r="AU65" s="472"/>
      <c r="AV65" s="472"/>
      <c r="AW65" s="472"/>
      <c r="AX65" s="472"/>
      <c r="AY65" s="472"/>
      <c r="AZ65" s="472"/>
      <c r="BA65" s="472"/>
      <c r="BB65" s="472"/>
      <c r="BC65" s="472"/>
      <c r="BD65" s="472"/>
      <c r="BE65" s="472"/>
      <c r="BF65" s="472"/>
      <c r="BG65" s="472"/>
      <c r="BH65" s="472"/>
      <c r="BI65" s="472"/>
      <c r="BJ65" s="472"/>
      <c r="BK65" s="472"/>
      <c r="BL65" s="472"/>
      <c r="BM65" s="472"/>
      <c r="BN65" s="472"/>
      <c r="BO65" s="472"/>
      <c r="BP65" s="472"/>
      <c r="BQ65" s="472"/>
      <c r="BR65" s="472"/>
      <c r="BS65" s="472"/>
      <c r="BT65" s="472"/>
      <c r="BU65" s="472"/>
      <c r="BV65" s="472"/>
      <c r="BW65" s="472"/>
      <c r="BX65" s="472"/>
      <c r="BY65" s="472"/>
      <c r="BZ65" s="472"/>
      <c r="CA65" s="472"/>
      <c r="CB65" s="472"/>
      <c r="CC65" s="472"/>
      <c r="CD65" s="472"/>
      <c r="CE65" s="472"/>
      <c r="CF65" s="472"/>
      <c r="CG65" s="472"/>
      <c r="CH65" s="472"/>
      <c r="CI65" s="472"/>
      <c r="CJ65" s="472"/>
      <c r="CK65" s="472"/>
      <c r="CL65" s="472"/>
      <c r="CM65" s="472"/>
      <c r="CN65" s="472"/>
      <c r="CO65" s="472"/>
      <c r="CP65" s="472"/>
      <c r="CQ65" s="472"/>
      <c r="CR65" s="472"/>
      <c r="CS65" s="472"/>
      <c r="CT65" s="472"/>
      <c r="CU65" s="472"/>
      <c r="CV65" s="472"/>
      <c r="CW65" s="472"/>
      <c r="CX65" s="472"/>
      <c r="CY65" s="472"/>
      <c r="CZ65" s="472"/>
      <c r="DA65" s="472"/>
      <c r="DB65" s="472"/>
      <c r="DC65" s="472"/>
      <c r="DD65" s="472"/>
      <c r="DE65" s="472"/>
      <c r="DF65" s="472"/>
      <c r="DG65" s="472"/>
      <c r="DH65" s="472"/>
      <c r="DI65" s="472"/>
      <c r="DJ65" s="472"/>
      <c r="DK65" s="472"/>
      <c r="DL65" s="472"/>
      <c r="DM65" s="472"/>
      <c r="DN65" s="472"/>
      <c r="DO65" s="472"/>
      <c r="DP65" s="472"/>
      <c r="DQ65" s="472"/>
      <c r="DR65" s="472"/>
      <c r="DS65" s="472"/>
      <c r="DT65" s="472"/>
      <c r="DU65" s="472"/>
      <c r="DV65" s="472"/>
      <c r="DW65" s="472"/>
      <c r="DX65" s="472"/>
      <c r="DY65" s="472"/>
      <c r="DZ65" s="472"/>
      <c r="EA65" s="472"/>
      <c r="EB65" s="472"/>
      <c r="EC65" s="472"/>
      <c r="ED65" s="472"/>
      <c r="EE65" s="472"/>
      <c r="EF65" s="472"/>
      <c r="EG65" s="472"/>
      <c r="EH65" s="472"/>
      <c r="EI65" s="472"/>
      <c r="EJ65" s="472"/>
      <c r="EK65" s="472"/>
      <c r="EL65" s="472"/>
      <c r="EM65" s="472"/>
      <c r="EN65" s="472"/>
      <c r="EO65" s="472"/>
      <c r="EP65" s="472"/>
      <c r="EQ65" s="472"/>
      <c r="ER65" s="472"/>
      <c r="ES65" s="472"/>
      <c r="ET65" s="472"/>
      <c r="EU65" s="472"/>
      <c r="EV65" s="472"/>
      <c r="EW65" s="472"/>
      <c r="EX65" s="472"/>
      <c r="EY65" s="472"/>
      <c r="EZ65" s="472"/>
      <c r="FA65" s="472"/>
      <c r="FB65" s="472"/>
      <c r="FC65" s="472"/>
      <c r="FD65" s="472"/>
      <c r="FE65" s="472"/>
      <c r="FF65" s="472"/>
      <c r="FG65" s="472"/>
      <c r="FH65" s="472"/>
      <c r="FI65" s="472"/>
      <c r="FJ65" s="472"/>
      <c r="FK65" s="472"/>
      <c r="FL65" s="472"/>
      <c r="FM65" s="472"/>
      <c r="FN65" s="472"/>
      <c r="FO65" s="472"/>
      <c r="FP65" s="472"/>
      <c r="FQ65" s="472"/>
      <c r="FR65" s="472"/>
      <c r="FS65" s="472"/>
      <c r="FT65" s="472"/>
      <c r="FU65" s="472"/>
      <c r="FV65" s="2"/>
    </row>
    <row r="66" spans="1:178" ht="108">
      <c r="A66" s="612"/>
      <c r="B66" s="687"/>
      <c r="C66" s="612"/>
      <c r="D66" s="688"/>
      <c r="E66" s="612"/>
      <c r="F66" s="599"/>
      <c r="G66" s="341">
        <v>0.25</v>
      </c>
      <c r="H66" s="341"/>
      <c r="I66" s="261" t="s">
        <v>720</v>
      </c>
      <c r="J66" s="263" t="s">
        <v>717</v>
      </c>
      <c r="K66" s="252">
        <v>0</v>
      </c>
      <c r="L66" s="252">
        <v>1000</v>
      </c>
      <c r="M66" s="252">
        <v>600</v>
      </c>
      <c r="N66" s="252"/>
      <c r="O66" s="471"/>
      <c r="P66" s="252"/>
      <c r="Q66" s="252"/>
      <c r="R66" s="471">
        <v>50000000</v>
      </c>
      <c r="S66" s="237"/>
      <c r="T66" s="252"/>
      <c r="U66" s="283" t="s">
        <v>718</v>
      </c>
      <c r="V66" s="283" t="s">
        <v>721</v>
      </c>
      <c r="W66" s="471">
        <v>50000000</v>
      </c>
      <c r="X66" s="255"/>
      <c r="Y66" s="485">
        <v>0</v>
      </c>
      <c r="Z66" s="240"/>
      <c r="AA66" s="240"/>
      <c r="AB66" s="240"/>
      <c r="AC66" s="471">
        <v>50000000</v>
      </c>
      <c r="AD66" s="472"/>
      <c r="AE66" s="472"/>
      <c r="AF66" s="472"/>
      <c r="AG66" s="472"/>
      <c r="AH66" s="472"/>
      <c r="AI66" s="472"/>
      <c r="AJ66" s="472"/>
      <c r="AK66" s="472"/>
      <c r="AL66" s="472"/>
      <c r="AM66" s="472"/>
      <c r="AN66" s="472"/>
      <c r="AO66" s="472"/>
      <c r="AP66" s="472"/>
      <c r="AQ66" s="472"/>
      <c r="AR66" s="472"/>
      <c r="AS66" s="472"/>
      <c r="AT66" s="472"/>
      <c r="AU66" s="472"/>
      <c r="AV66" s="472"/>
      <c r="AW66" s="472"/>
      <c r="AX66" s="472"/>
      <c r="AY66" s="472"/>
      <c r="AZ66" s="472"/>
      <c r="BA66" s="472"/>
      <c r="BB66" s="472"/>
      <c r="BC66" s="472"/>
      <c r="BD66" s="472"/>
      <c r="BE66" s="472"/>
      <c r="BF66" s="472"/>
      <c r="BG66" s="472"/>
      <c r="BH66" s="472"/>
      <c r="BI66" s="472"/>
      <c r="BJ66" s="472"/>
      <c r="BK66" s="472"/>
      <c r="BL66" s="472"/>
      <c r="BM66" s="472"/>
      <c r="BN66" s="472"/>
      <c r="BO66" s="472"/>
      <c r="BP66" s="472"/>
      <c r="BQ66" s="472"/>
      <c r="BR66" s="472"/>
      <c r="BS66" s="472"/>
      <c r="BT66" s="472"/>
      <c r="BU66" s="472"/>
      <c r="BV66" s="472"/>
      <c r="BW66" s="472"/>
      <c r="BX66" s="472"/>
      <c r="BY66" s="472"/>
      <c r="BZ66" s="472"/>
      <c r="CA66" s="472"/>
      <c r="CB66" s="472"/>
      <c r="CC66" s="472"/>
      <c r="CD66" s="472"/>
      <c r="CE66" s="472"/>
      <c r="CF66" s="472"/>
      <c r="CG66" s="472"/>
      <c r="CH66" s="472"/>
      <c r="CI66" s="472"/>
      <c r="CJ66" s="472"/>
      <c r="CK66" s="472"/>
      <c r="CL66" s="472"/>
      <c r="CM66" s="472"/>
      <c r="CN66" s="472"/>
      <c r="CO66" s="472"/>
      <c r="CP66" s="472"/>
      <c r="CQ66" s="472"/>
      <c r="CR66" s="472"/>
      <c r="CS66" s="472"/>
      <c r="CT66" s="472"/>
      <c r="CU66" s="472"/>
      <c r="CV66" s="472"/>
      <c r="CW66" s="472"/>
      <c r="CX66" s="472"/>
      <c r="CY66" s="472"/>
      <c r="CZ66" s="472"/>
      <c r="DA66" s="472"/>
      <c r="DB66" s="472"/>
      <c r="DC66" s="472"/>
      <c r="DD66" s="472"/>
      <c r="DE66" s="472"/>
      <c r="DF66" s="472"/>
      <c r="DG66" s="472"/>
      <c r="DH66" s="472"/>
      <c r="DI66" s="472"/>
      <c r="DJ66" s="472"/>
      <c r="DK66" s="472"/>
      <c r="DL66" s="472"/>
      <c r="DM66" s="472"/>
      <c r="DN66" s="472"/>
      <c r="DO66" s="472"/>
      <c r="DP66" s="472"/>
      <c r="DQ66" s="472"/>
      <c r="DR66" s="472"/>
      <c r="DS66" s="472"/>
      <c r="DT66" s="472"/>
      <c r="DU66" s="472"/>
      <c r="DV66" s="472"/>
      <c r="DW66" s="472"/>
      <c r="DX66" s="472"/>
      <c r="DY66" s="472"/>
      <c r="DZ66" s="472"/>
      <c r="EA66" s="472"/>
      <c r="EB66" s="472"/>
      <c r="EC66" s="472"/>
      <c r="ED66" s="472"/>
      <c r="EE66" s="472"/>
      <c r="EF66" s="472"/>
      <c r="EG66" s="472"/>
      <c r="EH66" s="472"/>
      <c r="EI66" s="472"/>
      <c r="EJ66" s="472"/>
      <c r="EK66" s="472"/>
      <c r="EL66" s="472"/>
      <c r="EM66" s="472"/>
      <c r="EN66" s="472"/>
      <c r="EO66" s="472"/>
      <c r="EP66" s="472"/>
      <c r="EQ66" s="472"/>
      <c r="ER66" s="472"/>
      <c r="ES66" s="472"/>
      <c r="ET66" s="472"/>
      <c r="EU66" s="472"/>
      <c r="EV66" s="472"/>
      <c r="EW66" s="472"/>
      <c r="EX66" s="472"/>
      <c r="EY66" s="472"/>
      <c r="EZ66" s="472"/>
      <c r="FA66" s="472"/>
      <c r="FB66" s="472"/>
      <c r="FC66" s="472"/>
      <c r="FD66" s="472"/>
      <c r="FE66" s="472"/>
      <c r="FF66" s="472"/>
      <c r="FG66" s="472"/>
      <c r="FH66" s="472"/>
      <c r="FI66" s="472"/>
      <c r="FJ66" s="472"/>
      <c r="FK66" s="472"/>
      <c r="FL66" s="472"/>
      <c r="FM66" s="472"/>
      <c r="FN66" s="472"/>
      <c r="FO66" s="472"/>
      <c r="FP66" s="472"/>
      <c r="FQ66" s="472"/>
      <c r="FR66" s="472"/>
      <c r="FS66" s="472"/>
      <c r="FT66" s="472"/>
      <c r="FU66" s="472"/>
      <c r="FV66" s="2"/>
    </row>
    <row r="67" spans="1:178" ht="60">
      <c r="A67" s="612"/>
      <c r="B67" s="687"/>
      <c r="C67" s="612"/>
      <c r="D67" s="688"/>
      <c r="E67" s="612"/>
      <c r="F67" s="599"/>
      <c r="G67" s="341">
        <v>0.25</v>
      </c>
      <c r="H67" s="341"/>
      <c r="I67" s="261" t="s">
        <v>722</v>
      </c>
      <c r="J67" s="263" t="s">
        <v>723</v>
      </c>
      <c r="K67" s="252">
        <v>0</v>
      </c>
      <c r="L67" s="252">
        <v>1</v>
      </c>
      <c r="M67" s="252">
        <v>0</v>
      </c>
      <c r="N67" s="252"/>
      <c r="O67" s="471">
        <v>478000000</v>
      </c>
      <c r="P67" s="252"/>
      <c r="Q67" s="252"/>
      <c r="R67" s="471">
        <v>478000000</v>
      </c>
      <c r="S67" s="237" t="s">
        <v>44</v>
      </c>
      <c r="T67" s="253"/>
      <c r="U67" s="283"/>
      <c r="V67" s="283"/>
      <c r="W67" s="471">
        <v>478000000</v>
      </c>
      <c r="X67" s="255"/>
      <c r="Y67" s="485"/>
      <c r="Z67" s="240"/>
      <c r="AA67" s="240"/>
      <c r="AB67" s="240"/>
      <c r="AC67" s="471">
        <v>478000000</v>
      </c>
      <c r="AD67" s="472"/>
      <c r="AE67" s="472"/>
      <c r="AF67" s="472"/>
      <c r="AG67" s="472"/>
      <c r="AH67" s="472"/>
      <c r="AI67" s="472"/>
      <c r="AJ67" s="472"/>
      <c r="AK67" s="472"/>
      <c r="AL67" s="472"/>
      <c r="AM67" s="472"/>
      <c r="AN67" s="472"/>
      <c r="AO67" s="472"/>
      <c r="AP67" s="472"/>
      <c r="AQ67" s="472"/>
      <c r="AR67" s="472"/>
      <c r="AS67" s="472"/>
      <c r="AT67" s="472"/>
      <c r="AU67" s="472"/>
      <c r="AV67" s="472"/>
      <c r="AW67" s="472"/>
      <c r="AX67" s="472"/>
      <c r="AY67" s="472"/>
      <c r="AZ67" s="472"/>
      <c r="BA67" s="472"/>
      <c r="BB67" s="472"/>
      <c r="BC67" s="472"/>
      <c r="BD67" s="472"/>
      <c r="BE67" s="472"/>
      <c r="BF67" s="472"/>
      <c r="BG67" s="472"/>
      <c r="BH67" s="472"/>
      <c r="BI67" s="472"/>
      <c r="BJ67" s="472"/>
      <c r="BK67" s="472"/>
      <c r="BL67" s="472"/>
      <c r="BM67" s="472"/>
      <c r="BN67" s="472"/>
      <c r="BO67" s="472"/>
      <c r="BP67" s="472"/>
      <c r="BQ67" s="472"/>
      <c r="BR67" s="472"/>
      <c r="BS67" s="472"/>
      <c r="BT67" s="472"/>
      <c r="BU67" s="472"/>
      <c r="BV67" s="472"/>
      <c r="BW67" s="472"/>
      <c r="BX67" s="472"/>
      <c r="BY67" s="472"/>
      <c r="BZ67" s="472"/>
      <c r="CA67" s="472"/>
      <c r="CB67" s="472"/>
      <c r="CC67" s="472"/>
      <c r="CD67" s="472"/>
      <c r="CE67" s="472"/>
      <c r="CF67" s="472"/>
      <c r="CG67" s="472"/>
      <c r="CH67" s="472"/>
      <c r="CI67" s="472"/>
      <c r="CJ67" s="472"/>
      <c r="CK67" s="472"/>
      <c r="CL67" s="472"/>
      <c r="CM67" s="472"/>
      <c r="CN67" s="472"/>
      <c r="CO67" s="472"/>
      <c r="CP67" s="472"/>
      <c r="CQ67" s="472"/>
      <c r="CR67" s="472"/>
      <c r="CS67" s="472"/>
      <c r="CT67" s="472"/>
      <c r="CU67" s="472"/>
      <c r="CV67" s="472"/>
      <c r="CW67" s="472"/>
      <c r="CX67" s="472"/>
      <c r="CY67" s="472"/>
      <c r="CZ67" s="472"/>
      <c r="DA67" s="472"/>
      <c r="DB67" s="472"/>
      <c r="DC67" s="472"/>
      <c r="DD67" s="472"/>
      <c r="DE67" s="472"/>
      <c r="DF67" s="472"/>
      <c r="DG67" s="472"/>
      <c r="DH67" s="472"/>
      <c r="DI67" s="472"/>
      <c r="DJ67" s="472"/>
      <c r="DK67" s="472"/>
      <c r="DL67" s="472"/>
      <c r="DM67" s="472"/>
      <c r="DN67" s="472"/>
      <c r="DO67" s="472"/>
      <c r="DP67" s="472"/>
      <c r="DQ67" s="472"/>
      <c r="DR67" s="472"/>
      <c r="DS67" s="472"/>
      <c r="DT67" s="472"/>
      <c r="DU67" s="472"/>
      <c r="DV67" s="472"/>
      <c r="DW67" s="472"/>
      <c r="DX67" s="472"/>
      <c r="DY67" s="472"/>
      <c r="DZ67" s="472"/>
      <c r="EA67" s="472"/>
      <c r="EB67" s="472"/>
      <c r="EC67" s="472"/>
      <c r="ED67" s="472"/>
      <c r="EE67" s="472"/>
      <c r="EF67" s="472"/>
      <c r="EG67" s="472"/>
      <c r="EH67" s="472"/>
      <c r="EI67" s="472"/>
      <c r="EJ67" s="472"/>
      <c r="EK67" s="472"/>
      <c r="EL67" s="472"/>
      <c r="EM67" s="472"/>
      <c r="EN67" s="472"/>
      <c r="EO67" s="472"/>
      <c r="EP67" s="472"/>
      <c r="EQ67" s="472"/>
      <c r="ER67" s="472"/>
      <c r="ES67" s="472"/>
      <c r="ET67" s="472"/>
      <c r="EU67" s="472"/>
      <c r="EV67" s="472"/>
      <c r="EW67" s="472"/>
      <c r="EX67" s="472"/>
      <c r="EY67" s="472"/>
      <c r="EZ67" s="472"/>
      <c r="FA67" s="472"/>
      <c r="FB67" s="472"/>
      <c r="FC67" s="472"/>
      <c r="FD67" s="472"/>
      <c r="FE67" s="472"/>
      <c r="FF67" s="472"/>
      <c r="FG67" s="472"/>
      <c r="FH67" s="472"/>
      <c r="FI67" s="472"/>
      <c r="FJ67" s="472"/>
      <c r="FK67" s="472"/>
      <c r="FL67" s="472"/>
      <c r="FM67" s="472"/>
      <c r="FN67" s="472"/>
      <c r="FO67" s="472"/>
      <c r="FP67" s="472"/>
      <c r="FQ67" s="472"/>
      <c r="FR67" s="472"/>
      <c r="FS67" s="472"/>
      <c r="FT67" s="472"/>
      <c r="FU67" s="472"/>
      <c r="FV67" s="2"/>
    </row>
    <row r="68" spans="1:178" ht="72">
      <c r="A68" s="612"/>
      <c r="B68" s="689"/>
      <c r="C68" s="612"/>
      <c r="D68" s="688"/>
      <c r="E68" s="612"/>
      <c r="F68" s="599"/>
      <c r="G68" s="228">
        <v>0.25</v>
      </c>
      <c r="H68" s="228"/>
      <c r="I68" s="263" t="s">
        <v>724</v>
      </c>
      <c r="J68" s="263" t="s">
        <v>725</v>
      </c>
      <c r="K68" s="252">
        <v>0</v>
      </c>
      <c r="L68" s="252">
        <v>2</v>
      </c>
      <c r="M68" s="252">
        <v>0</v>
      </c>
      <c r="N68" s="252"/>
      <c r="O68" s="252"/>
      <c r="P68" s="252"/>
      <c r="Q68" s="252"/>
      <c r="R68" s="252"/>
      <c r="S68" s="237" t="s">
        <v>44</v>
      </c>
      <c r="T68" s="237"/>
      <c r="U68" s="471">
        <v>0</v>
      </c>
      <c r="V68" s="263"/>
      <c r="W68" s="252"/>
      <c r="X68" s="255"/>
      <c r="Y68" s="239"/>
      <c r="Z68" s="240"/>
      <c r="AA68" s="240"/>
      <c r="AB68" s="240"/>
      <c r="AC68" s="252"/>
      <c r="AD68" s="472"/>
      <c r="AE68" s="472"/>
      <c r="AF68" s="472"/>
      <c r="AG68" s="472"/>
      <c r="AH68" s="472"/>
      <c r="AI68" s="472"/>
      <c r="AJ68" s="472"/>
      <c r="AK68" s="472"/>
      <c r="AL68" s="472"/>
      <c r="AM68" s="472"/>
      <c r="AN68" s="472"/>
      <c r="AO68" s="472"/>
      <c r="AP68" s="472"/>
      <c r="AQ68" s="472"/>
      <c r="AR68" s="472"/>
      <c r="AS68" s="472"/>
      <c r="AT68" s="472"/>
      <c r="AU68" s="472"/>
      <c r="AV68" s="472"/>
      <c r="AW68" s="472"/>
      <c r="AX68" s="472"/>
      <c r="AY68" s="472"/>
      <c r="AZ68" s="472"/>
      <c r="BA68" s="472"/>
      <c r="BB68" s="472"/>
      <c r="BC68" s="472"/>
      <c r="BD68" s="472"/>
      <c r="BE68" s="472"/>
      <c r="BF68" s="472"/>
      <c r="BG68" s="472"/>
      <c r="BH68" s="472"/>
      <c r="BI68" s="472"/>
      <c r="BJ68" s="472"/>
      <c r="BK68" s="472"/>
      <c r="BL68" s="472"/>
      <c r="BM68" s="472"/>
      <c r="BN68" s="472"/>
      <c r="BO68" s="472"/>
      <c r="BP68" s="472"/>
      <c r="BQ68" s="472"/>
      <c r="BR68" s="472"/>
      <c r="BS68" s="472"/>
      <c r="BT68" s="472"/>
      <c r="BU68" s="472"/>
      <c r="BV68" s="472"/>
      <c r="BW68" s="472"/>
      <c r="BX68" s="472"/>
      <c r="BY68" s="472"/>
      <c r="BZ68" s="472"/>
      <c r="CA68" s="472"/>
      <c r="CB68" s="472"/>
      <c r="CC68" s="472"/>
      <c r="CD68" s="472"/>
      <c r="CE68" s="472"/>
      <c r="CF68" s="472"/>
      <c r="CG68" s="472"/>
      <c r="CH68" s="472"/>
      <c r="CI68" s="472"/>
      <c r="CJ68" s="472"/>
      <c r="CK68" s="472"/>
      <c r="CL68" s="472"/>
      <c r="CM68" s="472"/>
      <c r="CN68" s="472"/>
      <c r="CO68" s="472"/>
      <c r="CP68" s="472"/>
      <c r="CQ68" s="472"/>
      <c r="CR68" s="472"/>
      <c r="CS68" s="472"/>
      <c r="CT68" s="472"/>
      <c r="CU68" s="472"/>
      <c r="CV68" s="472"/>
      <c r="CW68" s="472"/>
      <c r="CX68" s="472"/>
      <c r="CY68" s="472"/>
      <c r="CZ68" s="472"/>
      <c r="DA68" s="472"/>
      <c r="DB68" s="472"/>
      <c r="DC68" s="472"/>
      <c r="DD68" s="472"/>
      <c r="DE68" s="472"/>
      <c r="DF68" s="472"/>
      <c r="DG68" s="472"/>
      <c r="DH68" s="472"/>
      <c r="DI68" s="472"/>
      <c r="DJ68" s="472"/>
      <c r="DK68" s="472"/>
      <c r="DL68" s="472"/>
      <c r="DM68" s="472"/>
      <c r="DN68" s="472"/>
      <c r="DO68" s="472"/>
      <c r="DP68" s="472"/>
      <c r="DQ68" s="472"/>
      <c r="DR68" s="472"/>
      <c r="DS68" s="472"/>
      <c r="DT68" s="472"/>
      <c r="DU68" s="472"/>
      <c r="DV68" s="472"/>
      <c r="DW68" s="472"/>
      <c r="DX68" s="472"/>
      <c r="DY68" s="472"/>
      <c r="DZ68" s="472"/>
      <c r="EA68" s="472"/>
      <c r="EB68" s="472"/>
      <c r="EC68" s="472"/>
      <c r="ED68" s="472"/>
      <c r="EE68" s="472"/>
      <c r="EF68" s="472"/>
      <c r="EG68" s="472"/>
      <c r="EH68" s="472"/>
      <c r="EI68" s="472"/>
      <c r="EJ68" s="472"/>
      <c r="EK68" s="472"/>
      <c r="EL68" s="472"/>
      <c r="EM68" s="472"/>
      <c r="EN68" s="472"/>
      <c r="EO68" s="472"/>
      <c r="EP68" s="472"/>
      <c r="EQ68" s="472"/>
      <c r="ER68" s="472"/>
      <c r="ES68" s="472"/>
      <c r="ET68" s="472"/>
      <c r="EU68" s="472"/>
      <c r="EV68" s="472"/>
      <c r="EW68" s="472"/>
      <c r="EX68" s="472"/>
      <c r="EY68" s="472"/>
      <c r="EZ68" s="472"/>
      <c r="FA68" s="472"/>
      <c r="FB68" s="472"/>
      <c r="FC68" s="472"/>
      <c r="FD68" s="472"/>
      <c r="FE68" s="472"/>
      <c r="FF68" s="472"/>
      <c r="FG68" s="472"/>
      <c r="FH68" s="472"/>
      <c r="FI68" s="472"/>
      <c r="FJ68" s="472"/>
      <c r="FK68" s="472"/>
      <c r="FL68" s="472"/>
      <c r="FM68" s="472"/>
      <c r="FN68" s="472"/>
      <c r="FO68" s="472"/>
      <c r="FP68" s="472"/>
      <c r="FQ68" s="472"/>
      <c r="FR68" s="472"/>
      <c r="FS68" s="472"/>
      <c r="FT68" s="472"/>
      <c r="FU68" s="472"/>
      <c r="FV68" s="2"/>
    </row>
    <row r="69" spans="1:178" ht="15">
      <c r="A69" s="360"/>
      <c r="B69" s="360"/>
      <c r="C69" s="360"/>
      <c r="D69" s="360"/>
      <c r="E69" s="360"/>
      <c r="F69" s="611" t="s">
        <v>45</v>
      </c>
      <c r="G69" s="611" t="s">
        <v>45</v>
      </c>
      <c r="H69" s="249"/>
      <c r="I69" s="241"/>
      <c r="J69" s="241"/>
      <c r="K69" s="241"/>
      <c r="L69" s="241"/>
      <c r="M69" s="241"/>
      <c r="N69" s="241"/>
      <c r="O69" s="241"/>
      <c r="P69" s="241"/>
      <c r="Q69" s="241"/>
      <c r="R69" s="473">
        <v>2048004356</v>
      </c>
      <c r="S69" s="241"/>
      <c r="T69" s="264"/>
      <c r="U69" s="487">
        <v>2048004356</v>
      </c>
      <c r="V69" s="242"/>
      <c r="W69" s="473">
        <v>2048004356</v>
      </c>
      <c r="X69" s="243"/>
      <c r="Y69" s="244">
        <v>0</v>
      </c>
      <c r="Z69" s="446"/>
      <c r="AA69" s="243"/>
      <c r="AB69" s="243"/>
      <c r="AC69" s="473">
        <v>2048004356</v>
      </c>
      <c r="AD69" s="472"/>
      <c r="AE69" s="472"/>
      <c r="AF69" s="472"/>
      <c r="AG69" s="472"/>
      <c r="AH69" s="472"/>
      <c r="AI69" s="472"/>
      <c r="AJ69" s="472"/>
      <c r="AK69" s="472"/>
      <c r="AL69" s="472"/>
      <c r="AM69" s="472"/>
      <c r="AN69" s="472"/>
      <c r="AO69" s="472"/>
      <c r="AP69" s="472"/>
      <c r="AQ69" s="472"/>
      <c r="AR69" s="472"/>
      <c r="AS69" s="472"/>
      <c r="AT69" s="472"/>
      <c r="AU69" s="472"/>
      <c r="AV69" s="472"/>
      <c r="AW69" s="472"/>
      <c r="AX69" s="472"/>
      <c r="AY69" s="472"/>
      <c r="AZ69" s="472"/>
      <c r="BA69" s="472"/>
      <c r="BB69" s="472"/>
      <c r="BC69" s="472"/>
      <c r="BD69" s="472"/>
      <c r="BE69" s="472"/>
      <c r="BF69" s="472"/>
      <c r="BG69" s="472"/>
      <c r="BH69" s="472"/>
      <c r="BI69" s="472"/>
      <c r="BJ69" s="472"/>
      <c r="BK69" s="472"/>
      <c r="BL69" s="472"/>
      <c r="BM69" s="472"/>
      <c r="BN69" s="472"/>
      <c r="BO69" s="472"/>
      <c r="BP69" s="472"/>
      <c r="BQ69" s="472"/>
      <c r="BR69" s="472"/>
      <c r="BS69" s="472"/>
      <c r="BT69" s="472"/>
      <c r="BU69" s="472"/>
      <c r="BV69" s="472"/>
      <c r="BW69" s="472"/>
      <c r="BX69" s="472"/>
      <c r="BY69" s="472"/>
      <c r="BZ69" s="472"/>
      <c r="CA69" s="472"/>
      <c r="CB69" s="472"/>
      <c r="CC69" s="472"/>
      <c r="CD69" s="472"/>
      <c r="CE69" s="472"/>
      <c r="CF69" s="472"/>
      <c r="CG69" s="472"/>
      <c r="CH69" s="472"/>
      <c r="CI69" s="472"/>
      <c r="CJ69" s="472"/>
      <c r="CK69" s="472"/>
      <c r="CL69" s="472"/>
      <c r="CM69" s="472"/>
      <c r="CN69" s="472"/>
      <c r="CO69" s="472"/>
      <c r="CP69" s="472"/>
      <c r="CQ69" s="472"/>
      <c r="CR69" s="472"/>
      <c r="CS69" s="472"/>
      <c r="CT69" s="472"/>
      <c r="CU69" s="472"/>
      <c r="CV69" s="472"/>
      <c r="CW69" s="472"/>
      <c r="CX69" s="472"/>
      <c r="CY69" s="472"/>
      <c r="CZ69" s="472"/>
      <c r="DA69" s="472"/>
      <c r="DB69" s="472"/>
      <c r="DC69" s="472"/>
      <c r="DD69" s="472"/>
      <c r="DE69" s="472"/>
      <c r="DF69" s="472"/>
      <c r="DG69" s="472"/>
      <c r="DH69" s="472"/>
      <c r="DI69" s="472"/>
      <c r="DJ69" s="472"/>
      <c r="DK69" s="472"/>
      <c r="DL69" s="472"/>
      <c r="DM69" s="472"/>
      <c r="DN69" s="472"/>
      <c r="DO69" s="472"/>
      <c r="DP69" s="472"/>
      <c r="DQ69" s="472"/>
      <c r="DR69" s="472"/>
      <c r="DS69" s="472"/>
      <c r="DT69" s="472"/>
      <c r="DU69" s="472"/>
      <c r="DV69" s="472"/>
      <c r="DW69" s="472"/>
      <c r="DX69" s="472"/>
      <c r="DY69" s="472"/>
      <c r="DZ69" s="472"/>
      <c r="EA69" s="472"/>
      <c r="EB69" s="472"/>
      <c r="EC69" s="472"/>
      <c r="ED69" s="472"/>
      <c r="EE69" s="472"/>
      <c r="EF69" s="472"/>
      <c r="EG69" s="472"/>
      <c r="EH69" s="472"/>
      <c r="EI69" s="472"/>
      <c r="EJ69" s="472"/>
      <c r="EK69" s="472"/>
      <c r="EL69" s="472"/>
      <c r="EM69" s="472"/>
      <c r="EN69" s="472"/>
      <c r="EO69" s="472"/>
      <c r="EP69" s="472"/>
      <c r="EQ69" s="472"/>
      <c r="ER69" s="472"/>
      <c r="ES69" s="472"/>
      <c r="ET69" s="472"/>
      <c r="EU69" s="472"/>
      <c r="EV69" s="472"/>
      <c r="EW69" s="472"/>
      <c r="EX69" s="472"/>
      <c r="EY69" s="472"/>
      <c r="EZ69" s="472"/>
      <c r="FA69" s="472"/>
      <c r="FB69" s="472"/>
      <c r="FC69" s="472"/>
      <c r="FD69" s="472"/>
      <c r="FE69" s="472"/>
      <c r="FF69" s="472"/>
      <c r="FG69" s="472"/>
      <c r="FH69" s="472"/>
      <c r="FI69" s="472"/>
      <c r="FJ69" s="472"/>
      <c r="FK69" s="472"/>
      <c r="FL69" s="472"/>
      <c r="FM69" s="472"/>
      <c r="FN69" s="472"/>
      <c r="FO69" s="472"/>
      <c r="FP69" s="472"/>
      <c r="FQ69" s="472"/>
      <c r="FR69" s="472"/>
      <c r="FS69" s="472"/>
      <c r="FT69" s="472"/>
      <c r="FU69" s="472"/>
      <c r="FV69" s="2"/>
    </row>
    <row r="70" spans="1:178" ht="15">
      <c r="A70" s="360"/>
      <c r="B70" s="360"/>
      <c r="C70" s="358"/>
      <c r="D70" s="686" t="s">
        <v>46</v>
      </c>
      <c r="E70" s="686"/>
      <c r="F70" s="686"/>
      <c r="G70" s="686"/>
      <c r="H70" s="474"/>
      <c r="I70" s="475"/>
      <c r="J70" s="475"/>
      <c r="K70" s="475"/>
      <c r="L70" s="475"/>
      <c r="M70" s="475"/>
      <c r="N70" s="475"/>
      <c r="O70" s="475"/>
      <c r="P70" s="475"/>
      <c r="Q70" s="475"/>
      <c r="R70" s="475"/>
      <c r="S70" s="475"/>
      <c r="T70" s="476"/>
      <c r="U70" s="477">
        <v>0</v>
      </c>
      <c r="V70" s="477"/>
      <c r="W70" s="245">
        <v>2048004356</v>
      </c>
      <c r="X70" s="245"/>
      <c r="Y70" s="246">
        <v>0</v>
      </c>
      <c r="Z70" s="478"/>
      <c r="AA70" s="245"/>
      <c r="AB70" s="245"/>
      <c r="AC70" s="245"/>
      <c r="AD70" s="472"/>
      <c r="AE70" s="472"/>
      <c r="AF70" s="472"/>
      <c r="AG70" s="472"/>
      <c r="AH70" s="472"/>
      <c r="AI70" s="472"/>
      <c r="AJ70" s="472"/>
      <c r="AK70" s="472"/>
      <c r="AL70" s="472"/>
      <c r="AM70" s="472"/>
      <c r="AN70" s="472"/>
      <c r="AO70" s="472"/>
      <c r="AP70" s="472"/>
      <c r="AQ70" s="472"/>
      <c r="AR70" s="472"/>
      <c r="AS70" s="472"/>
      <c r="AT70" s="472"/>
      <c r="AU70" s="472"/>
      <c r="AV70" s="472"/>
      <c r="AW70" s="472"/>
      <c r="AX70" s="472"/>
      <c r="AY70" s="472"/>
      <c r="AZ70" s="472"/>
      <c r="BA70" s="472"/>
      <c r="BB70" s="472"/>
      <c r="BC70" s="472"/>
      <c r="BD70" s="472"/>
      <c r="BE70" s="472"/>
      <c r="BF70" s="472"/>
      <c r="BG70" s="472"/>
      <c r="BH70" s="472"/>
      <c r="BI70" s="472"/>
      <c r="BJ70" s="472"/>
      <c r="BK70" s="472"/>
      <c r="BL70" s="472"/>
      <c r="BM70" s="472"/>
      <c r="BN70" s="472"/>
      <c r="BO70" s="472"/>
      <c r="BP70" s="472"/>
      <c r="BQ70" s="472"/>
      <c r="BR70" s="472"/>
      <c r="BS70" s="472"/>
      <c r="BT70" s="472"/>
      <c r="BU70" s="472"/>
      <c r="BV70" s="472"/>
      <c r="BW70" s="472"/>
      <c r="BX70" s="472"/>
      <c r="BY70" s="472"/>
      <c r="BZ70" s="472"/>
      <c r="CA70" s="472"/>
      <c r="CB70" s="472"/>
      <c r="CC70" s="472"/>
      <c r="CD70" s="472"/>
      <c r="CE70" s="472"/>
      <c r="CF70" s="472"/>
      <c r="CG70" s="472"/>
      <c r="CH70" s="472"/>
      <c r="CI70" s="472"/>
      <c r="CJ70" s="472"/>
      <c r="CK70" s="472"/>
      <c r="CL70" s="472"/>
      <c r="CM70" s="472"/>
      <c r="CN70" s="472"/>
      <c r="CO70" s="472"/>
      <c r="CP70" s="472"/>
      <c r="CQ70" s="472"/>
      <c r="CR70" s="472"/>
      <c r="CS70" s="472"/>
      <c r="CT70" s="472"/>
      <c r="CU70" s="472"/>
      <c r="CV70" s="472"/>
      <c r="CW70" s="472"/>
      <c r="CX70" s="472"/>
      <c r="CY70" s="472"/>
      <c r="CZ70" s="472"/>
      <c r="DA70" s="472"/>
      <c r="DB70" s="472"/>
      <c r="DC70" s="472"/>
      <c r="DD70" s="472"/>
      <c r="DE70" s="472"/>
      <c r="DF70" s="472"/>
      <c r="DG70" s="472"/>
      <c r="DH70" s="472"/>
      <c r="DI70" s="472"/>
      <c r="DJ70" s="472"/>
      <c r="DK70" s="472"/>
      <c r="DL70" s="472"/>
      <c r="DM70" s="472"/>
      <c r="DN70" s="472"/>
      <c r="DO70" s="472"/>
      <c r="DP70" s="472"/>
      <c r="DQ70" s="472"/>
      <c r="DR70" s="472"/>
      <c r="DS70" s="472"/>
      <c r="DT70" s="472"/>
      <c r="DU70" s="472"/>
      <c r="DV70" s="472"/>
      <c r="DW70" s="472"/>
      <c r="DX70" s="472"/>
      <c r="DY70" s="472"/>
      <c r="DZ70" s="472"/>
      <c r="EA70" s="472"/>
      <c r="EB70" s="472"/>
      <c r="EC70" s="472"/>
      <c r="ED70" s="472"/>
      <c r="EE70" s="472"/>
      <c r="EF70" s="472"/>
      <c r="EG70" s="472"/>
      <c r="EH70" s="472"/>
      <c r="EI70" s="472"/>
      <c r="EJ70" s="472"/>
      <c r="EK70" s="472"/>
      <c r="EL70" s="472"/>
      <c r="EM70" s="472"/>
      <c r="EN70" s="472"/>
      <c r="EO70" s="472"/>
      <c r="EP70" s="472"/>
      <c r="EQ70" s="472"/>
      <c r="ER70" s="472"/>
      <c r="ES70" s="472"/>
      <c r="ET70" s="472"/>
      <c r="EU70" s="472"/>
      <c r="EV70" s="472"/>
      <c r="EW70" s="472"/>
      <c r="EX70" s="472"/>
      <c r="EY70" s="472"/>
      <c r="EZ70" s="472"/>
      <c r="FA70" s="472"/>
      <c r="FB70" s="472"/>
      <c r="FC70" s="472"/>
      <c r="FD70" s="472"/>
      <c r="FE70" s="472"/>
      <c r="FF70" s="472"/>
      <c r="FG70" s="472"/>
      <c r="FH70" s="472"/>
      <c r="FI70" s="472"/>
      <c r="FJ70" s="472"/>
      <c r="FK70" s="472"/>
      <c r="FL70" s="472"/>
      <c r="FM70" s="472"/>
      <c r="FN70" s="472"/>
      <c r="FO70" s="472"/>
      <c r="FP70" s="472"/>
      <c r="FQ70" s="472"/>
      <c r="FR70" s="472"/>
      <c r="FS70" s="472"/>
      <c r="FT70" s="472"/>
      <c r="FU70" s="472"/>
      <c r="FV70" s="2"/>
    </row>
    <row r="71" spans="1:178" ht="15">
      <c r="A71" s="358"/>
      <c r="B71" s="685" t="s">
        <v>688</v>
      </c>
      <c r="C71" s="685"/>
      <c r="D71" s="685"/>
      <c r="E71" s="685"/>
      <c r="F71" s="685"/>
      <c r="G71" s="685"/>
      <c r="H71" s="247"/>
      <c r="I71" s="479"/>
      <c r="J71" s="479"/>
      <c r="K71" s="479"/>
      <c r="L71" s="479"/>
      <c r="M71" s="479"/>
      <c r="N71" s="479"/>
      <c r="O71" s="479"/>
      <c r="P71" s="479"/>
      <c r="Q71" s="479"/>
      <c r="R71" s="479"/>
      <c r="S71" s="479"/>
      <c r="T71" s="480"/>
      <c r="U71" s="473">
        <v>2048004356</v>
      </c>
      <c r="V71" s="481"/>
      <c r="W71" s="248"/>
      <c r="X71" s="248"/>
      <c r="Y71" s="251" t="e">
        <v>#DIV/0!</v>
      </c>
      <c r="Z71" s="482"/>
      <c r="AA71" s="248"/>
      <c r="AB71" s="248"/>
      <c r="AC71" s="248">
        <v>3473404871</v>
      </c>
      <c r="AD71" s="472"/>
      <c r="AE71" s="472"/>
      <c r="AF71" s="472"/>
      <c r="AG71" s="472"/>
      <c r="AH71" s="472"/>
      <c r="AI71" s="472"/>
      <c r="AJ71" s="472"/>
      <c r="AK71" s="472"/>
      <c r="AL71" s="472"/>
      <c r="AM71" s="472"/>
      <c r="AN71" s="472"/>
      <c r="AO71" s="472"/>
      <c r="AP71" s="472"/>
      <c r="AQ71" s="472"/>
      <c r="AR71" s="472"/>
      <c r="AS71" s="472"/>
      <c r="AT71" s="472"/>
      <c r="AU71" s="472"/>
      <c r="AV71" s="472"/>
      <c r="AW71" s="472"/>
      <c r="AX71" s="472"/>
      <c r="AY71" s="472"/>
      <c r="AZ71" s="472"/>
      <c r="BA71" s="472"/>
      <c r="BB71" s="472"/>
      <c r="BC71" s="472"/>
      <c r="BD71" s="472"/>
      <c r="BE71" s="472"/>
      <c r="BF71" s="472"/>
      <c r="BG71" s="472"/>
      <c r="BH71" s="472"/>
      <c r="BI71" s="472"/>
      <c r="BJ71" s="472"/>
      <c r="BK71" s="472"/>
      <c r="BL71" s="472"/>
      <c r="BM71" s="472"/>
      <c r="BN71" s="472"/>
      <c r="BO71" s="472"/>
      <c r="BP71" s="472"/>
      <c r="BQ71" s="472"/>
      <c r="BR71" s="472"/>
      <c r="BS71" s="472"/>
      <c r="BT71" s="472"/>
      <c r="BU71" s="472"/>
      <c r="BV71" s="472"/>
      <c r="BW71" s="472"/>
      <c r="BX71" s="472"/>
      <c r="BY71" s="472"/>
      <c r="BZ71" s="472"/>
      <c r="CA71" s="472"/>
      <c r="CB71" s="472"/>
      <c r="CC71" s="472"/>
      <c r="CD71" s="472"/>
      <c r="CE71" s="472"/>
      <c r="CF71" s="472"/>
      <c r="CG71" s="472"/>
      <c r="CH71" s="472"/>
      <c r="CI71" s="472"/>
      <c r="CJ71" s="472"/>
      <c r="CK71" s="472"/>
      <c r="CL71" s="472"/>
      <c r="CM71" s="472"/>
      <c r="CN71" s="472"/>
      <c r="CO71" s="472"/>
      <c r="CP71" s="472"/>
      <c r="CQ71" s="472"/>
      <c r="CR71" s="472"/>
      <c r="CS71" s="472"/>
      <c r="CT71" s="472"/>
      <c r="CU71" s="472"/>
      <c r="CV71" s="472"/>
      <c r="CW71" s="472"/>
      <c r="CX71" s="472"/>
      <c r="CY71" s="472"/>
      <c r="CZ71" s="472"/>
      <c r="DA71" s="472"/>
      <c r="DB71" s="472"/>
      <c r="DC71" s="472"/>
      <c r="DD71" s="472"/>
      <c r="DE71" s="472"/>
      <c r="DF71" s="472"/>
      <c r="DG71" s="472"/>
      <c r="DH71" s="472"/>
      <c r="DI71" s="472"/>
      <c r="DJ71" s="472"/>
      <c r="DK71" s="472"/>
      <c r="DL71" s="472"/>
      <c r="DM71" s="472"/>
      <c r="DN71" s="472"/>
      <c r="DO71" s="472"/>
      <c r="DP71" s="472"/>
      <c r="DQ71" s="472"/>
      <c r="DR71" s="472"/>
      <c r="DS71" s="472"/>
      <c r="DT71" s="472"/>
      <c r="DU71" s="472"/>
      <c r="DV71" s="472"/>
      <c r="DW71" s="472"/>
      <c r="DX71" s="472"/>
      <c r="DY71" s="472"/>
      <c r="DZ71" s="472"/>
      <c r="EA71" s="472"/>
      <c r="EB71" s="472"/>
      <c r="EC71" s="472"/>
      <c r="ED71" s="472"/>
      <c r="EE71" s="472"/>
      <c r="EF71" s="472"/>
      <c r="EG71" s="472"/>
      <c r="EH71" s="472"/>
      <c r="EI71" s="472"/>
      <c r="EJ71" s="472"/>
      <c r="EK71" s="472"/>
      <c r="EL71" s="472"/>
      <c r="EM71" s="472"/>
      <c r="EN71" s="472"/>
      <c r="EO71" s="472"/>
      <c r="EP71" s="472"/>
      <c r="EQ71" s="472"/>
      <c r="ER71" s="472"/>
      <c r="ES71" s="472"/>
      <c r="ET71" s="472"/>
      <c r="EU71" s="472"/>
      <c r="EV71" s="472"/>
      <c r="EW71" s="472"/>
      <c r="EX71" s="472"/>
      <c r="EY71" s="472"/>
      <c r="EZ71" s="472"/>
      <c r="FA71" s="472"/>
      <c r="FB71" s="472"/>
      <c r="FC71" s="472"/>
      <c r="FD71" s="472"/>
      <c r="FE71" s="472"/>
      <c r="FF71" s="472"/>
      <c r="FG71" s="472"/>
      <c r="FH71" s="472"/>
      <c r="FI71" s="472"/>
      <c r="FJ71" s="472"/>
      <c r="FK71" s="472"/>
      <c r="FL71" s="472"/>
      <c r="FM71" s="472"/>
      <c r="FN71" s="472"/>
      <c r="FO71" s="472"/>
      <c r="FP71" s="472"/>
      <c r="FQ71" s="472"/>
      <c r="FR71" s="472"/>
      <c r="FS71" s="472"/>
      <c r="FT71" s="472"/>
      <c r="FU71" s="472"/>
      <c r="FV71" s="2"/>
    </row>
    <row r="72" spans="1:177" ht="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row>
  </sheetData>
  <sheetProtection password="837E" sheet="1" objects="1" scenarios="1"/>
  <mergeCells count="96">
    <mergeCell ref="G15:I15"/>
    <mergeCell ref="K15:M15"/>
    <mergeCell ref="G3:I3"/>
    <mergeCell ref="K3:M3"/>
    <mergeCell ref="N3:T3"/>
    <mergeCell ref="G5:I5"/>
    <mergeCell ref="K5:M5"/>
    <mergeCell ref="G7:I7"/>
    <mergeCell ref="K7:M7"/>
    <mergeCell ref="G9:I9"/>
    <mergeCell ref="K9:M9"/>
    <mergeCell ref="G11:I11"/>
    <mergeCell ref="G13:I13"/>
    <mergeCell ref="K13:L13"/>
    <mergeCell ref="G17:I17"/>
    <mergeCell ref="G18:I18"/>
    <mergeCell ref="G19:I19"/>
    <mergeCell ref="N19:T19"/>
    <mergeCell ref="G20:I20"/>
    <mergeCell ref="N20:T21"/>
    <mergeCell ref="W24:W26"/>
    <mergeCell ref="F44:F46"/>
    <mergeCell ref="E44:E46"/>
    <mergeCell ref="D39:D46"/>
    <mergeCell ref="L24:L26"/>
    <mergeCell ref="M24:M26"/>
    <mergeCell ref="N24:N26"/>
    <mergeCell ref="O24:O26"/>
    <mergeCell ref="P24:P26"/>
    <mergeCell ref="Q24:Q26"/>
    <mergeCell ref="F24:F26"/>
    <mergeCell ref="G24:G26"/>
    <mergeCell ref="H24:H26"/>
    <mergeCell ref="I24:I26"/>
    <mergeCell ref="J24:J26"/>
    <mergeCell ref="K24:K26"/>
    <mergeCell ref="R24:R26"/>
    <mergeCell ref="S24:S26"/>
    <mergeCell ref="T24:T26"/>
    <mergeCell ref="U24:U26"/>
    <mergeCell ref="V24:V26"/>
    <mergeCell ref="AC24:AC26"/>
    <mergeCell ref="C39:C46"/>
    <mergeCell ref="B27:B47"/>
    <mergeCell ref="C27:C36"/>
    <mergeCell ref="D27:D36"/>
    <mergeCell ref="E28:F28"/>
    <mergeCell ref="E29:E30"/>
    <mergeCell ref="F29:F30"/>
    <mergeCell ref="G38:T38"/>
    <mergeCell ref="E31:F31"/>
    <mergeCell ref="D38:F38"/>
    <mergeCell ref="E39:E42"/>
    <mergeCell ref="F39:F42"/>
    <mergeCell ref="E43:F43"/>
    <mergeCell ref="E33:F33"/>
    <mergeCell ref="E34:E36"/>
    <mergeCell ref="X24:X26"/>
    <mergeCell ref="Y24:Y26"/>
    <mergeCell ref="Z24:Z26"/>
    <mergeCell ref="AA24:AA26"/>
    <mergeCell ref="AB24:AB26"/>
    <mergeCell ref="F34:F36"/>
    <mergeCell ref="E37:F37"/>
    <mergeCell ref="E54:E58"/>
    <mergeCell ref="F60:F62"/>
    <mergeCell ref="A54:A68"/>
    <mergeCell ref="B54:B68"/>
    <mergeCell ref="C54:C62"/>
    <mergeCell ref="D48:D49"/>
    <mergeCell ref="A24:A26"/>
    <mergeCell ref="B24:B26"/>
    <mergeCell ref="C24:C26"/>
    <mergeCell ref="D24:D26"/>
    <mergeCell ref="E24:E26"/>
    <mergeCell ref="E65:E68"/>
    <mergeCell ref="C65:C68"/>
    <mergeCell ref="F69:G69"/>
    <mergeCell ref="D70:G70"/>
    <mergeCell ref="D54:D62"/>
    <mergeCell ref="B71:G71"/>
    <mergeCell ref="A48:A50"/>
    <mergeCell ref="D64:G64"/>
    <mergeCell ref="B48:B50"/>
    <mergeCell ref="C48:C50"/>
    <mergeCell ref="E48:E50"/>
    <mergeCell ref="F63:G63"/>
    <mergeCell ref="F54:F58"/>
    <mergeCell ref="F59:G59"/>
    <mergeCell ref="D52:G52"/>
    <mergeCell ref="B53:G53"/>
    <mergeCell ref="F51:G51"/>
    <mergeCell ref="E60:E62"/>
    <mergeCell ref="F48:F49"/>
    <mergeCell ref="F65:F68"/>
    <mergeCell ref="D65:D6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 Ramírez</dc:creator>
  <cp:keywords/>
  <dc:description/>
  <cp:lastModifiedBy>Mayra Leguizamon</cp:lastModifiedBy>
  <dcterms:created xsi:type="dcterms:W3CDTF">2013-12-05T14:33:08Z</dcterms:created>
  <dcterms:modified xsi:type="dcterms:W3CDTF">2014-05-19T16:32:13Z</dcterms:modified>
  <cp:category/>
  <cp:version/>
  <cp:contentType/>
  <cp:contentStatus/>
</cp:coreProperties>
</file>