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1580" windowHeight="5160" activeTab="0"/>
  </bookViews>
  <sheets>
    <sheet name="Ejemplo de Plan de Acción " sheetId="1" r:id="rId1"/>
  </sheets>
  <definedNames>
    <definedName name="_xlnm.Print_Area" localSheetId="0">'Ejemplo de Plan de Acción '!$A$17:$U$327</definedName>
    <definedName name="_xlnm.Print_Titles" localSheetId="0">'Ejemplo de Plan de Acción '!$7:$14</definedName>
  </definedNames>
  <calcPr fullCalcOnLoad="1"/>
</workbook>
</file>

<file path=xl/sharedStrings.xml><?xml version="1.0" encoding="utf-8"?>
<sst xmlns="http://schemas.openxmlformats.org/spreadsheetml/2006/main" count="2280" uniqueCount="745">
  <si>
    <t>POR QUÉ</t>
  </si>
  <si>
    <t>QUÉ</t>
  </si>
  <si>
    <t>CÓMO</t>
  </si>
  <si>
    <t>QUIÉN</t>
  </si>
  <si>
    <t>CUÁNDO</t>
  </si>
  <si>
    <t>Factor Crítico de Éxito</t>
  </si>
  <si>
    <t>Objetivo</t>
  </si>
  <si>
    <t xml:space="preserve">Fecha  Inicial de actividad </t>
  </si>
  <si>
    <t>Cierre del proyecto</t>
  </si>
  <si>
    <t xml:space="preserve">REPUBLICA DE COLOMBIA </t>
  </si>
  <si>
    <t>DEPARTAMENTO DEL CAUCA</t>
  </si>
  <si>
    <t>AÑO 1
MESES</t>
  </si>
  <si>
    <t>Mecanismo de  seguimiento</t>
  </si>
  <si>
    <t>Posibles problemas</t>
  </si>
  <si>
    <t>Soluciones</t>
  </si>
  <si>
    <t>Responsable</t>
  </si>
  <si>
    <t>Fecha final de actividad</t>
  </si>
  <si>
    <t>MUNICIPIO DE LOPEZ DE MICAY</t>
  </si>
  <si>
    <t>Jefe de Talento Humano</t>
  </si>
  <si>
    <t>Jefe de Talento Humano y Jefe de Control Interno</t>
  </si>
  <si>
    <t>Jefe de Talento Humano y  Copaso</t>
  </si>
  <si>
    <t>Proyecto</t>
  </si>
  <si>
    <t>Encuestas sesgadas</t>
  </si>
  <si>
    <t>Conflitos personales</t>
  </si>
  <si>
    <t>Falta de Recusros Economicos</t>
  </si>
  <si>
    <t>INDICADOR</t>
  </si>
  <si>
    <t>RESULTADO DEL INDICADOR</t>
  </si>
  <si>
    <t>RECURSOS</t>
  </si>
  <si>
    <t>OBSERVACIONES</t>
  </si>
  <si>
    <t>#Actividades realizadas/#Actividades programadas</t>
  </si>
  <si>
    <t>HUMANOS Y TECNOLOGICOS</t>
  </si>
  <si>
    <t>HUMANOS YTECNOLOGICOS</t>
  </si>
  <si>
    <t>HUMANOS, FINANCIEROS Y TECNOLOGICOS</t>
  </si>
  <si>
    <t>Establecimiento de un cozo municipal</t>
  </si>
  <si>
    <t>Integrar  el municipio al acuerdo de voluntades de la región pacifico</t>
  </si>
  <si>
    <t>territorio</t>
  </si>
  <si>
    <t>suelo y subsuelo</t>
  </si>
  <si>
    <t>agua</t>
  </si>
  <si>
    <t>bosque</t>
  </si>
  <si>
    <t>medio ambiente</t>
  </si>
  <si>
    <t>cambio climatico</t>
  </si>
  <si>
    <t>gestion del riesgo</t>
  </si>
  <si>
    <t>Aseguramiento del 100%  de los bienes del municipio</t>
  </si>
  <si>
    <t>movilidad y transporte</t>
  </si>
  <si>
    <t>conectividad</t>
  </si>
  <si>
    <t>Adquirir luminarias para el alumbrado publico en la zona urbana y centros poblados</t>
  </si>
  <si>
    <t>Agropecuario</t>
  </si>
  <si>
    <t>mineria</t>
  </si>
  <si>
    <t>pesca</t>
  </si>
  <si>
    <t>ecoturismo</t>
  </si>
  <si>
    <t>salud</t>
  </si>
  <si>
    <t>agua potable ysaneamiento básico</t>
  </si>
  <si>
    <t xml:space="preserve">educación </t>
  </si>
  <si>
    <t xml:space="preserve">deporte y recreación </t>
  </si>
  <si>
    <t xml:space="preserve"> Regular en un 100% el ordenamiento del espacio publico</t>
  </si>
  <si>
    <t>Hacer mantenimiento a una plaza publica</t>
  </si>
  <si>
    <t>Hacer mantenimiento a dos cementerios</t>
  </si>
  <si>
    <t xml:space="preserve"> Realizar un estudio economico de productividad local </t>
  </si>
  <si>
    <t xml:space="preserve">Hacer parte de una cadena de productividad regional </t>
  </si>
  <si>
    <t>Establecer una  acción para coadyudar el monitoreo de la explotación forestal</t>
  </si>
  <si>
    <t>Recaudar las regalias del 100% de la producción minera</t>
  </si>
  <si>
    <t>Establecer una alianza estrategica para el desarrollo del turismo</t>
  </si>
  <si>
    <t>Gestionar la pavimentación de una  calle urbana</t>
  </si>
  <si>
    <t>Realizar el mantenimiento, mejoramiento y limpieza del 10% de caminos y quebradas</t>
  </si>
  <si>
    <t>Realizar un mantenimiento de redes de alumbrado publico</t>
  </si>
  <si>
    <t>Realizar una  jornada de capacitación a los pescadores</t>
  </si>
  <si>
    <t xml:space="preserve">Atender al 25%  de los beneficiarios de la Red Unidos </t>
  </si>
  <si>
    <t xml:space="preserve">Permanencia en el sistema educativo del 90% de los estudiantes matriculados </t>
  </si>
  <si>
    <t xml:space="preserve">Promocion del 95% de los estudiantes al grado siguiente </t>
  </si>
  <si>
    <t xml:space="preserve">identidad y cultura para la convivencia </t>
  </si>
  <si>
    <t xml:space="preserve">Apoyar el 100% de carnavales y fiestas patronales </t>
  </si>
  <si>
    <t>Realizar una jornada de capacitación en resoluccion pacifica de conflictos</t>
  </si>
  <si>
    <t xml:space="preserve">Crear un comité de atención a la población desplazada y vicitma del conflicto armado </t>
  </si>
  <si>
    <t xml:space="preserve">Realizar dos jornadas de capacitacion para la promoción de Derechos Humanos </t>
  </si>
  <si>
    <t xml:space="preserve">Formular el Plan de Atención integral a la población desplazada </t>
  </si>
  <si>
    <t>Subscribir convenios con el ICBF para el programa Juan Luis Londoño de la Cuesta</t>
  </si>
  <si>
    <t xml:space="preserve">Brindar atención integral en salud al 100% de los menores de un año </t>
  </si>
  <si>
    <t>equidad de genero</t>
  </si>
  <si>
    <t xml:space="preserve">Reestructuración de la administración Municipal </t>
  </si>
  <si>
    <t xml:space="preserve">Implementar en un 25% la plataforma tecnologica para la administración Municipal </t>
  </si>
  <si>
    <t xml:space="preserve">particiapción comunitaria </t>
  </si>
  <si>
    <t>Realizar una jornada  de capacitación a las JAC</t>
  </si>
  <si>
    <t xml:space="preserve">Realizar una jornada de capacitación a los Consejos Comunitarios </t>
  </si>
  <si>
    <t>Realizar una jornada de capacitación a los Cabildos indigenas</t>
  </si>
  <si>
    <t xml:space="preserve">Realizar un evento de rendición de cuentas a la comunidad </t>
  </si>
  <si>
    <t xml:space="preserve">Presentación oportuna de informes </t>
  </si>
  <si>
    <t>fortalecimiento del talento humano</t>
  </si>
  <si>
    <t xml:space="preserve">Formular el Plan de Capacitación institucional </t>
  </si>
  <si>
    <t xml:space="preserve">Formular el Plan de Bienestar social laboral </t>
  </si>
  <si>
    <t>Realizar el programa de salud ocupacional</t>
  </si>
  <si>
    <t xml:space="preserve">Realizar una jornada de reinducción a funcionarios </t>
  </si>
  <si>
    <t xml:space="preserve">convivencia y seguridad  ciudadana </t>
  </si>
  <si>
    <t xml:space="preserve">Realizar el Plan de convivencia y seguridad ciudadana </t>
  </si>
  <si>
    <t>Brindar alimentacion oportuna al 100% de lo detenidos del Muncipio</t>
  </si>
  <si>
    <t>Realizar de forma oportuna el traslado de los detenidos</t>
  </si>
  <si>
    <t xml:space="preserve">% de regulación  ordenación del espacio publico </t>
  </si>
  <si>
    <t xml:space="preserve">% ordenación del espacio público </t>
  </si>
  <si>
    <t xml:space="preserve">N° de plazas públicas con mantenimiento </t>
  </si>
  <si>
    <t xml:space="preserve">N° de cementerios  con mantenimiento </t>
  </si>
  <si>
    <t xml:space="preserve">Cozo municipal establecido </t>
  </si>
  <si>
    <t xml:space="preserve">Acuerdo de integración regional firmado </t>
  </si>
  <si>
    <t>Estudio económico realizado</t>
  </si>
  <si>
    <t xml:space="preserve">Integración a una cadena de productividad regional </t>
  </si>
  <si>
    <t xml:space="preserve">N°  de campañas realizadas para el manejo sostenible del suelo  </t>
  </si>
  <si>
    <t xml:space="preserve">N° de acciones implementadas para el monitoreo de la explotación forestal </t>
  </si>
  <si>
    <t xml:space="preserve">Fincas agroecologicas impulsadas </t>
  </si>
  <si>
    <t xml:space="preserve">% de bienes del municipio asegurados </t>
  </si>
  <si>
    <t xml:space="preserve">Muro de contencion   diseñado y construido </t>
  </si>
  <si>
    <t xml:space="preserve">Un  puente y un saltadero diseñado y construido </t>
  </si>
  <si>
    <t>Calle urbanas pavimentadas</t>
  </si>
  <si>
    <t xml:space="preserve">Calles y bocacalles limpias y en buen estado </t>
  </si>
  <si>
    <t xml:space="preserve">Caminos y quebradas limpias y en buen estado </t>
  </si>
  <si>
    <t xml:space="preserve">N° de luminarias adquiridas para el alumbrado público en la zona urbana y centros poblados </t>
  </si>
  <si>
    <t xml:space="preserve">Mantenimiento de alumbrado público realizado </t>
  </si>
  <si>
    <t>Mantenimiento de las redes de telefonía básica</t>
  </si>
  <si>
    <t xml:space="preserve">Parcelas demostrativas </t>
  </si>
  <si>
    <t xml:space="preserve">Plan de asistencia tecnica directa Rural </t>
  </si>
  <si>
    <t>Estudio socioeconómico para la producción y comercialización de las frutas</t>
  </si>
  <si>
    <t xml:space="preserve">Recaudo de regalias de la producción minera </t>
  </si>
  <si>
    <t xml:space="preserve">Vistas de seguimiento a las minas explotadas </t>
  </si>
  <si>
    <t xml:space="preserve">Docenas de pianguas recolectadas </t>
  </si>
  <si>
    <t xml:space="preserve">Jornada de capacitación a pescadores </t>
  </si>
  <si>
    <t xml:space="preserve">Eventos turisticos </t>
  </si>
  <si>
    <t xml:space="preserve">Alianza estrategica para el desarrollo turistico </t>
  </si>
  <si>
    <t xml:space="preserve">Implementación del sistema ICV del aseguramiento </t>
  </si>
  <si>
    <t xml:space="preserve">Acciones para el fortalecimiento de la medicina tradicional </t>
  </si>
  <si>
    <t>% de atención en salud de beneficicarios Red Unidos</t>
  </si>
  <si>
    <t xml:space="preserve">Acciones educativas en salud realizadas </t>
  </si>
  <si>
    <t xml:space="preserve">Acciones de calidad de vida en ambitos laborales realizadas </t>
  </si>
  <si>
    <t xml:space="preserve">Fuentes abastecedoras reforestadas </t>
  </si>
  <si>
    <t xml:space="preserve">% de recoleción y transporte de los resudios solidos  de la cabecera </t>
  </si>
  <si>
    <t xml:space="preserve">Jornadas de asistencia tecnica para el manejo de los residuos </t>
  </si>
  <si>
    <t xml:space="preserve">Plazas docnetes gestionadas </t>
  </si>
  <si>
    <t xml:space="preserve">% de promoción de estudiantes </t>
  </si>
  <si>
    <t xml:space="preserve">N° de  calendariso de eventos artisiticos  y culturales </t>
  </si>
  <si>
    <t xml:space="preserve">Jornadas de capacitación realizadas </t>
  </si>
  <si>
    <t xml:space="preserve">Jornada de capacitación realizadas </t>
  </si>
  <si>
    <t xml:space="preserve">PIU formulado </t>
  </si>
  <si>
    <t xml:space="preserve">Atención intregral a niños menores de un año </t>
  </si>
  <si>
    <t xml:space="preserve">Espacios cotidianos para niños  identificados </t>
  </si>
  <si>
    <t xml:space="preserve">Niños que se encuentran trabajando vinculados a la escuela  </t>
  </si>
  <si>
    <t xml:space="preserve">% de Implementación de la paltaforma  tecnologica de la administración </t>
  </si>
  <si>
    <t xml:space="preserve">Administración Municipal reestructurada </t>
  </si>
  <si>
    <t xml:space="preserve">N° de Jornadas de capacitación realizadas </t>
  </si>
  <si>
    <t xml:space="preserve">N° de eventos de endición de cuentas  realizados </t>
  </si>
  <si>
    <t xml:space="preserve">Oportunidad en la entrega de informes </t>
  </si>
  <si>
    <t>Plan de Capacitción institucional  formulado</t>
  </si>
  <si>
    <t xml:space="preserve">Plan de bienestar social  laboral formulado </t>
  </si>
  <si>
    <t xml:space="preserve">Programa de salud ocupacional formulado </t>
  </si>
  <si>
    <t xml:space="preserve">N° de jornadas de reinducción a funcionarios  realizadas </t>
  </si>
  <si>
    <t xml:space="preserve">Plan de convivencia y seguridad ciudadana formulado </t>
  </si>
  <si>
    <t xml:space="preserve">Detenidos con alimentación oportuna </t>
  </si>
  <si>
    <t xml:space="preserve">Detenidos con traslado oportuno </t>
  </si>
  <si>
    <t xml:space="preserve">Secretaria de infraestructura </t>
  </si>
  <si>
    <t xml:space="preserve">Coordinación  Agropecuario Ambiental y Minero  </t>
  </si>
  <si>
    <t xml:space="preserve">Coordinación Agropecuario Ambiental y Minero </t>
  </si>
  <si>
    <t>Comisaria de Familia</t>
  </si>
  <si>
    <t xml:space="preserve">Secretaria de Gobierno </t>
  </si>
  <si>
    <t xml:space="preserve">Coordinación de Cultura </t>
  </si>
  <si>
    <t xml:space="preserve">Alcalde </t>
  </si>
  <si>
    <t>Tesoreria y presupuesto</t>
  </si>
  <si>
    <t>Coordinación de salud</t>
  </si>
  <si>
    <t>Coordinacion de cultura</t>
  </si>
  <si>
    <t>Jefe de talento Humano</t>
  </si>
  <si>
    <t>Realizar acciones que contibuyan a mejorar el espacio público</t>
  </si>
  <si>
    <t>Establecer mecanismos para el desarrollo integral de la comunidad.</t>
  </si>
  <si>
    <t>Mejorar las condiciones del suelo.</t>
  </si>
  <si>
    <t>iIncentivar   a las comunidades al cuidado de  los bosque</t>
  </si>
  <si>
    <t>Implementar acciones que conlleven a proteger y conservar el medio ambiente.</t>
  </si>
  <si>
    <t>Realizar acciones encaminadas a disminuir los efectos del cambio climatico.</t>
  </si>
  <si>
    <t xml:space="preserve">Gestionar  programas para la prevención del riesgo en las comunidades </t>
  </si>
  <si>
    <t>Adelantar acciones para optimizar la movilidad</t>
  </si>
  <si>
    <t>Proporcionar un mejor servicio electrico y de telefonia.</t>
  </si>
  <si>
    <t xml:space="preserve">Gestionar acciones para el control y manejo del agua potable. </t>
  </si>
  <si>
    <t xml:space="preserve">Implementar acciones para el buen manejo de los residuos solidos </t>
  </si>
  <si>
    <t>Contribuir al fortalecimiento educativo en el municipio.</t>
  </si>
  <si>
    <t>Apoyar la práctica del deporte y el uso del tiempo libre.</t>
  </si>
  <si>
    <t>Rescatar las manifestaciones de expresión cultural.</t>
  </si>
  <si>
    <t>Derechos humanos</t>
  </si>
  <si>
    <t>Brindar mecanismos a la comunidad para la defensa de los derechos humanos.</t>
  </si>
  <si>
    <t>Apoyar la producción agricola</t>
  </si>
  <si>
    <t xml:space="preserve">realizar acciones para el buen manejo de la mineria </t>
  </si>
  <si>
    <t xml:space="preserve">apoyar la producción pesquera </t>
  </si>
  <si>
    <t xml:space="preserve">implementar el turismo ecologico </t>
  </si>
  <si>
    <t>Desarrollar acciones para el mejoramiento del sistema de salud</t>
  </si>
  <si>
    <t>Gestionar proyectos para la protección de la población infantil</t>
  </si>
  <si>
    <t>Implementar mecanismos para lograr la equidad de genero</t>
  </si>
  <si>
    <t>Realizar acciones para mejorar las condiciones laborales de la administracion</t>
  </si>
  <si>
    <t xml:space="preserve">Brindar los conocimientos necesarios para el fortalecimiento de las autoridades comunitarias </t>
  </si>
  <si>
    <t>Brindar las herramientas necesarias para el buen funcionamiento Institucional .</t>
  </si>
  <si>
    <t>Garantizar  la convivencia ciudadana y brindar bienestar a los detenidos</t>
  </si>
  <si>
    <t>Coordinacion de desarrollo agropecuario ambiental y minero</t>
  </si>
  <si>
    <t>Alcalde</t>
  </si>
  <si>
    <t>Secretaria de Infraestructura</t>
  </si>
  <si>
    <t xml:space="preserve">Coordinación de deportes </t>
  </si>
  <si>
    <t>Promotoria de desarrollo</t>
  </si>
  <si>
    <t xml:space="preserve">Red Unidos </t>
  </si>
  <si>
    <t xml:space="preserve">Talento humano </t>
  </si>
  <si>
    <t>Secretaria de infarestructura.</t>
  </si>
  <si>
    <t>Inspección del espacio publico</t>
  </si>
  <si>
    <t>Invasión del espacio</t>
  </si>
  <si>
    <t>Oficiar para recuperar el espacio</t>
  </si>
  <si>
    <t>Interventoria</t>
  </si>
  <si>
    <t>Realizar mantenimiento</t>
  </si>
  <si>
    <t>Ubicación del Lote</t>
  </si>
  <si>
    <t>Conseguir Lote</t>
  </si>
  <si>
    <t xml:space="preserve">Inspección </t>
  </si>
  <si>
    <t xml:space="preserve">Meta </t>
  </si>
  <si>
    <t>Expedir decreto</t>
  </si>
  <si>
    <t xml:space="preserve">Inspecion de calles </t>
  </si>
  <si>
    <t xml:space="preserve">inspeccion de caminos y quebradas </t>
  </si>
  <si>
    <t xml:space="preserve">Falta de recurssos economicos </t>
  </si>
  <si>
    <t xml:space="preserve">falta de compromiso y acuerdos </t>
  </si>
  <si>
    <t>Gestionar los recursos necesarios</t>
  </si>
  <si>
    <t xml:space="preserve">PLANEACIÓN E INFRAESTRUCTURA MUNICIPAL </t>
  </si>
  <si>
    <t>PLAN DE ACCION  2014</t>
  </si>
  <si>
    <t>Actualizar el 100% del EOT</t>
  </si>
  <si>
    <t>% Actualización del EOT</t>
  </si>
  <si>
    <t>7 de Enero de 2014</t>
  </si>
  <si>
    <t>30 de Diciembre de 2014</t>
  </si>
  <si>
    <t>Implementtar en un 25% el sistema de informacion geografico</t>
  </si>
  <si>
    <t>% de implementacion del sistema de informacion</t>
  </si>
  <si>
    <t>Ordenar en un 10% el espacio publico</t>
  </si>
  <si>
    <t>Actualizacion de un (1) estudio ambiental</t>
  </si>
  <si>
    <t>Realizar actualizacon</t>
  </si>
  <si>
    <t>Realizar informacion</t>
  </si>
  <si>
    <t>1 de julio de 2014</t>
  </si>
  <si>
    <t>No. De estudios ambientales actualizados</t>
  </si>
  <si>
    <t>1 de abril de 2014</t>
  </si>
  <si>
    <t>Terminar la construccion de la plaza de mercado de la cabecera municipal</t>
  </si>
  <si>
    <t>Terminar construccion</t>
  </si>
  <si>
    <t>Plaza de mercado construida</t>
  </si>
  <si>
    <t>Realizar el diseño del hogar de paso para proteccion a menores</t>
  </si>
  <si>
    <t>Diseñar y construir</t>
  </si>
  <si>
    <t>Hogar de paso con diseños</t>
  </si>
  <si>
    <t>Diseñar y construir el matadero municipal</t>
  </si>
  <si>
    <t>Matadero municipal construido</t>
  </si>
  <si>
    <t>1 de Junio de 2014</t>
  </si>
  <si>
    <t>1 de Septiembre de 2014</t>
  </si>
  <si>
    <t>Realizar dos (2) campañas para el manejo sostenible del suelo</t>
  </si>
  <si>
    <t>1 de Noviembre de 2014</t>
  </si>
  <si>
    <t>Suscribir un convenio de cooperacion para el manejo sostenible del suelo</t>
  </si>
  <si>
    <t>Coordinacion Agropecuario Ambiental y Minero</t>
  </si>
  <si>
    <t>Implementar dos (2) acciones para el control de la degradacion del suelo</t>
  </si>
  <si>
    <t xml:space="preserve">N°  de convenios suscritos para el manejo sostenible del suelo  </t>
  </si>
  <si>
    <t xml:space="preserve">N°  de acciones implementadas para el control de la degradacion del suelo  </t>
  </si>
  <si>
    <t>Implementar en 5% el plan de ordenamiento y manejo de la cuenca del pacifico en lo concerniente al municipio de lopez de micay</t>
  </si>
  <si>
    <t>% de implementacion del POMCH de la cuenca del pacifico</t>
  </si>
  <si>
    <t>Formular el plan de ordenamiento y manejo de la parte media y baja de la subcuenca del rio micay</t>
  </si>
  <si>
    <t>Formulacion de un POMCH de la parte media y baja del rio micay</t>
  </si>
  <si>
    <t>Implentar en un 10% el plan de ordenamiento y manejo de la parte media y baja de la subcuenca del rio micay</t>
  </si>
  <si>
    <t>% de implementacion del POMCH de la parte media y baja de la subcuenca del rio micay</t>
  </si>
  <si>
    <t>Conservaciones de dos (2) areas de interes para abastecimientos de acueductos</t>
  </si>
  <si>
    <t>No. De areas de interes para abastecimiento de acueductos conservados</t>
  </si>
  <si>
    <t>Implementar  dos (2) acciones para descontaminacion de corrientes o depositos de agua</t>
  </si>
  <si>
    <t>N0. de acciones implementadas para la descontaminacion de corrientes y depositos de agua</t>
  </si>
  <si>
    <t>Establecer dos (2) areas para la regeneracion natural del bosque</t>
  </si>
  <si>
    <t>% de areas de regeneracion de bosques</t>
  </si>
  <si>
    <t>Regular en un 40% las  areas de bosque natural</t>
  </si>
  <si>
    <t>% de regulacion de areas de bosque natural</t>
  </si>
  <si>
    <t>Instalar un (1) semillero</t>
  </si>
  <si>
    <t>No. De semilleros instalados</t>
  </si>
  <si>
    <t>Repoblar con especies nativas 2 hectareas de  bosque</t>
  </si>
  <si>
    <t>N0. de hectareas de bosque repobladas</t>
  </si>
  <si>
    <t>Realizar 2 jornadas de reforestacion</t>
  </si>
  <si>
    <t>1 de Abril de 2014</t>
  </si>
  <si>
    <t>Regular el 100% de las areas para plantaciones zonificadas en el EOT</t>
  </si>
  <si>
    <t>Secretaria de Planeacion muncipal</t>
  </si>
  <si>
    <t>No. De jornadas de reforestacion</t>
  </si>
  <si>
    <t>% de regulacion de areas para plantaciones</t>
  </si>
  <si>
    <t>Aprovechar en un dos (2) el bosque natural productivo</t>
  </si>
  <si>
    <t>% de aprovechamiento de bosque natural</t>
  </si>
  <si>
    <t>Incrementar en un 3% la cadena forestal produtiva</t>
  </si>
  <si>
    <t>Revision y ajuste de los planes de ordenamiento ambientales de los consejos  comunitarios</t>
  </si>
  <si>
    <t>Formulacion del plan de ordenamiento ambiental del consejo comunitario de mamuncia</t>
  </si>
  <si>
    <t>Establecer dos (2) espacios ambientales saludables</t>
  </si>
  <si>
    <t>Planes de ordenamiento ambientales de los consejos comunitarios actualizados</t>
  </si>
  <si>
    <t>Plan de de ordenamiento ambiental del consejo comunitario formulado</t>
  </si>
  <si>
    <t>Espacios ambientales saludables establecidos</t>
  </si>
  <si>
    <t>Fomentar la instalacion de dos (2) areas de plantaciones agroforestales y silvopastoriles</t>
  </si>
  <si>
    <t>Plantaciones agroforestales y silvopastoriles instaladas</t>
  </si>
  <si>
    <t>Realizar una campaña de divulgacion de la politica nacional minera</t>
  </si>
  <si>
    <t>Apoyar la implementaciion de dos (2) mercados verdes</t>
  </si>
  <si>
    <t>1 de junio de 2014</t>
  </si>
  <si>
    <t>Campaña de divulgacion de politica nacional minera</t>
  </si>
  <si>
    <t>Mercadoss verdes apoyados</t>
  </si>
  <si>
    <t>% implementacion del plan de gestion ambiental</t>
  </si>
  <si>
    <t>Apoyar dos (2) acciones sobre uso y aprovechamiento de los recursos naturales renovables de la biodiversidad</t>
  </si>
  <si>
    <t>Acciones sobre uso y aprovechamientos de los recursos naturales renovables y aprovechamiento de biodiversidad</t>
  </si>
  <si>
    <t>Suscribir un convenio interadministrativo con la autoridad ambiental para implementar accones de inspeccion vigilancia y control de los mares y costas del municipio</t>
  </si>
  <si>
    <t>Convenio interadministrativo para IVC de usos de mares y costas</t>
  </si>
  <si>
    <t>Apoyar la implementacion de dos (2) programas ambientales escolares</t>
  </si>
  <si>
    <t>Praes Implementados</t>
  </si>
  <si>
    <t>Apoyar la implementacion de un (1) programa de educacion ambiental ciudadana</t>
  </si>
  <si>
    <t>Proceda implementado</t>
  </si>
  <si>
    <t>Realizar dos (2)  encuentross municipales de promoteres ambientales</t>
  </si>
  <si>
    <t>Encuentros de promotores ambientales municipales</t>
  </si>
  <si>
    <t>Realizar dos (2) acciones de conservacion de los ecosistema estrategicos de areas protegidas</t>
  </si>
  <si>
    <t xml:space="preserve"> Acciones de conservacion</t>
  </si>
  <si>
    <t>Realizar cuatro (4) acciones de conservacion de los ecosistema estrategicos de areas protegidas</t>
  </si>
  <si>
    <t>Acciones de conservacion</t>
  </si>
  <si>
    <t>Implementar el modelo agroforestal ppara la susticion de cultivos ilicitos</t>
  </si>
  <si>
    <t>Modelo agroforestal de susticion de ecultivos ilicitos</t>
  </si>
  <si>
    <t xml:space="preserve">Incentivar la creacion de dos (2) grupos de trabajo asociativo </t>
  </si>
  <si>
    <t>Grupos de trabajo asociativo conformados</t>
  </si>
  <si>
    <t>Apoyar una iniciativa local de desarrollo alternativo</t>
  </si>
  <si>
    <t>Iniciativa de desarrollo alternativo apoyada</t>
  </si>
  <si>
    <t>Implementar dos (2) acciones para promover el desarrollo integral para adaptacion al cambio climatico</t>
  </si>
  <si>
    <t>Acciones para promover el desarrollo implementadas</t>
  </si>
  <si>
    <t>Apoyar dos  (2) alternativas productivas para la proteccion de fuentes de agua y adaptacion al cambio climatico</t>
  </si>
  <si>
    <t>Alternativas productivas apoyadas</t>
  </si>
  <si>
    <t>Impulsar la creación de tres (3)  fincas agroecologicas como herramientas de adaptación al cambio climatico</t>
  </si>
  <si>
    <t>Realizar dos (2) campañas educativas sobbre la participacion comunitaria en la gestion de riesgo</t>
  </si>
  <si>
    <t>Campañas educativas sobre gestion del riesgo realizadas</t>
  </si>
  <si>
    <t>Diseñar y construir dos (2) de muros  de contención</t>
  </si>
  <si>
    <t>Diseñar y construir 2 puente y 2 saltadero</t>
  </si>
  <si>
    <t>Construir dos (2) gaviones</t>
  </si>
  <si>
    <t>1 de Mayo de 2014</t>
  </si>
  <si>
    <t>Gaviones construidos</t>
  </si>
  <si>
    <t>Establecer un plan para reubicacion de instituciones y familias ubicadas en zonas de alto riesgo</t>
  </si>
  <si>
    <t>Plan para reubicacion de instituciones y familias en alto riesgo formulado</t>
  </si>
  <si>
    <t>Apoyar a una (1) organización de soccorro</t>
  </si>
  <si>
    <t>Organismos de socorro apoyados</t>
  </si>
  <si>
    <t>Realizar una  jornada de capacitacion al Clopad</t>
  </si>
  <si>
    <t>Jornada de capacitacion al clopad realizada</t>
  </si>
  <si>
    <t xml:space="preserve"> Realizar una campaña de divulgacion sobre gestion de riesgo</t>
  </si>
  <si>
    <t>Campaña de gestion de riesgo realizadas</t>
  </si>
  <si>
    <t>Realizar una caampaña educativa sobre la gestion del riesgo</t>
  </si>
  <si>
    <t>Campaña educativa</t>
  </si>
  <si>
    <t>Realizar una jornada de entrenamiento (simulacros) a la comunidad educativa para la respuesta a las emergencias</t>
  </si>
  <si>
    <t>Jornadas de entrenamiento realizadas</t>
  </si>
  <si>
    <t>Realizar la limpieza y mantenimiento de tres calles y bocacalles urbanas</t>
  </si>
  <si>
    <t>Gestionar la canalizacion de un estero</t>
  </si>
  <si>
    <t>Gestionar el diseño y construccion de un puente</t>
  </si>
  <si>
    <t>Estero canalizado</t>
  </si>
  <si>
    <t>Puente con diseño y construido</t>
  </si>
  <si>
    <t>Gestionar el diseño y construccion de dos (2) saltaderos y muros de contencion</t>
  </si>
  <si>
    <t>Saltaderos y muros de contencion diseñados y contruidos</t>
  </si>
  <si>
    <t>Mejorar  y mantenerun (1) puente</t>
  </si>
  <si>
    <t>Puente mejorado y con mantenimiento</t>
  </si>
  <si>
    <t>Gestionar un mantenimiento de la red de telefonia telefonia basica</t>
  </si>
  <si>
    <t>Mantenimiento de las redes de telefonia basica</t>
  </si>
  <si>
    <t>Gestionar la instalacion de una torre de telefonia movil</t>
  </si>
  <si>
    <t>Torre de telefonia movil instalada</t>
  </si>
  <si>
    <t>Realizar una jornada de sensibilizacion para el uso de la TICS</t>
  </si>
  <si>
    <t>Jornadas de sensibilizacion para uso de las TICS realizadas</t>
  </si>
  <si>
    <t>Realizar la gestion ante el ministerio de las TICS para mejorar en un 20% la calidad del servicio de compartel</t>
  </si>
  <si>
    <t>20% del servicio de telefonia rural comunitariaa optimizado</t>
  </si>
  <si>
    <t>Apoyar  la implementacion de tres (3) telecentros comunitarios</t>
  </si>
  <si>
    <t>1 de agosto de 2014</t>
  </si>
  <si>
    <t>Instalar 20  parcelas demostrativas</t>
  </si>
  <si>
    <t>Formular un plan de asistencia tecnica rural directa</t>
  </si>
  <si>
    <t>Plan de asistencia tecnica rural directa</t>
  </si>
  <si>
    <t>Sembrar 75 Hectareas de caña</t>
  </si>
  <si>
    <t>Hectareas nuevas de caña</t>
  </si>
  <si>
    <t>Sembrar 75 Hectareas de coco</t>
  </si>
  <si>
    <t>Hectareas de coco</t>
  </si>
  <si>
    <t>Realizar un estudio socioeconomico para la produccion y comercializacion de las frutas</t>
  </si>
  <si>
    <t>Plantar 15 hectareas de arboles frutales</t>
  </si>
  <si>
    <t>Ha de arboles frutales</t>
  </si>
  <si>
    <t>Instalar dos centros de produccion especies menores</t>
  </si>
  <si>
    <t>Centros de produccion especies menores</t>
  </si>
  <si>
    <t>30 de octubre de 2014</t>
  </si>
  <si>
    <t>Gestionar la proteccion de tierras y patrimoniio del 100% de las vicctimas del conflicto armado</t>
  </si>
  <si>
    <t>Gestionar la proteccion de tierras y patrimonio del 100% de las victimas del comflicto armado</t>
  </si>
  <si>
    <t>Diseñar y construir 2 estanques pisicolas</t>
  </si>
  <si>
    <t>1 septiembre de 2014</t>
  </si>
  <si>
    <t>Diseño y construccion de estanques pisicolas</t>
  </si>
  <si>
    <t>31 de octubre de 2014</t>
  </si>
  <si>
    <t>Diseñar y construir una planta para la transformacion de la caña</t>
  </si>
  <si>
    <t>Diseño y construccion de una planta para la transformacion de la caña</t>
  </si>
  <si>
    <t>Diseñar y construir un cuarto frio para almacenamiento y conservacion de pescadoy mariscos</t>
  </si>
  <si>
    <t>Diseño y construccion de cuarto frio para almacenamiento y conservacion de pescado y mariscos</t>
  </si>
  <si>
    <t>Diseñar y construir un centro de acopio</t>
  </si>
  <si>
    <t>Lograr que el 6% de los mineros cumplan con los requisitos establecidos en el codigo de minas para la extraccion</t>
  </si>
  <si>
    <t>Cumplimiento de requisitos establecidos en el codigo de minas para la extraccion</t>
  </si>
  <si>
    <t>Implementar un centro ambiental minero</t>
  </si>
  <si>
    <t>Centro ambiental mminero</t>
  </si>
  <si>
    <t>Implementar el plan padrino</t>
  </si>
  <si>
    <t>Plan padrino</t>
  </si>
  <si>
    <t>Realizar dos jornadas de capacitacion y asesoria a los mineros</t>
  </si>
  <si>
    <t>Jornadas de capacitacion y asesoria a los mineros</t>
  </si>
  <si>
    <t>Realizar visitas de seguimiento al 75% de las minas explotadas</t>
  </si>
  <si>
    <t>Establecer una alianza estrategica para los canales de comercializacion de la piangua</t>
  </si>
  <si>
    <t>Alianza estrategica para los canales de comercializacion de la piangua</t>
  </si>
  <si>
    <t>Establecer una cadena productiva con comercializadoras de la region</t>
  </si>
  <si>
    <t xml:space="preserve"> Cadena productiva con  comercializadora de la region</t>
  </si>
  <si>
    <t>Crea un nodo de pesca en el municipio</t>
  </si>
  <si>
    <t>Nodo de pesca en el municipio</t>
  </si>
  <si>
    <t>30 de septiembre de 2014</t>
  </si>
  <si>
    <t>Realizar un inventario de la infraestructura necesaria para el desarrllo del turismo</t>
  </si>
  <si>
    <t>inventario de la infraestructura necesaria para el desarrollo del turismo</t>
  </si>
  <si>
    <t>Formular el plan turistico municipal con el acompañamiento de otras instituciones</t>
  </si>
  <si>
    <t>Plan turistico municipal con el acompañamiento de otras instituciones</t>
  </si>
  <si>
    <t>Gestionar dos paradores turisticos de playas</t>
  </si>
  <si>
    <t>Paradores turisticos de playas</t>
  </si>
  <si>
    <t>% cobertura del programa vision 20/20</t>
  </si>
  <si>
    <t>7 de enero de 2014</t>
  </si>
  <si>
    <t xml:space="preserve">Depuracion del 95% de cobertura del PAI </t>
  </si>
  <si>
    <t>Avance en la implementacion del plan municipal de nutricion/ total de actividades del plan municipal de nutricion</t>
  </si>
  <si>
    <t>Lograr el 95% de cumplimiento en la toma de citologia de cuello cerivicouterino</t>
  </si>
  <si>
    <t xml:space="preserve">% de cumplimiento en la toma de citologia del cuello cervicouterino </t>
  </si>
  <si>
    <t>Lograr el 95% de cumplimiento en la realizacion de mamografia</t>
  </si>
  <si>
    <t>% de cumplimiento en la toma de mamografia</t>
  </si>
  <si>
    <t>Realizar una jornada de educacion en realizacion de autoexamen de mama</t>
  </si>
  <si>
    <t>Jornada de educacion en autoexamen de mama realizadas</t>
  </si>
  <si>
    <t>% de implementacion dde la politica de salud ambiental</t>
  </si>
  <si>
    <t>%  de cobertura de vacunacion</t>
  </si>
  <si>
    <t>Realizar una accion para el fortalecimiento de la medicina tradicional</t>
  </si>
  <si>
    <t>Extrategia RBC implementada</t>
  </si>
  <si>
    <t>Implementar una accion para la promocion de la calidad de vida del adulto mayor</t>
  </si>
  <si>
    <t>Accion para la promocion de la calidad de vida del adulto mayor</t>
  </si>
  <si>
    <t>Lograr el 60% de cobertura  en el programa de  proteccion social al adulto mayor</t>
  </si>
  <si>
    <t>Implementar un programa de capacitacion comunitaria en salud</t>
  </si>
  <si>
    <t>Programa de capacitacion comunitaria en salud implementado</t>
  </si>
  <si>
    <t>1 junio de 2014</t>
  </si>
  <si>
    <t>Acueductos diseñados y construidos</t>
  </si>
  <si>
    <t>Controles a la calidad del agua</t>
  </si>
  <si>
    <t>Proyecto para agua potable cofinanciado</t>
  </si>
  <si>
    <t>Proyecto para saneamiento basico cofinanciado</t>
  </si>
  <si>
    <t>% implementacion del programa de uso racional del recurso hidrico</t>
  </si>
  <si>
    <t>PTAR construida</t>
  </si>
  <si>
    <t>Sistema de alcantarillado construido</t>
  </si>
  <si>
    <t>Sistema de alcantarillado optimizado</t>
  </si>
  <si>
    <t>Diseñar y construir una red de colectores de agua</t>
  </si>
  <si>
    <t>Diseñar y construir dos pozos septicos</t>
  </si>
  <si>
    <t>Pozos septicos diseñados y construidos</t>
  </si>
  <si>
    <t>Ejecutar en un 15% el censo sanitario del municipio</t>
  </si>
  <si>
    <t>% de ejecucion del censo sanitario del municipio</t>
  </si>
  <si>
    <t>Elaroraracion de los diseños para la construccion del nuevo relleno sanitario</t>
  </si>
  <si>
    <t>Diseños elaborados para el nuevo relleno sanitario</t>
  </si>
  <si>
    <t>Elaboracion de los diseños para la construccion de plantas de compostaje</t>
  </si>
  <si>
    <t>Realizar el 100% de la recoleccion y  transporte de los residuos solidos de la cabecera</t>
  </si>
  <si>
    <t>% de recoleccion de residuos solidos</t>
  </si>
  <si>
    <t>100% de  implementacion del PGIRS</t>
  </si>
  <si>
    <t>% de implementacion del PGRIS</t>
  </si>
  <si>
    <t>Jornadas de educacion ambiental para el manejo de residuos solidos</t>
  </si>
  <si>
    <t>% de implementacion del ccomparendo ambiental</t>
  </si>
  <si>
    <t>Accion para el fortalecimiento de la empresa de servicios publicos</t>
  </si>
  <si>
    <t xml:space="preserve">Mejorar el 10% de la infraestructura escolar existente </t>
  </si>
  <si>
    <t>Escuelas mejoradas/ total de escuelas existentes</t>
  </si>
  <si>
    <t>Ampliar en un 5% la infraestructura escolar existente</t>
  </si>
  <si>
    <t>7 de 30 de Diciembre de 2014</t>
  </si>
  <si>
    <t>% ampliacion de la infraestructura escolar</t>
  </si>
  <si>
    <t>Entregar dotacion al 25% de las instituciones educativas</t>
  </si>
  <si>
    <t>No. De instituciones dotadas/total de instituciones educativas existentes</t>
  </si>
  <si>
    <t xml:space="preserve">Subsidiar el transporte escolar al 100% de los estudiantes que lo requieran </t>
  </si>
  <si>
    <t>% cobertura de subsidio de transporte escolar</t>
  </si>
  <si>
    <t>Suministrar alimentacion escolar al 100% de los estudiantes de basica primaria</t>
  </si>
  <si>
    <t>% cobertura de alimentacion escolar</t>
  </si>
  <si>
    <t>Realizar dos jornadas de capacitacion dirigida al personal docente</t>
  </si>
  <si>
    <t>Jornadas de capacitacion a docentes realizadas</t>
  </si>
  <si>
    <t>Dotar de TICS al 5% de las instituciones educativas</t>
  </si>
  <si>
    <t>% Cobertura de TICS en las instituciones</t>
  </si>
  <si>
    <t>Implementar un programa de orientacion vocacional profesional</t>
  </si>
  <si>
    <t>Programa de orientacion vocacional profesional implementado</t>
  </si>
  <si>
    <t>Implementar un programa de preparacion de las pruebas saber 11</t>
  </si>
  <si>
    <t>1 de enero de 2014</t>
  </si>
  <si>
    <t>Programa de preparacion pruebas saber 11 implementado</t>
  </si>
  <si>
    <t>Ampliar en un 2% la cobertura educativa existente</t>
  </si>
  <si>
    <t>% cobertura educativa</t>
  </si>
  <si>
    <t>Gestionar 5 plazas docentes acorde a la necesidad de cada area para el municipio</t>
  </si>
  <si>
    <t>Plazas docentes gestionadas</t>
  </si>
  <si>
    <t>Alfabetizar al 1% de la poblacion que no sabe leer ni escribir</t>
  </si>
  <si>
    <t>% de alfabetizacion</t>
  </si>
  <si>
    <t>Gestionar la implementacion de 2 programas de formacion tecnica, tecnologica y superior</t>
  </si>
  <si>
    <t>1 de febrero de 2014</t>
  </si>
  <si>
    <t>% de programas de formacion tecnica, tecnologica y de superior gestionados</t>
  </si>
  <si>
    <t>1 de marzo de 2014</t>
  </si>
  <si>
    <t>% de infraestructura deportiva mejorada</t>
  </si>
  <si>
    <t>Construir 3 escenarios deportivos</t>
  </si>
  <si>
    <t>31 de Diciembre de 2014</t>
  </si>
  <si>
    <t>No. De escenarios deportivos construidos</t>
  </si>
  <si>
    <t>Coordinacion de deportes</t>
  </si>
  <si>
    <t>No. De escenarios deportivos con dotacion de elementos para la practica del deporte</t>
  </si>
  <si>
    <t>Dotar de elementos para la practica del deporte al 5% de las instituciones educcativas existentes</t>
  </si>
  <si>
    <t>% de instituciones educativas con dotacion de elementos para la practica del deporte</t>
  </si>
  <si>
    <t>% de escuelas de formacion deportiva con dotaciion de elementos para la practica del deporte</t>
  </si>
  <si>
    <t>Promover un programa de educacion fisica en las I. E del municipio</t>
  </si>
  <si>
    <t>Programa de educacion fisica para I.E</t>
  </si>
  <si>
    <t>Implementar un programa de formacion de deporte de alto rendimiento</t>
  </si>
  <si>
    <t>Programa de formacion de deporte de alto rendimiento implementado</t>
  </si>
  <si>
    <t>Promover la realizacion de tres eventos deportivos</t>
  </si>
  <si>
    <t>Jornadas para el fomento de la actividad fisica realizadas</t>
  </si>
  <si>
    <t>Realizar una investigacion cultural</t>
  </si>
  <si>
    <t>No. De investigaciones culturales realizadas</t>
  </si>
  <si>
    <t>% de carnavales y fiestas patronales apoyadas</t>
  </si>
  <si>
    <t>% de implementacion del PES de la marimba</t>
  </si>
  <si>
    <t>Implementar una sala de sistemas en la biblioteca municipal</t>
  </si>
  <si>
    <t>No. De salas de sistemas</t>
  </si>
  <si>
    <t>Iniciativa empresarial de artesanos operando</t>
  </si>
  <si>
    <t>Apoyar la creacion de una iniciativa empresarial de turismo cultural</t>
  </si>
  <si>
    <t>Apoyar la creacion de una iniciativa empresarial de productos tipicos</t>
  </si>
  <si>
    <t>Iniciativa empresarial de productos tipicos operando</t>
  </si>
  <si>
    <t>Apoyar la creacion de una iniciativa empresarial de gastronomia tipica</t>
  </si>
  <si>
    <t>Iniciativa empresarial de gastronomia tipica operando</t>
  </si>
  <si>
    <t>Comité de atención a la pobalción desplazada y victima del conflicto creado</t>
  </si>
  <si>
    <t>Convenio suscrito</t>
  </si>
  <si>
    <t>Suscribir un convenio con el ICBF para el programa juan luis londoño de la cuesta</t>
  </si>
  <si>
    <t>Poblacion vulnerable</t>
  </si>
  <si>
    <t>Crear el banco de ayudas tecnicas para la poblacion discapacitada</t>
  </si>
  <si>
    <t>Infancia y adolescencia</t>
  </si>
  <si>
    <t>% de espacios cotidianos certificados</t>
  </si>
  <si>
    <t>Huertas escolares implementadas</t>
  </si>
  <si>
    <t>Brindar atencion integral al 100% de niños maltratados, abusados y explotados sexualmente</t>
  </si>
  <si>
    <t>Atencion integral a niños maltratados, abusados y explotados sexualmente</t>
  </si>
  <si>
    <t>Apoyar una alternativa ambientalmente saludable propuesta por niños</t>
  </si>
  <si>
    <t>Propuesta ambientalmente saludable apoyadas</t>
  </si>
  <si>
    <t>Vincular a la escuela al 25% de los niños  que se encuentran trabajando</t>
  </si>
  <si>
    <t>% de los niños identificados</t>
  </si>
  <si>
    <t>Apoyar la creacion de una oorganizacion de niños, niñas y adolescentes</t>
  </si>
  <si>
    <t>Organización de niños, niñas y adolescentes</t>
  </si>
  <si>
    <t>25% de los niños con documento de identidad</t>
  </si>
  <si>
    <t>Apoyar la creacion de una organización de niños, niñas y adolescentes</t>
  </si>
  <si>
    <t>Organización de niños , niñas y adolescentes</t>
  </si>
  <si>
    <t xml:space="preserve">fortalecimiento institucional </t>
  </si>
  <si>
    <t>Implementar en un 40% el plan de convivencia y seguridad ciudadana</t>
  </si>
  <si>
    <t>% de ejecucucion del plan de convivencia y seguridad ciudadana</t>
  </si>
  <si>
    <t xml:space="preserve"> 7 de enero de 2014</t>
  </si>
  <si>
    <t>31  de Diciembre de 2014</t>
  </si>
  <si>
    <t>Implenentar en un 10% el plan de gestion ambiental</t>
  </si>
  <si>
    <t>Motivar la Poblacion para el pago de los Servicios Públicos Domiciliarios.</t>
  </si>
  <si>
    <t>Realizar eventos o actividades que incentiven a los usuarios a el pago de Los servicios</t>
  </si>
  <si>
    <t>Unidad Municipal de Servicios Públicos - UMSPDLM</t>
  </si>
  <si>
    <t>Incremento porcentual de los usuarios que se encuentren a paz y salvo con los servicios.</t>
  </si>
  <si>
    <t>Incrementar el numero de usuarios en la prestación de los servicios públicos</t>
  </si>
  <si>
    <t xml:space="preserve">Realizar sondeos en los diferentes domicilios con el fin de detectar usuarios potenciales </t>
  </si>
  <si>
    <t>Numero de usuarios reales obtenidos</t>
  </si>
  <si>
    <t xml:space="preserve">Fortalecer la unidad municipal de servicios públicos domiciliarios </t>
  </si>
  <si>
    <t>Implementar Software contable y comercial para el registro de los usuarios de los Servicios Públicos - Licencia definitiva.</t>
  </si>
  <si>
    <t>Implementar el buzón de Quejas, Peticiones y raclamos en la oficina de la UMSPDLM</t>
  </si>
  <si>
    <t>Cargue de la totalidad de información atraves del sistema unico de información (sui) de la superintendencia de servicios públicos</t>
  </si>
  <si>
    <t>software implemento</t>
  </si>
  <si>
    <t>Buzon de (PQR) implementado</t>
  </si>
  <si>
    <t>Documentación cargada en cada periodo</t>
  </si>
  <si>
    <t>Mejorar la prestación de los Servicios Públicos Domiciliarios de Acueducto, Alcantarillado, Aseo y el recaudo por la prestación de cada uno de los servicios.</t>
  </si>
  <si>
    <t>Continuar con los trámites para la concecucion de la Autorización Viable sanitaria de la Secretaría de Salud Departamental del Cauca.</t>
  </si>
  <si>
    <t>Implementar las medidas necesarias para la concecución de los elementos quimicos que potabilicen el agua suministrada a los usuarios que cuentan con el Servicio de Acueducto</t>
  </si>
  <si>
    <t>Realizar los trámites para la Concesión de Agua en la Cabecera Municipal del Municipio de López de Micay.</t>
  </si>
  <si>
    <t xml:space="preserve">Gestionar los medios para realizar la actualización y ajustes de tarifas aplicadas a los Servicios de Acueducto, Alcantarillado y Aseo. </t>
  </si>
  <si>
    <t>Autorización sanitaria conseguida</t>
  </si>
  <si>
    <t>% de elementos adquiridos para la potabilización del agua</t>
  </si>
  <si>
    <t>Documento elaborado que soporte la conceción de agua en la cabecera municipal del municipio de López de micay</t>
  </si>
  <si>
    <t>Documento elaborado que soporte los ajustes realizados a los estudios tarifarios</t>
  </si>
  <si>
    <t xml:space="preserve">Asegurar la participación de los suscriptores en la prestación de los Servicios Públicos Domiciiarios de Acueducto, Alcantarillado y Aseo. </t>
  </si>
  <si>
    <t xml:space="preserve">Capacitar y educar a la comunidad sobre el Ahorro y Uso eficiente del agua. </t>
  </si>
  <si>
    <t xml:space="preserve">Asegurar la participación de los Comités de Desarrollo y Control Social. </t>
  </si>
  <si>
    <t xml:space="preserve">Asesorar a los usuarios sobre los casos en los cuales pueden presentar peticiones quejas y reclamos (P.Q.R). </t>
  </si>
  <si>
    <t>Número de talleres y charlas realizadas</t>
  </si>
  <si>
    <t>% de participación de las entidades involucradas</t>
  </si>
  <si>
    <t>Registros de personas asesoradas</t>
  </si>
  <si>
    <t>Adecuar los puntos de muestreos para la realización de las muestras de agua</t>
  </si>
  <si>
    <t>Gestionar los recursos necesarios para la adecuación de cada punto</t>
  </si>
  <si>
    <t>Número de puntos adecuados</t>
  </si>
  <si>
    <t>-</t>
  </si>
  <si>
    <t>02 de enero de 2014</t>
  </si>
  <si>
    <t>01 de mayo de 2014</t>
  </si>
  <si>
    <t>1 de Febrero de 2014</t>
  </si>
  <si>
    <t>Manejar el programa colombia mayor con las normas del ministerio de trabajo</t>
  </si>
  <si>
    <t>Vincular a todos los adultos mayores que soliciten pertenecer al programa</t>
  </si>
  <si>
    <t>programa colombia mayor implementado</t>
  </si>
  <si>
    <t>Atencion integral a la primera infancia</t>
  </si>
  <si>
    <t>Atender a  240 niiños, menores de 5 años y 11 meses. Y 60 madres gestantes y laactantes.</t>
  </si>
  <si>
    <t>Suscribir convenio con el ICBF y el liceo tecnico para seguir con la ampliacion del programa</t>
  </si>
  <si>
    <t>Elaborar censo de discapacitados</t>
  </si>
  <si>
    <t>Suscribir connvenio para apoyar a este tipo de poblacion</t>
  </si>
  <si>
    <t>Secretario de gobierno</t>
  </si>
  <si>
    <t>Encontrar a todos los discapacitados del municipio</t>
  </si>
  <si>
    <t>Subscribuir convenios con el departamento para la prosperar para el progama de protección  social al Adulto mayor</t>
  </si>
  <si>
    <t>Generar espacio de intteraccion entre madres beneficiarias del programa MAS FAMILIA  EN ACCION</t>
  </si>
  <si>
    <t>Asamblea general de beneficiarios</t>
  </si>
  <si>
    <t xml:space="preserve">meta cumplida </t>
  </si>
  <si>
    <t>100&amp;</t>
  </si>
  <si>
    <t>Ampliacion de cobertura para MAS FAMILIA  EN ACCION</t>
  </si>
  <si>
    <t>Ampliaciion de cobertura en un 46% de mas familia enn accion</t>
  </si>
  <si>
    <t>cobertura cumplida</t>
  </si>
  <si>
    <t>Realizar encuentros de bienestar</t>
  </si>
  <si>
    <t>Orientar a las familias en la correcta utilizacion de los recursos asignados</t>
  </si>
  <si>
    <t>Familia en accion</t>
  </si>
  <si>
    <t>Orientaciones realizadas</t>
  </si>
  <si>
    <t>Identificar el 75% de espacios cotidianos en los que transcurre la vida de los niños</t>
  </si>
  <si>
    <t>Implementar la escuela de padres en las instituciones educativas</t>
  </si>
  <si>
    <t>Alcalde y Comisaria de Familia</t>
  </si>
  <si>
    <t>Certificar  el 30% de los espacios cotidiandos  utilizados por los niños</t>
  </si>
  <si>
    <t>Psicologo</t>
  </si>
  <si>
    <t>certificacion implementada</t>
  </si>
  <si>
    <t>Implementar 12 huertas escolares</t>
  </si>
  <si>
    <t>huertas implementadas</t>
  </si>
  <si>
    <t>Coordinadora agroambiental</t>
  </si>
  <si>
    <t>Suscribir convenio con el icbf para la atencion a la  poblacion juvenil</t>
  </si>
  <si>
    <t xml:space="preserve">Identificar el 75% de los niños que se encuentran trabajando </t>
  </si>
  <si>
    <t>Promover en niños, niñas y adolescentes el buen uso del tiempo libre</t>
  </si>
  <si>
    <t>Aumentar en un 50% del tiempo libre</t>
  </si>
  <si>
    <t xml:space="preserve">Realizar campañas de divulgacion para  informar sobre los servicios prestados por la comisaria de familia </t>
  </si>
  <si>
    <t>Numero de pautas realizadas en la emisora local</t>
  </si>
  <si>
    <t>Conforma el consejo municipal de desarrollo rural</t>
  </si>
  <si>
    <t>01 de febrero de 2014</t>
  </si>
  <si>
    <t>31 de marzo de 2014</t>
  </si>
  <si>
    <t>consejo municipal de desarrollo rural conformado</t>
  </si>
  <si>
    <t>Ejecutar el 75% del plan de asistencia tecnica directa rural</t>
  </si>
  <si>
    <t>Formular el plan agropecuario municipal con el acompañamiento de otras instituciones</t>
  </si>
  <si>
    <t>01 de marzo de 2014</t>
  </si>
  <si>
    <t>30 de junio de 2014</t>
  </si>
  <si>
    <t>plan agropecuario municipal formulado</t>
  </si>
  <si>
    <t>Conformar una organización de productores de caña</t>
  </si>
  <si>
    <t>organización productores de caña conformada</t>
  </si>
  <si>
    <t>Realizar un estudio detallado de la producción y comercialización de la caña</t>
  </si>
  <si>
    <t>31 de diciembre de 2014</t>
  </si>
  <si>
    <t>estudio detallado de la producción y comercialización de caña</t>
  </si>
  <si>
    <t>Reactivar la organización de productores de coco</t>
  </si>
  <si>
    <t>organizació de productores de coco</t>
  </si>
  <si>
    <t>Hacer un estudio sobre las perpectivas de producción y comercialización del coco</t>
  </si>
  <si>
    <t>estudio sobre las perpectivas de producción y comercializació del coco</t>
  </si>
  <si>
    <t xml:space="preserve">crear una organización de productores de frutales </t>
  </si>
  <si>
    <t>organización de productores de frutales</t>
  </si>
  <si>
    <t>Conformar una organización de productores de especies menores</t>
  </si>
  <si>
    <t>Organización de productores de especies menores</t>
  </si>
  <si>
    <t>Hacer un estudio socioeconomico para la producción y comercialización de especies menores</t>
  </si>
  <si>
    <t>estudio economico para la producción y comercialización de especies menores</t>
  </si>
  <si>
    <t xml:space="preserve">Gestionar un convenio de cooperación con el ICA y CORPOICA para la inspección, vigilancia y control de plagas en cultivos y especies menores </t>
  </si>
  <si>
    <t xml:space="preserve"> convenio de cooperación con el ICA y CORPOICA para la inspección, vigilancia y control de plagas en cultivos y especies menores </t>
  </si>
  <si>
    <t>Gestionar una alianza estrategica para establecer los canales de comercialización de la producción agropecuaria</t>
  </si>
  <si>
    <t xml:space="preserve"> alianza estrategica para establecer los canales de comercialización de la producción agropecuaria</t>
  </si>
  <si>
    <t>Remodelacion y mejoramiento del parque  municipal</t>
  </si>
  <si>
    <t>Remodelacion y mejoramiento implementado</t>
  </si>
  <si>
    <t xml:space="preserve">Adecuacion y mejoramiento de dos galpones </t>
  </si>
  <si>
    <t>Adecuacion y mejoramiento implementado</t>
  </si>
  <si>
    <t>Agroforestal</t>
  </si>
  <si>
    <t>Instalar tres (3) parcelas agrosilvoculturales</t>
  </si>
  <si>
    <t>Parcelas agrosivoculturales</t>
  </si>
  <si>
    <t>01 de junio de 2014</t>
  </si>
  <si>
    <t>Instalar dos (2) parcelas silvopastoriles</t>
  </si>
  <si>
    <t>parcelas silvopastoriles</t>
  </si>
  <si>
    <t>Instalar una parcela agrosilvopastoril</t>
  </si>
  <si>
    <t>Recolectar 1500 docenas de piangua</t>
  </si>
  <si>
    <t xml:space="preserve">Promover tres (3)  evento turistico </t>
  </si>
  <si>
    <t>Contratar un instructor en turismo</t>
  </si>
  <si>
    <t>Instructor contratado</t>
  </si>
  <si>
    <t>01 de febrero de 2114</t>
  </si>
  <si>
    <t>Definir dos (2) rutas turisticas del municipio</t>
  </si>
  <si>
    <t>01 de febreo de 2014</t>
  </si>
  <si>
    <t>28 de febrero de 2014</t>
  </si>
  <si>
    <t>rutas turisticas del municipio identificadas</t>
  </si>
  <si>
    <t>Realizar dos talleres de capacitacion en turismo</t>
  </si>
  <si>
    <t>talleres de capacitacion en turismo</t>
  </si>
  <si>
    <t>30 de abril de 2014</t>
  </si>
  <si>
    <t>01 de julio de 2014</t>
  </si>
  <si>
    <t>Elaborar un calendario de Eventos artisticos y culturales</t>
  </si>
  <si>
    <t>calendario de Eventos artisticos y culturales elaborado</t>
  </si>
  <si>
    <t>Crear una escuela de formación artistica y cultural</t>
  </si>
  <si>
    <t>escuela de formación artistica y cultural creada</t>
  </si>
  <si>
    <t>Implementar el PES de la marimba en 75%</t>
  </si>
  <si>
    <t>Construir la casa de la cultura</t>
  </si>
  <si>
    <t>Secretaria de infraestructura</t>
  </si>
  <si>
    <t>agosto 31 de 2014</t>
  </si>
  <si>
    <t>Apoyar la formacion de una iniciativa empresarial de artesanos</t>
  </si>
  <si>
    <t>01 de noviembre de 2014</t>
  </si>
  <si>
    <t>7 de febrero de 2014</t>
  </si>
  <si>
    <t>Lograr el 90%  de cobertura de vacunacion</t>
  </si>
  <si>
    <t xml:space="preserve">Lograr el 80% de cobertura en el aseguramiento de la población </t>
  </si>
  <si>
    <t>Población asegurada/total de población*100</t>
  </si>
  <si>
    <t>secretaria de infraestructura</t>
  </si>
  <si>
    <t>Avance de implementación del sistema de ivc/sistema de ivc*100</t>
  </si>
  <si>
    <t>100% de suficiencia de red</t>
  </si>
  <si>
    <t>100% de implementación del SOGC</t>
  </si>
  <si>
    <t>Avance de implementación del sistema de SOGC/Sogc*100</t>
  </si>
  <si>
    <t>Implementar en un 80% el sistema de  IVC del aseguramiento</t>
  </si>
  <si>
    <t>Lograr el 80% de atencion a menores de cinco años</t>
  </si>
  <si>
    <t>100% de cobertura de servicios de salud sexual reproductiva</t>
  </si>
  <si>
    <t>personas atendidas en salud sexual y reproductiva/total población objeto*100</t>
  </si>
  <si>
    <t>Lograr  el 100% de implementacion del plan municipal de salud mental</t>
  </si>
  <si>
    <t>75% implementacion la politica de manejo de enfermedades cronicas trasmisibles</t>
  </si>
  <si>
    <t>Lograr el 75% de  implementacion de la politica de manejo de las enfermedades cronicas no transmisibles y las discapacidades</t>
  </si>
  <si>
    <t>Lograr el 75% de cobertura del programa vision 20/20</t>
  </si>
  <si>
    <t>Depuracion del 75% de implementacion del plan municipal de nutricion</t>
  </si>
  <si>
    <t>Lograr el 75% de implementacion de la politica de salud ambiental</t>
  </si>
  <si>
    <t>Logar el 95% de cargue de la base de datos al FOSYGA</t>
  </si>
  <si>
    <t>Garantizar el 100% de giro oportunos de recursos</t>
  </si>
  <si>
    <t>Afiliados cargados al fosyga/total de afiliados*100</t>
  </si>
  <si>
    <t>Valor del giro oprtuno/valor total del aseguramiento*100</t>
  </si>
  <si>
    <t>Contratación oprotuna del 100% de los cupos del regimen susidiado</t>
  </si>
  <si>
    <t>Cupos contratados oportunamente/total de cupos de regimen subsidiado*100</t>
  </si>
  <si>
    <t>Liquidación oportuna del 100% de los contratos de aseguramiento</t>
  </si>
  <si>
    <t>Contratatos de aseguramiento liquidados oportunamente/total de contratos de aseguramiento*100</t>
  </si>
  <si>
    <t>Interventoria al 100% de los contratos de aseguramiento</t>
  </si>
  <si>
    <t>Contratos de aseguramiento con interventoria/total de contratos de aseguramiento*100</t>
  </si>
  <si>
    <t>Depuración del 100 de la base de datos de afiliados</t>
  </si>
  <si>
    <t>Registros validos/total de registros de la base de datos de afiliados</t>
  </si>
  <si>
    <t>Servicios contratados/total de servicios plan de beneficios*100</t>
  </si>
  <si>
    <t>Lograr el equilibrio financiero y operativo de la ESE</t>
  </si>
  <si>
    <t>(Ingresos recaudados de la vigencia por venta de servicios - disponibilidad inicial - cuentas por cobrar de vigencias anteriores + el menor valor entre las cartera  menor a 60 dias y el recaudo de carteras de vigencias anteriores ) - (costo de ventas y operaciones + gastos operacionales - depreciaciones amortizaciones - provisiones agotamiento)</t>
  </si>
  <si>
    <t>Niños menores de cinco años atendidos/ total de los niños menores de cinco años*100</t>
  </si>
  <si>
    <t>Avance de implementación del plan de salud mental/ total de actividades del plan de salud mental*100</t>
  </si>
  <si>
    <t>Avance de Implementacion de la politica de manejo de enfermedades cronicas trasmisibles/total de actividades de la politica de manejo de enfermedades cronicas transmisibles*100</t>
  </si>
  <si>
    <t>Avance   de implementacion de la politica de manejo de enfermedades cronicas no transmisibles y las disscapacidades/ total actividades de la politica de manejo de enfermedades cronicas no transmisibles y las discapacidades*100</t>
  </si>
  <si>
    <t>100% de implementación del modelo de gestión programatica del VIH - SIDA</t>
  </si>
  <si>
    <t>Avance de la implementación del modelo de gestión programatica del VIH - SIDA / total de actividades del modelo de gestión programatica del VIH - SIDA*100</t>
  </si>
  <si>
    <t>95% de cumplimiento de las acciones de salud oral del POS</t>
  </si>
  <si>
    <t>Actividades de salud oral realizadas / total de actividades de salud oral programadas*100</t>
  </si>
  <si>
    <t>Implementar en un 100% el programa de vigilancia en salud publica</t>
  </si>
  <si>
    <t>Avance en la implementacion del programa de vigilancia en salud publica/total de actividades del programa de salud publica*100</t>
  </si>
  <si>
    <t>Ejecutar en un 75% del plan territorial de salud</t>
  </si>
  <si>
    <t>Avance en la ejecución del plan territorial de salud /total de actividades del plan territorial de salud*100</t>
  </si>
  <si>
    <t>Formular el modelo de atenció en salud</t>
  </si>
  <si>
    <t>Modelo de atención en salud formulado</t>
  </si>
  <si>
    <t>Implementar en un 75% la extrategia de RBC</t>
  </si>
  <si>
    <t>Adultos mayores beneficiados del PPSAM/total de población de adulto mayor*100</t>
  </si>
  <si>
    <t>Realizar tres jornadas educativas en salud dirigidas a tecnicos profesionales y lideres comunitarios</t>
  </si>
  <si>
    <t>Implementar 3 acciones de promocion de la salud y calidad de vida en ambitos laborales</t>
  </si>
  <si>
    <t xml:space="preserve">Implementar el programa de inducción a la demanda de los servicios de prevención de riesgos laborales </t>
  </si>
  <si>
    <t xml:space="preserve">programa de inducción a la demanda de prevención de riesgos laborales </t>
  </si>
  <si>
    <t>Realizar seis controles a la calidad del agua</t>
  </si>
  <si>
    <t>Diseñar y construir dos acueducto</t>
  </si>
  <si>
    <t>Cofinanciar dos proyecto para saneamiento basico</t>
  </si>
  <si>
    <t>Cofinanciar dos proyecto para agua potable</t>
  </si>
  <si>
    <t xml:space="preserve"> Reforestar tres fuentes abastecedoras de acueductos</t>
  </si>
  <si>
    <t>Implementar el 75% del programa de uso racional del recurso hidrico</t>
  </si>
  <si>
    <t>Diseñar y construir dos PTAR</t>
  </si>
  <si>
    <t>Diseñar y construir dos sistema de alcantarillado</t>
  </si>
  <si>
    <t>Optimizar dos sistemas de alcantarillado</t>
  </si>
  <si>
    <t>Lograr el 100% de implementación del plan de cierre</t>
  </si>
  <si>
    <t>2 de enero de 2014</t>
  </si>
  <si>
    <t>Avance en la implementacion del plan de cierre/total de actividades del plan de cierre*100</t>
  </si>
  <si>
    <t>Realizar tres jornadas de educacion ambiental para el manejo de residuos solidos</t>
  </si>
  <si>
    <t xml:space="preserve">Lograr tres  jornadas de asistencia tecnica para el manejo de los resudios solidos </t>
  </si>
  <si>
    <t>Implementar en un 75% el comparendo ambiental municipal</t>
  </si>
  <si>
    <t>Realizar dos acciones  para el fortalecimiento de la empresa de servicios publicos</t>
  </si>
  <si>
    <t>Dotar de elementos  a tres  escenarios deportivos</t>
  </si>
  <si>
    <t xml:space="preserve">Mejorar el 10% de la infraestructura deportiva existente </t>
  </si>
  <si>
    <t>Escuela de formación deportiva creada</t>
  </si>
  <si>
    <t>Dotar de elementos para la practica del deporte al 75% de las escuelas de formacion deportiva</t>
  </si>
  <si>
    <t>Apoyar la creación de una escuela de formación deportiva</t>
  </si>
  <si>
    <t>Realizar cuatro jornadas para el fomento de la actividad fisica</t>
  </si>
  <si>
    <t>Identificación personal y aseguramiento</t>
  </si>
  <si>
    <t>Numero de personas identificadas y asegurada</t>
  </si>
  <si>
    <t>Apoyar jornada de legalización de la situación militar</t>
  </si>
  <si>
    <t>Apoyo a proyectos sociales para atender familias vulnerables incluidas en la red unidos</t>
  </si>
  <si>
    <t>proyecto sociales apoyados</t>
  </si>
  <si>
    <t>Libreta militares expedidas</t>
  </si>
  <si>
    <t>proyectos productivos apoyados</t>
  </si>
  <si>
    <t>Generar condiciones optimas para la población de red u</t>
  </si>
  <si>
    <t>Apoyo a proyectos productivos para atender familias vulnerables incluidas en la red unidos</t>
  </si>
  <si>
    <t>01 de Febrero de 2014</t>
  </si>
  <si>
    <t>30 de Juniode 2014</t>
  </si>
  <si>
    <t>01 de Junio de 2014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</si>
</sst>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yy;@"/>
    <numFmt numFmtId="188" formatCode="mmm\-yyyy"/>
    <numFmt numFmtId="189" formatCode="&quot;$&quot;\ #,##0"/>
    <numFmt numFmtId="190" formatCode="[$-240A]d&quot; de &quot;mmmm&quot; de &quot;yyyy;@"/>
    <numFmt numFmtId="191" formatCode="_ &quot;$&quot;\ * #,##0.0_ ;_ &quot;$&quot;\ * \-#,##0.0_ ;_ &quot;$&quot;\ * &quot;-&quot;??_ ;_ @_ "/>
    <numFmt numFmtId="192" formatCode="_ &quot;$&quot;\ * #,##0_ ;_ &quot;$&quot;\ * \-#,##0_ ;_ &quot;$&quot;\ * &quot;-&quot;??_ ;_ @_ 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$&quot;#,##0.00"/>
    <numFmt numFmtId="198" formatCode="&quot;$&quot;#,##0"/>
    <numFmt numFmtId="199" formatCode="0.0%"/>
    <numFmt numFmtId="200" formatCode="0.000"/>
    <numFmt numFmtId="201" formatCode="0.0000"/>
    <numFmt numFmtId="202" formatCode="_ * #,##0.0_ ;_ * \-#,##0.0_ ;_ * &quot;-&quot;??_ ;_ @_ "/>
    <numFmt numFmtId="203" formatCode="_ * #,##0_ ;_ * \-#,##0_ ;_ * &quot;-&quot;??_ ;_ @_ "/>
    <numFmt numFmtId="204" formatCode="_ * #,##0.0_ ;_ * \-#,##0.0_ ;_ * &quot;-&quot;?_ ;_ @_ "/>
    <numFmt numFmtId="205" formatCode="_ * #,##0_ ;_ * \-#,##0_ ;_ * &quot;-&quot;?_ ;_ @_ "/>
    <numFmt numFmtId="206" formatCode="0.000%"/>
    <numFmt numFmtId="207" formatCode="_ * #,##0.000_ ;_ * \-#,##0.000_ ;_ * &quot;-&quot;???_ ;_ @_ "/>
    <numFmt numFmtId="208" formatCode="_ * #,##0.000_ ;_ * \-#,##0.000_ ;_ * &quot;-&quot;??_ ;_ @_ "/>
    <numFmt numFmtId="209" formatCode="_ * #,##0.0000_ ;_ * \-#,##0.0000_ ;_ * &quot;-&quot;??_ ;_ @_ "/>
    <numFmt numFmtId="210" formatCode="yyyy/mm/dd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53"/>
      <name val="Arial"/>
      <family val="2"/>
    </font>
    <font>
      <sz val="12"/>
      <color indexed="51"/>
      <name val="Arial"/>
      <family val="2"/>
    </font>
    <font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9" tint="-0.24997000396251678"/>
      <name val="Arial"/>
      <family val="2"/>
    </font>
    <font>
      <sz val="12"/>
      <color rgb="FFFFC000"/>
      <name val="Arial"/>
      <family val="2"/>
    </font>
    <font>
      <sz val="12"/>
      <color rgb="FFFF00FF"/>
      <name val="Arial"/>
      <family val="2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830CA4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41D818"/>
        <bgColor indexed="64"/>
      </patternFill>
    </fill>
    <fill>
      <patternFill patternType="solid">
        <fgColor rgb="FFE10FC3"/>
        <bgColor indexed="64"/>
      </patternFill>
    </fill>
    <fill>
      <patternFill patternType="solid">
        <fgColor rgb="FFE8E808"/>
        <bgColor indexed="64"/>
      </patternFill>
    </fill>
    <fill>
      <patternFill patternType="solid">
        <fgColor rgb="FFE40CB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4DBD33"/>
        <bgColor indexed="64"/>
      </patternFill>
    </fill>
    <fill>
      <patternFill patternType="solid">
        <fgColor rgb="FFB53B9E"/>
        <bgColor indexed="64"/>
      </patternFill>
    </fill>
    <fill>
      <patternFill patternType="solid">
        <fgColor rgb="FFE3A60D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2850E"/>
        <bgColor indexed="64"/>
      </patternFill>
    </fill>
    <fill>
      <patternFill patternType="solid">
        <fgColor rgb="FF7539B7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87BB8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A1B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left" vertical="center" wrapText="1"/>
    </xf>
    <xf numFmtId="17" fontId="7" fillId="0" borderId="11" xfId="0" applyNumberFormat="1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17" fontId="10" fillId="0" borderId="11" xfId="0" applyNumberFormat="1" applyFont="1" applyFill="1" applyBorder="1" applyAlignment="1">
      <alignment horizontal="center" vertical="center" wrapText="1"/>
    </xf>
    <xf numFmtId="16" fontId="10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6" fontId="1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0" xfId="0" applyFill="1" applyBorder="1" applyAlignment="1">
      <alignment/>
    </xf>
    <xf numFmtId="0" fontId="6" fillId="37" borderId="17" xfId="0" applyFont="1" applyFill="1" applyBorder="1" applyAlignment="1">
      <alignment vertical="center" textRotation="90" wrapText="1"/>
    </xf>
    <xf numFmtId="0" fontId="0" fillId="37" borderId="17" xfId="0" applyFill="1" applyBorder="1" applyAlignment="1">
      <alignment vertical="center" textRotation="90" wrapText="1"/>
    </xf>
    <xf numFmtId="0" fontId="0" fillId="37" borderId="12" xfId="0" applyFill="1" applyBorder="1" applyAlignment="1">
      <alignment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37" borderId="1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 vertical="center" wrapText="1"/>
    </xf>
    <xf numFmtId="0" fontId="11" fillId="41" borderId="12" xfId="0" applyFont="1" applyFill="1" applyBorder="1" applyAlignment="1">
      <alignment horizontal="left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textRotation="90" wrapText="1"/>
    </xf>
    <xf numFmtId="0" fontId="0" fillId="0" borderId="12" xfId="0" applyFont="1" applyFill="1" applyBorder="1" applyAlignment="1">
      <alignment vertical="center" textRotation="90" wrapText="1"/>
    </xf>
    <xf numFmtId="0" fontId="11" fillId="39" borderId="12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/>
    </xf>
    <xf numFmtId="0" fontId="11" fillId="43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/>
    </xf>
    <xf numFmtId="0" fontId="11" fillId="24" borderId="12" xfId="0" applyFont="1" applyFill="1" applyBorder="1" applyAlignment="1">
      <alignment horizontal="left" vertical="center" wrapText="1"/>
    </xf>
    <xf numFmtId="0" fontId="11" fillId="42" borderId="12" xfId="0" applyFont="1" applyFill="1" applyBorder="1" applyAlignment="1">
      <alignment horizontal="left" vertical="center" wrapText="1"/>
    </xf>
    <xf numFmtId="0" fontId="0" fillId="44" borderId="10" xfId="0" applyFill="1" applyBorder="1" applyAlignment="1">
      <alignment/>
    </xf>
    <xf numFmtId="0" fontId="11" fillId="44" borderId="12" xfId="0" applyFont="1" applyFill="1" applyBorder="1" applyAlignment="1">
      <alignment horizontal="left" vertical="center" wrapText="1"/>
    </xf>
    <xf numFmtId="0" fontId="11" fillId="45" borderId="12" xfId="0" applyFont="1" applyFill="1" applyBorder="1" applyAlignment="1">
      <alignment horizontal="left" vertical="center" wrapText="1"/>
    </xf>
    <xf numFmtId="0" fontId="0" fillId="46" borderId="10" xfId="0" applyFill="1" applyBorder="1" applyAlignment="1">
      <alignment/>
    </xf>
    <xf numFmtId="0" fontId="11" fillId="46" borderId="12" xfId="0" applyFont="1" applyFill="1" applyBorder="1" applyAlignment="1">
      <alignment horizontal="left" vertical="center" wrapText="1"/>
    </xf>
    <xf numFmtId="0" fontId="0" fillId="40" borderId="10" xfId="0" applyFill="1" applyBorder="1" applyAlignment="1">
      <alignment/>
    </xf>
    <xf numFmtId="0" fontId="11" fillId="47" borderId="12" xfId="0" applyFont="1" applyFill="1" applyBorder="1" applyAlignment="1">
      <alignment horizontal="left" vertical="center" wrapText="1"/>
    </xf>
    <xf numFmtId="0" fontId="54" fillId="36" borderId="12" xfId="0" applyFont="1" applyFill="1" applyBorder="1" applyAlignment="1">
      <alignment horizontal="left" vertical="center" wrapText="1"/>
    </xf>
    <xf numFmtId="0" fontId="0" fillId="41" borderId="10" xfId="0" applyFill="1" applyBorder="1" applyAlignment="1">
      <alignment/>
    </xf>
    <xf numFmtId="0" fontId="11" fillId="25" borderId="12" xfId="0" applyFont="1" applyFill="1" applyBorder="1" applyAlignment="1">
      <alignment horizontal="left" vertical="center" wrapText="1"/>
    </xf>
    <xf numFmtId="0" fontId="11" fillId="36" borderId="12" xfId="0" applyFont="1" applyFill="1" applyBorder="1" applyAlignment="1">
      <alignment horizontal="left" vertical="center" wrapText="1"/>
    </xf>
    <xf numFmtId="0" fontId="0" fillId="19" borderId="10" xfId="0" applyFill="1" applyBorder="1" applyAlignment="1">
      <alignment/>
    </xf>
    <xf numFmtId="0" fontId="11" fillId="19" borderId="12" xfId="0" applyFont="1" applyFill="1" applyBorder="1" applyAlignment="1">
      <alignment horizontal="left" vertical="center" wrapText="1"/>
    </xf>
    <xf numFmtId="0" fontId="11" fillId="48" borderId="12" xfId="0" applyFont="1" applyFill="1" applyBorder="1" applyAlignment="1">
      <alignment horizontal="left" vertical="center" wrapText="1"/>
    </xf>
    <xf numFmtId="0" fontId="11" fillId="49" borderId="12" xfId="0" applyFont="1" applyFill="1" applyBorder="1" applyAlignment="1">
      <alignment horizontal="left" vertical="center" wrapText="1"/>
    </xf>
    <xf numFmtId="0" fontId="0" fillId="50" borderId="10" xfId="0" applyFill="1" applyBorder="1" applyAlignment="1">
      <alignment/>
    </xf>
    <xf numFmtId="0" fontId="11" fillId="50" borderId="12" xfId="0" applyFont="1" applyFill="1" applyBorder="1" applyAlignment="1">
      <alignment horizontal="left" vertical="center" wrapText="1"/>
    </xf>
    <xf numFmtId="0" fontId="0" fillId="51" borderId="10" xfId="0" applyFill="1" applyBorder="1" applyAlignment="1">
      <alignment/>
    </xf>
    <xf numFmtId="0" fontId="11" fillId="51" borderId="12" xfId="0" applyFont="1" applyFill="1" applyBorder="1" applyAlignment="1">
      <alignment horizontal="left" vertical="center" wrapText="1"/>
    </xf>
    <xf numFmtId="0" fontId="0" fillId="52" borderId="10" xfId="0" applyFill="1" applyBorder="1" applyAlignment="1">
      <alignment/>
    </xf>
    <xf numFmtId="0" fontId="11" fillId="52" borderId="12" xfId="0" applyFont="1" applyFill="1" applyBorder="1" applyAlignment="1">
      <alignment horizontal="left" vertical="center" wrapText="1"/>
    </xf>
    <xf numFmtId="0" fontId="11" fillId="53" borderId="12" xfId="0" applyFont="1" applyFill="1" applyBorder="1" applyAlignment="1">
      <alignment horizontal="left" vertical="center" wrapText="1"/>
    </xf>
    <xf numFmtId="0" fontId="0" fillId="54" borderId="10" xfId="0" applyFill="1" applyBorder="1" applyAlignment="1">
      <alignment/>
    </xf>
    <xf numFmtId="0" fontId="11" fillId="54" borderId="12" xfId="0" applyFont="1" applyFill="1" applyBorder="1" applyAlignment="1">
      <alignment horizontal="left" vertical="center" wrapText="1"/>
    </xf>
    <xf numFmtId="0" fontId="11" fillId="55" borderId="12" xfId="0" applyFont="1" applyFill="1" applyBorder="1" applyAlignment="1">
      <alignment horizontal="left" vertical="center" wrapText="1"/>
    </xf>
    <xf numFmtId="0" fontId="55" fillId="42" borderId="12" xfId="0" applyFont="1" applyFill="1" applyBorder="1" applyAlignment="1">
      <alignment horizontal="left" vertical="center" wrapText="1"/>
    </xf>
    <xf numFmtId="0" fontId="11" fillId="56" borderId="12" xfId="0" applyFont="1" applyFill="1" applyBorder="1" applyAlignment="1">
      <alignment horizontal="left" vertical="center" wrapText="1"/>
    </xf>
    <xf numFmtId="0" fontId="11" fillId="57" borderId="12" xfId="0" applyFont="1" applyFill="1" applyBorder="1" applyAlignment="1">
      <alignment horizontal="left" vertical="center" wrapText="1"/>
    </xf>
    <xf numFmtId="0" fontId="11" fillId="58" borderId="12" xfId="0" applyFont="1" applyFill="1" applyBorder="1" applyAlignment="1">
      <alignment horizontal="left" vertical="center" wrapText="1"/>
    </xf>
    <xf numFmtId="0" fontId="0" fillId="59" borderId="10" xfId="0" applyFill="1" applyBorder="1" applyAlignment="1">
      <alignment/>
    </xf>
    <xf numFmtId="0" fontId="11" fillId="59" borderId="12" xfId="0" applyFont="1" applyFill="1" applyBorder="1" applyAlignment="1">
      <alignment horizontal="left" vertical="center" wrapText="1"/>
    </xf>
    <xf numFmtId="0" fontId="0" fillId="44" borderId="10" xfId="0" applyFont="1" applyFill="1" applyBorder="1" applyAlignment="1">
      <alignment/>
    </xf>
    <xf numFmtId="0" fontId="15" fillId="44" borderId="12" xfId="0" applyFont="1" applyFill="1" applyBorder="1" applyAlignment="1">
      <alignment horizontal="left" vertical="center" wrapText="1"/>
    </xf>
    <xf numFmtId="0" fontId="11" fillId="60" borderId="12" xfId="0" applyFont="1" applyFill="1" applyBorder="1" applyAlignment="1">
      <alignment horizontal="left" vertical="center" wrapText="1"/>
    </xf>
    <xf numFmtId="0" fontId="11" fillId="18" borderId="12" xfId="0" applyFont="1" applyFill="1" applyBorder="1" applyAlignment="1">
      <alignment horizontal="left" vertical="center" wrapText="1"/>
    </xf>
    <xf numFmtId="0" fontId="0" fillId="48" borderId="10" xfId="0" applyFill="1" applyBorder="1" applyAlignment="1">
      <alignment/>
    </xf>
    <xf numFmtId="0" fontId="0" fillId="61" borderId="10" xfId="0" applyFill="1" applyBorder="1" applyAlignment="1">
      <alignment/>
    </xf>
    <xf numFmtId="0" fontId="11" fillId="61" borderId="12" xfId="0" applyFont="1" applyFill="1" applyBorder="1" applyAlignment="1">
      <alignment horizontal="left" vertical="center" wrapText="1"/>
    </xf>
    <xf numFmtId="0" fontId="0" fillId="6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62" borderId="10" xfId="0" applyFont="1" applyFill="1" applyBorder="1" applyAlignment="1">
      <alignment/>
    </xf>
    <xf numFmtId="0" fontId="15" fillId="62" borderId="12" xfId="0" applyFont="1" applyFill="1" applyBorder="1" applyAlignment="1">
      <alignment horizontal="left" vertical="center" wrapText="1"/>
    </xf>
    <xf numFmtId="0" fontId="0" fillId="62" borderId="10" xfId="0" applyFill="1" applyBorder="1" applyAlignment="1">
      <alignment/>
    </xf>
    <xf numFmtId="0" fontId="11" fillId="62" borderId="12" xfId="0" applyFont="1" applyFill="1" applyBorder="1" applyAlignment="1">
      <alignment horizontal="left" vertical="center" wrapText="1"/>
    </xf>
    <xf numFmtId="0" fontId="0" fillId="42" borderId="10" xfId="0" applyFill="1" applyBorder="1" applyAlignment="1">
      <alignment/>
    </xf>
    <xf numFmtId="0" fontId="11" fillId="63" borderId="12" xfId="0" applyFont="1" applyFill="1" applyBorder="1" applyAlignment="1">
      <alignment horizontal="left" vertical="center" wrapText="1"/>
    </xf>
    <xf numFmtId="0" fontId="0" fillId="64" borderId="10" xfId="0" applyFill="1" applyBorder="1" applyAlignment="1">
      <alignment/>
    </xf>
    <xf numFmtId="0" fontId="11" fillId="65" borderId="12" xfId="0" applyFont="1" applyFill="1" applyBorder="1" applyAlignment="1">
      <alignment horizontal="left" vertical="center" wrapText="1"/>
    </xf>
    <xf numFmtId="0" fontId="6" fillId="65" borderId="10" xfId="0" applyFont="1" applyFill="1" applyBorder="1" applyAlignment="1">
      <alignment/>
    </xf>
    <xf numFmtId="0" fontId="6" fillId="42" borderId="10" xfId="0" applyFont="1" applyFill="1" applyBorder="1" applyAlignment="1">
      <alignment/>
    </xf>
    <xf numFmtId="0" fontId="11" fillId="66" borderId="12" xfId="0" applyFont="1" applyFill="1" applyBorder="1" applyAlignment="1">
      <alignment horizontal="left" vertical="center" wrapText="1"/>
    </xf>
    <xf numFmtId="0" fontId="11" fillId="67" borderId="12" xfId="0" applyFont="1" applyFill="1" applyBorder="1" applyAlignment="1">
      <alignment horizontal="left" vertical="center" wrapText="1"/>
    </xf>
    <xf numFmtId="0" fontId="0" fillId="68" borderId="10" xfId="0" applyFill="1" applyBorder="1" applyAlignment="1">
      <alignment/>
    </xf>
    <xf numFmtId="0" fontId="11" fillId="68" borderId="12" xfId="0" applyFont="1" applyFill="1" applyBorder="1" applyAlignment="1">
      <alignment horizontal="left" vertical="center" wrapText="1"/>
    </xf>
    <xf numFmtId="0" fontId="0" fillId="47" borderId="10" xfId="0" applyFill="1" applyBorder="1" applyAlignment="1">
      <alignment/>
    </xf>
    <xf numFmtId="190" fontId="7" fillId="0" borderId="10" xfId="0" applyNumberFormat="1" applyFont="1" applyFill="1" applyBorder="1" applyAlignment="1">
      <alignment horizontal="center" vertical="center" wrapText="1"/>
    </xf>
    <xf numFmtId="0" fontId="0" fillId="45" borderId="12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9" fontId="0" fillId="0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9" fontId="0" fillId="0" borderId="12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0" fontId="56" fillId="69" borderId="12" xfId="0" applyFont="1" applyFill="1" applyBorder="1" applyAlignment="1">
      <alignment horizontal="left" vertical="center" wrapText="1"/>
    </xf>
    <xf numFmtId="0" fontId="11" fillId="69" borderId="12" xfId="0" applyFont="1" applyFill="1" applyBorder="1" applyAlignment="1">
      <alignment horizontal="left" vertical="center" wrapText="1"/>
    </xf>
    <xf numFmtId="0" fontId="11" fillId="70" borderId="12" xfId="0" applyFont="1" applyFill="1" applyBorder="1" applyAlignment="1">
      <alignment horizontal="left" vertical="center" wrapText="1"/>
    </xf>
    <xf numFmtId="0" fontId="0" fillId="71" borderId="10" xfId="0" applyFill="1" applyBorder="1" applyAlignment="1">
      <alignment/>
    </xf>
    <xf numFmtId="0" fontId="0" fillId="70" borderId="10" xfId="0" applyFill="1" applyBorder="1" applyAlignment="1">
      <alignment/>
    </xf>
    <xf numFmtId="0" fontId="0" fillId="72" borderId="10" xfId="0" applyFill="1" applyBorder="1" applyAlignment="1">
      <alignment/>
    </xf>
    <xf numFmtId="0" fontId="11" fillId="72" borderId="12" xfId="0" applyFont="1" applyFill="1" applyBorder="1" applyAlignment="1">
      <alignment horizontal="left" vertical="center" wrapText="1"/>
    </xf>
    <xf numFmtId="0" fontId="0" fillId="69" borderId="10" xfId="0" applyFill="1" applyBorder="1" applyAlignment="1">
      <alignment/>
    </xf>
    <xf numFmtId="0" fontId="0" fillId="73" borderId="10" xfId="0" applyFill="1" applyBorder="1" applyAlignment="1">
      <alignment/>
    </xf>
    <xf numFmtId="0" fontId="11" fillId="73" borderId="12" xfId="0" applyFont="1" applyFill="1" applyBorder="1" applyAlignment="1">
      <alignment horizontal="left" vertical="center" wrapText="1"/>
    </xf>
    <xf numFmtId="0" fontId="11" fillId="71" borderId="12" xfId="0" applyFont="1" applyFill="1" applyBorder="1" applyAlignment="1">
      <alignment horizontal="left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8" fillId="43" borderId="12" xfId="0" applyFont="1" applyFill="1" applyBorder="1" applyAlignment="1">
      <alignment horizontal="center" vertical="center" wrapText="1"/>
    </xf>
    <xf numFmtId="0" fontId="0" fillId="43" borderId="10" xfId="0" applyFill="1" applyBorder="1" applyAlignment="1">
      <alignment horizontal="center" vertical="center" wrapText="1"/>
    </xf>
    <xf numFmtId="0" fontId="14" fillId="43" borderId="12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0" fontId="6" fillId="39" borderId="12" xfId="0" applyFont="1" applyFill="1" applyBorder="1" applyAlignment="1">
      <alignment/>
    </xf>
    <xf numFmtId="0" fontId="0" fillId="74" borderId="12" xfId="0" applyFill="1" applyBorder="1" applyAlignment="1">
      <alignment/>
    </xf>
    <xf numFmtId="9" fontId="13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97" fontId="0" fillId="0" borderId="17" xfId="0" applyNumberForma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vertical="center" textRotation="90" wrapText="1"/>
    </xf>
    <xf numFmtId="0" fontId="0" fillId="43" borderId="17" xfId="0" applyFont="1" applyFill="1" applyBorder="1" applyAlignment="1">
      <alignment horizontal="center" vertical="center" textRotation="90" wrapText="1"/>
    </xf>
    <xf numFmtId="197" fontId="0" fillId="0" borderId="17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43" borderId="22" xfId="0" applyFont="1" applyFill="1" applyBorder="1" applyAlignment="1">
      <alignment vertical="center" textRotation="90" wrapText="1"/>
    </xf>
    <xf numFmtId="0" fontId="0" fillId="0" borderId="12" xfId="0" applyFont="1" applyFill="1" applyBorder="1" applyAlignment="1">
      <alignment horizontal="center" vertical="center"/>
    </xf>
    <xf numFmtId="16" fontId="7" fillId="0" borderId="17" xfId="0" applyNumberFormat="1" applyFont="1" applyFill="1" applyBorder="1" applyAlignment="1">
      <alignment horizontal="left" vertical="center" wrapText="1"/>
    </xf>
    <xf numFmtId="9" fontId="0" fillId="0" borderId="12" xfId="0" applyNumberFormat="1" applyFont="1" applyFill="1" applyBorder="1" applyAlignment="1">
      <alignment horizontal="center" vertical="center"/>
    </xf>
    <xf numFmtId="197" fontId="0" fillId="0" borderId="11" xfId="0" applyNumberFormat="1" applyFill="1" applyBorder="1" applyAlignment="1">
      <alignment vertical="center" wrapText="1"/>
    </xf>
    <xf numFmtId="197" fontId="0" fillId="0" borderId="17" xfId="0" applyNumberFormat="1" applyFill="1" applyBorder="1" applyAlignment="1">
      <alignment vertical="center" wrapText="1"/>
    </xf>
    <xf numFmtId="197" fontId="0" fillId="0" borderId="12" xfId="0" applyNumberFormat="1" applyFill="1" applyBorder="1" applyAlignment="1">
      <alignment vertical="center" wrapText="1"/>
    </xf>
    <xf numFmtId="0" fontId="0" fillId="43" borderId="17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/>
    </xf>
    <xf numFmtId="0" fontId="0" fillId="43" borderId="10" xfId="0" applyFont="1" applyFill="1" applyBorder="1" applyAlignment="1">
      <alignment horizontal="center" vertical="center" textRotation="90" wrapText="1"/>
    </xf>
    <xf numFmtId="0" fontId="6" fillId="75" borderId="17" xfId="0" applyFont="1" applyFill="1" applyBorder="1" applyAlignment="1">
      <alignment horizontal="center" vertical="center" textRotation="90" wrapText="1"/>
    </xf>
    <xf numFmtId="0" fontId="11" fillId="39" borderId="0" xfId="0" applyFont="1" applyFill="1" applyBorder="1" applyAlignment="1">
      <alignment horizontal="left" vertical="center" wrapText="1"/>
    </xf>
    <xf numFmtId="16" fontId="0" fillId="0" borderId="12" xfId="0" applyNumberFormat="1" applyFont="1" applyFill="1" applyBorder="1" applyAlignment="1">
      <alignment horizontal="left" vertical="center" wrapText="1"/>
    </xf>
    <xf numFmtId="0" fontId="8" fillId="42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97" fontId="0" fillId="0" borderId="11" xfId="0" applyNumberFormat="1" applyFill="1" applyBorder="1" applyAlignment="1">
      <alignment horizontal="center" vertical="center" wrapText="1"/>
    </xf>
    <xf numFmtId="197" fontId="0" fillId="0" borderId="17" xfId="0" applyNumberFormat="1" applyFill="1" applyBorder="1" applyAlignment="1">
      <alignment horizontal="center" vertical="center" wrapText="1"/>
    </xf>
    <xf numFmtId="197" fontId="0" fillId="0" borderId="12" xfId="0" applyNumberFormat="1" applyFill="1" applyBorder="1" applyAlignment="1">
      <alignment horizontal="center" vertical="center" wrapText="1"/>
    </xf>
    <xf numFmtId="197" fontId="0" fillId="0" borderId="11" xfId="0" applyNumberFormat="1" applyFont="1" applyFill="1" applyBorder="1" applyAlignment="1">
      <alignment horizontal="center" vertical="center" wrapText="1"/>
    </xf>
    <xf numFmtId="197" fontId="0" fillId="0" borderId="17" xfId="0" applyNumberFormat="1" applyFont="1" applyFill="1" applyBorder="1" applyAlignment="1">
      <alignment horizontal="center" vertical="center" wrapText="1"/>
    </xf>
    <xf numFmtId="197" fontId="0" fillId="0" borderId="12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textRotation="90" wrapText="1"/>
    </xf>
    <xf numFmtId="0" fontId="6" fillId="38" borderId="1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0" fontId="0" fillId="43" borderId="17" xfId="0" applyFont="1" applyFill="1" applyBorder="1" applyAlignment="1">
      <alignment horizontal="center" vertical="center" textRotation="90" wrapText="1"/>
    </xf>
    <xf numFmtId="0" fontId="0" fillId="43" borderId="12" xfId="0" applyFont="1" applyFill="1" applyBorder="1" applyAlignment="1">
      <alignment horizontal="center" vertical="center" textRotation="90" wrapText="1"/>
    </xf>
    <xf numFmtId="0" fontId="6" fillId="76" borderId="11" xfId="0" applyFont="1" applyFill="1" applyBorder="1" applyAlignment="1">
      <alignment horizontal="center" vertical="center" textRotation="90" wrapText="1"/>
    </xf>
    <xf numFmtId="0" fontId="6" fillId="76" borderId="17" xfId="0" applyFont="1" applyFill="1" applyBorder="1" applyAlignment="1">
      <alignment horizontal="center" vertical="center" textRotation="90" wrapText="1"/>
    </xf>
    <xf numFmtId="0" fontId="6" fillId="77" borderId="11" xfId="0" applyFont="1" applyFill="1" applyBorder="1" applyAlignment="1">
      <alignment horizontal="center" vertical="center" textRotation="90" wrapText="1"/>
    </xf>
    <xf numFmtId="0" fontId="6" fillId="77" borderId="17" xfId="0" applyFont="1" applyFill="1" applyBorder="1" applyAlignment="1">
      <alignment horizontal="center" vertical="center" textRotation="90" wrapText="1"/>
    </xf>
    <xf numFmtId="0" fontId="6" fillId="77" borderId="12" xfId="0" applyFont="1" applyFill="1" applyBorder="1" applyAlignment="1">
      <alignment horizontal="center" vertical="center" textRotation="90" wrapText="1"/>
    </xf>
    <xf numFmtId="0" fontId="0" fillId="43" borderId="11" xfId="0" applyFont="1" applyFill="1" applyBorder="1" applyAlignment="1">
      <alignment horizontal="center" vertical="center" textRotation="90" wrapText="1"/>
    </xf>
    <xf numFmtId="0" fontId="6" fillId="78" borderId="11" xfId="0" applyFont="1" applyFill="1" applyBorder="1" applyAlignment="1">
      <alignment horizontal="center" vertical="center" textRotation="90" wrapText="1"/>
    </xf>
    <xf numFmtId="0" fontId="6" fillId="78" borderId="17" xfId="0" applyFont="1" applyFill="1" applyBorder="1" applyAlignment="1">
      <alignment horizontal="center" vertical="center" textRotation="90" wrapText="1"/>
    </xf>
    <xf numFmtId="0" fontId="6" fillId="78" borderId="12" xfId="0" applyFont="1" applyFill="1" applyBorder="1" applyAlignment="1">
      <alignment horizontal="center" vertical="center" textRotation="90" wrapText="1"/>
    </xf>
    <xf numFmtId="0" fontId="6" fillId="79" borderId="11" xfId="0" applyFont="1" applyFill="1" applyBorder="1" applyAlignment="1">
      <alignment horizontal="center" vertical="center" textRotation="90" wrapText="1"/>
    </xf>
    <xf numFmtId="0" fontId="6" fillId="79" borderId="17" xfId="0" applyFont="1" applyFill="1" applyBorder="1" applyAlignment="1">
      <alignment horizontal="center" vertical="center" textRotation="90" wrapText="1"/>
    </xf>
    <xf numFmtId="0" fontId="6" fillId="37" borderId="11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12" xfId="0" applyFont="1" applyFill="1" applyBorder="1" applyAlignment="1">
      <alignment horizontal="center" vertical="center" textRotation="90" wrapText="1"/>
    </xf>
    <xf numFmtId="0" fontId="6" fillId="80" borderId="11" xfId="0" applyFont="1" applyFill="1" applyBorder="1" applyAlignment="1">
      <alignment horizontal="center" vertical="center" textRotation="90" wrapText="1"/>
    </xf>
    <xf numFmtId="0" fontId="6" fillId="80" borderId="17" xfId="0" applyFont="1" applyFill="1" applyBorder="1" applyAlignment="1">
      <alignment horizontal="center" vertical="center" textRotation="90" wrapText="1"/>
    </xf>
    <xf numFmtId="0" fontId="6" fillId="80" borderId="12" xfId="0" applyFont="1" applyFill="1" applyBorder="1" applyAlignment="1">
      <alignment horizontal="center" vertical="center" textRotation="90" wrapText="1"/>
    </xf>
    <xf numFmtId="0" fontId="6" fillId="75" borderId="11" xfId="0" applyFont="1" applyFill="1" applyBorder="1" applyAlignment="1">
      <alignment horizontal="center" vertical="center" textRotation="90" wrapText="1"/>
    </xf>
    <xf numFmtId="0" fontId="6" fillId="75" borderId="17" xfId="0" applyFont="1" applyFill="1" applyBorder="1" applyAlignment="1">
      <alignment horizontal="center" vertical="center" textRotation="90" wrapText="1"/>
    </xf>
    <xf numFmtId="0" fontId="6" fillId="81" borderId="11" xfId="0" applyFont="1" applyFill="1" applyBorder="1" applyAlignment="1">
      <alignment horizontal="center" vertical="center" textRotation="90" wrapText="1"/>
    </xf>
    <xf numFmtId="0" fontId="6" fillId="81" borderId="17" xfId="0" applyFont="1" applyFill="1" applyBorder="1" applyAlignment="1">
      <alignment horizontal="center" vertical="center" textRotation="90" wrapText="1"/>
    </xf>
    <xf numFmtId="0" fontId="0" fillId="43" borderId="10" xfId="0" applyFont="1" applyFill="1" applyBorder="1" applyAlignment="1">
      <alignment horizontal="center" vertical="center" textRotation="90" wrapText="1"/>
    </xf>
    <xf numFmtId="0" fontId="6" fillId="19" borderId="11" xfId="0" applyFont="1" applyFill="1" applyBorder="1" applyAlignment="1">
      <alignment horizontal="center" vertical="center" textRotation="90" wrapText="1"/>
    </xf>
    <xf numFmtId="0" fontId="6" fillId="19" borderId="17" xfId="0" applyFont="1" applyFill="1" applyBorder="1" applyAlignment="1">
      <alignment horizontal="center" vertical="center" textRotation="90" wrapText="1"/>
    </xf>
    <xf numFmtId="0" fontId="6" fillId="19" borderId="12" xfId="0" applyFont="1" applyFill="1" applyBorder="1" applyAlignment="1">
      <alignment horizontal="center" vertical="center" textRotation="90" wrapText="1"/>
    </xf>
    <xf numFmtId="0" fontId="6" fillId="36" borderId="22" xfId="0" applyFont="1" applyFill="1" applyBorder="1" applyAlignment="1">
      <alignment horizontal="center" vertical="center" textRotation="90" wrapText="1"/>
    </xf>
    <xf numFmtId="0" fontId="6" fillId="36" borderId="21" xfId="0" applyFont="1" applyFill="1" applyBorder="1" applyAlignment="1">
      <alignment horizontal="center" vertical="center" textRotation="90" wrapText="1"/>
    </xf>
    <xf numFmtId="0" fontId="6" fillId="36" borderId="14" xfId="0" applyFont="1" applyFill="1" applyBorder="1" applyAlignment="1">
      <alignment horizontal="center" vertical="center" textRotation="90" wrapText="1"/>
    </xf>
    <xf numFmtId="0" fontId="0" fillId="43" borderId="22" xfId="0" applyFont="1" applyFill="1" applyBorder="1" applyAlignment="1">
      <alignment horizontal="center" vertical="center" textRotation="90" wrapText="1"/>
    </xf>
    <xf numFmtId="0" fontId="0" fillId="43" borderId="21" xfId="0" applyFont="1" applyFill="1" applyBorder="1" applyAlignment="1">
      <alignment horizontal="center" vertical="center" textRotation="90" wrapText="1"/>
    </xf>
    <xf numFmtId="0" fontId="0" fillId="43" borderId="14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textRotation="90" wrapText="1"/>
    </xf>
    <xf numFmtId="0" fontId="6" fillId="39" borderId="17" xfId="0" applyFont="1" applyFill="1" applyBorder="1" applyAlignment="1">
      <alignment horizontal="center" vertical="center" textRotation="90" wrapText="1"/>
    </xf>
    <xf numFmtId="0" fontId="6" fillId="39" borderId="12" xfId="0" applyFont="1" applyFill="1" applyBorder="1" applyAlignment="1">
      <alignment horizontal="center" vertical="center" textRotation="90" wrapText="1"/>
    </xf>
    <xf numFmtId="0" fontId="6" fillId="37" borderId="22" xfId="0" applyFont="1" applyFill="1" applyBorder="1" applyAlignment="1">
      <alignment horizontal="center" vertical="center" textRotation="90" wrapText="1"/>
    </xf>
    <xf numFmtId="0" fontId="6" fillId="37" borderId="21" xfId="0" applyFont="1" applyFill="1" applyBorder="1" applyAlignment="1">
      <alignment horizontal="center" vertical="center" textRotation="90" wrapText="1"/>
    </xf>
    <xf numFmtId="0" fontId="6" fillId="37" borderId="14" xfId="0" applyFont="1" applyFill="1" applyBorder="1" applyAlignment="1">
      <alignment horizontal="center" vertical="center" textRotation="90" wrapText="1"/>
    </xf>
    <xf numFmtId="0" fontId="6" fillId="19" borderId="22" xfId="0" applyFont="1" applyFill="1" applyBorder="1" applyAlignment="1">
      <alignment horizontal="center" vertical="center" textRotation="90" wrapText="1"/>
    </xf>
    <xf numFmtId="0" fontId="6" fillId="19" borderId="2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/>
    </xf>
    <xf numFmtId="0" fontId="4" fillId="37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6" fillId="42" borderId="10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82" borderId="22" xfId="0" applyFont="1" applyFill="1" applyBorder="1" applyAlignment="1">
      <alignment horizontal="center" vertical="center" textRotation="90" wrapText="1"/>
    </xf>
    <xf numFmtId="0" fontId="6" fillId="82" borderId="21" xfId="0" applyFont="1" applyFill="1" applyBorder="1" applyAlignment="1">
      <alignment horizontal="center" vertical="center" textRotation="90" wrapText="1"/>
    </xf>
    <xf numFmtId="0" fontId="6" fillId="82" borderId="14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textRotation="90" wrapText="1"/>
    </xf>
    <xf numFmtId="0" fontId="6" fillId="26" borderId="17" xfId="0" applyFont="1" applyFill="1" applyBorder="1" applyAlignment="1">
      <alignment horizontal="center" vertical="center" textRotation="90" wrapText="1"/>
    </xf>
    <xf numFmtId="0" fontId="6" fillId="42" borderId="22" xfId="0" applyFont="1" applyFill="1" applyBorder="1" applyAlignment="1">
      <alignment horizontal="center" vertical="center" textRotation="90" wrapText="1"/>
    </xf>
    <xf numFmtId="0" fontId="6" fillId="42" borderId="21" xfId="0" applyFont="1" applyFill="1" applyBorder="1" applyAlignment="1">
      <alignment horizontal="center" vertical="center" textRotation="90" wrapText="1"/>
    </xf>
    <xf numFmtId="0" fontId="6" fillId="45" borderId="11" xfId="0" applyFont="1" applyFill="1" applyBorder="1" applyAlignment="1">
      <alignment horizontal="center" vertical="center" textRotation="90" wrapText="1"/>
    </xf>
    <xf numFmtId="0" fontId="6" fillId="45" borderId="17" xfId="0" applyFont="1" applyFill="1" applyBorder="1" applyAlignment="1">
      <alignment horizontal="center" vertical="center" textRotation="90" wrapText="1"/>
    </xf>
    <xf numFmtId="0" fontId="6" fillId="45" borderId="12" xfId="0" applyFont="1" applyFill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6" fillId="83" borderId="11" xfId="0" applyFont="1" applyFill="1" applyBorder="1" applyAlignment="1">
      <alignment horizontal="center" vertical="center" textRotation="90" wrapText="1"/>
    </xf>
    <xf numFmtId="0" fontId="6" fillId="83" borderId="17" xfId="0" applyFont="1" applyFill="1" applyBorder="1" applyAlignment="1">
      <alignment horizontal="center" vertical="center" textRotation="90" wrapText="1"/>
    </xf>
    <xf numFmtId="0" fontId="6" fillId="83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14" borderId="22" xfId="0" applyFont="1" applyFill="1" applyBorder="1" applyAlignment="1">
      <alignment horizontal="center" vertical="center" textRotation="90" wrapText="1"/>
    </xf>
    <xf numFmtId="0" fontId="6" fillId="14" borderId="21" xfId="0" applyFont="1" applyFill="1" applyBorder="1" applyAlignment="1">
      <alignment horizontal="center" vertical="center" textRotation="90" wrapText="1"/>
    </xf>
    <xf numFmtId="0" fontId="1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79" borderId="12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84" borderId="11" xfId="0" applyFont="1" applyFill="1" applyBorder="1" applyAlignment="1">
      <alignment horizontal="center" vertical="center" textRotation="90" wrapText="1"/>
    </xf>
    <xf numFmtId="0" fontId="6" fillId="84" borderId="17" xfId="0" applyFont="1" applyFill="1" applyBorder="1" applyAlignment="1">
      <alignment horizontal="center" vertical="center" textRotation="90" wrapText="1"/>
    </xf>
    <xf numFmtId="0" fontId="6" fillId="84" borderId="12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0</xdr:row>
      <xdr:rowOff>0</xdr:rowOff>
    </xdr:from>
    <xdr:to>
      <xdr:col>2</xdr:col>
      <xdr:colOff>3057525</xdr:colOff>
      <xdr:row>3</xdr:row>
      <xdr:rowOff>209550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0"/>
          <a:ext cx="1066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0</xdr:row>
      <xdr:rowOff>9525</xdr:rowOff>
    </xdr:from>
    <xdr:to>
      <xdr:col>7</xdr:col>
      <xdr:colOff>257175</xdr:colOff>
      <xdr:row>3</xdr:row>
      <xdr:rowOff>209550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95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7"/>
  <sheetViews>
    <sheetView showGridLines="0" tabSelected="1" zoomScalePageLayoutView="0" workbookViewId="0" topLeftCell="F99">
      <selection activeCell="W100" sqref="W100"/>
    </sheetView>
  </sheetViews>
  <sheetFormatPr defaultColWidth="11.421875" defaultRowHeight="12.75"/>
  <cols>
    <col min="1" max="1" width="13.7109375" style="1" customWidth="1"/>
    <col min="2" max="2" width="13.57421875" style="1" customWidth="1"/>
    <col min="3" max="3" width="64.00390625" style="1" customWidth="1"/>
    <col min="4" max="4" width="13.8515625" style="1" customWidth="1"/>
    <col min="5" max="5" width="15.7109375" style="1" customWidth="1"/>
    <col min="6" max="6" width="16.421875" style="1" customWidth="1"/>
    <col min="7" max="7" width="14.8515625" style="1" customWidth="1"/>
    <col min="8" max="8" width="17.421875" style="1" bestFit="1" customWidth="1"/>
    <col min="9" max="9" width="14.8515625" style="1" customWidth="1"/>
    <col min="10" max="21" width="2.7109375" style="0" customWidth="1"/>
    <col min="22" max="22" width="23.7109375" style="1" customWidth="1"/>
    <col min="23" max="23" width="15.28125" style="1" customWidth="1"/>
    <col min="24" max="24" width="18.28125" style="1" customWidth="1"/>
    <col min="25" max="25" width="21.00390625" style="1" customWidth="1"/>
    <col min="26" max="26" width="13.00390625" style="1" bestFit="1" customWidth="1"/>
    <col min="27" max="16384" width="11.421875" style="1" customWidth="1"/>
  </cols>
  <sheetData>
    <row r="1" spans="1:21" ht="14.25">
      <c r="A1" s="316" t="s">
        <v>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1" ht="14.25">
      <c r="A2" s="316" t="s">
        <v>10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1" ht="14.25">
      <c r="A3" s="316" t="s">
        <v>17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</row>
    <row r="4" spans="1:22" ht="20.25">
      <c r="A4" s="313" t="s">
        <v>215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13"/>
    </row>
    <row r="5" spans="1:21" ht="6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</row>
    <row r="6" spans="1:21" ht="20.25">
      <c r="A6" s="313" t="s">
        <v>214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</row>
    <row r="7" spans="2:9" ht="18.75" customHeight="1">
      <c r="B7" s="17"/>
      <c r="C7" s="17"/>
      <c r="D7" s="17"/>
      <c r="E7" s="17"/>
      <c r="F7" s="17"/>
      <c r="G7" s="17"/>
      <c r="H7" s="17"/>
      <c r="I7" s="17"/>
    </row>
    <row r="8" spans="1:21" ht="18.75" customHeight="1">
      <c r="A8" s="306" t="s">
        <v>21</v>
      </c>
      <c r="B8" s="306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</row>
    <row r="9" spans="1:10" ht="18.75" customHeight="1">
      <c r="A9" s="17"/>
      <c r="B9" s="17"/>
      <c r="C9" s="17"/>
      <c r="D9" s="17"/>
      <c r="E9" s="17"/>
      <c r="F9" s="17"/>
      <c r="G9" s="17"/>
      <c r="H9" s="17"/>
      <c r="I9" s="17"/>
      <c r="J9" s="10"/>
    </row>
    <row r="10" spans="1:21" ht="12.75" customHeight="1">
      <c r="A10" s="297" t="s">
        <v>0</v>
      </c>
      <c r="B10" s="297" t="s">
        <v>1</v>
      </c>
      <c r="C10" s="297" t="s">
        <v>2</v>
      </c>
      <c r="D10" s="298"/>
      <c r="E10" s="298"/>
      <c r="F10" s="298"/>
      <c r="G10" s="297" t="s">
        <v>3</v>
      </c>
      <c r="H10" s="297" t="s">
        <v>4</v>
      </c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</row>
    <row r="11" spans="1:21" ht="12.75" customHeight="1">
      <c r="A11" s="302"/>
      <c r="B11" s="297"/>
      <c r="C11" s="298"/>
      <c r="D11" s="298"/>
      <c r="E11" s="298"/>
      <c r="F11" s="298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</row>
    <row r="12" spans="1:21" ht="12.75" customHeight="1">
      <c r="A12" s="302"/>
      <c r="B12" s="297"/>
      <c r="C12" s="298"/>
      <c r="D12" s="298"/>
      <c r="E12" s="298"/>
      <c r="F12" s="298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</row>
    <row r="13" spans="1:21" ht="33" customHeight="1">
      <c r="A13" s="302"/>
      <c r="B13" s="297"/>
      <c r="C13" s="298"/>
      <c r="D13" s="298"/>
      <c r="E13" s="298"/>
      <c r="F13" s="298"/>
      <c r="G13" s="297"/>
      <c r="H13" s="9"/>
      <c r="I13" s="9"/>
      <c r="J13" s="303" t="s">
        <v>11</v>
      </c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5"/>
    </row>
    <row r="14" spans="1:25" ht="64.5" customHeight="1">
      <c r="A14" s="2" t="s">
        <v>5</v>
      </c>
      <c r="B14" s="2" t="s">
        <v>6</v>
      </c>
      <c r="C14" s="2" t="s">
        <v>207</v>
      </c>
      <c r="D14" s="2" t="s">
        <v>12</v>
      </c>
      <c r="E14" s="2" t="s">
        <v>13</v>
      </c>
      <c r="F14" s="2" t="s">
        <v>14</v>
      </c>
      <c r="G14" s="2" t="s">
        <v>15</v>
      </c>
      <c r="H14" s="2" t="s">
        <v>7</v>
      </c>
      <c r="I14" s="2" t="s">
        <v>16</v>
      </c>
      <c r="J14" s="14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5">
        <v>8</v>
      </c>
      <c r="R14" s="15">
        <v>9</v>
      </c>
      <c r="S14" s="15">
        <v>10</v>
      </c>
      <c r="T14" s="15">
        <v>11</v>
      </c>
      <c r="U14" s="16">
        <v>12</v>
      </c>
      <c r="V14" s="2" t="s">
        <v>25</v>
      </c>
      <c r="W14" s="2" t="s">
        <v>26</v>
      </c>
      <c r="X14" s="2" t="s">
        <v>27</v>
      </c>
      <c r="Y14" s="2" t="s">
        <v>28</v>
      </c>
    </row>
    <row r="15" spans="1:25" ht="64.5" customHeight="1">
      <c r="A15" s="258" t="s">
        <v>35</v>
      </c>
      <c r="B15" s="274" t="s">
        <v>164</v>
      </c>
      <c r="C15" s="50" t="s">
        <v>216</v>
      </c>
      <c r="D15" s="145" t="s">
        <v>202</v>
      </c>
      <c r="E15" s="146" t="s">
        <v>211</v>
      </c>
      <c r="F15" s="145" t="s">
        <v>203</v>
      </c>
      <c r="G15" s="71" t="s">
        <v>153</v>
      </c>
      <c r="H15" s="73" t="s">
        <v>218</v>
      </c>
      <c r="I15" s="8" t="s">
        <v>471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146" t="s">
        <v>217</v>
      </c>
      <c r="W15" s="179">
        <v>1</v>
      </c>
      <c r="X15" s="210">
        <f>50000000+50000000+10000000+959412780</f>
        <v>1069412780</v>
      </c>
      <c r="Y15" s="215"/>
    </row>
    <row r="16" spans="1:25" ht="64.5" customHeight="1">
      <c r="A16" s="259"/>
      <c r="B16" s="275"/>
      <c r="C16" s="50" t="s">
        <v>220</v>
      </c>
      <c r="D16" s="145" t="s">
        <v>202</v>
      </c>
      <c r="E16" s="146" t="s">
        <v>211</v>
      </c>
      <c r="F16" s="145" t="s">
        <v>225</v>
      </c>
      <c r="G16" s="71" t="s">
        <v>153</v>
      </c>
      <c r="H16" s="73" t="s">
        <v>218</v>
      </c>
      <c r="I16" s="8" t="s">
        <v>471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146" t="s">
        <v>221</v>
      </c>
      <c r="W16" s="179">
        <v>0.25</v>
      </c>
      <c r="X16" s="211"/>
      <c r="Y16" s="216"/>
    </row>
    <row r="17" spans="1:25" ht="45" customHeight="1">
      <c r="A17" s="259"/>
      <c r="B17" s="275"/>
      <c r="C17" s="50" t="s">
        <v>54</v>
      </c>
      <c r="D17" s="144" t="s">
        <v>199</v>
      </c>
      <c r="E17" s="145" t="s">
        <v>200</v>
      </c>
      <c r="F17" s="145" t="s">
        <v>201</v>
      </c>
      <c r="G17" s="71" t="s">
        <v>153</v>
      </c>
      <c r="H17" s="142">
        <v>41646</v>
      </c>
      <c r="I17" s="8" t="s">
        <v>471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57" t="s">
        <v>95</v>
      </c>
      <c r="W17" s="147">
        <v>1</v>
      </c>
      <c r="X17" s="211"/>
      <c r="Y17" s="216"/>
    </row>
    <row r="18" spans="1:25" ht="37.5" customHeight="1">
      <c r="A18" s="259"/>
      <c r="B18" s="275"/>
      <c r="C18" s="50" t="s">
        <v>222</v>
      </c>
      <c r="D18" s="145" t="str">
        <f>+D17</f>
        <v>Inspección del espacio publico</v>
      </c>
      <c r="E18" s="145" t="str">
        <f>+E17</f>
        <v>Invasión del espacio</v>
      </c>
      <c r="F18" s="146" t="s">
        <v>208</v>
      </c>
      <c r="G18" s="71" t="str">
        <f>+G17</f>
        <v>Secretaria de infraestructura </v>
      </c>
      <c r="H18" s="142" t="s">
        <v>226</v>
      </c>
      <c r="I18" s="8" t="s">
        <v>471</v>
      </c>
      <c r="J18" s="12"/>
      <c r="K18" s="12"/>
      <c r="L18" s="12"/>
      <c r="M18" s="12"/>
      <c r="N18" s="12"/>
      <c r="O18" s="12"/>
      <c r="P18" s="95"/>
      <c r="Q18" s="95"/>
      <c r="R18" s="95"/>
      <c r="S18" s="95"/>
      <c r="T18" s="95"/>
      <c r="U18" s="95"/>
      <c r="V18" s="57" t="s">
        <v>96</v>
      </c>
      <c r="W18" s="147">
        <v>0.1</v>
      </c>
      <c r="X18" s="211"/>
      <c r="Y18" s="216"/>
    </row>
    <row r="19" spans="1:25" ht="37.5" customHeight="1">
      <c r="A19" s="259"/>
      <c r="B19" s="275"/>
      <c r="C19" s="50" t="s">
        <v>223</v>
      </c>
      <c r="D19" s="145" t="s">
        <v>202</v>
      </c>
      <c r="E19" s="146" t="s">
        <v>211</v>
      </c>
      <c r="F19" s="145" t="s">
        <v>224</v>
      </c>
      <c r="G19" s="71" t="str">
        <f>+G17</f>
        <v>Secretaria de infraestructura </v>
      </c>
      <c r="H19" s="73" t="s">
        <v>226</v>
      </c>
      <c r="I19" s="8" t="s">
        <v>471</v>
      </c>
      <c r="J19" s="12"/>
      <c r="K19" s="12"/>
      <c r="L19" s="12"/>
      <c r="M19" s="12"/>
      <c r="N19" s="12"/>
      <c r="O19" s="12"/>
      <c r="P19" s="95"/>
      <c r="Q19" s="95"/>
      <c r="R19" s="95"/>
      <c r="S19" s="95"/>
      <c r="T19" s="95"/>
      <c r="U19" s="95"/>
      <c r="V19" s="57" t="s">
        <v>227</v>
      </c>
      <c r="W19" s="63">
        <v>1</v>
      </c>
      <c r="X19" s="211"/>
      <c r="Y19" s="216"/>
    </row>
    <row r="20" spans="1:25" ht="39" customHeight="1">
      <c r="A20" s="259"/>
      <c r="B20" s="275"/>
      <c r="C20" s="50" t="s">
        <v>55</v>
      </c>
      <c r="D20" s="145" t="s">
        <v>202</v>
      </c>
      <c r="E20" s="146" t="s">
        <v>211</v>
      </c>
      <c r="F20" s="145" t="s">
        <v>203</v>
      </c>
      <c r="G20" s="71" t="str">
        <f>+G18</f>
        <v>Secretaria de infraestructura </v>
      </c>
      <c r="H20" s="73" t="s">
        <v>228</v>
      </c>
      <c r="I20" s="8" t="s">
        <v>471</v>
      </c>
      <c r="J20" s="12"/>
      <c r="K20" s="12"/>
      <c r="L20" s="12"/>
      <c r="M20" s="95"/>
      <c r="N20" s="95"/>
      <c r="O20" s="95"/>
      <c r="P20" s="95"/>
      <c r="Q20" s="95"/>
      <c r="R20" s="95"/>
      <c r="S20" s="95"/>
      <c r="T20" s="95"/>
      <c r="U20" s="95"/>
      <c r="V20" s="57" t="s">
        <v>97</v>
      </c>
      <c r="W20" s="63">
        <v>1</v>
      </c>
      <c r="X20" s="211"/>
      <c r="Y20" s="216"/>
    </row>
    <row r="21" spans="1:25" ht="41.25" customHeight="1">
      <c r="A21" s="259"/>
      <c r="B21" s="275"/>
      <c r="C21" s="50" t="s">
        <v>56</v>
      </c>
      <c r="D21" s="145" t="s">
        <v>202</v>
      </c>
      <c r="E21" s="146" t="s">
        <v>211</v>
      </c>
      <c r="F21" s="145" t="s">
        <v>203</v>
      </c>
      <c r="G21" s="71" t="str">
        <f>+G20</f>
        <v>Secretaria de infraestructura </v>
      </c>
      <c r="H21" s="73" t="s">
        <v>228</v>
      </c>
      <c r="I21" s="8" t="s">
        <v>471</v>
      </c>
      <c r="J21" s="12"/>
      <c r="K21" s="12"/>
      <c r="L21" s="12"/>
      <c r="M21" s="95"/>
      <c r="N21" s="95"/>
      <c r="O21" s="95"/>
      <c r="P21" s="95"/>
      <c r="Q21" s="95"/>
      <c r="R21" s="95"/>
      <c r="S21" s="95"/>
      <c r="T21" s="95"/>
      <c r="U21" s="95"/>
      <c r="V21" s="57" t="s">
        <v>98</v>
      </c>
      <c r="W21" s="63">
        <v>2</v>
      </c>
      <c r="X21" s="211"/>
      <c r="Y21" s="216"/>
    </row>
    <row r="22" spans="1:25" ht="41.25" customHeight="1">
      <c r="A22" s="259"/>
      <c r="B22" s="275"/>
      <c r="C22" s="50" t="s">
        <v>229</v>
      </c>
      <c r="D22" s="145" t="s">
        <v>202</v>
      </c>
      <c r="E22" s="146" t="s">
        <v>211</v>
      </c>
      <c r="F22" s="145" t="s">
        <v>230</v>
      </c>
      <c r="G22" s="71" t="str">
        <f>+G21</f>
        <v>Secretaria de infraestructura </v>
      </c>
      <c r="H22" s="73" t="s">
        <v>228</v>
      </c>
      <c r="I22" s="8" t="s">
        <v>471</v>
      </c>
      <c r="J22" s="12"/>
      <c r="K22" s="12"/>
      <c r="L22" s="12"/>
      <c r="M22" s="95"/>
      <c r="N22" s="95"/>
      <c r="O22" s="95"/>
      <c r="P22" s="95"/>
      <c r="Q22" s="95"/>
      <c r="R22" s="95"/>
      <c r="S22" s="95"/>
      <c r="T22" s="95"/>
      <c r="U22" s="95"/>
      <c r="V22" s="57" t="s">
        <v>231</v>
      </c>
      <c r="W22" s="63"/>
      <c r="X22" s="211"/>
      <c r="Y22" s="216"/>
    </row>
    <row r="23" spans="1:25" ht="41.25" customHeight="1">
      <c r="A23" s="259"/>
      <c r="B23" s="275"/>
      <c r="C23" s="50" t="s">
        <v>232</v>
      </c>
      <c r="D23" s="145" t="s">
        <v>202</v>
      </c>
      <c r="E23" s="146" t="s">
        <v>211</v>
      </c>
      <c r="F23" s="145" t="s">
        <v>233</v>
      </c>
      <c r="G23" s="71" t="str">
        <f>+G22</f>
        <v>Secretaria de infraestructura </v>
      </c>
      <c r="H23" s="73" t="s">
        <v>228</v>
      </c>
      <c r="I23" s="8" t="s">
        <v>471</v>
      </c>
      <c r="J23" s="12"/>
      <c r="K23" s="12"/>
      <c r="L23" s="12"/>
      <c r="M23" s="95"/>
      <c r="N23" s="95"/>
      <c r="O23" s="95"/>
      <c r="P23" s="95"/>
      <c r="Q23" s="95"/>
      <c r="R23" s="95"/>
      <c r="S23" s="95"/>
      <c r="T23" s="95"/>
      <c r="U23" s="95"/>
      <c r="V23" s="57" t="s">
        <v>234</v>
      </c>
      <c r="W23" s="63">
        <v>1</v>
      </c>
      <c r="X23" s="211"/>
      <c r="Y23" s="216"/>
    </row>
    <row r="24" spans="1:25" ht="39.75" customHeight="1">
      <c r="A24" s="259"/>
      <c r="B24" s="275"/>
      <c r="C24" s="50" t="s">
        <v>33</v>
      </c>
      <c r="D24" s="146" t="s">
        <v>206</v>
      </c>
      <c r="E24" s="146" t="s">
        <v>204</v>
      </c>
      <c r="F24" s="146" t="s">
        <v>205</v>
      </c>
      <c r="G24" s="71" t="str">
        <f>+G21</f>
        <v>Secretaria de infraestructura </v>
      </c>
      <c r="H24" s="73" t="s">
        <v>218</v>
      </c>
      <c r="I24" s="8" t="s">
        <v>471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57" t="s">
        <v>99</v>
      </c>
      <c r="W24" s="63">
        <v>1</v>
      </c>
      <c r="X24" s="211"/>
      <c r="Y24" s="216"/>
    </row>
    <row r="25" spans="1:25" ht="39.75" customHeight="1">
      <c r="A25" s="259"/>
      <c r="B25" s="277"/>
      <c r="C25" s="50" t="s">
        <v>235</v>
      </c>
      <c r="D25" s="146" t="s">
        <v>206</v>
      </c>
      <c r="E25" s="146" t="s">
        <v>204</v>
      </c>
      <c r="F25" s="146" t="s">
        <v>205</v>
      </c>
      <c r="G25" s="71" t="str">
        <f>+G22</f>
        <v>Secretaria de infraestructura </v>
      </c>
      <c r="H25" s="73" t="s">
        <v>218</v>
      </c>
      <c r="I25" s="8" t="s">
        <v>471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57" t="s">
        <v>236</v>
      </c>
      <c r="W25" s="63"/>
      <c r="X25" s="211"/>
      <c r="Y25" s="216"/>
    </row>
    <row r="26" spans="1:25" ht="39.75" customHeight="1">
      <c r="A26" s="259"/>
      <c r="B26" s="310" t="s">
        <v>165</v>
      </c>
      <c r="C26" s="50" t="s">
        <v>34</v>
      </c>
      <c r="D26" s="146" t="s">
        <v>202</v>
      </c>
      <c r="E26" s="146" t="s">
        <v>212</v>
      </c>
      <c r="F26" s="146" t="s">
        <v>213</v>
      </c>
      <c r="G26" s="63" t="s">
        <v>159</v>
      </c>
      <c r="H26" s="7" t="s">
        <v>237</v>
      </c>
      <c r="I26" s="8" t="s">
        <v>471</v>
      </c>
      <c r="J26" s="12"/>
      <c r="K26" s="12"/>
      <c r="L26" s="12"/>
      <c r="M26" s="12"/>
      <c r="N26" s="12"/>
      <c r="O26" s="95"/>
      <c r="P26" s="95"/>
      <c r="Q26" s="95"/>
      <c r="R26" s="95"/>
      <c r="S26" s="95"/>
      <c r="T26" s="95"/>
      <c r="U26" s="95"/>
      <c r="V26" s="57" t="s">
        <v>100</v>
      </c>
      <c r="W26" s="63">
        <v>1</v>
      </c>
      <c r="X26" s="211"/>
      <c r="Y26" s="216"/>
    </row>
    <row r="27" spans="1:25" ht="55.5" customHeight="1">
      <c r="A27" s="259"/>
      <c r="B27" s="310"/>
      <c r="C27" s="50" t="s">
        <v>57</v>
      </c>
      <c r="D27" s="146" t="s">
        <v>202</v>
      </c>
      <c r="E27" s="146" t="s">
        <v>24</v>
      </c>
      <c r="F27" s="146" t="s">
        <v>213</v>
      </c>
      <c r="G27" s="69" t="str">
        <f>+G75</f>
        <v>Coordinación  Agropecuario Ambiental y Minero  </v>
      </c>
      <c r="H27" s="7" t="s">
        <v>238</v>
      </c>
      <c r="I27" s="8" t="s">
        <v>471</v>
      </c>
      <c r="J27" s="12"/>
      <c r="K27" s="12"/>
      <c r="L27" s="12"/>
      <c r="M27" s="12"/>
      <c r="N27" s="12"/>
      <c r="O27" s="12"/>
      <c r="P27" s="12"/>
      <c r="Q27" s="12"/>
      <c r="R27" s="126"/>
      <c r="S27" s="126"/>
      <c r="T27" s="126"/>
      <c r="U27" s="126"/>
      <c r="V27" s="57" t="s">
        <v>101</v>
      </c>
      <c r="W27" s="63">
        <v>1</v>
      </c>
      <c r="X27" s="211"/>
      <c r="Y27" s="216"/>
    </row>
    <row r="28" spans="1:25" ht="24.75" customHeight="1" hidden="1">
      <c r="A28" s="259"/>
      <c r="B28" s="310"/>
      <c r="C28" s="50"/>
      <c r="D28" s="145"/>
      <c r="E28" s="146" t="s">
        <v>24</v>
      </c>
      <c r="F28" s="146" t="s">
        <v>213</v>
      </c>
      <c r="G28" s="12"/>
      <c r="H28" s="7"/>
      <c r="I28" s="8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57"/>
      <c r="W28" s="63"/>
      <c r="X28" s="211"/>
      <c r="Y28" s="216"/>
    </row>
    <row r="29" spans="1:25" ht="24.75" customHeight="1" hidden="1">
      <c r="A29" s="259"/>
      <c r="B29" s="310"/>
      <c r="C29" s="50"/>
      <c r="D29" s="145"/>
      <c r="E29" s="146" t="s">
        <v>24</v>
      </c>
      <c r="F29" s="146" t="s">
        <v>213</v>
      </c>
      <c r="G29" s="12"/>
      <c r="H29" s="7"/>
      <c r="I29" s="8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57"/>
      <c r="W29" s="63"/>
      <c r="X29" s="211"/>
      <c r="Y29" s="216"/>
    </row>
    <row r="30" spans="1:25" ht="21" customHeight="1" hidden="1">
      <c r="A30" s="259"/>
      <c r="B30" s="310"/>
      <c r="C30" s="50"/>
      <c r="D30" s="145"/>
      <c r="E30" s="146" t="s">
        <v>24</v>
      </c>
      <c r="F30" s="146" t="s">
        <v>213</v>
      </c>
      <c r="G30" s="12"/>
      <c r="H30" s="7"/>
      <c r="I30" s="8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57"/>
      <c r="W30" s="63"/>
      <c r="X30" s="211"/>
      <c r="Y30" s="216"/>
    </row>
    <row r="31" spans="1:25" ht="27.75" customHeight="1" hidden="1">
      <c r="A31" s="259"/>
      <c r="B31" s="310"/>
      <c r="C31" s="50"/>
      <c r="D31" s="145"/>
      <c r="E31" s="146" t="s">
        <v>24</v>
      </c>
      <c r="F31" s="146" t="s">
        <v>213</v>
      </c>
      <c r="G31" s="12" t="s">
        <v>19</v>
      </c>
      <c r="H31" s="7"/>
      <c r="I31" s="8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57"/>
      <c r="W31" s="63"/>
      <c r="X31" s="211"/>
      <c r="Y31" s="216"/>
    </row>
    <row r="32" spans="1:25" ht="22.5" customHeight="1" hidden="1">
      <c r="A32" s="259"/>
      <c r="B32" s="310"/>
      <c r="C32" s="50"/>
      <c r="D32" s="145"/>
      <c r="E32" s="146" t="s">
        <v>24</v>
      </c>
      <c r="F32" s="146" t="s">
        <v>213</v>
      </c>
      <c r="G32" s="12"/>
      <c r="H32" s="7"/>
      <c r="I32" s="8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57"/>
      <c r="W32" s="63"/>
      <c r="X32" s="211"/>
      <c r="Y32" s="216"/>
    </row>
    <row r="33" spans="1:25" ht="22.5" customHeight="1" hidden="1">
      <c r="A33" s="259"/>
      <c r="B33" s="310"/>
      <c r="C33" s="50"/>
      <c r="D33" s="145"/>
      <c r="E33" s="146" t="s">
        <v>24</v>
      </c>
      <c r="F33" s="146" t="s">
        <v>213</v>
      </c>
      <c r="G33" s="12"/>
      <c r="H33" s="7"/>
      <c r="I33" s="8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57"/>
      <c r="W33" s="63"/>
      <c r="X33" s="211"/>
      <c r="Y33" s="216"/>
    </row>
    <row r="34" spans="1:25" ht="22.5" customHeight="1" hidden="1">
      <c r="A34" s="259"/>
      <c r="B34" s="310"/>
      <c r="C34" s="50"/>
      <c r="D34" s="145"/>
      <c r="E34" s="146" t="s">
        <v>24</v>
      </c>
      <c r="F34" s="146" t="s">
        <v>213</v>
      </c>
      <c r="G34" s="12"/>
      <c r="H34" s="7"/>
      <c r="I34" s="8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57"/>
      <c r="W34" s="63"/>
      <c r="X34" s="211"/>
      <c r="Y34" s="216"/>
    </row>
    <row r="35" spans="1:25" s="20" customFormat="1" ht="24" customHeight="1" hidden="1">
      <c r="A35" s="259"/>
      <c r="B35" s="310"/>
      <c r="C35" s="50"/>
      <c r="D35" s="145"/>
      <c r="E35" s="146" t="s">
        <v>24</v>
      </c>
      <c r="F35" s="146" t="s">
        <v>213</v>
      </c>
      <c r="G35" s="12" t="s">
        <v>18</v>
      </c>
      <c r="H35" s="18"/>
      <c r="I35" s="19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57"/>
      <c r="W35" s="63"/>
      <c r="X35" s="211"/>
      <c r="Y35" s="216"/>
    </row>
    <row r="36" spans="1:25" s="20" customFormat="1" ht="24" customHeight="1" hidden="1">
      <c r="A36" s="259"/>
      <c r="B36" s="310"/>
      <c r="C36" s="50"/>
      <c r="D36" s="145"/>
      <c r="E36" s="146" t="s">
        <v>24</v>
      </c>
      <c r="F36" s="146" t="s">
        <v>213</v>
      </c>
      <c r="G36" s="12"/>
      <c r="H36" s="18"/>
      <c r="I36" s="19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57"/>
      <c r="W36" s="63"/>
      <c r="X36" s="211"/>
      <c r="Y36" s="216"/>
    </row>
    <row r="37" spans="1:25" s="20" customFormat="1" ht="24" customHeight="1" hidden="1">
      <c r="A37" s="259"/>
      <c r="B37" s="310"/>
      <c r="C37" s="50"/>
      <c r="D37" s="145"/>
      <c r="E37" s="146" t="s">
        <v>24</v>
      </c>
      <c r="F37" s="146" t="s">
        <v>213</v>
      </c>
      <c r="G37" s="12"/>
      <c r="H37" s="18"/>
      <c r="I37" s="19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57"/>
      <c r="W37" s="63"/>
      <c r="X37" s="211"/>
      <c r="Y37" s="216"/>
    </row>
    <row r="38" spans="1:25" s="20" customFormat="1" ht="24" customHeight="1" hidden="1">
      <c r="A38" s="259"/>
      <c r="B38" s="310"/>
      <c r="C38" s="50"/>
      <c r="D38" s="145"/>
      <c r="E38" s="146" t="s">
        <v>24</v>
      </c>
      <c r="F38" s="146" t="s">
        <v>213</v>
      </c>
      <c r="G38" s="12" t="s">
        <v>18</v>
      </c>
      <c r="H38" s="18"/>
      <c r="I38" s="19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57"/>
      <c r="W38" s="63"/>
      <c r="X38" s="211"/>
      <c r="Y38" s="216"/>
    </row>
    <row r="39" spans="1:25" s="20" customFormat="1" ht="27" customHeight="1" hidden="1">
      <c r="A39" s="259"/>
      <c r="B39" s="310"/>
      <c r="C39" s="50"/>
      <c r="D39" s="145"/>
      <c r="E39" s="146" t="s">
        <v>24</v>
      </c>
      <c r="F39" s="146" t="s">
        <v>213</v>
      </c>
      <c r="G39" s="12"/>
      <c r="H39" s="18"/>
      <c r="I39" s="19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57"/>
      <c r="W39" s="63"/>
      <c r="X39" s="211"/>
      <c r="Y39" s="216"/>
    </row>
    <row r="40" spans="1:25" s="20" customFormat="1" ht="27.75" customHeight="1" hidden="1">
      <c r="A40" s="259"/>
      <c r="B40" s="310"/>
      <c r="C40" s="50"/>
      <c r="D40" s="145"/>
      <c r="E40" s="146" t="s">
        <v>24</v>
      </c>
      <c r="F40" s="146" t="s">
        <v>213</v>
      </c>
      <c r="G40" s="12"/>
      <c r="H40" s="18"/>
      <c r="I40" s="19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57"/>
      <c r="W40" s="63"/>
      <c r="X40" s="211"/>
      <c r="Y40" s="216"/>
    </row>
    <row r="41" spans="1:25" s="20" customFormat="1" ht="27.75" customHeight="1" hidden="1">
      <c r="A41" s="259"/>
      <c r="B41" s="310"/>
      <c r="C41" s="50"/>
      <c r="D41" s="145"/>
      <c r="E41" s="146" t="s">
        <v>24</v>
      </c>
      <c r="F41" s="146" t="s">
        <v>213</v>
      </c>
      <c r="G41" s="12"/>
      <c r="H41" s="21"/>
      <c r="I41" s="2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57"/>
      <c r="W41" s="63"/>
      <c r="X41" s="211"/>
      <c r="Y41" s="216"/>
    </row>
    <row r="42" spans="1:25" s="24" customFormat="1" ht="48" customHeight="1">
      <c r="A42" s="260"/>
      <c r="B42" s="310"/>
      <c r="C42" s="50" t="s">
        <v>58</v>
      </c>
      <c r="D42" s="146" t="s">
        <v>202</v>
      </c>
      <c r="E42" s="146" t="s">
        <v>24</v>
      </c>
      <c r="F42" s="146" t="s">
        <v>213</v>
      </c>
      <c r="G42" s="69" t="str">
        <f>+G27</f>
        <v>Coordinación  Agropecuario Ambiental y Minero  </v>
      </c>
      <c r="H42" s="7" t="s">
        <v>238</v>
      </c>
      <c r="I42" s="8" t="s">
        <v>471</v>
      </c>
      <c r="J42" s="12"/>
      <c r="K42" s="12"/>
      <c r="L42" s="12"/>
      <c r="M42" s="12"/>
      <c r="N42" s="12"/>
      <c r="O42" s="12"/>
      <c r="P42" s="12"/>
      <c r="Q42" s="12"/>
      <c r="R42" s="133"/>
      <c r="S42" s="133"/>
      <c r="T42" s="133"/>
      <c r="U42" s="133"/>
      <c r="V42" s="57" t="s">
        <v>102</v>
      </c>
      <c r="W42" s="63">
        <v>1</v>
      </c>
      <c r="X42" s="212"/>
      <c r="Y42" s="217"/>
    </row>
    <row r="43" spans="1:25" s="20" customFormat="1" ht="71.25" customHeight="1">
      <c r="A43" s="291" t="s">
        <v>36</v>
      </c>
      <c r="B43" s="274" t="s">
        <v>166</v>
      </c>
      <c r="C43" s="54" t="s">
        <v>239</v>
      </c>
      <c r="D43" s="146" t="s">
        <v>202</v>
      </c>
      <c r="E43" s="146" t="s">
        <v>24</v>
      </c>
      <c r="F43" s="146" t="s">
        <v>213</v>
      </c>
      <c r="G43" s="69" t="str">
        <f>+G102</f>
        <v>Secretaria de infraestructura </v>
      </c>
      <c r="H43" s="33" t="s">
        <v>240</v>
      </c>
      <c r="I43" s="8" t="s">
        <v>471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134"/>
      <c r="U43" s="135"/>
      <c r="V43" s="58" t="s">
        <v>103</v>
      </c>
      <c r="W43" s="70">
        <v>2</v>
      </c>
      <c r="X43" s="218">
        <f>99685144</f>
        <v>99685144</v>
      </c>
      <c r="Y43" s="29"/>
    </row>
    <row r="44" spans="1:25" s="20" customFormat="1" ht="71.25" customHeight="1">
      <c r="A44" s="292"/>
      <c r="B44" s="275"/>
      <c r="C44" s="54" t="s">
        <v>241</v>
      </c>
      <c r="D44" s="146" t="s">
        <v>202</v>
      </c>
      <c r="E44" s="146" t="s">
        <v>24</v>
      </c>
      <c r="F44" s="146" t="s">
        <v>213</v>
      </c>
      <c r="G44" s="69" t="s">
        <v>242</v>
      </c>
      <c r="H44" s="33" t="s">
        <v>240</v>
      </c>
      <c r="I44" s="8" t="s">
        <v>471</v>
      </c>
      <c r="J44" s="172"/>
      <c r="K44" s="54"/>
      <c r="L44" s="54"/>
      <c r="M44" s="54"/>
      <c r="N44" s="54"/>
      <c r="O44" s="54"/>
      <c r="P44" s="54"/>
      <c r="Q44" s="54"/>
      <c r="R44" s="54"/>
      <c r="S44" s="54"/>
      <c r="T44" s="134"/>
      <c r="U44" s="135"/>
      <c r="V44" s="58" t="s">
        <v>244</v>
      </c>
      <c r="W44" s="70">
        <v>1</v>
      </c>
      <c r="X44" s="219"/>
      <c r="Y44" s="29"/>
    </row>
    <row r="45" spans="1:25" s="20" customFormat="1" ht="71.25" customHeight="1">
      <c r="A45" s="293"/>
      <c r="B45" s="277"/>
      <c r="C45" s="54" t="s">
        <v>243</v>
      </c>
      <c r="D45" s="146" t="s">
        <v>202</v>
      </c>
      <c r="E45" s="146" t="s">
        <v>24</v>
      </c>
      <c r="F45" s="146" t="s">
        <v>213</v>
      </c>
      <c r="G45" s="69" t="s">
        <v>242</v>
      </c>
      <c r="H45" s="33" t="s">
        <v>238</v>
      </c>
      <c r="I45" s="8" t="s">
        <v>471</v>
      </c>
      <c r="J45" s="172"/>
      <c r="K45" s="54"/>
      <c r="L45" s="54"/>
      <c r="M45" s="54"/>
      <c r="N45" s="54"/>
      <c r="O45" s="54"/>
      <c r="P45" s="54"/>
      <c r="Q45" s="54"/>
      <c r="R45" s="134"/>
      <c r="S45" s="134"/>
      <c r="T45" s="134"/>
      <c r="U45" s="135"/>
      <c r="V45" s="58" t="s">
        <v>245</v>
      </c>
      <c r="W45" s="70">
        <v>2</v>
      </c>
      <c r="X45" s="220"/>
      <c r="Y45" s="29"/>
    </row>
    <row r="46" spans="1:25" s="20" customFormat="1" ht="57.75" customHeight="1">
      <c r="A46" s="307" t="s">
        <v>37</v>
      </c>
      <c r="B46" s="274"/>
      <c r="C46" s="50" t="s">
        <v>246</v>
      </c>
      <c r="D46" s="146" t="s">
        <v>202</v>
      </c>
      <c r="E46" s="146" t="s">
        <v>24</v>
      </c>
      <c r="F46" s="146" t="s">
        <v>213</v>
      </c>
      <c r="G46" s="59" t="str">
        <f>+G43</f>
        <v>Secretaria de infraestructura </v>
      </c>
      <c r="H46" s="174" t="s">
        <v>240</v>
      </c>
      <c r="I46" s="8" t="s">
        <v>471</v>
      </c>
      <c r="J46" s="24"/>
      <c r="K46" s="54"/>
      <c r="L46" s="54"/>
      <c r="M46" s="54"/>
      <c r="N46" s="54"/>
      <c r="O46" s="54"/>
      <c r="P46" s="54"/>
      <c r="Q46" s="54"/>
      <c r="R46" s="54"/>
      <c r="S46" s="54"/>
      <c r="T46" s="86"/>
      <c r="U46" s="136"/>
      <c r="V46" s="59" t="s">
        <v>247</v>
      </c>
      <c r="W46" s="148">
        <v>0.5</v>
      </c>
      <c r="X46" s="210">
        <f>30000000</f>
        <v>30000000</v>
      </c>
      <c r="Y46" s="29"/>
    </row>
    <row r="47" spans="1:25" s="20" customFormat="1" ht="57.75" customHeight="1">
      <c r="A47" s="308"/>
      <c r="B47" s="275"/>
      <c r="C47" s="54" t="s">
        <v>248</v>
      </c>
      <c r="D47" s="146" t="s">
        <v>202</v>
      </c>
      <c r="E47" s="146" t="s">
        <v>24</v>
      </c>
      <c r="F47" s="146" t="s">
        <v>213</v>
      </c>
      <c r="G47" s="59" t="str">
        <f>+G44</f>
        <v>Coordinacion Agropecuario Ambiental y Minero</v>
      </c>
      <c r="H47" s="174" t="s">
        <v>240</v>
      </c>
      <c r="I47" s="8" t="s">
        <v>471</v>
      </c>
      <c r="J47" s="24"/>
      <c r="K47" s="54"/>
      <c r="L47" s="54"/>
      <c r="M47" s="54"/>
      <c r="N47" s="54"/>
      <c r="O47" s="54"/>
      <c r="P47" s="54"/>
      <c r="Q47" s="54"/>
      <c r="R47" s="54"/>
      <c r="S47" s="54"/>
      <c r="T47" s="86"/>
      <c r="U47" s="136"/>
      <c r="V47" s="60" t="s">
        <v>249</v>
      </c>
      <c r="W47" s="173">
        <v>1</v>
      </c>
      <c r="X47" s="211"/>
      <c r="Y47" s="29"/>
    </row>
    <row r="48" spans="1:25" s="20" customFormat="1" ht="57.75" customHeight="1">
      <c r="A48" s="308"/>
      <c r="B48" s="275"/>
      <c r="C48" s="54" t="s">
        <v>250</v>
      </c>
      <c r="D48" s="146" t="s">
        <v>202</v>
      </c>
      <c r="E48" s="146" t="s">
        <v>24</v>
      </c>
      <c r="F48" s="146" t="s">
        <v>213</v>
      </c>
      <c r="G48" s="59" t="str">
        <f>+G45</f>
        <v>Coordinacion Agropecuario Ambiental y Minero</v>
      </c>
      <c r="H48" s="174" t="s">
        <v>240</v>
      </c>
      <c r="I48" s="8" t="s">
        <v>471</v>
      </c>
      <c r="J48" s="24"/>
      <c r="K48" s="54"/>
      <c r="L48" s="54"/>
      <c r="M48" s="54"/>
      <c r="N48" s="54"/>
      <c r="O48" s="54"/>
      <c r="P48" s="54"/>
      <c r="Q48" s="54"/>
      <c r="R48" s="54"/>
      <c r="S48" s="54"/>
      <c r="T48" s="86"/>
      <c r="U48" s="136"/>
      <c r="V48" s="60" t="s">
        <v>251</v>
      </c>
      <c r="W48" s="149">
        <v>0.1</v>
      </c>
      <c r="X48" s="211"/>
      <c r="Y48" s="29"/>
    </row>
    <row r="49" spans="1:25" s="20" customFormat="1" ht="54" customHeight="1">
      <c r="A49" s="308"/>
      <c r="B49" s="275"/>
      <c r="C49" s="54" t="s">
        <v>252</v>
      </c>
      <c r="D49" s="146" t="s">
        <v>202</v>
      </c>
      <c r="E49" s="146" t="s">
        <v>24</v>
      </c>
      <c r="F49" s="146" t="s">
        <v>213</v>
      </c>
      <c r="G49" s="59" t="str">
        <f>+G46</f>
        <v>Secretaria de infraestructura </v>
      </c>
      <c r="H49" s="174" t="s">
        <v>240</v>
      </c>
      <c r="I49" s="8" t="s">
        <v>471</v>
      </c>
      <c r="J49" s="24"/>
      <c r="K49" s="54"/>
      <c r="L49" s="54"/>
      <c r="M49" s="54"/>
      <c r="N49" s="54"/>
      <c r="O49" s="54"/>
      <c r="P49" s="54"/>
      <c r="Q49" s="54"/>
      <c r="R49" s="54"/>
      <c r="S49" s="54"/>
      <c r="T49" s="86"/>
      <c r="U49" s="136"/>
      <c r="V49" s="60" t="s">
        <v>253</v>
      </c>
      <c r="W49" s="65">
        <v>2</v>
      </c>
      <c r="X49" s="211"/>
      <c r="Y49" s="29"/>
    </row>
    <row r="50" spans="1:25" s="20" customFormat="1" ht="71.25" customHeight="1">
      <c r="A50" s="309"/>
      <c r="B50" s="277"/>
      <c r="C50" s="54" t="s">
        <v>254</v>
      </c>
      <c r="D50" s="146" t="s">
        <v>202</v>
      </c>
      <c r="E50" s="146" t="s">
        <v>24</v>
      </c>
      <c r="F50" s="146" t="s">
        <v>213</v>
      </c>
      <c r="G50" s="59" t="str">
        <f>+G47</f>
        <v>Coordinacion Agropecuario Ambiental y Minero</v>
      </c>
      <c r="H50" s="174" t="s">
        <v>240</v>
      </c>
      <c r="I50" s="8" t="s">
        <v>471</v>
      </c>
      <c r="J50" s="24"/>
      <c r="K50" s="54"/>
      <c r="L50" s="54"/>
      <c r="M50" s="54"/>
      <c r="N50" s="54"/>
      <c r="O50" s="54"/>
      <c r="P50" s="54"/>
      <c r="Q50" s="54"/>
      <c r="R50" s="54"/>
      <c r="S50" s="54"/>
      <c r="T50" s="86"/>
      <c r="U50" s="136"/>
      <c r="V50" s="60" t="s">
        <v>255</v>
      </c>
      <c r="W50" s="65">
        <v>2</v>
      </c>
      <c r="X50" s="212"/>
      <c r="Y50" s="29"/>
    </row>
    <row r="51" spans="1:25" s="20" customFormat="1" ht="54.75" customHeight="1">
      <c r="A51" s="287" t="s">
        <v>38</v>
      </c>
      <c r="B51" s="274" t="s">
        <v>167</v>
      </c>
      <c r="C51" s="54" t="s">
        <v>256</v>
      </c>
      <c r="D51" s="146" t="s">
        <v>202</v>
      </c>
      <c r="E51" s="146" t="s">
        <v>24</v>
      </c>
      <c r="F51" s="146" t="s">
        <v>213</v>
      </c>
      <c r="G51" s="60" t="str">
        <f>+G46</f>
        <v>Secretaria de infraestructura </v>
      </c>
      <c r="H51" s="33" t="s">
        <v>240</v>
      </c>
      <c r="I51" s="8" t="s">
        <v>471</v>
      </c>
      <c r="J51" s="75"/>
      <c r="K51" s="54"/>
      <c r="L51" s="54"/>
      <c r="M51" s="54"/>
      <c r="N51" s="54"/>
      <c r="O51" s="54"/>
      <c r="P51" s="54"/>
      <c r="Q51" s="54"/>
      <c r="R51" s="54"/>
      <c r="S51" s="54"/>
      <c r="T51" s="81"/>
      <c r="U51" s="82"/>
      <c r="V51" s="60" t="s">
        <v>257</v>
      </c>
      <c r="W51" s="149">
        <v>0.02</v>
      </c>
      <c r="X51" s="210">
        <v>65000000</v>
      </c>
      <c r="Y51" s="29"/>
    </row>
    <row r="52" spans="1:25" s="20" customFormat="1" ht="54.75" customHeight="1">
      <c r="A52" s="288"/>
      <c r="B52" s="275"/>
      <c r="C52" s="54" t="s">
        <v>258</v>
      </c>
      <c r="D52" s="146" t="s">
        <v>202</v>
      </c>
      <c r="E52" s="146" t="s">
        <v>24</v>
      </c>
      <c r="F52" s="146" t="s">
        <v>213</v>
      </c>
      <c r="G52" s="60" t="str">
        <f>+G47</f>
        <v>Coordinacion Agropecuario Ambiental y Minero</v>
      </c>
      <c r="H52" s="33" t="s">
        <v>240</v>
      </c>
      <c r="I52" s="8" t="s">
        <v>471</v>
      </c>
      <c r="J52" s="175"/>
      <c r="K52" s="54"/>
      <c r="L52" s="54"/>
      <c r="M52" s="54"/>
      <c r="N52" s="54"/>
      <c r="O52" s="54"/>
      <c r="P52" s="54"/>
      <c r="Q52" s="54"/>
      <c r="R52" s="54"/>
      <c r="S52" s="54"/>
      <c r="T52" s="81"/>
      <c r="U52" s="176"/>
      <c r="V52" s="60" t="s">
        <v>259</v>
      </c>
      <c r="W52" s="178">
        <v>0.4</v>
      </c>
      <c r="X52" s="211"/>
      <c r="Y52" s="29"/>
    </row>
    <row r="53" spans="1:25" s="20" customFormat="1" ht="54.75" customHeight="1">
      <c r="A53" s="288"/>
      <c r="B53" s="275"/>
      <c r="C53" s="54" t="s">
        <v>260</v>
      </c>
      <c r="D53" s="146" t="s">
        <v>202</v>
      </c>
      <c r="E53" s="146" t="s">
        <v>24</v>
      </c>
      <c r="F53" s="146" t="s">
        <v>213</v>
      </c>
      <c r="G53" s="60" t="str">
        <f>+G47</f>
        <v>Coordinacion Agropecuario Ambiental y Minero</v>
      </c>
      <c r="H53" s="33" t="s">
        <v>240</v>
      </c>
      <c r="I53" s="8" t="s">
        <v>471</v>
      </c>
      <c r="J53" s="175"/>
      <c r="K53" s="54"/>
      <c r="L53" s="54"/>
      <c r="M53" s="54"/>
      <c r="N53" s="54"/>
      <c r="O53" s="54"/>
      <c r="P53" s="54"/>
      <c r="Q53" s="54"/>
      <c r="R53" s="54"/>
      <c r="S53" s="54"/>
      <c r="T53" s="81"/>
      <c r="U53" s="176"/>
      <c r="V53" s="60" t="s">
        <v>261</v>
      </c>
      <c r="W53" s="65">
        <v>1</v>
      </c>
      <c r="X53" s="211"/>
      <c r="Y53" s="29"/>
    </row>
    <row r="54" spans="1:25" s="20" customFormat="1" ht="54.75" customHeight="1">
      <c r="A54" s="288"/>
      <c r="B54" s="275"/>
      <c r="C54" s="54" t="s">
        <v>262</v>
      </c>
      <c r="D54" s="146" t="s">
        <v>202</v>
      </c>
      <c r="E54" s="146" t="s">
        <v>24</v>
      </c>
      <c r="F54" s="146" t="s">
        <v>213</v>
      </c>
      <c r="G54" s="60" t="str">
        <f>+G48</f>
        <v>Coordinacion Agropecuario Ambiental y Minero</v>
      </c>
      <c r="H54" s="33" t="s">
        <v>240</v>
      </c>
      <c r="I54" s="8" t="s">
        <v>471</v>
      </c>
      <c r="J54" s="175"/>
      <c r="K54" s="54"/>
      <c r="L54" s="54"/>
      <c r="M54" s="54"/>
      <c r="N54" s="54"/>
      <c r="O54" s="54"/>
      <c r="P54" s="54"/>
      <c r="Q54" s="54"/>
      <c r="R54" s="54"/>
      <c r="S54" s="54"/>
      <c r="T54" s="81"/>
      <c r="U54" s="176"/>
      <c r="V54" s="60" t="s">
        <v>263</v>
      </c>
      <c r="W54" s="65">
        <v>2</v>
      </c>
      <c r="X54" s="211"/>
      <c r="Y54" s="29"/>
    </row>
    <row r="55" spans="1:25" s="20" customFormat="1" ht="54.75" customHeight="1">
      <c r="A55" s="288"/>
      <c r="B55" s="275"/>
      <c r="C55" s="54" t="s">
        <v>264</v>
      </c>
      <c r="D55" s="146" t="s">
        <v>202</v>
      </c>
      <c r="E55" s="146" t="s">
        <v>24</v>
      </c>
      <c r="F55" s="146" t="s">
        <v>213</v>
      </c>
      <c r="G55" s="60" t="str">
        <f>+G49</f>
        <v>Secretaria de infraestructura </v>
      </c>
      <c r="H55" s="33" t="s">
        <v>265</v>
      </c>
      <c r="I55" s="8" t="s">
        <v>471</v>
      </c>
      <c r="J55" s="175"/>
      <c r="K55" s="54"/>
      <c r="L55" s="54"/>
      <c r="M55" s="81"/>
      <c r="N55" s="81"/>
      <c r="O55" s="81"/>
      <c r="P55" s="81"/>
      <c r="Q55" s="81"/>
      <c r="R55" s="81"/>
      <c r="S55" s="81"/>
      <c r="T55" s="81"/>
      <c r="U55" s="176"/>
      <c r="V55" s="60" t="s">
        <v>268</v>
      </c>
      <c r="W55" s="65">
        <v>2</v>
      </c>
      <c r="X55" s="211"/>
      <c r="Y55" s="183"/>
    </row>
    <row r="56" spans="1:25" s="20" customFormat="1" ht="54.75" customHeight="1">
      <c r="A56" s="288"/>
      <c r="B56" s="275"/>
      <c r="C56" s="54" t="s">
        <v>266</v>
      </c>
      <c r="D56" s="146" t="s">
        <v>202</v>
      </c>
      <c r="E56" s="146" t="s">
        <v>24</v>
      </c>
      <c r="F56" s="146" t="s">
        <v>213</v>
      </c>
      <c r="G56" s="60" t="s">
        <v>267</v>
      </c>
      <c r="H56" s="33" t="s">
        <v>265</v>
      </c>
      <c r="I56" s="8" t="s">
        <v>471</v>
      </c>
      <c r="J56" s="175"/>
      <c r="K56" s="54"/>
      <c r="L56" s="54"/>
      <c r="M56" s="54"/>
      <c r="N56" s="54"/>
      <c r="O56" s="54"/>
      <c r="P56" s="54"/>
      <c r="Q56" s="54"/>
      <c r="R56" s="54"/>
      <c r="S56" s="54"/>
      <c r="T56" s="81"/>
      <c r="U56" s="176"/>
      <c r="V56" s="60" t="s">
        <v>269</v>
      </c>
      <c r="W56" s="149">
        <v>1</v>
      </c>
      <c r="X56" s="211"/>
      <c r="Y56" s="183"/>
    </row>
    <row r="57" spans="1:25" s="20" customFormat="1" ht="54.75" customHeight="1">
      <c r="A57" s="288"/>
      <c r="B57" s="275"/>
      <c r="C57" s="54" t="s">
        <v>270</v>
      </c>
      <c r="D57" s="146" t="s">
        <v>202</v>
      </c>
      <c r="E57" s="146" t="s">
        <v>24</v>
      </c>
      <c r="F57" s="146" t="s">
        <v>213</v>
      </c>
      <c r="G57" s="60" t="s">
        <v>267</v>
      </c>
      <c r="H57" s="33" t="s">
        <v>265</v>
      </c>
      <c r="I57" s="8" t="s">
        <v>471</v>
      </c>
      <c r="J57" s="175"/>
      <c r="K57" s="54"/>
      <c r="L57" s="54"/>
      <c r="M57" s="81"/>
      <c r="N57" s="81"/>
      <c r="O57" s="81"/>
      <c r="P57" s="81"/>
      <c r="Q57" s="81"/>
      <c r="R57" s="81"/>
      <c r="S57" s="81"/>
      <c r="T57" s="81"/>
      <c r="U57" s="176"/>
      <c r="V57" s="60" t="s">
        <v>271</v>
      </c>
      <c r="W57" s="149">
        <v>0.02</v>
      </c>
      <c r="X57" s="211"/>
      <c r="Y57" s="183"/>
    </row>
    <row r="58" spans="1:25" s="20" customFormat="1" ht="54.75" customHeight="1">
      <c r="A58" s="288"/>
      <c r="B58" s="275"/>
      <c r="C58" s="54" t="s">
        <v>272</v>
      </c>
      <c r="D58" s="146" t="s">
        <v>202</v>
      </c>
      <c r="E58" s="146" t="s">
        <v>24</v>
      </c>
      <c r="F58" s="146" t="s">
        <v>213</v>
      </c>
      <c r="G58" s="60" t="s">
        <v>267</v>
      </c>
      <c r="H58" s="33" t="s">
        <v>265</v>
      </c>
      <c r="I58" s="8" t="s">
        <v>471</v>
      </c>
      <c r="J58" s="175"/>
      <c r="K58" s="54"/>
      <c r="L58" s="54"/>
      <c r="M58" s="81"/>
      <c r="N58" s="81"/>
      <c r="O58" s="81"/>
      <c r="P58" s="81"/>
      <c r="Q58" s="81"/>
      <c r="R58" s="81"/>
      <c r="S58" s="81"/>
      <c r="T58" s="81"/>
      <c r="U58" s="176"/>
      <c r="V58" s="60"/>
      <c r="W58" s="149">
        <v>0.03</v>
      </c>
      <c r="X58" s="211"/>
      <c r="Y58" s="183"/>
    </row>
    <row r="59" spans="1:25" ht="63.75" customHeight="1">
      <c r="A59" s="288"/>
      <c r="B59" s="275"/>
      <c r="C59" s="50" t="s">
        <v>59</v>
      </c>
      <c r="D59" s="146" t="s">
        <v>202</v>
      </c>
      <c r="E59" s="145" t="s">
        <v>24</v>
      </c>
      <c r="F59" s="146" t="s">
        <v>213</v>
      </c>
      <c r="G59" s="299" t="str">
        <f>+G51</f>
        <v>Secretaria de infraestructura </v>
      </c>
      <c r="H59" s="5" t="s">
        <v>238</v>
      </c>
      <c r="I59" s="8" t="s">
        <v>471</v>
      </c>
      <c r="J59" s="54"/>
      <c r="K59" s="54"/>
      <c r="L59" s="54"/>
      <c r="M59" s="54"/>
      <c r="N59" s="54"/>
      <c r="O59" s="54"/>
      <c r="P59" s="54"/>
      <c r="Q59" s="54"/>
      <c r="R59" s="137"/>
      <c r="S59" s="137"/>
      <c r="T59" s="137"/>
      <c r="U59" s="137"/>
      <c r="V59" s="254" t="s">
        <v>104</v>
      </c>
      <c r="W59" s="269">
        <v>1</v>
      </c>
      <c r="X59" s="211"/>
      <c r="Y59" s="183"/>
    </row>
    <row r="60" spans="1:25" ht="0.75" customHeight="1" hidden="1">
      <c r="A60" s="46"/>
      <c r="B60" s="79"/>
      <c r="C60" s="50"/>
      <c r="D60" s="145"/>
      <c r="E60" s="145"/>
      <c r="F60" s="146" t="s">
        <v>213</v>
      </c>
      <c r="G60" s="300"/>
      <c r="H60" s="5"/>
      <c r="I60" s="5"/>
      <c r="J60" s="1"/>
      <c r="K60" s="1"/>
      <c r="L60" s="1"/>
      <c r="M60" s="1"/>
      <c r="N60" s="1"/>
      <c r="O60" s="1"/>
      <c r="P60" s="36"/>
      <c r="Q60" s="1"/>
      <c r="R60" s="1"/>
      <c r="S60" s="1"/>
      <c r="T60" s="1"/>
      <c r="U60" s="1"/>
      <c r="V60" s="285"/>
      <c r="W60" s="270"/>
      <c r="X60" s="211"/>
      <c r="Y60" s="183"/>
    </row>
    <row r="61" spans="1:25" ht="24.75" customHeight="1" hidden="1">
      <c r="A61" s="46"/>
      <c r="B61" s="79"/>
      <c r="C61" s="50"/>
      <c r="D61" s="145"/>
      <c r="E61" s="145"/>
      <c r="F61" s="146" t="s">
        <v>213</v>
      </c>
      <c r="G61" s="300"/>
      <c r="H61" s="5"/>
      <c r="I61" s="5"/>
      <c r="J61" s="1"/>
      <c r="K61" s="1"/>
      <c r="L61" s="1"/>
      <c r="M61" s="1"/>
      <c r="N61" s="1"/>
      <c r="O61" s="1"/>
      <c r="P61" s="1"/>
      <c r="Q61" s="36"/>
      <c r="R61" s="36"/>
      <c r="S61" s="36"/>
      <c r="T61" s="36"/>
      <c r="U61" s="36"/>
      <c r="V61" s="285"/>
      <c r="W61" s="270"/>
      <c r="X61" s="211"/>
      <c r="Y61" s="183"/>
    </row>
    <row r="62" spans="1:25" ht="24.75" customHeight="1" hidden="1">
      <c r="A62" s="46"/>
      <c r="B62" s="79"/>
      <c r="C62" s="50"/>
      <c r="D62" s="145"/>
      <c r="E62" s="145"/>
      <c r="F62" s="146" t="s">
        <v>213</v>
      </c>
      <c r="G62" s="300"/>
      <c r="H62" s="5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6"/>
      <c r="V62" s="285"/>
      <c r="W62" s="270"/>
      <c r="X62" s="211"/>
      <c r="Y62" s="183"/>
    </row>
    <row r="63" spans="1:25" ht="33.75" customHeight="1" hidden="1">
      <c r="A63" s="46"/>
      <c r="B63" s="79"/>
      <c r="C63" s="50"/>
      <c r="D63" s="145"/>
      <c r="E63" s="145"/>
      <c r="F63" s="146" t="s">
        <v>213</v>
      </c>
      <c r="G63" s="301"/>
      <c r="H63" s="5"/>
      <c r="I63" s="5"/>
      <c r="J63" s="37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9"/>
      <c r="V63" s="286"/>
      <c r="W63" s="271"/>
      <c r="X63" s="212"/>
      <c r="Y63" s="184"/>
    </row>
    <row r="64" spans="1:25" ht="36" customHeight="1" hidden="1">
      <c r="A64" s="47"/>
      <c r="B64" s="79"/>
      <c r="C64" s="50"/>
      <c r="D64" s="145"/>
      <c r="E64" s="145" t="s">
        <v>24</v>
      </c>
      <c r="F64" s="146" t="s">
        <v>213</v>
      </c>
      <c r="G64" s="282" t="s">
        <v>20</v>
      </c>
      <c r="H64" s="5"/>
      <c r="I64" s="5"/>
      <c r="J64" s="1"/>
      <c r="K64" s="1"/>
      <c r="L64" s="25"/>
      <c r="M64" s="35"/>
      <c r="N64" s="1"/>
      <c r="O64" s="1"/>
      <c r="P64" s="1"/>
      <c r="Q64" s="1"/>
      <c r="R64" s="1"/>
      <c r="S64" s="1"/>
      <c r="T64" s="1"/>
      <c r="U64" s="1"/>
      <c r="V64" s="254" t="s">
        <v>29</v>
      </c>
      <c r="W64" s="269"/>
      <c r="X64" s="257" t="s">
        <v>32</v>
      </c>
      <c r="Y64" s="204"/>
    </row>
    <row r="65" spans="1:25" ht="29.25" customHeight="1" hidden="1">
      <c r="A65" s="47"/>
      <c r="B65" s="79"/>
      <c r="C65" s="50"/>
      <c r="D65" s="145"/>
      <c r="E65" s="145"/>
      <c r="F65" s="146" t="s">
        <v>213</v>
      </c>
      <c r="G65" s="267"/>
      <c r="H65" s="5"/>
      <c r="I65" s="5"/>
      <c r="J65" s="1"/>
      <c r="K65" s="1"/>
      <c r="L65" s="1"/>
      <c r="M65" s="1"/>
      <c r="N65" s="1"/>
      <c r="O65" s="1"/>
      <c r="P65" s="34"/>
      <c r="Q65" s="34"/>
      <c r="R65" s="1"/>
      <c r="S65" s="1"/>
      <c r="T65" s="1"/>
      <c r="U65" s="1"/>
      <c r="V65" s="285"/>
      <c r="W65" s="270"/>
      <c r="X65" s="255"/>
      <c r="Y65" s="205"/>
    </row>
    <row r="66" spans="1:25" ht="24.75" customHeight="1" hidden="1">
      <c r="A66" s="47"/>
      <c r="B66" s="79"/>
      <c r="C66" s="50"/>
      <c r="D66" s="145"/>
      <c r="E66" s="145"/>
      <c r="F66" s="146" t="s">
        <v>213</v>
      </c>
      <c r="G66" s="267"/>
      <c r="H66" s="5"/>
      <c r="I66" s="5"/>
      <c r="J66" s="1"/>
      <c r="K66" s="1"/>
      <c r="L66" s="1"/>
      <c r="M66" s="1"/>
      <c r="N66" s="1"/>
      <c r="O66" s="1"/>
      <c r="P66" s="1"/>
      <c r="Q66" s="1"/>
      <c r="R66" s="34"/>
      <c r="S66" s="34"/>
      <c r="T66" s="34"/>
      <c r="U66" s="34"/>
      <c r="V66" s="285"/>
      <c r="W66" s="270"/>
      <c r="X66" s="255"/>
      <c r="Y66" s="205"/>
    </row>
    <row r="67" spans="1:25" ht="24.75" customHeight="1" hidden="1">
      <c r="A67" s="47"/>
      <c r="B67" s="79"/>
      <c r="C67" s="50"/>
      <c r="D67" s="145"/>
      <c r="E67" s="145"/>
      <c r="F67" s="146" t="s">
        <v>213</v>
      </c>
      <c r="G67" s="267"/>
      <c r="H67" s="5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4"/>
      <c r="V67" s="285"/>
      <c r="W67" s="270"/>
      <c r="X67" s="255"/>
      <c r="Y67" s="205"/>
    </row>
    <row r="68" spans="1:25" ht="33.75" customHeight="1" hidden="1">
      <c r="A68" s="47"/>
      <c r="B68" s="79"/>
      <c r="C68" s="50"/>
      <c r="D68" s="145"/>
      <c r="E68" s="145"/>
      <c r="F68" s="146" t="s">
        <v>213</v>
      </c>
      <c r="G68" s="268"/>
      <c r="H68" s="5"/>
      <c r="I68" s="5"/>
      <c r="J68" s="37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40"/>
      <c r="V68" s="286"/>
      <c r="W68" s="271"/>
      <c r="X68" s="256"/>
      <c r="Y68" s="206"/>
    </row>
    <row r="69" spans="1:25" ht="45.75" customHeight="1" hidden="1">
      <c r="A69" s="47"/>
      <c r="B69" s="79"/>
      <c r="C69" s="50"/>
      <c r="D69" s="145"/>
      <c r="E69" s="145" t="s">
        <v>23</v>
      </c>
      <c r="F69" s="146" t="s">
        <v>213</v>
      </c>
      <c r="G69" s="23" t="s">
        <v>18</v>
      </c>
      <c r="H69" s="5"/>
      <c r="I69" s="5"/>
      <c r="J69" s="41"/>
      <c r="K69" s="42"/>
      <c r="L69" s="42"/>
      <c r="M69" s="42"/>
      <c r="N69" s="42"/>
      <c r="O69" s="42"/>
      <c r="P69" s="43"/>
      <c r="Q69" s="43"/>
      <c r="R69" s="43"/>
      <c r="S69" s="43"/>
      <c r="T69" s="43"/>
      <c r="U69" s="44"/>
      <c r="V69" s="56" t="s">
        <v>29</v>
      </c>
      <c r="W69" s="151"/>
      <c r="X69" s="26" t="s">
        <v>30</v>
      </c>
      <c r="Y69" s="12"/>
    </row>
    <row r="70" spans="1:25" ht="29.25" customHeight="1" hidden="1">
      <c r="A70" s="47"/>
      <c r="B70" s="79"/>
      <c r="C70" s="50"/>
      <c r="D70" s="145"/>
      <c r="E70" s="145" t="s">
        <v>22</v>
      </c>
      <c r="F70" s="146" t="s">
        <v>213</v>
      </c>
      <c r="G70" s="282" t="s">
        <v>18</v>
      </c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45"/>
      <c r="U70" s="1"/>
      <c r="V70" s="294" t="s">
        <v>29</v>
      </c>
      <c r="W70" s="269"/>
      <c r="X70" s="257" t="s">
        <v>31</v>
      </c>
      <c r="Y70" s="204"/>
    </row>
    <row r="71" spans="1:25" ht="29.25" customHeight="1" hidden="1">
      <c r="A71" s="47"/>
      <c r="B71" s="79"/>
      <c r="C71" s="50"/>
      <c r="D71" s="145"/>
      <c r="E71" s="145"/>
      <c r="F71" s="146" t="s">
        <v>213</v>
      </c>
      <c r="G71" s="283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45"/>
      <c r="U71" s="1"/>
      <c r="V71" s="295"/>
      <c r="W71" s="270"/>
      <c r="X71" s="255"/>
      <c r="Y71" s="205"/>
    </row>
    <row r="72" spans="1:25" ht="29.25" customHeight="1" hidden="1">
      <c r="A72" s="47"/>
      <c r="B72" s="80"/>
      <c r="C72" s="50"/>
      <c r="D72" s="145"/>
      <c r="E72" s="145"/>
      <c r="F72" s="146" t="s">
        <v>213</v>
      </c>
      <c r="G72" s="283"/>
      <c r="H72" s="5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45"/>
      <c r="V72" s="295"/>
      <c r="W72" s="270"/>
      <c r="X72" s="255"/>
      <c r="Y72" s="205"/>
    </row>
    <row r="73" spans="1:25" ht="30" customHeight="1" hidden="1">
      <c r="A73" s="48"/>
      <c r="B73" s="49"/>
      <c r="C73" s="50"/>
      <c r="D73" s="145"/>
      <c r="E73" s="145"/>
      <c r="F73" s="146" t="s">
        <v>213</v>
      </c>
      <c r="G73" s="284"/>
      <c r="H73" s="5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45"/>
      <c r="V73" s="296"/>
      <c r="W73" s="271"/>
      <c r="X73" s="256"/>
      <c r="Y73" s="206"/>
    </row>
    <row r="74" spans="1:25" ht="58.5" customHeight="1">
      <c r="A74" s="278" t="s">
        <v>39</v>
      </c>
      <c r="B74" s="274" t="s">
        <v>168</v>
      </c>
      <c r="C74" s="50" t="s">
        <v>273</v>
      </c>
      <c r="D74" s="146" t="s">
        <v>202</v>
      </c>
      <c r="E74" s="146" t="s">
        <v>24</v>
      </c>
      <c r="F74" s="146" t="s">
        <v>213</v>
      </c>
      <c r="G74" s="70" t="s">
        <v>242</v>
      </c>
      <c r="H74" s="4" t="s">
        <v>218</v>
      </c>
      <c r="I74" s="8" t="s">
        <v>471</v>
      </c>
      <c r="J74" s="143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57" t="s">
        <v>276</v>
      </c>
      <c r="W74" s="65">
        <v>1</v>
      </c>
      <c r="X74" s="210">
        <f>100000000+95000000</f>
        <v>195000000</v>
      </c>
      <c r="Y74" s="204"/>
    </row>
    <row r="75" spans="1:25" ht="60" customHeight="1">
      <c r="A75" s="278"/>
      <c r="B75" s="275"/>
      <c r="C75" s="50" t="s">
        <v>274</v>
      </c>
      <c r="D75" s="146" t="s">
        <v>202</v>
      </c>
      <c r="E75" s="146" t="s">
        <v>24</v>
      </c>
      <c r="F75" s="146" t="s">
        <v>213</v>
      </c>
      <c r="G75" s="70" t="s">
        <v>154</v>
      </c>
      <c r="H75" s="4" t="s">
        <v>237</v>
      </c>
      <c r="I75" s="8" t="s">
        <v>471</v>
      </c>
      <c r="J75" s="54"/>
      <c r="K75" s="75"/>
      <c r="L75" s="54"/>
      <c r="M75" s="54"/>
      <c r="N75" s="54"/>
      <c r="O75" s="54"/>
      <c r="P75" s="97"/>
      <c r="Q75" s="97"/>
      <c r="R75" s="97"/>
      <c r="S75" s="97"/>
      <c r="T75" s="97"/>
      <c r="U75" s="97"/>
      <c r="V75" s="57" t="s">
        <v>277</v>
      </c>
      <c r="W75" s="65">
        <v>1</v>
      </c>
      <c r="X75" s="211"/>
      <c r="Y75" s="205"/>
    </row>
    <row r="76" spans="1:25" ht="60.75" customHeight="1">
      <c r="A76" s="278"/>
      <c r="B76" s="275"/>
      <c r="C76" s="50" t="s">
        <v>275</v>
      </c>
      <c r="D76" s="146" t="s">
        <v>202</v>
      </c>
      <c r="E76" s="146" t="s">
        <v>24</v>
      </c>
      <c r="F76" s="146" t="s">
        <v>213</v>
      </c>
      <c r="G76" s="63" t="str">
        <f>+G75</f>
        <v>Coordinación  Agropecuario Ambiental y Minero  </v>
      </c>
      <c r="H76" s="4" t="s">
        <v>237</v>
      </c>
      <c r="I76" s="8" t="s">
        <v>471</v>
      </c>
      <c r="J76" s="54"/>
      <c r="K76" s="54"/>
      <c r="L76" s="54"/>
      <c r="M76" s="54"/>
      <c r="N76" s="54"/>
      <c r="O76" s="54"/>
      <c r="P76" s="157"/>
      <c r="Q76" s="157"/>
      <c r="R76" s="157"/>
      <c r="S76" s="157"/>
      <c r="T76" s="157"/>
      <c r="U76" s="157"/>
      <c r="V76" s="57" t="s">
        <v>278</v>
      </c>
      <c r="W76" s="65">
        <v>2</v>
      </c>
      <c r="X76" s="211"/>
      <c r="Y76" s="205"/>
    </row>
    <row r="77" spans="1:25" ht="56.25" customHeight="1">
      <c r="A77" s="278"/>
      <c r="B77" s="275"/>
      <c r="C77" s="50" t="s">
        <v>279</v>
      </c>
      <c r="D77" s="146" t="s">
        <v>202</v>
      </c>
      <c r="E77" s="146" t="s">
        <v>24</v>
      </c>
      <c r="F77" s="146" t="s">
        <v>213</v>
      </c>
      <c r="G77" s="63" t="str">
        <f>+G59</f>
        <v>Secretaria de infraestructura </v>
      </c>
      <c r="H77" s="7" t="s">
        <v>240</v>
      </c>
      <c r="I77" s="8" t="s">
        <v>471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81"/>
      <c r="U77" s="81"/>
      <c r="V77" s="57" t="s">
        <v>280</v>
      </c>
      <c r="W77" s="28">
        <v>2</v>
      </c>
      <c r="X77" s="211"/>
      <c r="Y77" s="205"/>
    </row>
    <row r="78" spans="1:25" ht="51.75" customHeight="1">
      <c r="A78" s="278"/>
      <c r="B78" s="275"/>
      <c r="C78" s="50" t="s">
        <v>281</v>
      </c>
      <c r="D78" s="146" t="s">
        <v>202</v>
      </c>
      <c r="E78" s="146" t="s">
        <v>24</v>
      </c>
      <c r="F78" s="146" t="s">
        <v>213</v>
      </c>
      <c r="G78" s="69" t="str">
        <f aca="true" t="shared" si="0" ref="G78:G90">+G77</f>
        <v>Secretaria de infraestructura </v>
      </c>
      <c r="H78" s="7" t="s">
        <v>240</v>
      </c>
      <c r="I78" s="8" t="s">
        <v>471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81"/>
      <c r="U78" s="81"/>
      <c r="V78" s="57" t="s">
        <v>284</v>
      </c>
      <c r="W78" s="30">
        <v>1</v>
      </c>
      <c r="X78" s="211"/>
      <c r="Y78" s="205"/>
    </row>
    <row r="79" spans="1:25" ht="51.75" customHeight="1">
      <c r="A79" s="278"/>
      <c r="B79" s="275"/>
      <c r="C79" s="50" t="s">
        <v>282</v>
      </c>
      <c r="D79" s="146" t="s">
        <v>202</v>
      </c>
      <c r="E79" s="146" t="s">
        <v>24</v>
      </c>
      <c r="F79" s="146" t="s">
        <v>213</v>
      </c>
      <c r="G79" s="69" t="str">
        <f t="shared" si="0"/>
        <v>Secretaria de infraestructura </v>
      </c>
      <c r="H79" s="7" t="s">
        <v>283</v>
      </c>
      <c r="I79" s="8" t="s">
        <v>471</v>
      </c>
      <c r="J79" s="54"/>
      <c r="K79" s="54"/>
      <c r="L79" s="54"/>
      <c r="M79" s="54"/>
      <c r="N79" s="54"/>
      <c r="O79" s="81"/>
      <c r="P79" s="81"/>
      <c r="Q79" s="81"/>
      <c r="R79" s="81"/>
      <c r="S79" s="81"/>
      <c r="T79" s="81"/>
      <c r="U79" s="81"/>
      <c r="V79" s="57" t="s">
        <v>285</v>
      </c>
      <c r="W79" s="30">
        <v>2</v>
      </c>
      <c r="X79" s="211"/>
      <c r="Y79" s="181"/>
    </row>
    <row r="80" spans="1:25" ht="51.75" customHeight="1">
      <c r="A80" s="278"/>
      <c r="B80" s="275"/>
      <c r="C80" s="50" t="s">
        <v>520</v>
      </c>
      <c r="D80" s="146" t="s">
        <v>202</v>
      </c>
      <c r="E80" s="146" t="s">
        <v>24</v>
      </c>
      <c r="F80" s="146" t="s">
        <v>213</v>
      </c>
      <c r="G80" s="69" t="str">
        <f t="shared" si="0"/>
        <v>Secretaria de infraestructura </v>
      </c>
      <c r="H80" s="7" t="s">
        <v>283</v>
      </c>
      <c r="I80" s="8" t="s">
        <v>471</v>
      </c>
      <c r="J80" s="54"/>
      <c r="K80" s="54"/>
      <c r="L80" s="54"/>
      <c r="M80" s="54"/>
      <c r="N80" s="54"/>
      <c r="O80" s="81"/>
      <c r="P80" s="81"/>
      <c r="Q80" s="81"/>
      <c r="R80" s="81"/>
      <c r="S80" s="81"/>
      <c r="T80" s="81"/>
      <c r="U80" s="81"/>
      <c r="V80" s="57" t="s">
        <v>286</v>
      </c>
      <c r="W80" s="64">
        <v>0.1</v>
      </c>
      <c r="X80" s="211"/>
      <c r="Y80" s="181"/>
    </row>
    <row r="81" spans="1:25" ht="51.75" customHeight="1">
      <c r="A81" s="278"/>
      <c r="B81" s="275"/>
      <c r="C81" s="50" t="s">
        <v>287</v>
      </c>
      <c r="D81" s="146" t="s">
        <v>202</v>
      </c>
      <c r="E81" s="146" t="s">
        <v>24</v>
      </c>
      <c r="F81" s="146" t="s">
        <v>213</v>
      </c>
      <c r="G81" s="69" t="str">
        <f t="shared" si="0"/>
        <v>Secretaria de infraestructura </v>
      </c>
      <c r="H81" s="7" t="s">
        <v>283</v>
      </c>
      <c r="I81" s="8" t="s">
        <v>471</v>
      </c>
      <c r="J81" s="54"/>
      <c r="K81" s="54"/>
      <c r="L81" s="54"/>
      <c r="M81" s="54"/>
      <c r="N81" s="54"/>
      <c r="O81" s="81"/>
      <c r="P81" s="81"/>
      <c r="Q81" s="81"/>
      <c r="R81" s="81"/>
      <c r="S81" s="81"/>
      <c r="T81" s="81"/>
      <c r="U81" s="81"/>
      <c r="V81" s="57" t="s">
        <v>288</v>
      </c>
      <c r="W81" s="30">
        <v>2</v>
      </c>
      <c r="X81" s="211"/>
      <c r="Y81" s="181"/>
    </row>
    <row r="82" spans="1:25" ht="51.75" customHeight="1">
      <c r="A82" s="278"/>
      <c r="B82" s="275"/>
      <c r="C82" s="50" t="s">
        <v>289</v>
      </c>
      <c r="D82" s="146" t="s">
        <v>202</v>
      </c>
      <c r="E82" s="146" t="s">
        <v>24</v>
      </c>
      <c r="F82" s="146" t="s">
        <v>213</v>
      </c>
      <c r="G82" s="69" t="str">
        <f t="shared" si="0"/>
        <v>Secretaria de infraestructura </v>
      </c>
      <c r="H82" s="7" t="s">
        <v>283</v>
      </c>
      <c r="I82" s="8" t="s">
        <v>471</v>
      </c>
      <c r="J82" s="54"/>
      <c r="K82" s="54"/>
      <c r="L82" s="54"/>
      <c r="M82" s="54"/>
      <c r="N82" s="54"/>
      <c r="O82" s="81"/>
      <c r="P82" s="81"/>
      <c r="Q82" s="81"/>
      <c r="R82" s="81"/>
      <c r="S82" s="81"/>
      <c r="T82" s="81"/>
      <c r="U82" s="81"/>
      <c r="V82" s="57" t="s">
        <v>290</v>
      </c>
      <c r="W82" s="30">
        <v>1</v>
      </c>
      <c r="X82" s="211"/>
      <c r="Y82" s="181"/>
    </row>
    <row r="83" spans="1:25" ht="51.75" customHeight="1">
      <c r="A83" s="278"/>
      <c r="B83" s="275"/>
      <c r="C83" s="50" t="s">
        <v>291</v>
      </c>
      <c r="D83" s="146" t="s">
        <v>202</v>
      </c>
      <c r="E83" s="146" t="s">
        <v>24</v>
      </c>
      <c r="F83" s="146" t="s">
        <v>213</v>
      </c>
      <c r="G83" s="69" t="str">
        <f t="shared" si="0"/>
        <v>Secretaria de infraestructura </v>
      </c>
      <c r="H83" s="7" t="s">
        <v>238</v>
      </c>
      <c r="I83" s="8" t="s">
        <v>471</v>
      </c>
      <c r="J83" s="54"/>
      <c r="K83" s="54"/>
      <c r="L83" s="54"/>
      <c r="M83" s="54"/>
      <c r="N83" s="54"/>
      <c r="O83" s="54"/>
      <c r="P83" s="54"/>
      <c r="Q83" s="54"/>
      <c r="R83" s="81"/>
      <c r="S83" s="81"/>
      <c r="T83" s="81"/>
      <c r="U83" s="81"/>
      <c r="V83" s="57" t="s">
        <v>292</v>
      </c>
      <c r="W83" s="30">
        <v>2</v>
      </c>
      <c r="X83" s="211"/>
      <c r="Y83" s="181"/>
    </row>
    <row r="84" spans="1:25" ht="51.75" customHeight="1">
      <c r="A84" s="278"/>
      <c r="B84" s="275"/>
      <c r="C84" s="50" t="s">
        <v>293</v>
      </c>
      <c r="D84" s="146" t="s">
        <v>202</v>
      </c>
      <c r="E84" s="146" t="s">
        <v>24</v>
      </c>
      <c r="F84" s="146" t="s">
        <v>213</v>
      </c>
      <c r="G84" s="69" t="str">
        <f t="shared" si="0"/>
        <v>Secretaria de infraestructura </v>
      </c>
      <c r="H84" s="7" t="s">
        <v>265</v>
      </c>
      <c r="I84" s="8" t="s">
        <v>471</v>
      </c>
      <c r="J84" s="54"/>
      <c r="K84" s="54"/>
      <c r="L84" s="54"/>
      <c r="M84" s="81"/>
      <c r="N84" s="81"/>
      <c r="O84" s="81"/>
      <c r="P84" s="81"/>
      <c r="Q84" s="81"/>
      <c r="R84" s="81"/>
      <c r="S84" s="81"/>
      <c r="T84" s="81"/>
      <c r="U84" s="81"/>
      <c r="V84" s="57" t="s">
        <v>294</v>
      </c>
      <c r="W84" s="30">
        <v>1</v>
      </c>
      <c r="X84" s="211"/>
      <c r="Y84" s="181"/>
    </row>
    <row r="85" spans="1:25" ht="51.75" customHeight="1">
      <c r="A85" s="278"/>
      <c r="B85" s="275"/>
      <c r="C85" s="50" t="s">
        <v>295</v>
      </c>
      <c r="D85" s="146" t="s">
        <v>202</v>
      </c>
      <c r="E85" s="146" t="s">
        <v>24</v>
      </c>
      <c r="F85" s="146" t="s">
        <v>213</v>
      </c>
      <c r="G85" s="69" t="str">
        <f t="shared" si="0"/>
        <v>Secretaria de infraestructura </v>
      </c>
      <c r="H85" s="7" t="s">
        <v>237</v>
      </c>
      <c r="I85" s="8" t="s">
        <v>471</v>
      </c>
      <c r="J85" s="54"/>
      <c r="K85" s="54"/>
      <c r="L85" s="54"/>
      <c r="M85" s="54"/>
      <c r="N85" s="54"/>
      <c r="O85" s="81"/>
      <c r="P85" s="81"/>
      <c r="Q85" s="81"/>
      <c r="R85" s="81"/>
      <c r="S85" s="81"/>
      <c r="T85" s="81"/>
      <c r="U85" s="81"/>
      <c r="V85" s="57" t="s">
        <v>296</v>
      </c>
      <c r="W85" s="30">
        <v>2</v>
      </c>
      <c r="X85" s="211"/>
      <c r="Y85" s="181"/>
    </row>
    <row r="86" spans="1:25" ht="51.75" customHeight="1">
      <c r="A86" s="278"/>
      <c r="B86" s="275"/>
      <c r="C86" s="50" t="s">
        <v>297</v>
      </c>
      <c r="D86" s="146" t="s">
        <v>202</v>
      </c>
      <c r="E86" s="146" t="s">
        <v>24</v>
      </c>
      <c r="F86" s="146" t="s">
        <v>213</v>
      </c>
      <c r="G86" s="69" t="str">
        <f t="shared" si="0"/>
        <v>Secretaria de infraestructura </v>
      </c>
      <c r="H86" s="7" t="s">
        <v>237</v>
      </c>
      <c r="I86" s="8" t="s">
        <v>471</v>
      </c>
      <c r="J86" s="54"/>
      <c r="K86" s="54"/>
      <c r="L86" s="54"/>
      <c r="M86" s="54"/>
      <c r="N86" s="54"/>
      <c r="O86" s="81"/>
      <c r="P86" s="81"/>
      <c r="Q86" s="81"/>
      <c r="R86" s="81"/>
      <c r="S86" s="81"/>
      <c r="T86" s="81"/>
      <c r="U86" s="81"/>
      <c r="V86" s="57" t="s">
        <v>298</v>
      </c>
      <c r="W86" s="30">
        <v>2</v>
      </c>
      <c r="X86" s="211"/>
      <c r="Y86" s="181"/>
    </row>
    <row r="87" spans="1:25" ht="51.75" customHeight="1">
      <c r="A87" s="278"/>
      <c r="B87" s="275"/>
      <c r="C87" s="50" t="s">
        <v>299</v>
      </c>
      <c r="D87" s="146" t="s">
        <v>202</v>
      </c>
      <c r="E87" s="146" t="s">
        <v>24</v>
      </c>
      <c r="F87" s="146" t="s">
        <v>213</v>
      </c>
      <c r="G87" s="69" t="str">
        <f t="shared" si="0"/>
        <v>Secretaria de infraestructura </v>
      </c>
      <c r="H87" s="7" t="s">
        <v>237</v>
      </c>
      <c r="I87" s="8" t="s">
        <v>471</v>
      </c>
      <c r="J87" s="54"/>
      <c r="K87" s="54"/>
      <c r="L87" s="54"/>
      <c r="M87" s="54"/>
      <c r="N87" s="54"/>
      <c r="O87" s="81"/>
      <c r="P87" s="81"/>
      <c r="Q87" s="81"/>
      <c r="R87" s="81"/>
      <c r="S87" s="81"/>
      <c r="T87" s="81"/>
      <c r="U87" s="81"/>
      <c r="V87" s="57" t="s">
        <v>300</v>
      </c>
      <c r="W87" s="30">
        <v>4</v>
      </c>
      <c r="X87" s="211"/>
      <c r="Y87" s="181"/>
    </row>
    <row r="88" spans="1:25" ht="51.75" customHeight="1">
      <c r="A88" s="278"/>
      <c r="B88" s="275"/>
      <c r="C88" s="50" t="s">
        <v>301</v>
      </c>
      <c r="D88" s="146" t="s">
        <v>202</v>
      </c>
      <c r="E88" s="146" t="s">
        <v>24</v>
      </c>
      <c r="F88" s="146" t="s">
        <v>213</v>
      </c>
      <c r="G88" s="69" t="str">
        <f t="shared" si="0"/>
        <v>Secretaria de infraestructura </v>
      </c>
      <c r="H88" s="7" t="s">
        <v>265</v>
      </c>
      <c r="I88" s="8" t="s">
        <v>471</v>
      </c>
      <c r="J88" s="54"/>
      <c r="K88" s="54"/>
      <c r="L88" s="54"/>
      <c r="M88" s="81"/>
      <c r="N88" s="81"/>
      <c r="O88" s="81"/>
      <c r="P88" s="81"/>
      <c r="Q88" s="81"/>
      <c r="R88" s="81"/>
      <c r="S88" s="81"/>
      <c r="T88" s="81"/>
      <c r="U88" s="81"/>
      <c r="V88" s="57" t="s">
        <v>302</v>
      </c>
      <c r="W88" s="30">
        <v>1</v>
      </c>
      <c r="X88" s="211"/>
      <c r="Y88" s="181"/>
    </row>
    <row r="89" spans="1:25" ht="51.75" customHeight="1">
      <c r="A89" s="278"/>
      <c r="B89" s="275"/>
      <c r="C89" s="50" t="s">
        <v>303</v>
      </c>
      <c r="D89" s="146" t="s">
        <v>202</v>
      </c>
      <c r="E89" s="146" t="s">
        <v>24</v>
      </c>
      <c r="F89" s="146" t="s">
        <v>213</v>
      </c>
      <c r="G89" s="69" t="str">
        <f t="shared" si="0"/>
        <v>Secretaria de infraestructura </v>
      </c>
      <c r="H89" s="7" t="s">
        <v>265</v>
      </c>
      <c r="I89" s="8" t="s">
        <v>471</v>
      </c>
      <c r="J89" s="54"/>
      <c r="K89" s="54"/>
      <c r="L89" s="54"/>
      <c r="M89" s="81"/>
      <c r="N89" s="81"/>
      <c r="O89" s="81"/>
      <c r="P89" s="81"/>
      <c r="Q89" s="81"/>
      <c r="R89" s="81"/>
      <c r="S89" s="81"/>
      <c r="T89" s="81"/>
      <c r="U89" s="81"/>
      <c r="V89" s="57" t="s">
        <v>304</v>
      </c>
      <c r="W89" s="30">
        <v>2</v>
      </c>
      <c r="X89" s="211"/>
      <c r="Y89" s="181"/>
    </row>
    <row r="90" spans="1:25" ht="51.75" customHeight="1">
      <c r="A90" s="278"/>
      <c r="B90" s="275"/>
      <c r="C90" s="50" t="s">
        <v>305</v>
      </c>
      <c r="D90" s="146" t="s">
        <v>202</v>
      </c>
      <c r="E90" s="146" t="s">
        <v>24</v>
      </c>
      <c r="F90" s="146" t="s">
        <v>213</v>
      </c>
      <c r="G90" s="69" t="str">
        <f t="shared" si="0"/>
        <v>Secretaria de infraestructura </v>
      </c>
      <c r="H90" s="7" t="s">
        <v>283</v>
      </c>
      <c r="I90" s="8" t="s">
        <v>471</v>
      </c>
      <c r="J90" s="54"/>
      <c r="K90" s="54"/>
      <c r="L90" s="54"/>
      <c r="M90" s="54"/>
      <c r="N90" s="54"/>
      <c r="O90" s="81"/>
      <c r="P90" s="81"/>
      <c r="Q90" s="81"/>
      <c r="R90" s="81"/>
      <c r="S90" s="81"/>
      <c r="T90" s="81"/>
      <c r="U90" s="81"/>
      <c r="V90" s="57" t="s">
        <v>306</v>
      </c>
      <c r="W90" s="30">
        <v>1</v>
      </c>
      <c r="X90" s="212"/>
      <c r="Y90" s="182"/>
    </row>
    <row r="91" spans="1:25" ht="50.25" customHeight="1">
      <c r="A91" s="276" t="s">
        <v>40</v>
      </c>
      <c r="B91" s="274" t="s">
        <v>169</v>
      </c>
      <c r="C91" s="83" t="s">
        <v>307</v>
      </c>
      <c r="D91" s="146" t="s">
        <v>202</v>
      </c>
      <c r="E91" s="146" t="s">
        <v>24</v>
      </c>
      <c r="F91" s="146" t="s">
        <v>213</v>
      </c>
      <c r="G91" s="63" t="str">
        <f>+G76</f>
        <v>Coordinación  Agropecuario Ambiental y Minero  </v>
      </c>
      <c r="H91" s="7" t="s">
        <v>283</v>
      </c>
      <c r="I91" s="8" t="s">
        <v>471</v>
      </c>
      <c r="J91" s="54"/>
      <c r="K91" s="54"/>
      <c r="L91" s="54"/>
      <c r="M91" s="54"/>
      <c r="N91" s="54"/>
      <c r="O91" s="81"/>
      <c r="P91" s="81"/>
      <c r="Q91" s="81"/>
      <c r="R91" s="81"/>
      <c r="S91" s="81"/>
      <c r="T91" s="81"/>
      <c r="U91" s="81"/>
      <c r="V91" s="61" t="s">
        <v>308</v>
      </c>
      <c r="W91" s="150">
        <v>2</v>
      </c>
      <c r="X91" s="210">
        <v>20369713</v>
      </c>
      <c r="Y91" s="204"/>
    </row>
    <row r="92" spans="1:25" ht="52.5" customHeight="1">
      <c r="A92" s="276"/>
      <c r="B92" s="275"/>
      <c r="C92" s="50" t="s">
        <v>309</v>
      </c>
      <c r="D92" s="146" t="s">
        <v>202</v>
      </c>
      <c r="E92" s="146" t="s">
        <v>24</v>
      </c>
      <c r="F92" s="146" t="s">
        <v>213</v>
      </c>
      <c r="G92" s="63" t="str">
        <f>+G76</f>
        <v>Coordinación  Agropecuario Ambiental y Minero  </v>
      </c>
      <c r="H92" s="4" t="s">
        <v>240</v>
      </c>
      <c r="I92" s="8" t="s">
        <v>471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97"/>
      <c r="U92" s="97"/>
      <c r="V92" s="55" t="s">
        <v>310</v>
      </c>
      <c r="W92" s="150">
        <v>2</v>
      </c>
      <c r="X92" s="211"/>
      <c r="Y92" s="205"/>
    </row>
    <row r="93" spans="1:25" ht="62.25" customHeight="1">
      <c r="A93" s="276"/>
      <c r="B93" s="275"/>
      <c r="C93" s="50" t="s">
        <v>311</v>
      </c>
      <c r="D93" s="146" t="s">
        <v>202</v>
      </c>
      <c r="E93" s="146" t="s">
        <v>24</v>
      </c>
      <c r="F93" s="146" t="s">
        <v>213</v>
      </c>
      <c r="G93" s="266" t="s">
        <v>191</v>
      </c>
      <c r="H93" s="4" t="str">
        <f>+H92</f>
        <v>1 de Noviembre de 2014</v>
      </c>
      <c r="I93" s="8" t="s">
        <v>471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81"/>
      <c r="U93" s="81"/>
      <c r="V93" s="254" t="s">
        <v>105</v>
      </c>
      <c r="W93" s="151">
        <v>3</v>
      </c>
      <c r="X93" s="211"/>
      <c r="Y93" s="205"/>
    </row>
    <row r="94" spans="1:25" ht="40.5" customHeight="1" hidden="1">
      <c r="A94" s="276"/>
      <c r="B94" s="275"/>
      <c r="C94" s="3"/>
      <c r="D94" s="145"/>
      <c r="E94" s="146" t="s">
        <v>24</v>
      </c>
      <c r="F94" s="146" t="s">
        <v>213</v>
      </c>
      <c r="G94" s="267"/>
      <c r="H94" s="7"/>
      <c r="I94" s="8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255"/>
      <c r="W94" s="152"/>
      <c r="X94" s="211"/>
      <c r="Y94" s="205"/>
    </row>
    <row r="95" spans="1:25" ht="25.5" customHeight="1" hidden="1">
      <c r="A95" s="276"/>
      <c r="B95" s="275"/>
      <c r="C95" s="3"/>
      <c r="D95" s="145"/>
      <c r="E95" s="146" t="s">
        <v>24</v>
      </c>
      <c r="F95" s="146" t="s">
        <v>213</v>
      </c>
      <c r="G95" s="268"/>
      <c r="H95" s="7"/>
      <c r="I95" s="8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256"/>
      <c r="W95" s="152"/>
      <c r="X95" s="212"/>
      <c r="Y95" s="206"/>
    </row>
    <row r="96" spans="1:25" ht="25.5" customHeight="1" hidden="1">
      <c r="A96" s="276"/>
      <c r="B96" s="275"/>
      <c r="C96" s="3"/>
      <c r="D96" s="145"/>
      <c r="E96" s="146" t="s">
        <v>24</v>
      </c>
      <c r="F96" s="146" t="s">
        <v>213</v>
      </c>
      <c r="G96" s="31"/>
      <c r="H96" s="7"/>
      <c r="I96" s="8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28"/>
      <c r="W96" s="152"/>
      <c r="X96" s="28"/>
      <c r="Y96" s="27"/>
    </row>
    <row r="97" spans="1:25" ht="28.5" customHeight="1" hidden="1">
      <c r="A97" s="276"/>
      <c r="B97" s="277"/>
      <c r="C97" s="3"/>
      <c r="D97" s="145"/>
      <c r="E97" s="146" t="s">
        <v>24</v>
      </c>
      <c r="F97" s="146" t="s">
        <v>213</v>
      </c>
      <c r="G97" s="32"/>
      <c r="H97" s="7"/>
      <c r="I97" s="8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30"/>
      <c r="W97" s="150"/>
      <c r="X97" s="28"/>
      <c r="Y97" s="27"/>
    </row>
    <row r="98" spans="1:25" ht="42" customHeight="1">
      <c r="A98" s="279" t="s">
        <v>41</v>
      </c>
      <c r="B98" s="251" t="s">
        <v>170</v>
      </c>
      <c r="C98" s="50" t="s">
        <v>312</v>
      </c>
      <c r="D98" s="146" t="s">
        <v>202</v>
      </c>
      <c r="E98" s="146" t="s">
        <v>24</v>
      </c>
      <c r="F98" s="146" t="s">
        <v>213</v>
      </c>
      <c r="G98" s="171" t="s">
        <v>157</v>
      </c>
      <c r="H98" s="4" t="s">
        <v>237</v>
      </c>
      <c r="I98" s="8" t="s">
        <v>471</v>
      </c>
      <c r="J98" s="54"/>
      <c r="K98" s="54"/>
      <c r="L98" s="54"/>
      <c r="M98" s="54"/>
      <c r="N98" s="54"/>
      <c r="O98" s="89"/>
      <c r="P98" s="89"/>
      <c r="Q98" s="89"/>
      <c r="R98" s="89"/>
      <c r="S98" s="89"/>
      <c r="T98" s="89"/>
      <c r="U98" s="89"/>
      <c r="V98" s="56" t="s">
        <v>313</v>
      </c>
      <c r="W98" s="150">
        <v>2</v>
      </c>
      <c r="X98" s="210">
        <f>80000000+37072997</f>
        <v>117072997</v>
      </c>
      <c r="Y98" s="204"/>
    </row>
    <row r="99" spans="1:25" ht="42.75" customHeight="1">
      <c r="A99" s="280"/>
      <c r="B99" s="252"/>
      <c r="C99" s="50" t="s">
        <v>42</v>
      </c>
      <c r="D99" s="146" t="s">
        <v>202</v>
      </c>
      <c r="E99" s="146" t="s">
        <v>24</v>
      </c>
      <c r="F99" s="146" t="s">
        <v>213</v>
      </c>
      <c r="G99" s="168" t="s">
        <v>157</v>
      </c>
      <c r="H99" s="4" t="s">
        <v>555</v>
      </c>
      <c r="I99" s="8" t="s">
        <v>471</v>
      </c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55" t="s">
        <v>106</v>
      </c>
      <c r="W99" s="153">
        <v>1</v>
      </c>
      <c r="X99" s="211"/>
      <c r="Y99" s="205"/>
    </row>
    <row r="100" spans="1:25" s="38" customFormat="1" ht="40.5" customHeight="1">
      <c r="A100" s="280"/>
      <c r="B100" s="252"/>
      <c r="C100" s="50" t="s">
        <v>314</v>
      </c>
      <c r="D100" s="146" t="s">
        <v>202</v>
      </c>
      <c r="E100" s="146" t="s">
        <v>24</v>
      </c>
      <c r="F100" s="146" t="s">
        <v>213</v>
      </c>
      <c r="G100" s="71" t="str">
        <f>+G20</f>
        <v>Secretaria de infraestructura </v>
      </c>
      <c r="H100" s="4" t="s">
        <v>237</v>
      </c>
      <c r="I100" s="8" t="s">
        <v>471</v>
      </c>
      <c r="J100" s="54"/>
      <c r="K100" s="54"/>
      <c r="L100" s="54"/>
      <c r="M100" s="54"/>
      <c r="N100" s="54"/>
      <c r="O100" s="76"/>
      <c r="P100" s="76"/>
      <c r="Q100" s="76"/>
      <c r="R100" s="76"/>
      <c r="S100" s="76"/>
      <c r="T100" s="76"/>
      <c r="U100" s="76"/>
      <c r="V100" s="55" t="s">
        <v>107</v>
      </c>
      <c r="W100" s="154">
        <v>2</v>
      </c>
      <c r="X100" s="211"/>
      <c r="Y100" s="205"/>
    </row>
    <row r="101" spans="1:25" ht="40.5" customHeight="1">
      <c r="A101" s="280"/>
      <c r="B101" s="252"/>
      <c r="C101" s="54" t="s">
        <v>315</v>
      </c>
      <c r="D101" s="146" t="s">
        <v>202</v>
      </c>
      <c r="E101" s="146" t="s">
        <v>24</v>
      </c>
      <c r="F101" s="146" t="s">
        <v>213</v>
      </c>
      <c r="G101" s="71" t="str">
        <f>+G20</f>
        <v>Secretaria de infraestructura </v>
      </c>
      <c r="H101" s="73" t="s">
        <v>237</v>
      </c>
      <c r="I101" s="8" t="s">
        <v>471</v>
      </c>
      <c r="J101" s="54"/>
      <c r="K101" s="54"/>
      <c r="L101" s="54"/>
      <c r="M101" s="54"/>
      <c r="N101" s="54"/>
      <c r="O101" s="97"/>
      <c r="P101" s="97"/>
      <c r="Q101" s="97"/>
      <c r="R101" s="97"/>
      <c r="S101" s="97"/>
      <c r="T101" s="97"/>
      <c r="U101" s="97"/>
      <c r="V101" s="55" t="s">
        <v>108</v>
      </c>
      <c r="W101" s="66">
        <v>2</v>
      </c>
      <c r="X101" s="211"/>
      <c r="Y101" s="205"/>
    </row>
    <row r="102" spans="1:25" ht="59.25" customHeight="1">
      <c r="A102" s="280"/>
      <c r="B102" s="252"/>
      <c r="C102" s="50" t="s">
        <v>316</v>
      </c>
      <c r="D102" s="146" t="s">
        <v>202</v>
      </c>
      <c r="E102" s="146" t="s">
        <v>24</v>
      </c>
      <c r="F102" s="146" t="s">
        <v>213</v>
      </c>
      <c r="G102" s="71" t="str">
        <f>+G21</f>
        <v>Secretaria de infraestructura </v>
      </c>
      <c r="H102" s="7" t="s">
        <v>317</v>
      </c>
      <c r="I102" s="8" t="s">
        <v>471</v>
      </c>
      <c r="J102" s="37"/>
      <c r="K102" s="75"/>
      <c r="L102" s="54"/>
      <c r="M102" s="54"/>
      <c r="N102" s="81"/>
      <c r="O102" s="81"/>
      <c r="P102" s="81"/>
      <c r="Q102" s="81"/>
      <c r="R102" s="81"/>
      <c r="S102" s="81"/>
      <c r="T102" s="81"/>
      <c r="U102" s="81"/>
      <c r="V102" s="55" t="s">
        <v>318</v>
      </c>
      <c r="W102" s="66">
        <v>2</v>
      </c>
      <c r="X102" s="211"/>
      <c r="Y102" s="205"/>
    </row>
    <row r="103" spans="1:25" ht="69" customHeight="1">
      <c r="A103" s="280"/>
      <c r="B103" s="252"/>
      <c r="C103" s="50" t="s">
        <v>319</v>
      </c>
      <c r="D103" s="146" t="s">
        <v>202</v>
      </c>
      <c r="E103" s="146" t="s">
        <v>24</v>
      </c>
      <c r="F103" s="146" t="s">
        <v>213</v>
      </c>
      <c r="G103" s="168" t="s">
        <v>191</v>
      </c>
      <c r="H103" s="7" t="s">
        <v>240</v>
      </c>
      <c r="I103" s="8" t="s">
        <v>471</v>
      </c>
      <c r="J103" s="12"/>
      <c r="K103" s="54"/>
      <c r="L103" s="54"/>
      <c r="M103" s="54"/>
      <c r="N103" s="54"/>
      <c r="O103" s="54"/>
      <c r="P103" s="54"/>
      <c r="Q103" s="54"/>
      <c r="R103" s="54"/>
      <c r="S103" s="54"/>
      <c r="T103" s="138"/>
      <c r="U103" s="138"/>
      <c r="V103" s="55" t="s">
        <v>320</v>
      </c>
      <c r="W103" s="65">
        <v>1</v>
      </c>
      <c r="X103" s="211"/>
      <c r="Y103" s="205"/>
    </row>
    <row r="104" spans="1:25" ht="53.25" customHeight="1">
      <c r="A104" s="280"/>
      <c r="B104" s="252"/>
      <c r="C104" s="50" t="s">
        <v>321</v>
      </c>
      <c r="D104" s="146" t="s">
        <v>202</v>
      </c>
      <c r="E104" s="146" t="s">
        <v>24</v>
      </c>
      <c r="F104" s="146" t="s">
        <v>213</v>
      </c>
      <c r="G104" s="167" t="str">
        <f>+G103</f>
        <v>Coordinacion de desarrollo agropecuario ambiental y minero</v>
      </c>
      <c r="H104" s="7" t="s">
        <v>240</v>
      </c>
      <c r="I104" s="8" t="s">
        <v>471</v>
      </c>
      <c r="J104" s="12"/>
      <c r="K104" s="54"/>
      <c r="L104" s="54"/>
      <c r="M104" s="54"/>
      <c r="N104" s="54"/>
      <c r="O104" s="54"/>
      <c r="P104" s="54"/>
      <c r="Q104" s="54"/>
      <c r="R104" s="54"/>
      <c r="S104" s="54"/>
      <c r="T104" s="156"/>
      <c r="U104" s="156"/>
      <c r="V104" s="55" t="s">
        <v>322</v>
      </c>
      <c r="W104" s="150">
        <v>1</v>
      </c>
      <c r="X104" s="211"/>
      <c r="Y104" s="205"/>
    </row>
    <row r="105" spans="1:25" ht="49.5" customHeight="1">
      <c r="A105" s="280"/>
      <c r="B105" s="252"/>
      <c r="C105" s="50" t="s">
        <v>323</v>
      </c>
      <c r="D105" s="146" t="s">
        <v>202</v>
      </c>
      <c r="E105" s="146" t="s">
        <v>24</v>
      </c>
      <c r="F105" s="146" t="s">
        <v>213</v>
      </c>
      <c r="G105" s="168" t="s">
        <v>157</v>
      </c>
      <c r="H105" s="7" t="s">
        <v>240</v>
      </c>
      <c r="I105" s="8" t="s">
        <v>471</v>
      </c>
      <c r="J105" s="12"/>
      <c r="K105" s="75"/>
      <c r="L105" s="54"/>
      <c r="M105" s="54"/>
      <c r="N105" s="54"/>
      <c r="O105" s="54"/>
      <c r="P105" s="54"/>
      <c r="Q105" s="54"/>
      <c r="R105" s="54"/>
      <c r="S105" s="54"/>
      <c r="T105" s="86"/>
      <c r="U105" s="86"/>
      <c r="V105" s="55" t="s">
        <v>324</v>
      </c>
      <c r="W105" s="150">
        <v>1</v>
      </c>
      <c r="X105" s="211"/>
      <c r="Y105" s="205"/>
    </row>
    <row r="106" spans="1:25" ht="48.75" customHeight="1">
      <c r="A106" s="280"/>
      <c r="B106" s="252"/>
      <c r="C106" s="50" t="s">
        <v>325</v>
      </c>
      <c r="D106" s="146" t="s">
        <v>202</v>
      </c>
      <c r="E106" s="146" t="s">
        <v>24</v>
      </c>
      <c r="F106" s="146" t="s">
        <v>213</v>
      </c>
      <c r="G106" s="168" t="s">
        <v>157</v>
      </c>
      <c r="H106" s="7" t="s">
        <v>240</v>
      </c>
      <c r="I106" s="8" t="s">
        <v>471</v>
      </c>
      <c r="J106" s="52"/>
      <c r="K106" s="75"/>
      <c r="L106" s="54"/>
      <c r="M106" s="54"/>
      <c r="N106" s="54"/>
      <c r="O106" s="54"/>
      <c r="P106" s="54"/>
      <c r="Q106" s="54"/>
      <c r="R106" s="54"/>
      <c r="S106" s="54"/>
      <c r="T106" s="158"/>
      <c r="U106" s="158"/>
      <c r="V106" s="55" t="s">
        <v>326</v>
      </c>
      <c r="W106" s="150">
        <v>1</v>
      </c>
      <c r="X106" s="211"/>
      <c r="Y106" s="205"/>
    </row>
    <row r="107" spans="1:25" ht="36" customHeight="1">
      <c r="A107" s="280"/>
      <c r="B107" s="252"/>
      <c r="C107" s="50" t="s">
        <v>327</v>
      </c>
      <c r="D107" s="146" t="s">
        <v>202</v>
      </c>
      <c r="E107" s="146" t="s">
        <v>24</v>
      </c>
      <c r="F107" s="146" t="s">
        <v>213</v>
      </c>
      <c r="G107" s="168" t="s">
        <v>157</v>
      </c>
      <c r="H107" s="7" t="s">
        <v>240</v>
      </c>
      <c r="I107" s="8" t="s">
        <v>471</v>
      </c>
      <c r="J107" s="41"/>
      <c r="K107" s="54"/>
      <c r="L107" s="54"/>
      <c r="M107" s="54"/>
      <c r="N107" s="54"/>
      <c r="O107" s="54"/>
      <c r="P107" s="54"/>
      <c r="Q107" s="54"/>
      <c r="R107" s="54"/>
      <c r="S107" s="54"/>
      <c r="T107" s="138"/>
      <c r="U107" s="138"/>
      <c r="V107" s="55" t="s">
        <v>328</v>
      </c>
      <c r="W107" s="151">
        <v>1</v>
      </c>
      <c r="X107" s="211"/>
      <c r="Y107" s="205"/>
    </row>
    <row r="108" spans="1:25" ht="54" customHeight="1">
      <c r="A108" s="281"/>
      <c r="B108" s="253"/>
      <c r="C108" s="50" t="s">
        <v>329</v>
      </c>
      <c r="D108" s="146" t="s">
        <v>202</v>
      </c>
      <c r="E108" s="146" t="s">
        <v>24</v>
      </c>
      <c r="F108" s="146" t="s">
        <v>213</v>
      </c>
      <c r="G108" s="168" t="s">
        <v>157</v>
      </c>
      <c r="H108" s="7" t="s">
        <v>240</v>
      </c>
      <c r="I108" s="8" t="s">
        <v>471</v>
      </c>
      <c r="J108" s="12"/>
      <c r="K108" s="54"/>
      <c r="L108" s="54"/>
      <c r="M108" s="54"/>
      <c r="N108" s="54"/>
      <c r="O108" s="54"/>
      <c r="P108" s="54"/>
      <c r="Q108" s="54"/>
      <c r="R108" s="54"/>
      <c r="S108" s="54"/>
      <c r="T108" s="88"/>
      <c r="U108" s="88"/>
      <c r="V108" s="55" t="s">
        <v>330</v>
      </c>
      <c r="W108" s="151">
        <v>1</v>
      </c>
      <c r="X108" s="212"/>
      <c r="Y108" s="206"/>
    </row>
    <row r="109" spans="1:25" ht="44.25" customHeight="1">
      <c r="A109" s="261" t="s">
        <v>43</v>
      </c>
      <c r="B109" s="251" t="s">
        <v>171</v>
      </c>
      <c r="C109" s="50" t="s">
        <v>62</v>
      </c>
      <c r="D109" s="146" t="s">
        <v>202</v>
      </c>
      <c r="E109" s="146" t="s">
        <v>24</v>
      </c>
      <c r="F109" s="146" t="s">
        <v>213</v>
      </c>
      <c r="G109" s="71" t="str">
        <f>+G101</f>
        <v>Secretaria de infraestructura </v>
      </c>
      <c r="H109" s="4" t="s">
        <v>237</v>
      </c>
      <c r="I109" s="8" t="s">
        <v>471</v>
      </c>
      <c r="J109" s="12"/>
      <c r="K109" s="12"/>
      <c r="L109" s="54"/>
      <c r="M109" s="54"/>
      <c r="N109" s="54"/>
      <c r="O109" s="76"/>
      <c r="P109" s="76"/>
      <c r="Q109" s="76"/>
      <c r="R109" s="76"/>
      <c r="S109" s="76"/>
      <c r="T109" s="76"/>
      <c r="U109" s="76"/>
      <c r="V109" s="55" t="s">
        <v>109</v>
      </c>
      <c r="W109" s="150">
        <v>1</v>
      </c>
      <c r="X109" s="210">
        <f>400000000+450000000+450000000+198800000</f>
        <v>1498800000</v>
      </c>
      <c r="Y109" s="180"/>
    </row>
    <row r="110" spans="1:25" ht="45.75" customHeight="1">
      <c r="A110" s="262"/>
      <c r="B110" s="252"/>
      <c r="C110" s="50" t="s">
        <v>331</v>
      </c>
      <c r="D110" s="146" t="s">
        <v>209</v>
      </c>
      <c r="E110" s="146" t="s">
        <v>24</v>
      </c>
      <c r="F110" s="146" t="s">
        <v>213</v>
      </c>
      <c r="G110" s="71" t="str">
        <f>+G109</f>
        <v>Secretaria de infraestructura </v>
      </c>
      <c r="H110" s="4" t="s">
        <v>237</v>
      </c>
      <c r="I110" s="8" t="s">
        <v>471</v>
      </c>
      <c r="J110" s="12"/>
      <c r="K110" s="12"/>
      <c r="M110" s="54"/>
      <c r="O110" s="86"/>
      <c r="P110" s="86"/>
      <c r="Q110" s="86"/>
      <c r="R110" s="86"/>
      <c r="S110" s="86"/>
      <c r="T110" s="86"/>
      <c r="U110" s="86"/>
      <c r="V110" s="30" t="s">
        <v>110</v>
      </c>
      <c r="W110" s="150">
        <v>3</v>
      </c>
      <c r="X110" s="211"/>
      <c r="Y110" s="181"/>
    </row>
    <row r="111" spans="1:25" ht="39.75" customHeight="1">
      <c r="A111" s="262"/>
      <c r="B111" s="252"/>
      <c r="C111" s="50" t="s">
        <v>63</v>
      </c>
      <c r="D111" s="146" t="s">
        <v>210</v>
      </c>
      <c r="E111" s="146" t="s">
        <v>24</v>
      </c>
      <c r="F111" s="146" t="s">
        <v>213</v>
      </c>
      <c r="G111" s="71" t="str">
        <f>+G110</f>
        <v>Secretaria de infraestructura </v>
      </c>
      <c r="H111" s="4" t="str">
        <f>+H110</f>
        <v>1 de Junio de 2014</v>
      </c>
      <c r="I111" s="8" t="s">
        <v>471</v>
      </c>
      <c r="J111" s="12"/>
      <c r="K111" s="12"/>
      <c r="L111" s="12"/>
      <c r="M111" s="54"/>
      <c r="N111" s="54"/>
      <c r="O111" s="77"/>
      <c r="P111" s="77"/>
      <c r="Q111" s="77"/>
      <c r="R111" s="77"/>
      <c r="S111" s="77"/>
      <c r="T111" s="77"/>
      <c r="U111" s="77"/>
      <c r="V111" s="55" t="s">
        <v>111</v>
      </c>
      <c r="W111" s="155">
        <v>0.1</v>
      </c>
      <c r="X111" s="211"/>
      <c r="Y111" s="181"/>
    </row>
    <row r="112" spans="1:25" ht="39.75" customHeight="1">
      <c r="A112" s="262"/>
      <c r="B112" s="252"/>
      <c r="C112" s="50" t="s">
        <v>332</v>
      </c>
      <c r="D112" s="146" t="s">
        <v>202</v>
      </c>
      <c r="E112" s="146" t="s">
        <v>24</v>
      </c>
      <c r="F112" s="146" t="s">
        <v>213</v>
      </c>
      <c r="G112" s="72" t="str">
        <f>+G110</f>
        <v>Secretaria de infraestructura </v>
      </c>
      <c r="H112" s="7" t="s">
        <v>237</v>
      </c>
      <c r="I112" s="8" t="s">
        <v>471</v>
      </c>
      <c r="J112" s="12"/>
      <c r="K112" s="12"/>
      <c r="L112" s="12"/>
      <c r="M112" s="54"/>
      <c r="N112" s="54"/>
      <c r="O112" s="77"/>
      <c r="P112" s="77"/>
      <c r="Q112" s="77"/>
      <c r="R112" s="77"/>
      <c r="S112" s="77"/>
      <c r="T112" s="77"/>
      <c r="U112" s="77"/>
      <c r="V112" s="55" t="s">
        <v>334</v>
      </c>
      <c r="W112" s="55">
        <v>1</v>
      </c>
      <c r="X112" s="211"/>
      <c r="Y112" s="181"/>
    </row>
    <row r="113" spans="1:25" ht="40.5" customHeight="1">
      <c r="A113" s="262"/>
      <c r="B113" s="252"/>
      <c r="C113" s="50" t="s">
        <v>333</v>
      </c>
      <c r="D113" s="146" t="s">
        <v>202</v>
      </c>
      <c r="E113" s="146" t="s">
        <v>24</v>
      </c>
      <c r="F113" s="146" t="s">
        <v>213</v>
      </c>
      <c r="G113" s="72" t="str">
        <f>+G111</f>
        <v>Secretaria de infraestructura </v>
      </c>
      <c r="H113" s="7" t="s">
        <v>237</v>
      </c>
      <c r="I113" s="8" t="s">
        <v>471</v>
      </c>
      <c r="J113" s="12"/>
      <c r="K113" s="12"/>
      <c r="L113" s="12"/>
      <c r="M113" s="54"/>
      <c r="N113" s="54"/>
      <c r="O113" s="91"/>
      <c r="P113" s="91"/>
      <c r="Q113" s="91"/>
      <c r="R113" s="91"/>
      <c r="S113" s="91"/>
      <c r="T113" s="91"/>
      <c r="U113" s="91"/>
      <c r="V113" s="55" t="s">
        <v>335</v>
      </c>
      <c r="W113" s="55">
        <v>1</v>
      </c>
      <c r="X113" s="211"/>
      <c r="Y113" s="181"/>
    </row>
    <row r="114" spans="1:25" ht="40.5" customHeight="1">
      <c r="A114" s="262"/>
      <c r="B114" s="252"/>
      <c r="C114" s="50" t="s">
        <v>336</v>
      </c>
      <c r="D114" s="146" t="s">
        <v>202</v>
      </c>
      <c r="E114" s="146" t="s">
        <v>24</v>
      </c>
      <c r="F114" s="146" t="s">
        <v>213</v>
      </c>
      <c r="G114" s="72" t="str">
        <f>+G112</f>
        <v>Secretaria de infraestructura </v>
      </c>
      <c r="H114" s="7" t="s">
        <v>237</v>
      </c>
      <c r="I114" s="8" t="s">
        <v>471</v>
      </c>
      <c r="J114" s="12"/>
      <c r="K114" s="12"/>
      <c r="L114" s="12"/>
      <c r="M114" s="54"/>
      <c r="N114" s="54"/>
      <c r="O114" s="91"/>
      <c r="P114" s="91"/>
      <c r="Q114" s="91"/>
      <c r="R114" s="91"/>
      <c r="S114" s="91"/>
      <c r="T114" s="91"/>
      <c r="U114" s="91"/>
      <c r="V114" s="55" t="s">
        <v>337</v>
      </c>
      <c r="W114" s="55">
        <v>2</v>
      </c>
      <c r="X114" s="211"/>
      <c r="Y114" s="181"/>
    </row>
    <row r="115" spans="1:25" ht="41.25" customHeight="1">
      <c r="A115" s="263"/>
      <c r="B115" s="253"/>
      <c r="C115" s="50" t="s">
        <v>338</v>
      </c>
      <c r="D115" s="146" t="s">
        <v>202</v>
      </c>
      <c r="E115" s="146" t="s">
        <v>24</v>
      </c>
      <c r="F115" s="146" t="s">
        <v>213</v>
      </c>
      <c r="G115" s="72" t="str">
        <f>+G113</f>
        <v>Secretaria de infraestructura </v>
      </c>
      <c r="H115" s="7" t="s">
        <v>237</v>
      </c>
      <c r="I115" s="8" t="s">
        <v>471</v>
      </c>
      <c r="J115" s="12"/>
      <c r="K115" s="12"/>
      <c r="L115" s="12"/>
      <c r="M115" s="54"/>
      <c r="N115" s="54"/>
      <c r="O115" s="77"/>
      <c r="P115" s="77"/>
      <c r="Q115" s="77"/>
      <c r="R115" s="77"/>
      <c r="S115" s="77"/>
      <c r="T115" s="77"/>
      <c r="U115" s="77"/>
      <c r="V115" s="30" t="s">
        <v>339</v>
      </c>
      <c r="W115" s="55">
        <v>1</v>
      </c>
      <c r="X115" s="212"/>
      <c r="Y115" s="182"/>
    </row>
    <row r="116" spans="1:25" ht="51.75" customHeight="1">
      <c r="A116" s="264" t="s">
        <v>44</v>
      </c>
      <c r="B116" s="244" t="s">
        <v>172</v>
      </c>
      <c r="C116" s="50" t="s">
        <v>45</v>
      </c>
      <c r="D116" s="146" t="s">
        <v>202</v>
      </c>
      <c r="E116" s="146" t="s">
        <v>24</v>
      </c>
      <c r="F116" s="146" t="s">
        <v>213</v>
      </c>
      <c r="G116" s="169" t="s">
        <v>157</v>
      </c>
      <c r="H116" s="4" t="s">
        <v>596</v>
      </c>
      <c r="I116" s="8" t="s">
        <v>471</v>
      </c>
      <c r="J116" s="12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55" t="s">
        <v>112</v>
      </c>
      <c r="W116" s="64">
        <v>1</v>
      </c>
      <c r="X116" s="207">
        <f>35000000+110000000+79000000+40000000</f>
        <v>264000000</v>
      </c>
      <c r="Y116" s="180"/>
    </row>
    <row r="117" spans="1:25" ht="39" customHeight="1">
      <c r="A117" s="265"/>
      <c r="B117" s="244"/>
      <c r="C117" s="50" t="s">
        <v>64</v>
      </c>
      <c r="D117" s="146" t="s">
        <v>202</v>
      </c>
      <c r="E117" s="146" t="s">
        <v>24</v>
      </c>
      <c r="F117" s="146" t="s">
        <v>213</v>
      </c>
      <c r="G117" s="169" t="str">
        <f>+G116</f>
        <v>Secretaria de Gobierno </v>
      </c>
      <c r="H117" s="4" t="s">
        <v>596</v>
      </c>
      <c r="I117" s="8" t="s">
        <v>471</v>
      </c>
      <c r="J117" s="12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30" t="s">
        <v>113</v>
      </c>
      <c r="W117" s="150">
        <v>1</v>
      </c>
      <c r="X117" s="208"/>
      <c r="Y117" s="181"/>
    </row>
    <row r="118" spans="1:25" ht="37.5" customHeight="1">
      <c r="A118" s="265"/>
      <c r="B118" s="244"/>
      <c r="C118" s="50" t="s">
        <v>340</v>
      </c>
      <c r="D118" s="146" t="s">
        <v>202</v>
      </c>
      <c r="E118" s="146" t="s">
        <v>24</v>
      </c>
      <c r="F118" s="146" t="s">
        <v>213</v>
      </c>
      <c r="G118" s="168" t="s">
        <v>157</v>
      </c>
      <c r="H118" s="4" t="s">
        <v>237</v>
      </c>
      <c r="I118" s="8" t="s">
        <v>471</v>
      </c>
      <c r="J118" s="12"/>
      <c r="K118" s="54"/>
      <c r="L118" s="54"/>
      <c r="M118" s="54"/>
      <c r="N118" s="54"/>
      <c r="O118" s="177"/>
      <c r="P118" s="177"/>
      <c r="Q118" s="177"/>
      <c r="R118" s="177"/>
      <c r="S118" s="177"/>
      <c r="T118" s="177"/>
      <c r="U118" s="177"/>
      <c r="V118" s="28" t="s">
        <v>341</v>
      </c>
      <c r="W118" s="151">
        <v>1</v>
      </c>
      <c r="X118" s="208"/>
      <c r="Y118" s="181"/>
    </row>
    <row r="119" spans="1:25" ht="37.5" customHeight="1">
      <c r="A119" s="265"/>
      <c r="B119" s="244"/>
      <c r="C119" s="50" t="s">
        <v>342</v>
      </c>
      <c r="D119" s="146" t="s">
        <v>202</v>
      </c>
      <c r="E119" s="146" t="s">
        <v>24</v>
      </c>
      <c r="F119" s="146" t="s">
        <v>213</v>
      </c>
      <c r="G119" s="168" t="s">
        <v>157</v>
      </c>
      <c r="H119" s="4" t="s">
        <v>237</v>
      </c>
      <c r="I119" s="8" t="s">
        <v>471</v>
      </c>
      <c r="J119" s="12"/>
      <c r="K119" s="54"/>
      <c r="L119" s="54"/>
      <c r="M119" s="54"/>
      <c r="N119" s="54"/>
      <c r="O119" s="177"/>
      <c r="P119" s="177"/>
      <c r="Q119" s="177"/>
      <c r="R119" s="177"/>
      <c r="S119" s="177"/>
      <c r="T119" s="177"/>
      <c r="U119" s="177"/>
      <c r="V119" s="28" t="s">
        <v>343</v>
      </c>
      <c r="W119" s="151">
        <v>1</v>
      </c>
      <c r="X119" s="208"/>
      <c r="Y119" s="181"/>
    </row>
    <row r="120" spans="1:25" ht="37.5" customHeight="1">
      <c r="A120" s="265"/>
      <c r="B120" s="244"/>
      <c r="C120" s="50" t="s">
        <v>344</v>
      </c>
      <c r="D120" s="146" t="s">
        <v>202</v>
      </c>
      <c r="E120" s="146" t="s">
        <v>24</v>
      </c>
      <c r="F120" s="146" t="s">
        <v>213</v>
      </c>
      <c r="G120" s="168" t="s">
        <v>157</v>
      </c>
      <c r="H120" s="4" t="s">
        <v>237</v>
      </c>
      <c r="I120" s="8" t="s">
        <v>471</v>
      </c>
      <c r="J120" s="12"/>
      <c r="K120" s="54"/>
      <c r="L120" s="54"/>
      <c r="M120" s="54"/>
      <c r="N120" s="54"/>
      <c r="O120" s="177"/>
      <c r="P120" s="177"/>
      <c r="Q120" s="177"/>
      <c r="R120" s="177"/>
      <c r="S120" s="177"/>
      <c r="T120" s="177"/>
      <c r="U120" s="177"/>
      <c r="V120" s="28" t="s">
        <v>345</v>
      </c>
      <c r="W120" s="151">
        <v>1</v>
      </c>
      <c r="X120" s="208"/>
      <c r="Y120" s="181"/>
    </row>
    <row r="121" spans="1:25" ht="37.5" customHeight="1">
      <c r="A121" s="265"/>
      <c r="B121" s="244"/>
      <c r="C121" s="50" t="s">
        <v>346</v>
      </c>
      <c r="D121" s="146" t="s">
        <v>202</v>
      </c>
      <c r="E121" s="146" t="s">
        <v>24</v>
      </c>
      <c r="F121" s="146" t="s">
        <v>213</v>
      </c>
      <c r="G121" s="168" t="s">
        <v>157</v>
      </c>
      <c r="H121" s="4" t="s">
        <v>237</v>
      </c>
      <c r="I121" s="8" t="s">
        <v>471</v>
      </c>
      <c r="J121" s="12"/>
      <c r="K121" s="54"/>
      <c r="L121" s="54"/>
      <c r="M121" s="54"/>
      <c r="N121" s="54"/>
      <c r="O121" s="177"/>
      <c r="P121" s="177"/>
      <c r="Q121" s="177"/>
      <c r="R121" s="177"/>
      <c r="S121" s="177"/>
      <c r="T121" s="177"/>
      <c r="U121" s="177"/>
      <c r="V121" s="59" t="s">
        <v>347</v>
      </c>
      <c r="W121" s="151">
        <v>1</v>
      </c>
      <c r="X121" s="208"/>
      <c r="Y121" s="181"/>
    </row>
    <row r="122" spans="1:25" ht="41.25" customHeight="1">
      <c r="A122" s="265"/>
      <c r="B122" s="244"/>
      <c r="C122" s="50" t="s">
        <v>348</v>
      </c>
      <c r="D122" s="146" t="s">
        <v>202</v>
      </c>
      <c r="E122" s="146" t="s">
        <v>24</v>
      </c>
      <c r="F122" s="146" t="s">
        <v>213</v>
      </c>
      <c r="G122" s="168" t="s">
        <v>157</v>
      </c>
      <c r="H122" s="4" t="s">
        <v>237</v>
      </c>
      <c r="I122" s="8" t="s">
        <v>471</v>
      </c>
      <c r="J122" s="12"/>
      <c r="K122" s="12"/>
      <c r="L122" s="12"/>
      <c r="M122" s="54"/>
      <c r="N122" s="54"/>
      <c r="O122" s="138"/>
      <c r="P122" s="138"/>
      <c r="Q122" s="138"/>
      <c r="R122" s="138"/>
      <c r="S122" s="138"/>
      <c r="T122" s="138"/>
      <c r="U122" s="138"/>
      <c r="V122" s="28" t="s">
        <v>114</v>
      </c>
      <c r="W122" s="151">
        <v>3</v>
      </c>
      <c r="X122" s="208"/>
      <c r="Y122" s="181"/>
    </row>
    <row r="123" spans="1:25" ht="66.75" customHeight="1">
      <c r="A123" s="258" t="s">
        <v>46</v>
      </c>
      <c r="B123" s="274" t="s">
        <v>180</v>
      </c>
      <c r="C123" s="50" t="s">
        <v>350</v>
      </c>
      <c r="D123" s="146" t="s">
        <v>202</v>
      </c>
      <c r="E123" s="146" t="s">
        <v>24</v>
      </c>
      <c r="F123" s="146" t="s">
        <v>213</v>
      </c>
      <c r="G123" s="70" t="s">
        <v>191</v>
      </c>
      <c r="H123" s="4" t="s">
        <v>555</v>
      </c>
      <c r="I123" s="8" t="s">
        <v>471</v>
      </c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30" t="s">
        <v>115</v>
      </c>
      <c r="W123" s="150">
        <v>30</v>
      </c>
      <c r="X123" s="210">
        <f>55000000+35000000+55000000+30000000+115000000</f>
        <v>290000000</v>
      </c>
      <c r="Y123" s="180"/>
    </row>
    <row r="124" spans="1:25" ht="66.75" customHeight="1">
      <c r="A124" s="259"/>
      <c r="B124" s="275"/>
      <c r="C124" s="50" t="s">
        <v>595</v>
      </c>
      <c r="D124" s="146" t="s">
        <v>202</v>
      </c>
      <c r="E124" s="146" t="s">
        <v>24</v>
      </c>
      <c r="F124" s="146" t="s">
        <v>213</v>
      </c>
      <c r="G124" s="70" t="s">
        <v>191</v>
      </c>
      <c r="H124" s="4" t="s">
        <v>596</v>
      </c>
      <c r="I124" s="8" t="s">
        <v>597</v>
      </c>
      <c r="J124" s="12"/>
      <c r="K124" s="81"/>
      <c r="L124" s="81"/>
      <c r="M124" s="12"/>
      <c r="N124" s="12"/>
      <c r="O124" s="12"/>
      <c r="P124" s="12"/>
      <c r="Q124" s="12"/>
      <c r="R124" s="12"/>
      <c r="S124" s="12"/>
      <c r="T124" s="12"/>
      <c r="U124" s="12"/>
      <c r="V124" s="55" t="s">
        <v>598</v>
      </c>
      <c r="W124" s="150">
        <v>1</v>
      </c>
      <c r="X124" s="211"/>
      <c r="Y124" s="181"/>
    </row>
    <row r="125" spans="1:25" ht="66" customHeight="1">
      <c r="A125" s="259"/>
      <c r="B125" s="275"/>
      <c r="C125" s="50" t="s">
        <v>351</v>
      </c>
      <c r="D125" s="146" t="s">
        <v>202</v>
      </c>
      <c r="E125" s="146" t="s">
        <v>24</v>
      </c>
      <c r="F125" s="146" t="s">
        <v>213</v>
      </c>
      <c r="G125" s="31" t="str">
        <f>+G123</f>
        <v>Coordinacion de desarrollo agropecuario ambiental y minero</v>
      </c>
      <c r="H125" s="4" t="s">
        <v>601</v>
      </c>
      <c r="I125" s="8" t="s">
        <v>602</v>
      </c>
      <c r="J125" s="12"/>
      <c r="K125" s="12"/>
      <c r="L125" s="112"/>
      <c r="M125" s="112"/>
      <c r="N125" s="112"/>
      <c r="O125" s="112"/>
      <c r="P125" s="54"/>
      <c r="Q125" s="54"/>
      <c r="R125" s="54"/>
      <c r="S125" s="54"/>
      <c r="T125" s="54"/>
      <c r="U125" s="54"/>
      <c r="V125" s="55" t="s">
        <v>352</v>
      </c>
      <c r="W125" s="150">
        <v>1</v>
      </c>
      <c r="X125" s="211"/>
      <c r="Y125" s="181"/>
    </row>
    <row r="126" spans="1:25" ht="65.25" customHeight="1">
      <c r="A126" s="259"/>
      <c r="B126" s="275"/>
      <c r="C126" s="50" t="s">
        <v>599</v>
      </c>
      <c r="D126" s="146" t="s">
        <v>202</v>
      </c>
      <c r="E126" s="146" t="s">
        <v>24</v>
      </c>
      <c r="F126" s="146" t="s">
        <v>213</v>
      </c>
      <c r="G126" s="32" t="str">
        <f aca="true" t="shared" si="1" ref="G126:G136">+G125</f>
        <v>Coordinacion de desarrollo agropecuario ambiental y minero</v>
      </c>
      <c r="H126" s="4" t="s">
        <v>349</v>
      </c>
      <c r="I126" s="8" t="s">
        <v>471</v>
      </c>
      <c r="J126" s="12"/>
      <c r="K126" s="12"/>
      <c r="L126" s="12"/>
      <c r="M126" s="54"/>
      <c r="N126" s="54"/>
      <c r="O126" s="54"/>
      <c r="P126" s="113"/>
      <c r="Q126" s="113"/>
      <c r="R126" s="113"/>
      <c r="S126" s="113"/>
      <c r="T126" s="113"/>
      <c r="U126" s="113"/>
      <c r="V126" s="68" t="s">
        <v>116</v>
      </c>
      <c r="W126" s="67">
        <v>0.75</v>
      </c>
      <c r="X126" s="211"/>
      <c r="Y126" s="181"/>
    </row>
    <row r="127" spans="1:25" ht="78" customHeight="1">
      <c r="A127" s="259"/>
      <c r="B127" s="275"/>
      <c r="C127" s="50" t="s">
        <v>600</v>
      </c>
      <c r="D127" s="146" t="s">
        <v>202</v>
      </c>
      <c r="E127" s="146" t="s">
        <v>24</v>
      </c>
      <c r="F127" s="146" t="s">
        <v>213</v>
      </c>
      <c r="G127" s="32" t="str">
        <f t="shared" si="1"/>
        <v>Coordinacion de desarrollo agropecuario ambiental y minero</v>
      </c>
      <c r="H127" s="4" t="s">
        <v>601</v>
      </c>
      <c r="I127" s="8" t="s">
        <v>602</v>
      </c>
      <c r="J127" s="12"/>
      <c r="K127" s="12"/>
      <c r="L127" s="113"/>
      <c r="M127" s="113"/>
      <c r="N127" s="113"/>
      <c r="O127" s="113"/>
      <c r="P127" s="54"/>
      <c r="Q127" s="54"/>
      <c r="R127" s="54"/>
      <c r="S127" s="54"/>
      <c r="T127" s="54"/>
      <c r="U127" s="54"/>
      <c r="V127" s="68" t="s">
        <v>603</v>
      </c>
      <c r="W127" s="150">
        <v>1</v>
      </c>
      <c r="X127" s="211"/>
      <c r="Y127" s="181"/>
    </row>
    <row r="128" spans="1:25" ht="78" customHeight="1">
      <c r="A128" s="259"/>
      <c r="B128" s="275"/>
      <c r="C128" s="50" t="s">
        <v>604</v>
      </c>
      <c r="D128" s="146" t="s">
        <v>202</v>
      </c>
      <c r="E128" s="146" t="s">
        <v>24</v>
      </c>
      <c r="F128" s="146" t="s">
        <v>213</v>
      </c>
      <c r="G128" s="32" t="str">
        <f t="shared" si="1"/>
        <v>Coordinacion de desarrollo agropecuario ambiental y minero</v>
      </c>
      <c r="H128" s="7"/>
      <c r="I128" s="8"/>
      <c r="J128" s="12"/>
      <c r="K128" s="12"/>
      <c r="L128" s="12"/>
      <c r="M128" s="54"/>
      <c r="N128" s="113"/>
      <c r="O128" s="113"/>
      <c r="P128" s="113"/>
      <c r="Q128" s="54"/>
      <c r="R128" s="54"/>
      <c r="S128" s="54"/>
      <c r="T128" s="54"/>
      <c r="U128" s="54"/>
      <c r="V128" s="68" t="s">
        <v>605</v>
      </c>
      <c r="W128" s="150">
        <v>1</v>
      </c>
      <c r="X128" s="211"/>
      <c r="Y128" s="181"/>
    </row>
    <row r="129" spans="1:25" ht="78" customHeight="1">
      <c r="A129" s="259"/>
      <c r="B129" s="275"/>
      <c r="C129" s="50" t="s">
        <v>606</v>
      </c>
      <c r="D129" s="146" t="s">
        <v>202</v>
      </c>
      <c r="E129" s="146" t="s">
        <v>24</v>
      </c>
      <c r="F129" s="146" t="s">
        <v>213</v>
      </c>
      <c r="G129" s="32" t="str">
        <f t="shared" si="1"/>
        <v>Coordinacion de desarrollo agropecuario ambiental y minero</v>
      </c>
      <c r="H129" s="7" t="s">
        <v>555</v>
      </c>
      <c r="I129" s="8" t="s">
        <v>607</v>
      </c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68" t="s">
        <v>608</v>
      </c>
      <c r="W129" s="150">
        <v>1</v>
      </c>
      <c r="X129" s="211"/>
      <c r="Y129" s="181"/>
    </row>
    <row r="130" spans="1:25" ht="73.5" customHeight="1">
      <c r="A130" s="259"/>
      <c r="B130" s="275"/>
      <c r="C130" s="50" t="s">
        <v>353</v>
      </c>
      <c r="D130" s="146" t="s">
        <v>202</v>
      </c>
      <c r="E130" s="146" t="s">
        <v>24</v>
      </c>
      <c r="F130" s="146" t="s">
        <v>213</v>
      </c>
      <c r="G130" s="70" t="str">
        <f>+G126</f>
        <v>Coordinacion de desarrollo agropecuario ambiental y minero</v>
      </c>
      <c r="H130" s="7" t="s">
        <v>555</v>
      </c>
      <c r="I130" s="8" t="s">
        <v>607</v>
      </c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68" t="s">
        <v>354</v>
      </c>
      <c r="W130" s="150">
        <v>75</v>
      </c>
      <c r="X130" s="211"/>
      <c r="Y130" s="181"/>
    </row>
    <row r="131" spans="1:25" ht="73.5" customHeight="1">
      <c r="A131" s="259"/>
      <c r="B131" s="275"/>
      <c r="C131" s="50" t="s">
        <v>609</v>
      </c>
      <c r="D131" s="146" t="s">
        <v>202</v>
      </c>
      <c r="E131" s="146" t="s">
        <v>24</v>
      </c>
      <c r="F131" s="146" t="s">
        <v>213</v>
      </c>
      <c r="G131" s="70" t="str">
        <f>+G127</f>
        <v>Coordinacion de desarrollo agropecuario ambiental y minero</v>
      </c>
      <c r="H131" s="7" t="s">
        <v>555</v>
      </c>
      <c r="I131" s="8" t="s">
        <v>607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68" t="s">
        <v>610</v>
      </c>
      <c r="W131" s="150">
        <v>1</v>
      </c>
      <c r="X131" s="211"/>
      <c r="Y131" s="181"/>
    </row>
    <row r="132" spans="1:25" ht="73.5" customHeight="1">
      <c r="A132" s="259"/>
      <c r="B132" s="275"/>
      <c r="C132" s="50" t="s">
        <v>611</v>
      </c>
      <c r="D132" s="146" t="s">
        <v>202</v>
      </c>
      <c r="E132" s="146" t="s">
        <v>24</v>
      </c>
      <c r="F132" s="146" t="s">
        <v>213</v>
      </c>
      <c r="G132" s="70" t="str">
        <f>+G128</f>
        <v>Coordinacion de desarrollo agropecuario ambiental y minero</v>
      </c>
      <c r="H132" s="7" t="s">
        <v>555</v>
      </c>
      <c r="I132" s="8" t="s">
        <v>607</v>
      </c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68" t="s">
        <v>612</v>
      </c>
      <c r="W132" s="150">
        <v>1</v>
      </c>
      <c r="X132" s="211"/>
      <c r="Y132" s="181"/>
    </row>
    <row r="133" spans="1:25" ht="65.25" customHeight="1">
      <c r="A133" s="259"/>
      <c r="B133" s="275"/>
      <c r="C133" s="50" t="s">
        <v>355</v>
      </c>
      <c r="D133" s="146" t="s">
        <v>202</v>
      </c>
      <c r="E133" s="146" t="s">
        <v>24</v>
      </c>
      <c r="F133" s="146" t="s">
        <v>213</v>
      </c>
      <c r="G133" s="31" t="str">
        <f>+G130</f>
        <v>Coordinacion de desarrollo agropecuario ambiental y minero</v>
      </c>
      <c r="H133" s="7" t="s">
        <v>555</v>
      </c>
      <c r="I133" s="8" t="s">
        <v>607</v>
      </c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68" t="s">
        <v>356</v>
      </c>
      <c r="W133" s="151">
        <v>75</v>
      </c>
      <c r="X133" s="211"/>
      <c r="Y133" s="181"/>
    </row>
    <row r="134" spans="1:25" ht="75" customHeight="1">
      <c r="A134" s="259"/>
      <c r="B134" s="275"/>
      <c r="C134" s="50" t="s">
        <v>613</v>
      </c>
      <c r="D134" s="146" t="s">
        <v>202</v>
      </c>
      <c r="E134" s="146" t="s">
        <v>24</v>
      </c>
      <c r="F134" s="146" t="s">
        <v>213</v>
      </c>
      <c r="G134" s="31" t="str">
        <f>+G131</f>
        <v>Coordinacion de desarrollo agropecuario ambiental y minero</v>
      </c>
      <c r="H134" s="7" t="s">
        <v>555</v>
      </c>
      <c r="I134" s="8" t="s">
        <v>607</v>
      </c>
      <c r="J134" s="81"/>
      <c r="K134" s="81"/>
      <c r="L134" s="81"/>
      <c r="M134" s="81"/>
      <c r="N134" s="81"/>
      <c r="O134" s="81"/>
      <c r="P134" s="201"/>
      <c r="Q134" s="201"/>
      <c r="R134" s="81"/>
      <c r="S134" s="81"/>
      <c r="T134" s="81"/>
      <c r="U134" s="81"/>
      <c r="V134" s="202" t="s">
        <v>614</v>
      </c>
      <c r="W134" s="151">
        <v>1</v>
      </c>
      <c r="X134" s="211"/>
      <c r="Y134" s="181"/>
    </row>
    <row r="135" spans="1:25" ht="48.75" customHeight="1">
      <c r="A135" s="259"/>
      <c r="B135" s="275"/>
      <c r="C135" s="50" t="s">
        <v>357</v>
      </c>
      <c r="D135" s="146" t="s">
        <v>202</v>
      </c>
      <c r="E135" s="146" t="s">
        <v>24</v>
      </c>
      <c r="F135" s="146" t="s">
        <v>213</v>
      </c>
      <c r="G135" s="32" t="str">
        <f>+G133</f>
        <v>Coordinacion de desarrollo agropecuario ambiental y minero</v>
      </c>
      <c r="H135" s="7" t="s">
        <v>555</v>
      </c>
      <c r="I135" s="8" t="s">
        <v>607</v>
      </c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58" t="s">
        <v>117</v>
      </c>
      <c r="W135" s="151">
        <v>1</v>
      </c>
      <c r="X135" s="211"/>
      <c r="Y135" s="181"/>
    </row>
    <row r="136" spans="1:25" ht="63" customHeight="1">
      <c r="A136" s="259"/>
      <c r="B136" s="275"/>
      <c r="C136" s="50" t="s">
        <v>358</v>
      </c>
      <c r="D136" s="146" t="s">
        <v>202</v>
      </c>
      <c r="E136" s="146" t="s">
        <v>24</v>
      </c>
      <c r="F136" s="146" t="s">
        <v>213</v>
      </c>
      <c r="G136" s="70" t="str">
        <f t="shared" si="1"/>
        <v>Coordinacion de desarrollo agropecuario ambiental y minero</v>
      </c>
      <c r="H136" s="7" t="s">
        <v>555</v>
      </c>
      <c r="I136" s="8" t="s">
        <v>607</v>
      </c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61" t="s">
        <v>359</v>
      </c>
      <c r="W136" s="150">
        <v>15</v>
      </c>
      <c r="X136" s="211"/>
      <c r="Y136" s="181"/>
    </row>
    <row r="137" spans="1:25" ht="83.25" customHeight="1">
      <c r="A137" s="259"/>
      <c r="B137" s="275"/>
      <c r="C137" s="50" t="s">
        <v>615</v>
      </c>
      <c r="D137" s="146" t="s">
        <v>202</v>
      </c>
      <c r="E137" s="146" t="s">
        <v>24</v>
      </c>
      <c r="F137" s="146" t="s">
        <v>213</v>
      </c>
      <c r="G137" s="70" t="str">
        <f>+G136</f>
        <v>Coordinacion de desarrollo agropecuario ambiental y minero</v>
      </c>
      <c r="H137" s="7" t="s">
        <v>555</v>
      </c>
      <c r="I137" s="8" t="s">
        <v>607</v>
      </c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61" t="s">
        <v>616</v>
      </c>
      <c r="W137" s="150">
        <v>1</v>
      </c>
      <c r="X137" s="211"/>
      <c r="Y137" s="181"/>
    </row>
    <row r="138" spans="1:25" ht="83.25" customHeight="1">
      <c r="A138" s="259"/>
      <c r="B138" s="275"/>
      <c r="C138" s="50" t="s">
        <v>617</v>
      </c>
      <c r="D138" s="146" t="s">
        <v>202</v>
      </c>
      <c r="E138" s="146" t="s">
        <v>24</v>
      </c>
      <c r="F138" s="146" t="s">
        <v>213</v>
      </c>
      <c r="G138" s="70" t="str">
        <f>+G137</f>
        <v>Coordinacion de desarrollo agropecuario ambiental y minero</v>
      </c>
      <c r="H138" s="7" t="s">
        <v>555</v>
      </c>
      <c r="I138" s="8" t="s">
        <v>607</v>
      </c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61" t="s">
        <v>618</v>
      </c>
      <c r="W138" s="150">
        <v>1</v>
      </c>
      <c r="X138" s="211"/>
      <c r="Y138" s="181"/>
    </row>
    <row r="139" spans="1:25" ht="51.75" customHeight="1">
      <c r="A139" s="259"/>
      <c r="B139" s="275"/>
      <c r="C139" s="50" t="s">
        <v>360</v>
      </c>
      <c r="D139" s="146" t="s">
        <v>202</v>
      </c>
      <c r="E139" s="146" t="s">
        <v>24</v>
      </c>
      <c r="F139" s="146" t="s">
        <v>213</v>
      </c>
      <c r="G139" s="31" t="str">
        <f aca="true" t="shared" si="2" ref="G139:G146">+G136</f>
        <v>Coordinacion de desarrollo agropecuario ambiental y minero</v>
      </c>
      <c r="H139" s="7" t="s">
        <v>226</v>
      </c>
      <c r="I139" s="8" t="s">
        <v>471</v>
      </c>
      <c r="J139" s="12"/>
      <c r="K139" s="12"/>
      <c r="L139" s="12"/>
      <c r="M139" s="54"/>
      <c r="N139" s="54"/>
      <c r="O139" s="54"/>
      <c r="P139" s="81"/>
      <c r="Q139" s="81"/>
      <c r="R139" s="81"/>
      <c r="S139" s="81"/>
      <c r="T139" s="81"/>
      <c r="U139" s="81"/>
      <c r="V139" s="61" t="s">
        <v>361</v>
      </c>
      <c r="W139" s="151">
        <v>2</v>
      </c>
      <c r="X139" s="211"/>
      <c r="Y139" s="181"/>
    </row>
    <row r="140" spans="1:25" ht="144.75" customHeight="1">
      <c r="A140" s="259"/>
      <c r="B140" s="275"/>
      <c r="C140" s="50" t="s">
        <v>619</v>
      </c>
      <c r="D140" s="146" t="s">
        <v>202</v>
      </c>
      <c r="E140" s="146" t="s">
        <v>24</v>
      </c>
      <c r="F140" s="146" t="s">
        <v>213</v>
      </c>
      <c r="G140" s="31" t="str">
        <f t="shared" si="2"/>
        <v>Coordinacion de desarrollo agropecuario ambiental y minero</v>
      </c>
      <c r="H140" s="7" t="s">
        <v>555</v>
      </c>
      <c r="I140" s="8" t="s">
        <v>607</v>
      </c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50" t="s">
        <v>620</v>
      </c>
      <c r="W140" s="150">
        <v>1</v>
      </c>
      <c r="X140" s="211"/>
      <c r="Y140" s="181"/>
    </row>
    <row r="141" spans="1:25" ht="115.5" customHeight="1">
      <c r="A141" s="259"/>
      <c r="B141" s="275"/>
      <c r="C141" s="50" t="s">
        <v>621</v>
      </c>
      <c r="D141" s="146" t="s">
        <v>202</v>
      </c>
      <c r="E141" s="146" t="s">
        <v>24</v>
      </c>
      <c r="F141" s="146" t="s">
        <v>213</v>
      </c>
      <c r="G141" s="31" t="str">
        <f t="shared" si="2"/>
        <v>Coordinacion de desarrollo agropecuario ambiental y minero</v>
      </c>
      <c r="H141" s="7" t="s">
        <v>555</v>
      </c>
      <c r="I141" s="8" t="s">
        <v>607</v>
      </c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50" t="s">
        <v>622</v>
      </c>
      <c r="W141" s="150">
        <v>1</v>
      </c>
      <c r="X141" s="211"/>
      <c r="Y141" s="181"/>
    </row>
    <row r="142" spans="1:25" ht="67.5" customHeight="1">
      <c r="A142" s="259"/>
      <c r="B142" s="275"/>
      <c r="C142" s="50" t="s">
        <v>364</v>
      </c>
      <c r="D142" s="146" t="s">
        <v>202</v>
      </c>
      <c r="E142" s="146" t="s">
        <v>24</v>
      </c>
      <c r="F142" s="146" t="s">
        <v>213</v>
      </c>
      <c r="G142" s="32" t="str">
        <f t="shared" si="2"/>
        <v>Coordinacion de desarrollo agropecuario ambiental y minero</v>
      </c>
      <c r="H142" s="7" t="s">
        <v>226</v>
      </c>
      <c r="I142" s="8" t="s">
        <v>362</v>
      </c>
      <c r="J142" s="12"/>
      <c r="K142" s="12"/>
      <c r="L142" s="12"/>
      <c r="M142" s="54"/>
      <c r="N142" s="54"/>
      <c r="O142" s="54"/>
      <c r="P142" s="81"/>
      <c r="Q142" s="81"/>
      <c r="R142" s="81"/>
      <c r="S142" s="81"/>
      <c r="T142" s="54"/>
      <c r="U142" s="54"/>
      <c r="V142" s="61" t="s">
        <v>363</v>
      </c>
      <c r="W142" s="153">
        <v>1</v>
      </c>
      <c r="X142" s="211"/>
      <c r="Y142" s="181"/>
    </row>
    <row r="143" spans="1:25" ht="74.25" customHeight="1">
      <c r="A143" s="259"/>
      <c r="B143" s="275"/>
      <c r="C143" s="50" t="s">
        <v>365</v>
      </c>
      <c r="D143" s="146" t="s">
        <v>202</v>
      </c>
      <c r="E143" s="146" t="s">
        <v>24</v>
      </c>
      <c r="F143" s="146" t="s">
        <v>213</v>
      </c>
      <c r="G143" s="32" t="str">
        <f t="shared" si="2"/>
        <v>Coordinacion de desarrollo agropecuario ambiental y minero</v>
      </c>
      <c r="H143" s="7" t="s">
        <v>238</v>
      </c>
      <c r="I143" s="8" t="s">
        <v>368</v>
      </c>
      <c r="J143" s="12"/>
      <c r="K143" s="12"/>
      <c r="L143" s="12"/>
      <c r="M143" s="54"/>
      <c r="N143" s="54"/>
      <c r="O143" s="54"/>
      <c r="P143" s="54"/>
      <c r="Q143" s="54"/>
      <c r="R143" s="97"/>
      <c r="S143" s="97"/>
      <c r="T143" s="54"/>
      <c r="U143" s="54"/>
      <c r="V143" s="61" t="s">
        <v>367</v>
      </c>
      <c r="W143" s="150">
        <v>2</v>
      </c>
      <c r="X143" s="211"/>
      <c r="Y143" s="181"/>
    </row>
    <row r="144" spans="1:25" ht="72" customHeight="1">
      <c r="A144" s="259"/>
      <c r="B144" s="275"/>
      <c r="C144" s="50" t="s">
        <v>369</v>
      </c>
      <c r="D144" s="146" t="s">
        <v>202</v>
      </c>
      <c r="E144" s="146" t="s">
        <v>24</v>
      </c>
      <c r="F144" s="146" t="s">
        <v>213</v>
      </c>
      <c r="G144" s="32" t="str">
        <f t="shared" si="2"/>
        <v>Coordinacion de desarrollo agropecuario ambiental y minero</v>
      </c>
      <c r="H144" s="7" t="s">
        <v>349</v>
      </c>
      <c r="I144" s="8" t="s">
        <v>471</v>
      </c>
      <c r="J144" s="12"/>
      <c r="K144" s="12"/>
      <c r="L144" s="12"/>
      <c r="M144" s="54"/>
      <c r="N144" s="54"/>
      <c r="O144" s="54"/>
      <c r="P144" s="54"/>
      <c r="Q144" s="97"/>
      <c r="R144" s="97"/>
      <c r="S144" s="97"/>
      <c r="T144" s="97"/>
      <c r="U144" s="97"/>
      <c r="V144" s="61" t="s">
        <v>370</v>
      </c>
      <c r="W144" s="150">
        <v>1</v>
      </c>
      <c r="X144" s="211"/>
      <c r="Y144" s="181"/>
    </row>
    <row r="145" spans="1:25" ht="72" customHeight="1">
      <c r="A145" s="259"/>
      <c r="B145" s="275"/>
      <c r="C145" s="50" t="s">
        <v>371</v>
      </c>
      <c r="D145" s="146" t="s">
        <v>202</v>
      </c>
      <c r="E145" s="146" t="s">
        <v>24</v>
      </c>
      <c r="F145" s="146" t="s">
        <v>213</v>
      </c>
      <c r="G145" s="32" t="str">
        <f t="shared" si="2"/>
        <v>Coordinacion de desarrollo agropecuario ambiental y minero</v>
      </c>
      <c r="H145" s="7" t="s">
        <v>349</v>
      </c>
      <c r="I145" s="8" t="s">
        <v>471</v>
      </c>
      <c r="J145" s="12"/>
      <c r="K145" s="12"/>
      <c r="L145" s="12"/>
      <c r="M145" s="54"/>
      <c r="N145" s="54"/>
      <c r="O145" s="54"/>
      <c r="P145" s="54"/>
      <c r="Q145" s="97"/>
      <c r="R145" s="97"/>
      <c r="S145" s="97"/>
      <c r="T145" s="97"/>
      <c r="U145" s="97"/>
      <c r="V145" s="61" t="s">
        <v>372</v>
      </c>
      <c r="W145" s="150">
        <v>1</v>
      </c>
      <c r="X145" s="211"/>
      <c r="Y145" s="181"/>
    </row>
    <row r="146" spans="1:25" ht="65.25" customHeight="1">
      <c r="A146" s="259"/>
      <c r="B146" s="275"/>
      <c r="C146" s="50" t="s">
        <v>373</v>
      </c>
      <c r="D146" s="146" t="s">
        <v>202</v>
      </c>
      <c r="E146" s="146" t="s">
        <v>24</v>
      </c>
      <c r="F146" s="146" t="s">
        <v>213</v>
      </c>
      <c r="G146" s="32" t="str">
        <f t="shared" si="2"/>
        <v>Coordinacion de desarrollo agropecuario ambiental y minero</v>
      </c>
      <c r="H146" s="7" t="s">
        <v>283</v>
      </c>
      <c r="I146" s="8" t="s">
        <v>471</v>
      </c>
      <c r="J146" s="12"/>
      <c r="K146" s="12"/>
      <c r="L146" s="12"/>
      <c r="M146" s="54"/>
      <c r="N146" s="54"/>
      <c r="O146" s="97"/>
      <c r="P146" s="97"/>
      <c r="Q146" s="97"/>
      <c r="R146" s="97"/>
      <c r="S146" s="97"/>
      <c r="T146" s="97"/>
      <c r="U146" s="97"/>
      <c r="V146" s="62" t="str">
        <f>+C146</f>
        <v>Diseñar y construir un centro de acopio</v>
      </c>
      <c r="W146" s="150">
        <v>1</v>
      </c>
      <c r="X146" s="212"/>
      <c r="Y146" s="182"/>
    </row>
    <row r="147" spans="1:25" ht="65.25" customHeight="1">
      <c r="A147" s="259"/>
      <c r="B147" s="275"/>
      <c r="C147" s="50" t="s">
        <v>623</v>
      </c>
      <c r="D147" s="146" t="s">
        <v>202</v>
      </c>
      <c r="E147" s="146" t="s">
        <v>24</v>
      </c>
      <c r="F147" s="146" t="s">
        <v>213</v>
      </c>
      <c r="G147" s="31" t="s">
        <v>267</v>
      </c>
      <c r="H147" s="7" t="s">
        <v>283</v>
      </c>
      <c r="I147" s="8" t="s">
        <v>471</v>
      </c>
      <c r="J147" s="12"/>
      <c r="K147" s="12"/>
      <c r="L147" s="12"/>
      <c r="M147" s="54"/>
      <c r="N147" s="54"/>
      <c r="O147" s="97"/>
      <c r="P147" s="97"/>
      <c r="Q147" s="97"/>
      <c r="R147" s="97"/>
      <c r="S147" s="97"/>
      <c r="T147" s="97"/>
      <c r="U147" s="97"/>
      <c r="V147" s="61" t="s">
        <v>624</v>
      </c>
      <c r="W147" s="150">
        <v>1</v>
      </c>
      <c r="X147" s="188"/>
      <c r="Y147" s="181"/>
    </row>
    <row r="148" spans="1:25" ht="65.25" customHeight="1">
      <c r="A148" s="260"/>
      <c r="B148" s="277"/>
      <c r="C148" s="50" t="s">
        <v>625</v>
      </c>
      <c r="D148" s="146" t="s">
        <v>202</v>
      </c>
      <c r="E148" s="146" t="s">
        <v>24</v>
      </c>
      <c r="F148" s="146" t="s">
        <v>213</v>
      </c>
      <c r="G148" s="31" t="s">
        <v>191</v>
      </c>
      <c r="H148" s="7" t="s">
        <v>596</v>
      </c>
      <c r="I148" s="8" t="s">
        <v>597</v>
      </c>
      <c r="J148" s="12"/>
      <c r="K148" s="97"/>
      <c r="L148" s="97"/>
      <c r="M148" s="54"/>
      <c r="N148" s="54"/>
      <c r="O148" s="12"/>
      <c r="P148" s="12"/>
      <c r="Q148" s="12"/>
      <c r="R148" s="12"/>
      <c r="S148" s="12"/>
      <c r="T148" s="12"/>
      <c r="U148" s="54"/>
      <c r="V148" s="61" t="s">
        <v>626</v>
      </c>
      <c r="W148" s="150">
        <v>2</v>
      </c>
      <c r="X148" s="188"/>
      <c r="Y148" s="181"/>
    </row>
    <row r="149" spans="1:25" ht="65.25" customHeight="1">
      <c r="A149" s="291" t="s">
        <v>627</v>
      </c>
      <c r="B149" s="189"/>
      <c r="C149" s="50" t="s">
        <v>628</v>
      </c>
      <c r="D149" s="146" t="s">
        <v>202</v>
      </c>
      <c r="E149" s="146" t="s">
        <v>24</v>
      </c>
      <c r="F149" s="146" t="s">
        <v>213</v>
      </c>
      <c r="G149" s="31" t="s">
        <v>191</v>
      </c>
      <c r="H149" s="7" t="s">
        <v>630</v>
      </c>
      <c r="I149" s="8" t="s">
        <v>471</v>
      </c>
      <c r="J149" s="12"/>
      <c r="K149" s="12"/>
      <c r="L149" s="12"/>
      <c r="M149" s="54"/>
      <c r="N149" s="54"/>
      <c r="O149" s="97"/>
      <c r="P149" s="97"/>
      <c r="Q149" s="97"/>
      <c r="R149" s="97"/>
      <c r="S149" s="97"/>
      <c r="T149" s="97"/>
      <c r="U149" s="97"/>
      <c r="V149" s="61" t="s">
        <v>629</v>
      </c>
      <c r="W149" s="150">
        <v>3</v>
      </c>
      <c r="X149" s="188"/>
      <c r="Y149" s="181"/>
    </row>
    <row r="150" spans="1:25" ht="65.25" customHeight="1">
      <c r="A150" s="292"/>
      <c r="B150" s="189"/>
      <c r="C150" s="50" t="s">
        <v>631</v>
      </c>
      <c r="D150" s="146" t="s">
        <v>202</v>
      </c>
      <c r="E150" s="146" t="s">
        <v>24</v>
      </c>
      <c r="F150" s="146" t="s">
        <v>213</v>
      </c>
      <c r="G150" s="31" t="s">
        <v>191</v>
      </c>
      <c r="H150" s="7" t="s">
        <v>630</v>
      </c>
      <c r="I150" s="8" t="s">
        <v>471</v>
      </c>
      <c r="J150" s="12"/>
      <c r="K150" s="12"/>
      <c r="L150" s="12"/>
      <c r="M150" s="54"/>
      <c r="N150" s="54"/>
      <c r="O150" s="97"/>
      <c r="P150" s="97"/>
      <c r="Q150" s="97"/>
      <c r="R150" s="97"/>
      <c r="S150" s="97"/>
      <c r="T150" s="97"/>
      <c r="U150" s="97"/>
      <c r="V150" s="50" t="s">
        <v>632</v>
      </c>
      <c r="W150" s="150">
        <v>2</v>
      </c>
      <c r="X150" s="188"/>
      <c r="Y150" s="181"/>
    </row>
    <row r="151" spans="1:25" ht="65.25" customHeight="1">
      <c r="A151" s="293"/>
      <c r="B151" s="189"/>
      <c r="C151" s="50" t="s">
        <v>633</v>
      </c>
      <c r="D151" s="146" t="s">
        <v>202</v>
      </c>
      <c r="E151" s="146" t="s">
        <v>24</v>
      </c>
      <c r="F151" s="146" t="s">
        <v>213</v>
      </c>
      <c r="G151" s="31" t="s">
        <v>191</v>
      </c>
      <c r="H151" s="7" t="s">
        <v>630</v>
      </c>
      <c r="I151" s="8" t="s">
        <v>471</v>
      </c>
      <c r="J151" s="12"/>
      <c r="K151" s="12"/>
      <c r="L151" s="12"/>
      <c r="M151" s="54"/>
      <c r="N151" s="54"/>
      <c r="O151" s="97"/>
      <c r="P151" s="97"/>
      <c r="Q151" s="97"/>
      <c r="R151" s="97"/>
      <c r="S151" s="97"/>
      <c r="T151" s="97"/>
      <c r="U151" s="97"/>
      <c r="V151" s="50" t="s">
        <v>633</v>
      </c>
      <c r="W151" s="150">
        <v>1</v>
      </c>
      <c r="X151" s="188"/>
      <c r="Y151" s="181"/>
    </row>
    <row r="152" spans="1:25" ht="64.5" customHeight="1">
      <c r="A152" s="289" t="s">
        <v>47</v>
      </c>
      <c r="B152" s="251" t="s">
        <v>181</v>
      </c>
      <c r="C152" s="50" t="s">
        <v>374</v>
      </c>
      <c r="D152" s="146" t="s">
        <v>202</v>
      </c>
      <c r="E152" s="146" t="s">
        <v>24</v>
      </c>
      <c r="F152" s="146" t="s">
        <v>213</v>
      </c>
      <c r="G152" s="32" t="str">
        <f>+G133</f>
        <v>Coordinacion de desarrollo agropecuario ambiental y minero</v>
      </c>
      <c r="H152" s="7" t="s">
        <v>366</v>
      </c>
      <c r="I152" s="8" t="s">
        <v>471</v>
      </c>
      <c r="J152" s="12"/>
      <c r="K152" s="12"/>
      <c r="L152" s="12"/>
      <c r="M152" s="54"/>
      <c r="N152" s="54"/>
      <c r="O152" s="54"/>
      <c r="P152" s="54"/>
      <c r="Q152" s="54"/>
      <c r="R152" s="54"/>
      <c r="S152" s="81"/>
      <c r="T152" s="81"/>
      <c r="U152" s="81"/>
      <c r="V152" s="62" t="s">
        <v>375</v>
      </c>
      <c r="W152" s="153">
        <v>0.06</v>
      </c>
      <c r="X152" s="207">
        <f>60000000</f>
        <v>60000000</v>
      </c>
      <c r="Y152" s="180"/>
    </row>
    <row r="153" spans="1:25" ht="64.5" customHeight="1">
      <c r="A153" s="290"/>
      <c r="B153" s="252"/>
      <c r="C153" s="50" t="s">
        <v>376</v>
      </c>
      <c r="D153" s="146" t="s">
        <v>202</v>
      </c>
      <c r="E153" s="146" t="s">
        <v>24</v>
      </c>
      <c r="F153" s="146" t="s">
        <v>213</v>
      </c>
      <c r="G153" s="32" t="str">
        <f>+G135</f>
        <v>Coordinacion de desarrollo agropecuario ambiental y minero</v>
      </c>
      <c r="H153" s="7" t="s">
        <v>366</v>
      </c>
      <c r="I153" s="8" t="s">
        <v>471</v>
      </c>
      <c r="J153" s="12"/>
      <c r="K153" s="12"/>
      <c r="L153" s="12"/>
      <c r="M153" s="54"/>
      <c r="N153" s="54"/>
      <c r="O153" s="54"/>
      <c r="P153" s="54"/>
      <c r="Q153" s="54"/>
      <c r="R153" s="54"/>
      <c r="S153" s="81"/>
      <c r="T153" s="81"/>
      <c r="U153" s="81"/>
      <c r="V153" s="62" t="s">
        <v>377</v>
      </c>
      <c r="W153" s="150">
        <v>1</v>
      </c>
      <c r="X153" s="208"/>
      <c r="Y153" s="181"/>
    </row>
    <row r="154" spans="1:25" ht="64.5" customHeight="1">
      <c r="A154" s="290"/>
      <c r="B154" s="252"/>
      <c r="C154" s="50" t="s">
        <v>378</v>
      </c>
      <c r="D154" s="146" t="s">
        <v>202</v>
      </c>
      <c r="E154" s="146" t="s">
        <v>24</v>
      </c>
      <c r="F154" s="146" t="s">
        <v>213</v>
      </c>
      <c r="G154" s="32" t="str">
        <f>+G136</f>
        <v>Coordinacion de desarrollo agropecuario ambiental y minero</v>
      </c>
      <c r="H154" s="7" t="s">
        <v>366</v>
      </c>
      <c r="I154" s="8" t="s">
        <v>471</v>
      </c>
      <c r="J154" s="12"/>
      <c r="K154" s="12"/>
      <c r="L154" s="12"/>
      <c r="M154" s="54"/>
      <c r="N154" s="54"/>
      <c r="O154" s="54"/>
      <c r="P154" s="54"/>
      <c r="Q154" s="54"/>
      <c r="R154" s="54"/>
      <c r="S154" s="81"/>
      <c r="T154" s="81"/>
      <c r="U154" s="81"/>
      <c r="V154" s="62" t="s">
        <v>379</v>
      </c>
      <c r="W154" s="150">
        <v>1</v>
      </c>
      <c r="X154" s="208"/>
      <c r="Y154" s="181"/>
    </row>
    <row r="155" spans="1:25" ht="64.5" customHeight="1">
      <c r="A155" s="290"/>
      <c r="B155" s="252"/>
      <c r="C155" s="50" t="s">
        <v>380</v>
      </c>
      <c r="D155" s="146" t="s">
        <v>202</v>
      </c>
      <c r="E155" s="146" t="s">
        <v>24</v>
      </c>
      <c r="F155" s="146" t="s">
        <v>213</v>
      </c>
      <c r="G155" s="32" t="str">
        <f>+G139</f>
        <v>Coordinacion de desarrollo agropecuario ambiental y minero</v>
      </c>
      <c r="H155" s="7" t="s">
        <v>366</v>
      </c>
      <c r="I155" s="8" t="s">
        <v>471</v>
      </c>
      <c r="J155" s="12"/>
      <c r="K155" s="12"/>
      <c r="L155" s="12"/>
      <c r="M155" s="54"/>
      <c r="N155" s="54"/>
      <c r="O155" s="54"/>
      <c r="P155" s="54"/>
      <c r="Q155" s="54"/>
      <c r="R155" s="54"/>
      <c r="S155" s="81"/>
      <c r="T155" s="81"/>
      <c r="U155" s="81"/>
      <c r="V155" s="62" t="s">
        <v>381</v>
      </c>
      <c r="W155" s="150">
        <v>2</v>
      </c>
      <c r="X155" s="208"/>
      <c r="Y155" s="181"/>
    </row>
    <row r="156" spans="1:25" ht="53.25" customHeight="1">
      <c r="A156" s="290"/>
      <c r="B156" s="252"/>
      <c r="C156" s="50" t="s">
        <v>60</v>
      </c>
      <c r="D156" s="146" t="s">
        <v>202</v>
      </c>
      <c r="E156" s="146" t="s">
        <v>24</v>
      </c>
      <c r="F156" s="146" t="s">
        <v>213</v>
      </c>
      <c r="G156" s="31" t="s">
        <v>160</v>
      </c>
      <c r="H156" s="4" t="s">
        <v>218</v>
      </c>
      <c r="I156" s="8" t="s">
        <v>471</v>
      </c>
      <c r="J156" s="116"/>
      <c r="K156" s="116"/>
      <c r="L156" s="116"/>
      <c r="M156" s="117"/>
      <c r="N156" s="117"/>
      <c r="O156" s="117"/>
      <c r="P156" s="117"/>
      <c r="Q156" s="117"/>
      <c r="R156" s="117"/>
      <c r="S156" s="117"/>
      <c r="T156" s="117"/>
      <c r="U156" s="117"/>
      <c r="V156" s="62" t="s">
        <v>118</v>
      </c>
      <c r="W156" s="153">
        <v>1</v>
      </c>
      <c r="X156" s="208"/>
      <c r="Y156" s="181"/>
    </row>
    <row r="157" spans="1:25" ht="65.25" customHeight="1">
      <c r="A157" s="290"/>
      <c r="B157" s="252"/>
      <c r="C157" s="50" t="s">
        <v>382</v>
      </c>
      <c r="D157" s="146" t="s">
        <v>202</v>
      </c>
      <c r="E157" s="146" t="s">
        <v>24</v>
      </c>
      <c r="F157" s="146" t="s">
        <v>213</v>
      </c>
      <c r="G157" s="32" t="str">
        <f>+G152</f>
        <v>Coordinacion de desarrollo agropecuario ambiental y minero</v>
      </c>
      <c r="H157" s="4" t="s">
        <v>218</v>
      </c>
      <c r="I157" s="8" t="s">
        <v>471</v>
      </c>
      <c r="J157" s="92"/>
      <c r="K157" s="92"/>
      <c r="L157" s="92"/>
      <c r="M157" s="76"/>
      <c r="N157" s="76"/>
      <c r="O157" s="76"/>
      <c r="P157" s="76"/>
      <c r="Q157" s="76"/>
      <c r="R157" s="76"/>
      <c r="S157" s="76"/>
      <c r="T157" s="76"/>
      <c r="U157" s="76"/>
      <c r="V157" s="62" t="s">
        <v>119</v>
      </c>
      <c r="W157" s="155">
        <v>0.75</v>
      </c>
      <c r="X157" s="209"/>
      <c r="Y157" s="182"/>
    </row>
    <row r="158" spans="1:25" ht="67.5" customHeight="1">
      <c r="A158" s="311" t="s">
        <v>48</v>
      </c>
      <c r="B158" s="251" t="s">
        <v>182</v>
      </c>
      <c r="C158" s="50" t="s">
        <v>634</v>
      </c>
      <c r="D158" s="146" t="s">
        <v>202</v>
      </c>
      <c r="E158" s="146" t="s">
        <v>24</v>
      </c>
      <c r="F158" s="146" t="s">
        <v>213</v>
      </c>
      <c r="G158" s="31" t="str">
        <f>+G157</f>
        <v>Coordinacion de desarrollo agropecuario ambiental y minero</v>
      </c>
      <c r="H158" s="4" t="s">
        <v>349</v>
      </c>
      <c r="I158" s="8" t="s">
        <v>471</v>
      </c>
      <c r="J158" s="12"/>
      <c r="K158" s="12"/>
      <c r="L158" s="12"/>
      <c r="M158" s="54"/>
      <c r="N158" s="54"/>
      <c r="O158" s="54"/>
      <c r="P158" s="54"/>
      <c r="Q158" s="115"/>
      <c r="R158" s="115"/>
      <c r="S158" s="115"/>
      <c r="T158" s="115"/>
      <c r="U158" s="115"/>
      <c r="V158" s="62" t="s">
        <v>120</v>
      </c>
      <c r="W158" s="150">
        <v>1500</v>
      </c>
      <c r="X158" s="207">
        <f>34715331</f>
        <v>34715331</v>
      </c>
      <c r="Y158" s="180"/>
    </row>
    <row r="159" spans="1:25" ht="67.5" customHeight="1">
      <c r="A159" s="312"/>
      <c r="B159" s="252"/>
      <c r="C159" s="50" t="s">
        <v>383</v>
      </c>
      <c r="D159" s="146" t="s">
        <v>202</v>
      </c>
      <c r="E159" s="146" t="s">
        <v>24</v>
      </c>
      <c r="F159" s="146" t="s">
        <v>213</v>
      </c>
      <c r="G159" s="31" t="str">
        <f>+G158</f>
        <v>Coordinacion de desarrollo agropecuario ambiental y minero</v>
      </c>
      <c r="H159" s="4" t="s">
        <v>349</v>
      </c>
      <c r="I159" s="8" t="s">
        <v>471</v>
      </c>
      <c r="J159" s="12"/>
      <c r="K159" s="12"/>
      <c r="L159" s="12"/>
      <c r="M159" s="54"/>
      <c r="N159" s="54"/>
      <c r="O159" s="54"/>
      <c r="P159" s="54"/>
      <c r="Q159" s="115"/>
      <c r="R159" s="115"/>
      <c r="S159" s="115"/>
      <c r="T159" s="115"/>
      <c r="U159" s="115"/>
      <c r="V159" s="62" t="s">
        <v>384</v>
      </c>
      <c r="W159" s="150">
        <v>1</v>
      </c>
      <c r="X159" s="208"/>
      <c r="Y159" s="181"/>
    </row>
    <row r="160" spans="1:25" ht="58.5" customHeight="1">
      <c r="A160" s="312"/>
      <c r="B160" s="252"/>
      <c r="C160" s="50" t="s">
        <v>385</v>
      </c>
      <c r="D160" s="146" t="s">
        <v>202</v>
      </c>
      <c r="E160" s="146" t="s">
        <v>24</v>
      </c>
      <c r="F160" s="146" t="s">
        <v>213</v>
      </c>
      <c r="G160" s="31" t="str">
        <f>+G159</f>
        <v>Coordinacion de desarrollo agropecuario ambiental y minero</v>
      </c>
      <c r="H160" s="4" t="s">
        <v>349</v>
      </c>
      <c r="I160" s="8" t="s">
        <v>471</v>
      </c>
      <c r="J160" s="12"/>
      <c r="K160" s="12"/>
      <c r="L160" s="12"/>
      <c r="M160" s="54"/>
      <c r="N160" s="54"/>
      <c r="O160" s="54"/>
      <c r="P160" s="54"/>
      <c r="Q160" s="115"/>
      <c r="R160" s="115"/>
      <c r="S160" s="115"/>
      <c r="T160" s="115"/>
      <c r="U160" s="115"/>
      <c r="V160" s="62" t="s">
        <v>386</v>
      </c>
      <c r="W160" s="150">
        <v>1</v>
      </c>
      <c r="X160" s="208"/>
      <c r="Y160" s="181"/>
    </row>
    <row r="161" spans="1:25" ht="52.5" customHeight="1">
      <c r="A161" s="312"/>
      <c r="B161" s="252"/>
      <c r="C161" s="50" t="s">
        <v>387</v>
      </c>
      <c r="D161" s="146" t="s">
        <v>202</v>
      </c>
      <c r="E161" s="146" t="s">
        <v>24</v>
      </c>
      <c r="F161" s="146" t="s">
        <v>213</v>
      </c>
      <c r="G161" s="31" t="str">
        <f>+G160</f>
        <v>Coordinacion de desarrollo agropecuario ambiental y minero</v>
      </c>
      <c r="H161" s="4" t="s">
        <v>349</v>
      </c>
      <c r="I161" s="8" t="s">
        <v>471</v>
      </c>
      <c r="J161" s="12"/>
      <c r="K161" s="12"/>
      <c r="L161" s="12"/>
      <c r="M161" s="54"/>
      <c r="N161" s="54"/>
      <c r="O161" s="54"/>
      <c r="P161" s="54"/>
      <c r="Q161" s="115"/>
      <c r="R161" s="115"/>
      <c r="S161" s="115"/>
      <c r="T161" s="115"/>
      <c r="U161" s="115"/>
      <c r="V161" s="62" t="s">
        <v>388</v>
      </c>
      <c r="W161" s="150">
        <v>1</v>
      </c>
      <c r="X161" s="208"/>
      <c r="Y161" s="181"/>
    </row>
    <row r="162" spans="1:25" ht="59.25" customHeight="1">
      <c r="A162" s="312"/>
      <c r="B162" s="252"/>
      <c r="C162" s="50" t="s">
        <v>65</v>
      </c>
      <c r="D162" s="146" t="s">
        <v>202</v>
      </c>
      <c r="E162" s="146" t="s">
        <v>24</v>
      </c>
      <c r="F162" s="146" t="s">
        <v>213</v>
      </c>
      <c r="G162" s="32" t="str">
        <f>+G158</f>
        <v>Coordinacion de desarrollo agropecuario ambiental y minero</v>
      </c>
      <c r="H162" s="4" t="s">
        <v>349</v>
      </c>
      <c r="I162" s="8" t="s">
        <v>471</v>
      </c>
      <c r="J162" s="12"/>
      <c r="K162" s="12"/>
      <c r="L162" s="12"/>
      <c r="M162" s="54"/>
      <c r="N162" s="54"/>
      <c r="O162" s="54"/>
      <c r="P162" s="54"/>
      <c r="Q162" s="115"/>
      <c r="R162" s="115"/>
      <c r="S162" s="115"/>
      <c r="T162" s="115"/>
      <c r="U162" s="115"/>
      <c r="V162" s="62" t="s">
        <v>121</v>
      </c>
      <c r="W162" s="150">
        <v>1</v>
      </c>
      <c r="X162" s="209"/>
      <c r="Y162" s="182"/>
    </row>
    <row r="163" spans="1:25" ht="37.5" customHeight="1">
      <c r="A163" s="248" t="s">
        <v>49</v>
      </c>
      <c r="B163" s="251" t="s">
        <v>183</v>
      </c>
      <c r="C163" s="50" t="s">
        <v>636</v>
      </c>
      <c r="D163" s="146" t="s">
        <v>202</v>
      </c>
      <c r="E163" s="146" t="s">
        <v>24</v>
      </c>
      <c r="F163" s="146" t="s">
        <v>213</v>
      </c>
      <c r="G163" s="31" t="s">
        <v>158</v>
      </c>
      <c r="H163" s="4" t="s">
        <v>596</v>
      </c>
      <c r="I163" s="6" t="s">
        <v>597</v>
      </c>
      <c r="J163" s="12"/>
      <c r="K163" s="157"/>
      <c r="L163" s="157"/>
      <c r="M163" s="54"/>
      <c r="N163" s="54"/>
      <c r="O163" s="54"/>
      <c r="P163" s="54"/>
      <c r="Q163" s="54"/>
      <c r="R163" s="54"/>
      <c r="S163" s="54"/>
      <c r="T163" s="54"/>
      <c r="U163" s="54"/>
      <c r="V163" s="61" t="s">
        <v>637</v>
      </c>
      <c r="W163" s="150">
        <v>1</v>
      </c>
      <c r="X163" s="207">
        <v>200000000</v>
      </c>
      <c r="Y163" s="180"/>
    </row>
    <row r="164" spans="1:25" ht="37.5" customHeight="1">
      <c r="A164" s="249"/>
      <c r="B164" s="252"/>
      <c r="C164" s="50" t="s">
        <v>635</v>
      </c>
      <c r="D164" s="146" t="s">
        <v>202</v>
      </c>
      <c r="E164" s="146" t="s">
        <v>24</v>
      </c>
      <c r="F164" s="146" t="s">
        <v>213</v>
      </c>
      <c r="G164" s="31" t="s">
        <v>158</v>
      </c>
      <c r="H164" s="4" t="s">
        <v>349</v>
      </c>
      <c r="I164" s="6" t="s">
        <v>389</v>
      </c>
      <c r="J164" s="12"/>
      <c r="K164" s="12"/>
      <c r="L164" s="12"/>
      <c r="M164" s="54"/>
      <c r="N164" s="54"/>
      <c r="O164" s="157"/>
      <c r="P164" s="157"/>
      <c r="Q164" s="157"/>
      <c r="R164" s="157"/>
      <c r="S164" s="157"/>
      <c r="T164" s="157"/>
      <c r="U164" s="157"/>
      <c r="V164" s="62" t="s">
        <v>122</v>
      </c>
      <c r="W164" s="150">
        <v>3</v>
      </c>
      <c r="X164" s="208"/>
      <c r="Y164" s="181"/>
    </row>
    <row r="165" spans="1:25" ht="57.75" customHeight="1">
      <c r="A165" s="249"/>
      <c r="B165" s="252"/>
      <c r="C165" s="50" t="s">
        <v>61</v>
      </c>
      <c r="D165" s="146" t="s">
        <v>202</v>
      </c>
      <c r="E165" s="146" t="s">
        <v>24</v>
      </c>
      <c r="F165" s="146" t="s">
        <v>213</v>
      </c>
      <c r="G165" s="31" t="s">
        <v>162</v>
      </c>
      <c r="H165" s="4" t="s">
        <v>638</v>
      </c>
      <c r="I165" s="8" t="s">
        <v>471</v>
      </c>
      <c r="J165" s="12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62" t="s">
        <v>123</v>
      </c>
      <c r="W165" s="150">
        <v>1</v>
      </c>
      <c r="X165" s="208"/>
      <c r="Y165" s="181"/>
    </row>
    <row r="166" spans="1:25" ht="57.75" customHeight="1">
      <c r="A166" s="249"/>
      <c r="B166" s="252"/>
      <c r="C166" s="50" t="s">
        <v>639</v>
      </c>
      <c r="D166" s="146" t="s">
        <v>202</v>
      </c>
      <c r="E166" s="146" t="s">
        <v>24</v>
      </c>
      <c r="F166" s="146" t="s">
        <v>213</v>
      </c>
      <c r="G166" s="31" t="s">
        <v>162</v>
      </c>
      <c r="H166" s="4" t="s">
        <v>640</v>
      </c>
      <c r="I166" s="8" t="s">
        <v>641</v>
      </c>
      <c r="J166" s="12"/>
      <c r="K166" s="77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50" t="s">
        <v>642</v>
      </c>
      <c r="W166" s="150">
        <v>2</v>
      </c>
      <c r="X166" s="208"/>
      <c r="Y166" s="181"/>
    </row>
    <row r="167" spans="1:25" ht="37.5" customHeight="1">
      <c r="A167" s="249"/>
      <c r="B167" s="252"/>
      <c r="C167" s="50" t="s">
        <v>643</v>
      </c>
      <c r="D167" s="146" t="s">
        <v>202</v>
      </c>
      <c r="E167" s="146" t="s">
        <v>24</v>
      </c>
      <c r="F167" s="146" t="s">
        <v>213</v>
      </c>
      <c r="G167" s="31" t="s">
        <v>162</v>
      </c>
      <c r="H167" s="4" t="s">
        <v>556</v>
      </c>
      <c r="I167" s="8" t="s">
        <v>602</v>
      </c>
      <c r="J167" s="12"/>
      <c r="K167" s="12"/>
      <c r="L167" s="12"/>
      <c r="M167" s="12"/>
      <c r="N167" s="77"/>
      <c r="O167" s="77"/>
      <c r="P167" s="12"/>
      <c r="Q167" s="12"/>
      <c r="R167" s="12"/>
      <c r="S167" s="12"/>
      <c r="T167" s="12"/>
      <c r="U167" s="12"/>
      <c r="V167" s="50" t="s">
        <v>644</v>
      </c>
      <c r="W167" s="150">
        <v>2</v>
      </c>
      <c r="X167" s="208"/>
      <c r="Y167" s="181"/>
    </row>
    <row r="168" spans="1:25" ht="58.5" customHeight="1">
      <c r="A168" s="249"/>
      <c r="B168" s="252"/>
      <c r="C168" s="50" t="s">
        <v>390</v>
      </c>
      <c r="D168" s="146" t="s">
        <v>202</v>
      </c>
      <c r="E168" s="146" t="s">
        <v>24</v>
      </c>
      <c r="F168" s="146" t="s">
        <v>213</v>
      </c>
      <c r="G168" s="31" t="s">
        <v>162</v>
      </c>
      <c r="H168" s="4" t="s">
        <v>601</v>
      </c>
      <c r="I168" s="8" t="s">
        <v>645</v>
      </c>
      <c r="J168" s="12"/>
      <c r="K168" s="12"/>
      <c r="L168" s="157"/>
      <c r="M168" s="157"/>
      <c r="N168" s="54"/>
      <c r="O168" s="54"/>
      <c r="P168" s="54"/>
      <c r="Q168" s="54"/>
      <c r="R168" s="54"/>
      <c r="S168" s="54"/>
      <c r="T168" s="54"/>
      <c r="U168" s="54"/>
      <c r="V168" s="62" t="s">
        <v>391</v>
      </c>
      <c r="W168" s="150">
        <v>1</v>
      </c>
      <c r="X168" s="208"/>
      <c r="Y168" s="181"/>
    </row>
    <row r="169" spans="1:25" ht="58.5" customHeight="1">
      <c r="A169" s="249"/>
      <c r="B169" s="252"/>
      <c r="C169" s="50" t="s">
        <v>392</v>
      </c>
      <c r="D169" s="146" t="s">
        <v>202</v>
      </c>
      <c r="E169" s="146" t="s">
        <v>24</v>
      </c>
      <c r="F169" s="146" t="s">
        <v>213</v>
      </c>
      <c r="G169" s="32" t="str">
        <f>+G163</f>
        <v>Coordinación de Cultura </v>
      </c>
      <c r="H169" s="4" t="s">
        <v>596</v>
      </c>
      <c r="I169" s="8" t="s">
        <v>471</v>
      </c>
      <c r="J169" s="12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62" t="s">
        <v>393</v>
      </c>
      <c r="W169" s="150">
        <v>1</v>
      </c>
      <c r="X169" s="208"/>
      <c r="Y169" s="181"/>
    </row>
    <row r="170" spans="1:25" ht="37.5" customHeight="1">
      <c r="A170" s="250"/>
      <c r="B170" s="253"/>
      <c r="C170" s="50" t="s">
        <v>394</v>
      </c>
      <c r="D170" s="146" t="s">
        <v>202</v>
      </c>
      <c r="E170" s="146" t="s">
        <v>24</v>
      </c>
      <c r="F170" s="146" t="s">
        <v>213</v>
      </c>
      <c r="G170" s="32" t="str">
        <f>+G165</f>
        <v>Coordinacion de cultura</v>
      </c>
      <c r="H170" s="4" t="s">
        <v>646</v>
      </c>
      <c r="I170" s="8" t="s">
        <v>471</v>
      </c>
      <c r="J170" s="12"/>
      <c r="K170" s="12"/>
      <c r="L170" s="12"/>
      <c r="M170" s="12"/>
      <c r="N170" s="12"/>
      <c r="O170" s="12"/>
      <c r="P170" s="77"/>
      <c r="Q170" s="77"/>
      <c r="R170" s="77"/>
      <c r="S170" s="77"/>
      <c r="T170" s="77"/>
      <c r="U170" s="77"/>
      <c r="V170" s="62" t="s">
        <v>395</v>
      </c>
      <c r="W170" s="150">
        <v>2</v>
      </c>
      <c r="X170" s="209"/>
      <c r="Y170" s="182"/>
    </row>
    <row r="171" spans="1:25" ht="37.5" customHeight="1">
      <c r="A171" s="240" t="s">
        <v>50</v>
      </c>
      <c r="B171" s="228" t="s">
        <v>184</v>
      </c>
      <c r="C171" s="50" t="s">
        <v>659</v>
      </c>
      <c r="D171" s="146" t="s">
        <v>202</v>
      </c>
      <c r="E171" s="146" t="s">
        <v>24</v>
      </c>
      <c r="F171" s="146" t="s">
        <v>213</v>
      </c>
      <c r="G171" s="31" t="s">
        <v>661</v>
      </c>
      <c r="H171" s="4" t="s">
        <v>555</v>
      </c>
      <c r="I171" s="4" t="s">
        <v>471</v>
      </c>
      <c r="J171" s="131"/>
      <c r="K171" s="131"/>
      <c r="L171" s="131"/>
      <c r="M171" s="86"/>
      <c r="N171" s="86"/>
      <c r="O171" s="86"/>
      <c r="P171" s="86"/>
      <c r="Q171" s="86"/>
      <c r="R171" s="86"/>
      <c r="S171" s="86"/>
      <c r="T171" s="86"/>
      <c r="U171" s="86"/>
      <c r="V171" s="61" t="s">
        <v>660</v>
      </c>
      <c r="W171" s="153">
        <v>0.8</v>
      </c>
      <c r="X171" s="210">
        <f>5589416+15000000+2395856935+40000000+70000000+155000000+300000000+1680411630</f>
        <v>4661857981</v>
      </c>
      <c r="Y171" s="204"/>
    </row>
    <row r="172" spans="1:25" ht="37.5" customHeight="1">
      <c r="A172" s="241"/>
      <c r="B172" s="221"/>
      <c r="C172" s="50" t="s">
        <v>676</v>
      </c>
      <c r="D172" s="146" t="s">
        <v>202</v>
      </c>
      <c r="E172" s="146" t="s">
        <v>24</v>
      </c>
      <c r="F172" s="146" t="s">
        <v>213</v>
      </c>
      <c r="G172" s="31" t="s">
        <v>661</v>
      </c>
      <c r="H172" s="4" t="s">
        <v>555</v>
      </c>
      <c r="I172" s="4" t="s">
        <v>471</v>
      </c>
      <c r="J172" s="131"/>
      <c r="K172" s="131"/>
      <c r="L172" s="131"/>
      <c r="M172" s="86"/>
      <c r="N172" s="86"/>
      <c r="O172" s="86"/>
      <c r="P172" s="86"/>
      <c r="Q172" s="86"/>
      <c r="R172" s="86"/>
      <c r="S172" s="86"/>
      <c r="T172" s="86"/>
      <c r="U172" s="86"/>
      <c r="V172" s="61" t="s">
        <v>678</v>
      </c>
      <c r="W172" s="153">
        <v>0.95</v>
      </c>
      <c r="X172" s="211"/>
      <c r="Y172" s="205"/>
    </row>
    <row r="173" spans="1:25" ht="37.5" customHeight="1">
      <c r="A173" s="241"/>
      <c r="B173" s="221"/>
      <c r="C173" s="50" t="s">
        <v>677</v>
      </c>
      <c r="D173" s="146" t="s">
        <v>202</v>
      </c>
      <c r="E173" s="146" t="s">
        <v>24</v>
      </c>
      <c r="F173" s="146" t="s">
        <v>213</v>
      </c>
      <c r="G173" s="31" t="s">
        <v>161</v>
      </c>
      <c r="H173" s="4" t="s">
        <v>555</v>
      </c>
      <c r="I173" s="4" t="s">
        <v>471</v>
      </c>
      <c r="J173" s="131"/>
      <c r="K173" s="131"/>
      <c r="L173" s="131"/>
      <c r="M173" s="86"/>
      <c r="N173" s="86"/>
      <c r="O173" s="86"/>
      <c r="P173" s="86"/>
      <c r="Q173" s="86"/>
      <c r="R173" s="86"/>
      <c r="S173" s="86"/>
      <c r="T173" s="86"/>
      <c r="U173" s="86"/>
      <c r="V173" s="61" t="s">
        <v>679</v>
      </c>
      <c r="W173" s="153">
        <v>1</v>
      </c>
      <c r="X173" s="211"/>
      <c r="Y173" s="205"/>
    </row>
    <row r="174" spans="1:25" ht="37.5" customHeight="1">
      <c r="A174" s="241"/>
      <c r="B174" s="221"/>
      <c r="C174" s="50" t="s">
        <v>680</v>
      </c>
      <c r="D174" s="146" t="s">
        <v>202</v>
      </c>
      <c r="E174" s="146" t="s">
        <v>24</v>
      </c>
      <c r="F174" s="146" t="s">
        <v>213</v>
      </c>
      <c r="G174" s="31" t="s">
        <v>661</v>
      </c>
      <c r="H174" s="4" t="s">
        <v>555</v>
      </c>
      <c r="I174" s="4" t="s">
        <v>471</v>
      </c>
      <c r="J174" s="131"/>
      <c r="K174" s="131"/>
      <c r="L174" s="131"/>
      <c r="M174" s="86"/>
      <c r="N174" s="86"/>
      <c r="O174" s="86"/>
      <c r="P174" s="86"/>
      <c r="Q174" s="86"/>
      <c r="R174" s="86"/>
      <c r="S174" s="86"/>
      <c r="T174" s="86"/>
      <c r="U174" s="86"/>
      <c r="V174" s="61" t="s">
        <v>681</v>
      </c>
      <c r="W174" s="153">
        <v>1</v>
      </c>
      <c r="X174" s="211"/>
      <c r="Y174" s="205"/>
    </row>
    <row r="175" spans="1:25" ht="37.5" customHeight="1">
      <c r="A175" s="241"/>
      <c r="B175" s="221"/>
      <c r="C175" s="50" t="s">
        <v>682</v>
      </c>
      <c r="D175" s="146" t="s">
        <v>202</v>
      </c>
      <c r="E175" s="146" t="s">
        <v>24</v>
      </c>
      <c r="F175" s="146" t="s">
        <v>213</v>
      </c>
      <c r="G175" s="31" t="s">
        <v>661</v>
      </c>
      <c r="H175" s="4" t="s">
        <v>555</v>
      </c>
      <c r="I175" s="4" t="s">
        <v>471</v>
      </c>
      <c r="J175" s="131"/>
      <c r="K175" s="131"/>
      <c r="L175" s="131"/>
      <c r="M175" s="86"/>
      <c r="N175" s="86"/>
      <c r="O175" s="86"/>
      <c r="P175" s="86"/>
      <c r="Q175" s="86"/>
      <c r="R175" s="86"/>
      <c r="S175" s="86"/>
      <c r="T175" s="86"/>
      <c r="U175" s="86"/>
      <c r="V175" s="61" t="s">
        <v>683</v>
      </c>
      <c r="W175" s="153">
        <v>1</v>
      </c>
      <c r="X175" s="211"/>
      <c r="Y175" s="205"/>
    </row>
    <row r="176" spans="1:25" ht="37.5" customHeight="1">
      <c r="A176" s="241"/>
      <c r="B176" s="221"/>
      <c r="C176" s="50" t="s">
        <v>684</v>
      </c>
      <c r="D176" s="146" t="s">
        <v>202</v>
      </c>
      <c r="E176" s="146" t="s">
        <v>24</v>
      </c>
      <c r="F176" s="146" t="s">
        <v>213</v>
      </c>
      <c r="G176" s="31" t="s">
        <v>661</v>
      </c>
      <c r="H176" s="4" t="s">
        <v>555</v>
      </c>
      <c r="I176" s="4" t="s">
        <v>471</v>
      </c>
      <c r="J176" s="131"/>
      <c r="K176" s="131"/>
      <c r="L176" s="131"/>
      <c r="M176" s="86"/>
      <c r="N176" s="86"/>
      <c r="O176" s="86"/>
      <c r="P176" s="86"/>
      <c r="Q176" s="86"/>
      <c r="R176" s="86"/>
      <c r="S176" s="86"/>
      <c r="T176" s="86"/>
      <c r="U176" s="86"/>
      <c r="V176" s="61" t="s">
        <v>685</v>
      </c>
      <c r="W176" s="153">
        <v>1</v>
      </c>
      <c r="X176" s="211"/>
      <c r="Y176" s="205"/>
    </row>
    <row r="177" spans="1:25" ht="37.5" customHeight="1">
      <c r="A177" s="241"/>
      <c r="B177" s="221"/>
      <c r="C177" s="50" t="s">
        <v>686</v>
      </c>
      <c r="D177" s="146" t="s">
        <v>202</v>
      </c>
      <c r="E177" s="146" t="s">
        <v>24</v>
      </c>
      <c r="F177" s="146" t="s">
        <v>213</v>
      </c>
      <c r="G177" s="31" t="s">
        <v>661</v>
      </c>
      <c r="H177" s="4" t="s">
        <v>555</v>
      </c>
      <c r="I177" s="4" t="s">
        <v>471</v>
      </c>
      <c r="J177" s="131"/>
      <c r="K177" s="131"/>
      <c r="L177" s="131"/>
      <c r="M177" s="86"/>
      <c r="N177" s="86"/>
      <c r="O177" s="86"/>
      <c r="P177" s="86"/>
      <c r="Q177" s="86"/>
      <c r="R177" s="86"/>
      <c r="S177" s="86"/>
      <c r="T177" s="86"/>
      <c r="U177" s="86"/>
      <c r="V177" s="61" t="s">
        <v>687</v>
      </c>
      <c r="W177" s="153">
        <v>1</v>
      </c>
      <c r="X177" s="211"/>
      <c r="Y177" s="205"/>
    </row>
    <row r="178" spans="1:25" ht="37.5" customHeight="1">
      <c r="A178" s="241"/>
      <c r="B178" s="221"/>
      <c r="C178" s="50" t="s">
        <v>666</v>
      </c>
      <c r="D178" s="146" t="s">
        <v>202</v>
      </c>
      <c r="E178" s="146" t="s">
        <v>24</v>
      </c>
      <c r="F178" s="146" t="s">
        <v>213</v>
      </c>
      <c r="G178" s="31" t="s">
        <v>661</v>
      </c>
      <c r="H178" s="4" t="s">
        <v>555</v>
      </c>
      <c r="I178" s="4" t="s">
        <v>471</v>
      </c>
      <c r="J178" s="131"/>
      <c r="K178" s="131"/>
      <c r="L178" s="131"/>
      <c r="M178" s="86"/>
      <c r="N178" s="86"/>
      <c r="O178" s="86"/>
      <c r="P178" s="86"/>
      <c r="Q178" s="86"/>
      <c r="R178" s="86"/>
      <c r="S178" s="86"/>
      <c r="T178" s="86"/>
      <c r="U178" s="86"/>
      <c r="V178" s="61" t="s">
        <v>662</v>
      </c>
      <c r="W178" s="153">
        <v>0.8</v>
      </c>
      <c r="X178" s="211"/>
      <c r="Y178" s="205"/>
    </row>
    <row r="179" spans="1:25" ht="37.5" customHeight="1">
      <c r="A179" s="241"/>
      <c r="B179" s="221"/>
      <c r="C179" s="50" t="s">
        <v>663</v>
      </c>
      <c r="D179" s="146" t="s">
        <v>202</v>
      </c>
      <c r="E179" s="146" t="s">
        <v>24</v>
      </c>
      <c r="F179" s="146" t="s">
        <v>213</v>
      </c>
      <c r="G179" s="31" t="s">
        <v>661</v>
      </c>
      <c r="H179" s="4" t="s">
        <v>555</v>
      </c>
      <c r="I179" s="4" t="s">
        <v>471</v>
      </c>
      <c r="J179" s="131"/>
      <c r="K179" s="131"/>
      <c r="L179" s="131"/>
      <c r="M179" s="86"/>
      <c r="N179" s="86"/>
      <c r="O179" s="86"/>
      <c r="P179" s="86"/>
      <c r="Q179" s="86"/>
      <c r="R179" s="86"/>
      <c r="S179" s="86"/>
      <c r="T179" s="86"/>
      <c r="U179" s="86"/>
      <c r="V179" s="61" t="s">
        <v>688</v>
      </c>
      <c r="W179" s="153">
        <v>1</v>
      </c>
      <c r="X179" s="211"/>
      <c r="Y179" s="205"/>
    </row>
    <row r="180" spans="1:25" ht="37.5" customHeight="1">
      <c r="A180" s="241"/>
      <c r="B180" s="221"/>
      <c r="C180" s="50" t="s">
        <v>664</v>
      </c>
      <c r="D180" s="146" t="s">
        <v>202</v>
      </c>
      <c r="E180" s="146" t="s">
        <v>24</v>
      </c>
      <c r="F180" s="146" t="s">
        <v>213</v>
      </c>
      <c r="G180" s="31" t="s">
        <v>161</v>
      </c>
      <c r="H180" s="4" t="s">
        <v>555</v>
      </c>
      <c r="I180" s="4" t="s">
        <v>471</v>
      </c>
      <c r="J180" s="131"/>
      <c r="K180" s="131"/>
      <c r="L180" s="131"/>
      <c r="M180" s="86"/>
      <c r="N180" s="86"/>
      <c r="O180" s="86"/>
      <c r="P180" s="86"/>
      <c r="Q180" s="86"/>
      <c r="R180" s="86"/>
      <c r="S180" s="86"/>
      <c r="T180" s="86"/>
      <c r="U180" s="86"/>
      <c r="V180" s="61" t="s">
        <v>665</v>
      </c>
      <c r="W180" s="153">
        <v>1</v>
      </c>
      <c r="X180" s="211"/>
      <c r="Y180" s="205"/>
    </row>
    <row r="181" spans="1:25" ht="219" customHeight="1">
      <c r="A181" s="241"/>
      <c r="B181" s="221"/>
      <c r="C181" s="50" t="s">
        <v>689</v>
      </c>
      <c r="D181" s="146" t="s">
        <v>202</v>
      </c>
      <c r="E181" s="146" t="s">
        <v>24</v>
      </c>
      <c r="F181" s="146" t="s">
        <v>213</v>
      </c>
      <c r="G181" s="31" t="s">
        <v>161</v>
      </c>
      <c r="H181" s="4" t="s">
        <v>555</v>
      </c>
      <c r="I181" s="4" t="s">
        <v>471</v>
      </c>
      <c r="J181" s="131"/>
      <c r="K181" s="131"/>
      <c r="L181" s="131"/>
      <c r="M181" s="86"/>
      <c r="N181" s="86"/>
      <c r="O181" s="86"/>
      <c r="P181" s="86"/>
      <c r="Q181" s="86"/>
      <c r="R181" s="86"/>
      <c r="S181" s="86"/>
      <c r="T181" s="86"/>
      <c r="U181" s="86"/>
      <c r="V181" s="61" t="s">
        <v>690</v>
      </c>
      <c r="W181" s="150">
        <v>1</v>
      </c>
      <c r="X181" s="211"/>
      <c r="Y181" s="205"/>
    </row>
    <row r="182" spans="1:25" ht="37.5" customHeight="1">
      <c r="A182" s="241"/>
      <c r="B182" s="221"/>
      <c r="C182" s="50" t="s">
        <v>667</v>
      </c>
      <c r="D182" s="146" t="s">
        <v>202</v>
      </c>
      <c r="E182" s="146" t="s">
        <v>24</v>
      </c>
      <c r="F182" s="146" t="s">
        <v>213</v>
      </c>
      <c r="G182" s="31" t="s">
        <v>161</v>
      </c>
      <c r="H182" s="4" t="s">
        <v>555</v>
      </c>
      <c r="I182" s="4" t="s">
        <v>471</v>
      </c>
      <c r="J182" s="131"/>
      <c r="K182" s="131"/>
      <c r="L182" s="131"/>
      <c r="M182" s="86"/>
      <c r="N182" s="86"/>
      <c r="O182" s="86"/>
      <c r="P182" s="86"/>
      <c r="Q182" s="86"/>
      <c r="R182" s="86"/>
      <c r="S182" s="86"/>
      <c r="T182" s="86"/>
      <c r="U182" s="86"/>
      <c r="V182" s="61" t="s">
        <v>691</v>
      </c>
      <c r="W182" s="153">
        <v>0.8</v>
      </c>
      <c r="X182" s="211"/>
      <c r="Y182" s="205"/>
    </row>
    <row r="183" spans="1:25" ht="37.5" customHeight="1">
      <c r="A183" s="241"/>
      <c r="B183" s="221"/>
      <c r="C183" s="50" t="s">
        <v>668</v>
      </c>
      <c r="D183" s="146"/>
      <c r="E183" s="146"/>
      <c r="F183" s="146"/>
      <c r="G183" s="31" t="s">
        <v>161</v>
      </c>
      <c r="H183" s="4" t="s">
        <v>555</v>
      </c>
      <c r="I183" s="4" t="s">
        <v>471</v>
      </c>
      <c r="J183" s="131"/>
      <c r="K183" s="131"/>
      <c r="L183" s="131"/>
      <c r="M183" s="86"/>
      <c r="N183" s="86"/>
      <c r="O183" s="86"/>
      <c r="P183" s="86"/>
      <c r="Q183" s="86"/>
      <c r="R183" s="86"/>
      <c r="S183" s="86"/>
      <c r="T183" s="86"/>
      <c r="U183" s="86"/>
      <c r="V183" s="61" t="s">
        <v>669</v>
      </c>
      <c r="W183" s="153">
        <v>1</v>
      </c>
      <c r="X183" s="211"/>
      <c r="Y183" s="205"/>
    </row>
    <row r="184" spans="1:25" ht="37.5" customHeight="1">
      <c r="A184" s="241"/>
      <c r="B184" s="221"/>
      <c r="C184" s="50" t="s">
        <v>670</v>
      </c>
      <c r="D184" s="146" t="s">
        <v>202</v>
      </c>
      <c r="E184" s="146" t="s">
        <v>24</v>
      </c>
      <c r="F184" s="146" t="s">
        <v>213</v>
      </c>
      <c r="G184" s="31" t="s">
        <v>161</v>
      </c>
      <c r="H184" s="4" t="s">
        <v>555</v>
      </c>
      <c r="I184" s="4" t="s">
        <v>471</v>
      </c>
      <c r="J184" s="131"/>
      <c r="K184" s="131"/>
      <c r="L184" s="131"/>
      <c r="M184" s="86"/>
      <c r="N184" s="86"/>
      <c r="O184" s="86"/>
      <c r="P184" s="86"/>
      <c r="Q184" s="86"/>
      <c r="R184" s="86"/>
      <c r="S184" s="86"/>
      <c r="T184" s="86"/>
      <c r="U184" s="86"/>
      <c r="V184" s="61" t="s">
        <v>692</v>
      </c>
      <c r="W184" s="153">
        <v>1</v>
      </c>
      <c r="X184" s="211"/>
      <c r="Y184" s="205"/>
    </row>
    <row r="185" spans="1:25" ht="37.5" customHeight="1">
      <c r="A185" s="241"/>
      <c r="B185" s="221"/>
      <c r="C185" s="50" t="s">
        <v>671</v>
      </c>
      <c r="D185" s="146" t="s">
        <v>202</v>
      </c>
      <c r="E185" s="146" t="s">
        <v>24</v>
      </c>
      <c r="F185" s="146" t="s">
        <v>213</v>
      </c>
      <c r="G185" s="31" t="s">
        <v>161</v>
      </c>
      <c r="H185" s="4" t="s">
        <v>555</v>
      </c>
      <c r="I185" s="4" t="s">
        <v>471</v>
      </c>
      <c r="J185" s="84"/>
      <c r="K185" s="84"/>
      <c r="L185" s="84"/>
      <c r="M185" s="85"/>
      <c r="N185" s="85"/>
      <c r="O185" s="85"/>
      <c r="P185" s="85"/>
      <c r="Q185" s="85"/>
      <c r="R185" s="85"/>
      <c r="S185" s="85"/>
      <c r="T185" s="85"/>
      <c r="U185" s="85"/>
      <c r="V185" s="61" t="s">
        <v>693</v>
      </c>
      <c r="W185" s="153">
        <v>0.75</v>
      </c>
      <c r="X185" s="211"/>
      <c r="Y185" s="205"/>
    </row>
    <row r="186" spans="1:25" ht="54" customHeight="1">
      <c r="A186" s="241"/>
      <c r="B186" s="221"/>
      <c r="C186" s="50" t="s">
        <v>672</v>
      </c>
      <c r="D186" s="146" t="s">
        <v>202</v>
      </c>
      <c r="E186" s="146" t="s">
        <v>24</v>
      </c>
      <c r="F186" s="146" t="s">
        <v>213</v>
      </c>
      <c r="G186" s="31" t="s">
        <v>161</v>
      </c>
      <c r="H186" s="4" t="s">
        <v>555</v>
      </c>
      <c r="I186" s="4" t="s">
        <v>471</v>
      </c>
      <c r="J186" s="125"/>
      <c r="K186" s="125"/>
      <c r="L186" s="125"/>
      <c r="M186" s="120"/>
      <c r="N186" s="120"/>
      <c r="O186" s="120"/>
      <c r="P186" s="120"/>
      <c r="Q186" s="120"/>
      <c r="R186" s="120"/>
      <c r="S186" s="120"/>
      <c r="T186" s="120"/>
      <c r="U186" s="120"/>
      <c r="V186" s="61" t="s">
        <v>694</v>
      </c>
      <c r="W186" s="153">
        <v>0.75</v>
      </c>
      <c r="X186" s="211"/>
      <c r="Y186" s="205"/>
    </row>
    <row r="187" spans="1:25" ht="44.25" customHeight="1">
      <c r="A187" s="241"/>
      <c r="B187" s="221"/>
      <c r="C187" s="50" t="s">
        <v>673</v>
      </c>
      <c r="D187" s="146" t="s">
        <v>202</v>
      </c>
      <c r="E187" s="146" t="s">
        <v>24</v>
      </c>
      <c r="F187" s="146" t="s">
        <v>213</v>
      </c>
      <c r="G187" s="31" t="s">
        <v>161</v>
      </c>
      <c r="H187" s="4" t="s">
        <v>555</v>
      </c>
      <c r="I187" s="4" t="s">
        <v>471</v>
      </c>
      <c r="J187" s="126"/>
      <c r="K187" s="126"/>
      <c r="L187" s="126"/>
      <c r="M187" s="97"/>
      <c r="N187" s="97"/>
      <c r="O187" s="97"/>
      <c r="P187" s="97"/>
      <c r="Q187" s="97"/>
      <c r="R187" s="97"/>
      <c r="S187" s="97"/>
      <c r="T187" s="97"/>
      <c r="U187" s="97"/>
      <c r="V187" s="61" t="s">
        <v>396</v>
      </c>
      <c r="W187" s="153">
        <f>+W186</f>
        <v>0.75</v>
      </c>
      <c r="X187" s="211"/>
      <c r="Y187" s="205"/>
    </row>
    <row r="188" spans="1:25" ht="37.5" customHeight="1">
      <c r="A188" s="241"/>
      <c r="B188" s="221"/>
      <c r="C188" s="50" t="s">
        <v>398</v>
      </c>
      <c r="D188" s="146" t="s">
        <v>202</v>
      </c>
      <c r="E188" s="146" t="s">
        <v>24</v>
      </c>
      <c r="F188" s="146" t="s">
        <v>213</v>
      </c>
      <c r="G188" s="31" t="s">
        <v>161</v>
      </c>
      <c r="H188" s="4" t="s">
        <v>555</v>
      </c>
      <c r="I188" s="4" t="s">
        <v>471</v>
      </c>
      <c r="J188" s="74"/>
      <c r="K188" s="74"/>
      <c r="L188" s="74"/>
      <c r="M188" s="81"/>
      <c r="N188" s="81"/>
      <c r="O188" s="81"/>
      <c r="P188" s="81"/>
      <c r="Q188" s="81"/>
      <c r="R188" s="81"/>
      <c r="S188" s="81"/>
      <c r="T188" s="81"/>
      <c r="U188" s="81"/>
      <c r="V188" s="61" t="s">
        <v>399</v>
      </c>
      <c r="W188" s="153">
        <v>0.95</v>
      </c>
      <c r="X188" s="211"/>
      <c r="Y188" s="205"/>
    </row>
    <row r="189" spans="1:25" ht="45.75" customHeight="1">
      <c r="A189" s="241"/>
      <c r="B189" s="221"/>
      <c r="C189" s="50" t="s">
        <v>674</v>
      </c>
      <c r="D189" s="146" t="s">
        <v>202</v>
      </c>
      <c r="E189" s="146" t="s">
        <v>24</v>
      </c>
      <c r="F189" s="146" t="s">
        <v>213</v>
      </c>
      <c r="G189" s="31" t="s">
        <v>161</v>
      </c>
      <c r="H189" s="4" t="s">
        <v>555</v>
      </c>
      <c r="I189" s="4" t="s">
        <v>471</v>
      </c>
      <c r="J189" s="131"/>
      <c r="K189" s="131"/>
      <c r="L189" s="131"/>
      <c r="M189" s="86"/>
      <c r="N189" s="86"/>
      <c r="O189" s="86"/>
      <c r="P189" s="86"/>
      <c r="Q189" s="86"/>
      <c r="R189" s="86"/>
      <c r="S189" s="86"/>
      <c r="T189" s="86"/>
      <c r="U189" s="86"/>
      <c r="V189" s="61" t="s">
        <v>124</v>
      </c>
      <c r="W189" s="153">
        <v>0.75</v>
      </c>
      <c r="X189" s="211"/>
      <c r="Y189" s="205"/>
    </row>
    <row r="190" spans="1:25" ht="45.75" customHeight="1">
      <c r="A190" s="241"/>
      <c r="B190" s="221"/>
      <c r="C190" s="50" t="s">
        <v>695</v>
      </c>
      <c r="D190" s="146" t="s">
        <v>202</v>
      </c>
      <c r="E190" s="146" t="s">
        <v>24</v>
      </c>
      <c r="F190" s="146" t="s">
        <v>213</v>
      </c>
      <c r="G190" s="31" t="s">
        <v>161</v>
      </c>
      <c r="H190" s="4" t="s">
        <v>555</v>
      </c>
      <c r="I190" s="4" t="s">
        <v>471</v>
      </c>
      <c r="J190" s="131"/>
      <c r="K190" s="131"/>
      <c r="L190" s="131"/>
      <c r="M190" s="86"/>
      <c r="N190" s="86"/>
      <c r="O190" s="86"/>
      <c r="P190" s="86"/>
      <c r="Q190" s="86"/>
      <c r="R190" s="86"/>
      <c r="S190" s="86"/>
      <c r="T190" s="86"/>
      <c r="U190" s="86"/>
      <c r="V190" s="61" t="s">
        <v>696</v>
      </c>
      <c r="W190" s="153">
        <v>1</v>
      </c>
      <c r="X190" s="211"/>
      <c r="Y190" s="205"/>
    </row>
    <row r="191" spans="1:25" ht="45.75" customHeight="1">
      <c r="A191" s="241"/>
      <c r="B191" s="221"/>
      <c r="C191" s="50" t="s">
        <v>697</v>
      </c>
      <c r="D191" s="146" t="s">
        <v>202</v>
      </c>
      <c r="E191" s="146" t="s">
        <v>24</v>
      </c>
      <c r="F191" s="146" t="s">
        <v>213</v>
      </c>
      <c r="G191" s="31" t="s">
        <v>161</v>
      </c>
      <c r="H191" s="4" t="s">
        <v>555</v>
      </c>
      <c r="I191" s="4" t="s">
        <v>471</v>
      </c>
      <c r="J191" s="131"/>
      <c r="K191" s="131"/>
      <c r="L191" s="131"/>
      <c r="M191" s="86"/>
      <c r="N191" s="86"/>
      <c r="O191" s="86"/>
      <c r="P191" s="86"/>
      <c r="Q191" s="86"/>
      <c r="R191" s="86"/>
      <c r="S191" s="86"/>
      <c r="T191" s="86"/>
      <c r="U191" s="86"/>
      <c r="V191" s="61" t="s">
        <v>698</v>
      </c>
      <c r="W191" s="153">
        <v>0.95</v>
      </c>
      <c r="X191" s="211"/>
      <c r="Y191" s="205"/>
    </row>
    <row r="192" spans="1:25" ht="37.5" customHeight="1">
      <c r="A192" s="241"/>
      <c r="B192" s="221"/>
      <c r="C192" s="50" t="s">
        <v>400</v>
      </c>
      <c r="D192" s="146" t="s">
        <v>202</v>
      </c>
      <c r="E192" s="146" t="s">
        <v>24</v>
      </c>
      <c r="F192" s="146" t="s">
        <v>213</v>
      </c>
      <c r="G192" s="31" t="s">
        <v>161</v>
      </c>
      <c r="H192" s="4" t="s">
        <v>555</v>
      </c>
      <c r="I192" s="4" t="s">
        <v>471</v>
      </c>
      <c r="J192" s="90"/>
      <c r="K192" s="90"/>
      <c r="L192" s="90"/>
      <c r="M192" s="91"/>
      <c r="N192" s="91"/>
      <c r="O192" s="91"/>
      <c r="P192" s="91"/>
      <c r="Q192" s="91"/>
      <c r="R192" s="91"/>
      <c r="S192" s="91"/>
      <c r="T192" s="91"/>
      <c r="U192" s="91"/>
      <c r="V192" s="61" t="s">
        <v>401</v>
      </c>
      <c r="W192" s="153">
        <v>0.95</v>
      </c>
      <c r="X192" s="211"/>
      <c r="Y192" s="205"/>
    </row>
    <row r="193" spans="1:25" ht="37.5" customHeight="1">
      <c r="A193" s="241"/>
      <c r="B193" s="221"/>
      <c r="C193" s="50" t="s">
        <v>402</v>
      </c>
      <c r="D193" s="146" t="s">
        <v>202</v>
      </c>
      <c r="E193" s="146" t="s">
        <v>24</v>
      </c>
      <c r="F193" s="146" t="s">
        <v>213</v>
      </c>
      <c r="G193" s="31" t="s">
        <v>161</v>
      </c>
      <c r="H193" s="4" t="s">
        <v>555</v>
      </c>
      <c r="I193" s="4" t="s">
        <v>471</v>
      </c>
      <c r="J193" s="118"/>
      <c r="K193" s="118"/>
      <c r="L193" s="118"/>
      <c r="M193" s="119"/>
      <c r="N193" s="119"/>
      <c r="O193" s="119"/>
      <c r="P193" s="119"/>
      <c r="Q193" s="119"/>
      <c r="R193" s="119"/>
      <c r="S193" s="119"/>
      <c r="T193" s="119"/>
      <c r="U193" s="119"/>
      <c r="V193" s="61" t="s">
        <v>403</v>
      </c>
      <c r="W193" s="153">
        <v>0.95</v>
      </c>
      <c r="X193" s="211"/>
      <c r="Y193" s="205"/>
    </row>
    <row r="194" spans="1:25" ht="37.5" customHeight="1">
      <c r="A194" s="241"/>
      <c r="B194" s="221"/>
      <c r="C194" s="50" t="s">
        <v>404</v>
      </c>
      <c r="D194" s="146" t="s">
        <v>202</v>
      </c>
      <c r="E194" s="146" t="s">
        <v>24</v>
      </c>
      <c r="F194" s="146" t="s">
        <v>213</v>
      </c>
      <c r="G194" s="31" t="s">
        <v>161</v>
      </c>
      <c r="H194" s="4" t="s">
        <v>555</v>
      </c>
      <c r="I194" s="4" t="s">
        <v>471</v>
      </c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62" t="s">
        <v>405</v>
      </c>
      <c r="W194" s="150">
        <v>1</v>
      </c>
      <c r="X194" s="211"/>
      <c r="Y194" s="205"/>
    </row>
    <row r="195" spans="1:25" ht="45.75" customHeight="1">
      <c r="A195" s="241"/>
      <c r="B195" s="221"/>
      <c r="C195" s="50" t="s">
        <v>675</v>
      </c>
      <c r="D195" s="146" t="s">
        <v>202</v>
      </c>
      <c r="E195" s="146" t="s">
        <v>24</v>
      </c>
      <c r="F195" s="146" t="s">
        <v>213</v>
      </c>
      <c r="G195" s="31" t="s">
        <v>161</v>
      </c>
      <c r="H195" s="4" t="s">
        <v>555</v>
      </c>
      <c r="I195" s="4" t="s">
        <v>471</v>
      </c>
      <c r="J195" s="74"/>
      <c r="K195" s="74"/>
      <c r="L195" s="74"/>
      <c r="M195" s="81"/>
      <c r="N195" s="81"/>
      <c r="O195" s="81"/>
      <c r="P195" s="81"/>
      <c r="Q195" s="81"/>
      <c r="R195" s="81"/>
      <c r="S195" s="81"/>
      <c r="T195" s="81"/>
      <c r="U195" s="81"/>
      <c r="V195" s="62" t="s">
        <v>406</v>
      </c>
      <c r="W195" s="153">
        <v>0.75</v>
      </c>
      <c r="X195" s="211"/>
      <c r="Y195" s="205"/>
    </row>
    <row r="196" spans="1:25" ht="37.5" customHeight="1">
      <c r="A196" s="241"/>
      <c r="B196" s="221"/>
      <c r="C196" s="50" t="s">
        <v>658</v>
      </c>
      <c r="D196" s="146" t="s">
        <v>202</v>
      </c>
      <c r="E196" s="146" t="s">
        <v>24</v>
      </c>
      <c r="F196" s="146" t="s">
        <v>213</v>
      </c>
      <c r="G196" s="31" t="s">
        <v>161</v>
      </c>
      <c r="H196" s="4" t="s">
        <v>555</v>
      </c>
      <c r="I196" s="4" t="s">
        <v>471</v>
      </c>
      <c r="J196" s="95"/>
      <c r="K196" s="95"/>
      <c r="L196" s="95"/>
      <c r="M196" s="77"/>
      <c r="N196" s="77"/>
      <c r="O196" s="77"/>
      <c r="P196" s="77"/>
      <c r="Q196" s="77"/>
      <c r="R196" s="77"/>
      <c r="S196" s="77"/>
      <c r="T196" s="77"/>
      <c r="U196" s="77"/>
      <c r="V196" s="62" t="s">
        <v>407</v>
      </c>
      <c r="W196" s="153">
        <v>0.9</v>
      </c>
      <c r="X196" s="211"/>
      <c r="Y196" s="205"/>
    </row>
    <row r="197" spans="1:25" ht="37.5" customHeight="1">
      <c r="A197" s="241"/>
      <c r="B197" s="221"/>
      <c r="C197" s="50" t="s">
        <v>699</v>
      </c>
      <c r="D197" s="146" t="s">
        <v>202</v>
      </c>
      <c r="E197" s="146" t="s">
        <v>24</v>
      </c>
      <c r="F197" s="146" t="s">
        <v>213</v>
      </c>
      <c r="G197" s="31" t="s">
        <v>161</v>
      </c>
      <c r="H197" s="4" t="s">
        <v>555</v>
      </c>
      <c r="I197" s="4" t="s">
        <v>471</v>
      </c>
      <c r="J197" s="95"/>
      <c r="K197" s="95"/>
      <c r="L197" s="95"/>
      <c r="M197" s="77"/>
      <c r="N197" s="77"/>
      <c r="O197" s="77"/>
      <c r="P197" s="77"/>
      <c r="Q197" s="77"/>
      <c r="R197" s="77"/>
      <c r="S197" s="77"/>
      <c r="T197" s="77"/>
      <c r="U197" s="77"/>
      <c r="V197" s="62" t="s">
        <v>700</v>
      </c>
      <c r="W197" s="153">
        <v>0.75</v>
      </c>
      <c r="X197" s="211"/>
      <c r="Y197" s="205"/>
    </row>
    <row r="198" spans="1:25" ht="37.5" customHeight="1">
      <c r="A198" s="241"/>
      <c r="B198" s="221"/>
      <c r="C198" s="50" t="s">
        <v>701</v>
      </c>
      <c r="D198" s="146" t="s">
        <v>202</v>
      </c>
      <c r="E198" s="146" t="s">
        <v>24</v>
      </c>
      <c r="F198" s="146" t="s">
        <v>213</v>
      </c>
      <c r="G198" s="31" t="s">
        <v>161</v>
      </c>
      <c r="H198" s="4" t="s">
        <v>555</v>
      </c>
      <c r="I198" s="4" t="s">
        <v>471</v>
      </c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62" t="s">
        <v>702</v>
      </c>
      <c r="W198" s="153">
        <v>0.75</v>
      </c>
      <c r="X198" s="211"/>
      <c r="Y198" s="205"/>
    </row>
    <row r="199" spans="1:25" ht="48" customHeight="1">
      <c r="A199" s="241"/>
      <c r="B199" s="221"/>
      <c r="C199" s="50" t="s">
        <v>408</v>
      </c>
      <c r="D199" s="146" t="s">
        <v>202</v>
      </c>
      <c r="E199" s="146" t="s">
        <v>24</v>
      </c>
      <c r="F199" s="146" t="s">
        <v>213</v>
      </c>
      <c r="G199" s="31" t="s">
        <v>161</v>
      </c>
      <c r="H199" s="4" t="s">
        <v>555</v>
      </c>
      <c r="I199" s="4" t="s">
        <v>471</v>
      </c>
      <c r="J199" s="122"/>
      <c r="K199" s="122"/>
      <c r="L199" s="122"/>
      <c r="M199" s="100"/>
      <c r="N199" s="100"/>
      <c r="O199" s="100"/>
      <c r="P199" s="100"/>
      <c r="Q199" s="100"/>
      <c r="R199" s="100"/>
      <c r="S199" s="100"/>
      <c r="T199" s="100"/>
      <c r="U199" s="100"/>
      <c r="V199" s="62" t="s">
        <v>125</v>
      </c>
      <c r="W199" s="150">
        <v>1</v>
      </c>
      <c r="X199" s="211"/>
      <c r="Y199" s="205"/>
    </row>
    <row r="200" spans="1:25" ht="48" customHeight="1">
      <c r="A200" s="241"/>
      <c r="B200" s="221"/>
      <c r="C200" s="50" t="s">
        <v>703</v>
      </c>
      <c r="D200" s="146" t="s">
        <v>202</v>
      </c>
      <c r="E200" s="146" t="s">
        <v>24</v>
      </c>
      <c r="F200" s="146" t="s">
        <v>213</v>
      </c>
      <c r="G200" s="31" t="s">
        <v>161</v>
      </c>
      <c r="H200" s="4" t="s">
        <v>555</v>
      </c>
      <c r="I200" s="4" t="s">
        <v>471</v>
      </c>
      <c r="J200" s="122"/>
      <c r="K200" s="122"/>
      <c r="L200" s="122"/>
      <c r="M200" s="100"/>
      <c r="N200" s="100"/>
      <c r="O200" s="100"/>
      <c r="P200" s="100"/>
      <c r="Q200" s="100"/>
      <c r="R200" s="100"/>
      <c r="S200" s="100"/>
      <c r="T200" s="100"/>
      <c r="U200" s="100"/>
      <c r="V200" s="62" t="s">
        <v>704</v>
      </c>
      <c r="W200" s="150">
        <v>1</v>
      </c>
      <c r="X200" s="211"/>
      <c r="Y200" s="205"/>
    </row>
    <row r="201" spans="1:25" ht="72" customHeight="1">
      <c r="A201" s="241"/>
      <c r="B201" s="221"/>
      <c r="C201" s="50" t="s">
        <v>705</v>
      </c>
      <c r="D201" s="146" t="s">
        <v>202</v>
      </c>
      <c r="E201" s="146" t="s">
        <v>24</v>
      </c>
      <c r="F201" s="146" t="s">
        <v>213</v>
      </c>
      <c r="G201" s="31" t="s">
        <v>161</v>
      </c>
      <c r="H201" s="4" t="s">
        <v>555</v>
      </c>
      <c r="I201" s="4" t="s">
        <v>471</v>
      </c>
      <c r="J201" s="95"/>
      <c r="K201" s="95"/>
      <c r="L201" s="95"/>
      <c r="M201" s="77"/>
      <c r="N201" s="77"/>
      <c r="O201" s="77"/>
      <c r="P201" s="77"/>
      <c r="Q201" s="77"/>
      <c r="R201" s="77"/>
      <c r="S201" s="77"/>
      <c r="T201" s="77"/>
      <c r="U201" s="77"/>
      <c r="V201" s="62" t="s">
        <v>409</v>
      </c>
      <c r="W201" s="153">
        <v>0.75</v>
      </c>
      <c r="X201" s="211"/>
      <c r="Y201" s="205"/>
    </row>
    <row r="202" spans="1:25" ht="37.5" customHeight="1">
      <c r="A202" s="241"/>
      <c r="B202" s="221"/>
      <c r="C202" s="50" t="s">
        <v>410</v>
      </c>
      <c r="D202" s="146" t="s">
        <v>202</v>
      </c>
      <c r="E202" s="146" t="s">
        <v>24</v>
      </c>
      <c r="F202" s="146" t="s">
        <v>213</v>
      </c>
      <c r="G202" s="31" t="s">
        <v>161</v>
      </c>
      <c r="H202" s="4" t="s">
        <v>555</v>
      </c>
      <c r="I202" s="4" t="s">
        <v>471</v>
      </c>
      <c r="J202" s="127"/>
      <c r="K202" s="127"/>
      <c r="L202" s="127"/>
      <c r="M202" s="128"/>
      <c r="N202" s="128"/>
      <c r="O202" s="128"/>
      <c r="P202" s="128"/>
      <c r="Q202" s="128"/>
      <c r="R202" s="128"/>
      <c r="S202" s="128"/>
      <c r="T202" s="128"/>
      <c r="U202" s="128"/>
      <c r="V202" s="62" t="s">
        <v>411</v>
      </c>
      <c r="W202" s="150">
        <v>1</v>
      </c>
      <c r="X202" s="211"/>
      <c r="Y202" s="205"/>
    </row>
    <row r="203" spans="1:25" ht="37.5" customHeight="1">
      <c r="A203" s="241"/>
      <c r="B203" s="221"/>
      <c r="C203" s="50" t="s">
        <v>412</v>
      </c>
      <c r="D203" s="146" t="s">
        <v>202</v>
      </c>
      <c r="E203" s="146" t="s">
        <v>24</v>
      </c>
      <c r="F203" s="146" t="s">
        <v>213</v>
      </c>
      <c r="G203" s="31" t="s">
        <v>161</v>
      </c>
      <c r="H203" s="4" t="s">
        <v>555</v>
      </c>
      <c r="I203" s="4" t="s">
        <v>471</v>
      </c>
      <c r="J203" s="126"/>
      <c r="K203" s="126"/>
      <c r="L203" s="126"/>
      <c r="M203" s="97"/>
      <c r="N203" s="97"/>
      <c r="O203" s="97"/>
      <c r="P203" s="97"/>
      <c r="Q203" s="97"/>
      <c r="R203" s="97"/>
      <c r="S203" s="97"/>
      <c r="T203" s="97"/>
      <c r="U203" s="97"/>
      <c r="V203" s="62" t="s">
        <v>706</v>
      </c>
      <c r="W203" s="153">
        <v>0.6</v>
      </c>
      <c r="X203" s="211"/>
      <c r="Y203" s="205"/>
    </row>
    <row r="204" spans="1:25" ht="37.5" customHeight="1">
      <c r="A204" s="241"/>
      <c r="B204" s="221"/>
      <c r="C204" s="50" t="s">
        <v>413</v>
      </c>
      <c r="D204" s="146" t="s">
        <v>202</v>
      </c>
      <c r="E204" s="146" t="s">
        <v>24</v>
      </c>
      <c r="F204" s="146" t="s">
        <v>213</v>
      </c>
      <c r="G204" s="31" t="s">
        <v>161</v>
      </c>
      <c r="H204" s="4" t="s">
        <v>555</v>
      </c>
      <c r="I204" s="4" t="s">
        <v>471</v>
      </c>
      <c r="J204" s="87"/>
      <c r="K204" s="87"/>
      <c r="L204" s="87"/>
      <c r="M204" s="88"/>
      <c r="N204" s="88"/>
      <c r="O204" s="88"/>
      <c r="P204" s="88"/>
      <c r="Q204" s="88"/>
      <c r="R204" s="88"/>
      <c r="S204" s="88"/>
      <c r="T204" s="88"/>
      <c r="U204" s="88"/>
      <c r="V204" s="62" t="s">
        <v>414</v>
      </c>
      <c r="W204" s="150">
        <v>1</v>
      </c>
      <c r="X204" s="211"/>
      <c r="Y204" s="205"/>
    </row>
    <row r="205" spans="1:25" ht="37.5" customHeight="1">
      <c r="A205" s="241"/>
      <c r="B205" s="221"/>
      <c r="C205" s="50" t="s">
        <v>66</v>
      </c>
      <c r="D205" s="146" t="s">
        <v>202</v>
      </c>
      <c r="E205" s="146" t="s">
        <v>24</v>
      </c>
      <c r="F205" s="146" t="s">
        <v>213</v>
      </c>
      <c r="G205" s="31" t="s">
        <v>196</v>
      </c>
      <c r="H205" s="4" t="s">
        <v>555</v>
      </c>
      <c r="I205" s="4" t="s">
        <v>471</v>
      </c>
      <c r="J205" s="123"/>
      <c r="K205" s="123"/>
      <c r="L205" s="123"/>
      <c r="M205" s="124"/>
      <c r="N205" s="124"/>
      <c r="O205" s="124"/>
      <c r="P205" s="124"/>
      <c r="Q205" s="124"/>
      <c r="R205" s="124"/>
      <c r="S205" s="124"/>
      <c r="T205" s="124"/>
      <c r="U205" s="124"/>
      <c r="V205" s="62" t="s">
        <v>126</v>
      </c>
      <c r="W205" s="153">
        <v>0.25</v>
      </c>
      <c r="X205" s="211"/>
      <c r="Y205" s="205"/>
    </row>
    <row r="206" spans="1:25" ht="37.5" customHeight="1">
      <c r="A206" s="241"/>
      <c r="B206" s="221"/>
      <c r="C206" s="50" t="s">
        <v>707</v>
      </c>
      <c r="D206" s="146" t="s">
        <v>202</v>
      </c>
      <c r="E206" s="146" t="s">
        <v>24</v>
      </c>
      <c r="F206" s="146" t="s">
        <v>213</v>
      </c>
      <c r="G206" s="31" t="s">
        <v>161</v>
      </c>
      <c r="H206" s="4" t="s">
        <v>555</v>
      </c>
      <c r="I206" s="4" t="s">
        <v>471</v>
      </c>
      <c r="J206" s="129"/>
      <c r="K206" s="129"/>
      <c r="L206" s="129"/>
      <c r="M206" s="130"/>
      <c r="N206" s="130"/>
      <c r="O206" s="130"/>
      <c r="P206" s="130"/>
      <c r="Q206" s="130"/>
      <c r="R206" s="130"/>
      <c r="S206" s="130"/>
      <c r="T206" s="130"/>
      <c r="U206" s="130"/>
      <c r="V206" s="62" t="s">
        <v>127</v>
      </c>
      <c r="W206" s="150">
        <v>3</v>
      </c>
      <c r="X206" s="211"/>
      <c r="Y206" s="205"/>
    </row>
    <row r="207" spans="1:25" ht="37.5" customHeight="1">
      <c r="A207" s="241"/>
      <c r="B207" s="221"/>
      <c r="C207" s="50" t="s">
        <v>708</v>
      </c>
      <c r="D207" s="146" t="s">
        <v>202</v>
      </c>
      <c r="E207" s="146" t="s">
        <v>24</v>
      </c>
      <c r="F207" s="146" t="s">
        <v>213</v>
      </c>
      <c r="G207" s="31" t="s">
        <v>161</v>
      </c>
      <c r="H207" s="4" t="s">
        <v>555</v>
      </c>
      <c r="I207" s="4" t="s">
        <v>471</v>
      </c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62" t="s">
        <v>128</v>
      </c>
      <c r="W207" s="150">
        <v>3</v>
      </c>
      <c r="X207" s="211"/>
      <c r="Y207" s="206"/>
    </row>
    <row r="208" spans="1:25" ht="37.5" customHeight="1">
      <c r="A208" s="200"/>
      <c r="B208" s="197"/>
      <c r="C208" s="50" t="s">
        <v>709</v>
      </c>
      <c r="D208" s="146" t="s">
        <v>202</v>
      </c>
      <c r="E208" s="146" t="s">
        <v>24</v>
      </c>
      <c r="F208" s="146" t="s">
        <v>213</v>
      </c>
      <c r="G208" s="31" t="s">
        <v>161</v>
      </c>
      <c r="H208" s="4" t="s">
        <v>555</v>
      </c>
      <c r="I208" s="4" t="s">
        <v>471</v>
      </c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50" t="s">
        <v>710</v>
      </c>
      <c r="W208" s="150">
        <v>1</v>
      </c>
      <c r="X208" s="188"/>
      <c r="Y208" s="198"/>
    </row>
    <row r="209" spans="1:25" ht="37.5" customHeight="1">
      <c r="A209" s="245" t="s">
        <v>51</v>
      </c>
      <c r="B209" s="244" t="s">
        <v>173</v>
      </c>
      <c r="C209" s="50" t="s">
        <v>712</v>
      </c>
      <c r="D209" s="146" t="s">
        <v>202</v>
      </c>
      <c r="E209" s="146" t="s">
        <v>24</v>
      </c>
      <c r="F209" s="146" t="s">
        <v>213</v>
      </c>
      <c r="G209" s="31" t="s">
        <v>198</v>
      </c>
      <c r="H209" s="4" t="s">
        <v>555</v>
      </c>
      <c r="I209" s="4" t="s">
        <v>471</v>
      </c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61" t="s">
        <v>416</v>
      </c>
      <c r="W209" s="150">
        <v>2</v>
      </c>
      <c r="X209" s="207">
        <f>730000000+275000000+150000000+70000000+220000000+52967161+12235766+15833340</f>
        <v>1526036267</v>
      </c>
      <c r="Y209" s="204"/>
    </row>
    <row r="210" spans="1:25" ht="37.5" customHeight="1">
      <c r="A210" s="246"/>
      <c r="B210" s="244"/>
      <c r="C210" s="50" t="s">
        <v>711</v>
      </c>
      <c r="D210" s="146" t="s">
        <v>202</v>
      </c>
      <c r="E210" s="146" t="s">
        <v>24</v>
      </c>
      <c r="F210" s="146" t="s">
        <v>213</v>
      </c>
      <c r="G210" s="31" t="s">
        <v>198</v>
      </c>
      <c r="H210" s="4" t="s">
        <v>555</v>
      </c>
      <c r="I210" s="4" t="s">
        <v>471</v>
      </c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61" t="s">
        <v>417</v>
      </c>
      <c r="W210" s="150">
        <v>6</v>
      </c>
      <c r="X210" s="208"/>
      <c r="Y210" s="205"/>
    </row>
    <row r="211" spans="1:25" ht="37.5" customHeight="1">
      <c r="A211" s="246"/>
      <c r="B211" s="244"/>
      <c r="C211" s="50" t="s">
        <v>715</v>
      </c>
      <c r="D211" s="146" t="s">
        <v>202</v>
      </c>
      <c r="E211" s="146" t="s">
        <v>24</v>
      </c>
      <c r="F211" s="146" t="s">
        <v>213</v>
      </c>
      <c r="G211" s="31" t="s">
        <v>155</v>
      </c>
      <c r="H211" s="4" t="s">
        <v>555</v>
      </c>
      <c r="I211" s="4" t="s">
        <v>471</v>
      </c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61" t="s">
        <v>129</v>
      </c>
      <c r="W211" s="150">
        <v>3</v>
      </c>
      <c r="X211" s="208"/>
      <c r="Y211" s="205"/>
    </row>
    <row r="212" spans="1:25" ht="37.5" customHeight="1">
      <c r="A212" s="246"/>
      <c r="B212" s="244"/>
      <c r="C212" s="50" t="s">
        <v>714</v>
      </c>
      <c r="D212" s="146" t="s">
        <v>202</v>
      </c>
      <c r="E212" s="146" t="s">
        <v>24</v>
      </c>
      <c r="F212" s="146" t="s">
        <v>213</v>
      </c>
      <c r="G212" s="31" t="s">
        <v>198</v>
      </c>
      <c r="H212" s="4" t="s">
        <v>555</v>
      </c>
      <c r="I212" s="4" t="s">
        <v>471</v>
      </c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61" t="s">
        <v>418</v>
      </c>
      <c r="W212" s="150">
        <v>2</v>
      </c>
      <c r="X212" s="208"/>
      <c r="Y212" s="205"/>
    </row>
    <row r="213" spans="1:25" ht="37.5" customHeight="1">
      <c r="A213" s="246"/>
      <c r="B213" s="244"/>
      <c r="C213" s="50" t="s">
        <v>713</v>
      </c>
      <c r="D213" s="146" t="s">
        <v>202</v>
      </c>
      <c r="E213" s="146" t="s">
        <v>24</v>
      </c>
      <c r="F213" s="146" t="s">
        <v>213</v>
      </c>
      <c r="G213" s="31" t="s">
        <v>198</v>
      </c>
      <c r="H213" s="4" t="s">
        <v>555</v>
      </c>
      <c r="I213" s="4" t="s">
        <v>471</v>
      </c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61" t="s">
        <v>419</v>
      </c>
      <c r="W213" s="150">
        <v>2</v>
      </c>
      <c r="X213" s="208"/>
      <c r="Y213" s="205"/>
    </row>
    <row r="214" spans="1:25" ht="37.5" customHeight="1">
      <c r="A214" s="246"/>
      <c r="B214" s="244"/>
      <c r="C214" s="50" t="s">
        <v>716</v>
      </c>
      <c r="D214" s="146" t="s">
        <v>202</v>
      </c>
      <c r="E214" s="146" t="s">
        <v>24</v>
      </c>
      <c r="F214" s="146" t="s">
        <v>213</v>
      </c>
      <c r="G214" s="31" t="s">
        <v>198</v>
      </c>
      <c r="H214" s="4" t="s">
        <v>555</v>
      </c>
      <c r="I214" s="4" t="s">
        <v>471</v>
      </c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61" t="s">
        <v>420</v>
      </c>
      <c r="W214" s="153">
        <v>0.75</v>
      </c>
      <c r="X214" s="208"/>
      <c r="Y214" s="205"/>
    </row>
    <row r="215" spans="1:25" ht="37.5" customHeight="1">
      <c r="A215" s="246"/>
      <c r="B215" s="244"/>
      <c r="C215" s="50" t="s">
        <v>717</v>
      </c>
      <c r="D215" s="146" t="s">
        <v>202</v>
      </c>
      <c r="E215" s="146" t="s">
        <v>24</v>
      </c>
      <c r="F215" s="146" t="s">
        <v>213</v>
      </c>
      <c r="G215" s="31" t="s">
        <v>198</v>
      </c>
      <c r="H215" s="4" t="s">
        <v>555</v>
      </c>
      <c r="I215" s="4" t="s">
        <v>471</v>
      </c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61" t="s">
        <v>421</v>
      </c>
      <c r="W215" s="150">
        <v>1</v>
      </c>
      <c r="X215" s="208"/>
      <c r="Y215" s="205"/>
    </row>
    <row r="216" spans="1:25" ht="37.5" customHeight="1">
      <c r="A216" s="246"/>
      <c r="B216" s="244"/>
      <c r="C216" s="50" t="s">
        <v>718</v>
      </c>
      <c r="D216" s="146" t="s">
        <v>202</v>
      </c>
      <c r="E216" s="146" t="s">
        <v>24</v>
      </c>
      <c r="F216" s="146" t="s">
        <v>213</v>
      </c>
      <c r="G216" s="31" t="s">
        <v>198</v>
      </c>
      <c r="H216" s="4" t="s">
        <v>555</v>
      </c>
      <c r="I216" s="4" t="s">
        <v>471</v>
      </c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  <c r="U216" s="132"/>
      <c r="V216" s="61" t="s">
        <v>422</v>
      </c>
      <c r="W216" s="150">
        <v>1</v>
      </c>
      <c r="X216" s="208"/>
      <c r="Y216" s="205"/>
    </row>
    <row r="217" spans="1:25" ht="37.5" customHeight="1">
      <c r="A217" s="246"/>
      <c r="B217" s="244"/>
      <c r="C217" s="50" t="s">
        <v>719</v>
      </c>
      <c r="D217" s="146" t="s">
        <v>202</v>
      </c>
      <c r="E217" s="146" t="s">
        <v>24</v>
      </c>
      <c r="F217" s="146" t="s">
        <v>213</v>
      </c>
      <c r="G217" s="31" t="s">
        <v>198</v>
      </c>
      <c r="H217" s="4" t="s">
        <v>555</v>
      </c>
      <c r="I217" s="4" t="s">
        <v>471</v>
      </c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  <c r="U217" s="132"/>
      <c r="V217" s="61" t="s">
        <v>423</v>
      </c>
      <c r="W217" s="150">
        <v>2</v>
      </c>
      <c r="X217" s="208"/>
      <c r="Y217" s="205"/>
    </row>
    <row r="218" spans="1:25" ht="37.5" customHeight="1">
      <c r="A218" s="246"/>
      <c r="B218" s="244"/>
      <c r="C218" s="50" t="s">
        <v>424</v>
      </c>
      <c r="D218" s="146" t="s">
        <v>202</v>
      </c>
      <c r="E218" s="146" t="s">
        <v>24</v>
      </c>
      <c r="F218" s="146" t="s">
        <v>213</v>
      </c>
      <c r="G218" s="31" t="s">
        <v>198</v>
      </c>
      <c r="H218" s="4" t="s">
        <v>555</v>
      </c>
      <c r="I218" s="4" t="s">
        <v>471</v>
      </c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61" t="s">
        <v>423</v>
      </c>
      <c r="W218" s="150">
        <v>1</v>
      </c>
      <c r="X218" s="208"/>
      <c r="Y218" s="205"/>
    </row>
    <row r="219" spans="1:25" ht="37.5" customHeight="1">
      <c r="A219" s="246"/>
      <c r="B219" s="244"/>
      <c r="C219" s="50" t="s">
        <v>425</v>
      </c>
      <c r="D219" s="146" t="s">
        <v>202</v>
      </c>
      <c r="E219" s="146" t="s">
        <v>24</v>
      </c>
      <c r="F219" s="146" t="s">
        <v>213</v>
      </c>
      <c r="G219" s="31" t="s">
        <v>198</v>
      </c>
      <c r="H219" s="4" t="s">
        <v>555</v>
      </c>
      <c r="I219" s="4" t="s">
        <v>471</v>
      </c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61" t="s">
        <v>426</v>
      </c>
      <c r="W219" s="150">
        <v>2</v>
      </c>
      <c r="X219" s="208"/>
      <c r="Y219" s="205"/>
    </row>
    <row r="220" spans="1:25" ht="45" customHeight="1">
      <c r="A220" s="246"/>
      <c r="B220" s="244"/>
      <c r="C220" s="50" t="s">
        <v>427</v>
      </c>
      <c r="D220" s="146" t="s">
        <v>202</v>
      </c>
      <c r="E220" s="146" t="s">
        <v>24</v>
      </c>
      <c r="F220" s="146" t="s">
        <v>213</v>
      </c>
      <c r="G220" s="31" t="s">
        <v>198</v>
      </c>
      <c r="H220" s="4" t="s">
        <v>721</v>
      </c>
      <c r="I220" s="8" t="s">
        <v>471</v>
      </c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61" t="s">
        <v>428</v>
      </c>
      <c r="W220" s="153">
        <v>0.15</v>
      </c>
      <c r="X220" s="208"/>
      <c r="Y220" s="206"/>
    </row>
    <row r="221" spans="1:25" ht="60" customHeight="1">
      <c r="A221" s="246"/>
      <c r="B221" s="199"/>
      <c r="C221" s="50" t="s">
        <v>720</v>
      </c>
      <c r="D221" s="146" t="s">
        <v>202</v>
      </c>
      <c r="E221" s="146" t="s">
        <v>24</v>
      </c>
      <c r="F221" s="146" t="s">
        <v>213</v>
      </c>
      <c r="G221" s="31" t="s">
        <v>198</v>
      </c>
      <c r="H221" s="4" t="s">
        <v>721</v>
      </c>
      <c r="I221" s="8" t="s">
        <v>471</v>
      </c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61" t="s">
        <v>722</v>
      </c>
      <c r="W221" s="153">
        <v>1</v>
      </c>
      <c r="X221" s="208"/>
      <c r="Y221" s="198"/>
    </row>
    <row r="222" spans="1:25" ht="78" customHeight="1">
      <c r="A222" s="246"/>
      <c r="B222" s="244" t="s">
        <v>174</v>
      </c>
      <c r="C222" s="50" t="s">
        <v>429</v>
      </c>
      <c r="D222" s="146" t="s">
        <v>202</v>
      </c>
      <c r="E222" s="146" t="s">
        <v>24</v>
      </c>
      <c r="F222" s="146" t="s">
        <v>213</v>
      </c>
      <c r="G222" s="31" t="s">
        <v>198</v>
      </c>
      <c r="H222" s="4" t="s">
        <v>415</v>
      </c>
      <c r="I222" s="8" t="s">
        <v>471</v>
      </c>
      <c r="J222" s="12"/>
      <c r="K222" s="12"/>
      <c r="L222" s="12"/>
      <c r="M222" s="12"/>
      <c r="N222" s="12"/>
      <c r="O222" s="81"/>
      <c r="P222" s="81"/>
      <c r="Q222" s="81"/>
      <c r="R222" s="81"/>
      <c r="S222" s="81"/>
      <c r="T222" s="81"/>
      <c r="U222" s="81"/>
      <c r="V222" s="61" t="s">
        <v>430</v>
      </c>
      <c r="W222" s="153"/>
      <c r="X222" s="208"/>
      <c r="Y222" s="180"/>
    </row>
    <row r="223" spans="1:25" ht="48" customHeight="1">
      <c r="A223" s="246"/>
      <c r="B223" s="244"/>
      <c r="C223" s="50" t="s">
        <v>431</v>
      </c>
      <c r="D223" s="146" t="s">
        <v>202</v>
      </c>
      <c r="E223" s="146" t="s">
        <v>24</v>
      </c>
      <c r="F223" s="146" t="s">
        <v>213</v>
      </c>
      <c r="G223" s="31" t="s">
        <v>155</v>
      </c>
      <c r="H223" s="4" t="s">
        <v>415</v>
      </c>
      <c r="I223" s="8" t="s">
        <v>471</v>
      </c>
      <c r="J223" s="12"/>
      <c r="K223" s="12"/>
      <c r="L223" s="12"/>
      <c r="M223" s="12"/>
      <c r="N223" s="12"/>
      <c r="O223" s="88"/>
      <c r="P223" s="88"/>
      <c r="Q223" s="88"/>
      <c r="R223" s="88"/>
      <c r="S223" s="88"/>
      <c r="T223" s="88"/>
      <c r="U223" s="88"/>
      <c r="V223" s="61" t="s">
        <v>130</v>
      </c>
      <c r="W223" s="153"/>
      <c r="X223" s="208"/>
      <c r="Y223" s="181"/>
    </row>
    <row r="224" spans="1:25" ht="58.5" customHeight="1">
      <c r="A224" s="246"/>
      <c r="B224" s="244"/>
      <c r="C224" s="50" t="s">
        <v>432</v>
      </c>
      <c r="D224" s="146" t="s">
        <v>202</v>
      </c>
      <c r="E224" s="146" t="s">
        <v>24</v>
      </c>
      <c r="F224" s="146" t="s">
        <v>213</v>
      </c>
      <c r="G224" s="31" t="s">
        <v>155</v>
      </c>
      <c r="H224" s="4" t="s">
        <v>218</v>
      </c>
      <c r="I224" s="8" t="s">
        <v>471</v>
      </c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61" t="s">
        <v>433</v>
      </c>
      <c r="W224" s="153">
        <v>1</v>
      </c>
      <c r="X224" s="208"/>
      <c r="Y224" s="181"/>
    </row>
    <row r="225" spans="1:25" ht="52.5" customHeight="1">
      <c r="A225" s="246"/>
      <c r="B225" s="244"/>
      <c r="C225" s="50" t="s">
        <v>434</v>
      </c>
      <c r="D225" s="146" t="s">
        <v>202</v>
      </c>
      <c r="E225" s="146" t="s">
        <v>24</v>
      </c>
      <c r="F225" s="146" t="s">
        <v>213</v>
      </c>
      <c r="G225" s="31" t="s">
        <v>155</v>
      </c>
      <c r="H225" s="4" t="s">
        <v>218</v>
      </c>
      <c r="I225" s="4" t="s">
        <v>471</v>
      </c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61" t="s">
        <v>435</v>
      </c>
      <c r="W225" s="153">
        <v>1</v>
      </c>
      <c r="X225" s="208"/>
      <c r="Y225" s="181"/>
    </row>
    <row r="226" spans="1:25" ht="52.5" customHeight="1">
      <c r="A226" s="246"/>
      <c r="B226" s="244"/>
      <c r="C226" s="50" t="s">
        <v>723</v>
      </c>
      <c r="D226" s="146" t="s">
        <v>202</v>
      </c>
      <c r="E226" s="146" t="s">
        <v>24</v>
      </c>
      <c r="F226" s="146" t="s">
        <v>213</v>
      </c>
      <c r="G226" s="31" t="s">
        <v>155</v>
      </c>
      <c r="H226" s="4" t="s">
        <v>218</v>
      </c>
      <c r="I226" s="4" t="s">
        <v>219</v>
      </c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61" t="s">
        <v>436</v>
      </c>
      <c r="W226" s="150">
        <v>3</v>
      </c>
      <c r="X226" s="208"/>
      <c r="Y226" s="181"/>
    </row>
    <row r="227" spans="1:25" ht="53.25" customHeight="1">
      <c r="A227" s="246"/>
      <c r="B227" s="244"/>
      <c r="C227" s="50" t="s">
        <v>724</v>
      </c>
      <c r="D227" s="146" t="s">
        <v>202</v>
      </c>
      <c r="E227" s="146" t="s">
        <v>24</v>
      </c>
      <c r="F227" s="146" t="s">
        <v>213</v>
      </c>
      <c r="G227" s="32" t="str">
        <f>+G225</f>
        <v>Coordinación Agropecuario Ambiental y Minero </v>
      </c>
      <c r="H227" s="4" t="s">
        <v>317</v>
      </c>
      <c r="I227" s="4" t="s">
        <v>471</v>
      </c>
      <c r="J227" s="12"/>
      <c r="K227" s="12"/>
      <c r="L227" s="12"/>
      <c r="M227" s="54"/>
      <c r="N227" s="89"/>
      <c r="O227" s="89"/>
      <c r="P227" s="89"/>
      <c r="Q227" s="89"/>
      <c r="R227" s="89"/>
      <c r="S227" s="89"/>
      <c r="T227" s="89"/>
      <c r="U227" s="89"/>
      <c r="V227" s="61" t="s">
        <v>131</v>
      </c>
      <c r="W227" s="150">
        <v>3</v>
      </c>
      <c r="X227" s="208"/>
      <c r="Y227" s="181"/>
    </row>
    <row r="228" spans="1:25" ht="53.25" customHeight="1">
      <c r="A228" s="246"/>
      <c r="B228" s="244"/>
      <c r="C228" s="50" t="s">
        <v>725</v>
      </c>
      <c r="D228" s="146" t="s">
        <v>202</v>
      </c>
      <c r="E228" s="146" t="s">
        <v>24</v>
      </c>
      <c r="F228" s="146" t="s">
        <v>213</v>
      </c>
      <c r="G228" s="32" t="str">
        <f>+G226</f>
        <v>Coordinación Agropecuario Ambiental y Minero </v>
      </c>
      <c r="H228" s="4" t="s">
        <v>317</v>
      </c>
      <c r="I228" s="4" t="s">
        <v>471</v>
      </c>
      <c r="J228" s="12"/>
      <c r="K228" s="12"/>
      <c r="L228" s="12"/>
      <c r="M228" s="54"/>
      <c r="N228" s="89"/>
      <c r="O228" s="89"/>
      <c r="P228" s="89"/>
      <c r="Q228" s="89"/>
      <c r="R228" s="89"/>
      <c r="S228" s="89"/>
      <c r="T228" s="89"/>
      <c r="U228" s="89"/>
      <c r="V228" s="61" t="s">
        <v>437</v>
      </c>
      <c r="W228" s="153">
        <v>0.75</v>
      </c>
      <c r="X228" s="208"/>
      <c r="Y228" s="181"/>
    </row>
    <row r="229" spans="1:25" ht="66" customHeight="1">
      <c r="A229" s="246"/>
      <c r="B229" s="244"/>
      <c r="C229" s="50" t="s">
        <v>726</v>
      </c>
      <c r="D229" s="146" t="s">
        <v>202</v>
      </c>
      <c r="E229" s="146" t="s">
        <v>24</v>
      </c>
      <c r="F229" s="146" t="s">
        <v>213</v>
      </c>
      <c r="G229" s="32" t="str">
        <f>+G227</f>
        <v>Coordinación Agropecuario Ambiental y Minero </v>
      </c>
      <c r="H229" s="4" t="s">
        <v>317</v>
      </c>
      <c r="I229" s="4" t="s">
        <v>471</v>
      </c>
      <c r="J229" s="12"/>
      <c r="K229" s="12"/>
      <c r="L229" s="12"/>
      <c r="M229" s="54"/>
      <c r="N229" s="81"/>
      <c r="O229" s="81"/>
      <c r="P229" s="81"/>
      <c r="Q229" s="81"/>
      <c r="R229" s="81"/>
      <c r="S229" s="81"/>
      <c r="T229" s="81"/>
      <c r="U229" s="81"/>
      <c r="V229" s="61" t="s">
        <v>438</v>
      </c>
      <c r="W229" s="150">
        <v>2</v>
      </c>
      <c r="X229" s="209"/>
      <c r="Y229" s="182"/>
    </row>
    <row r="230" spans="1:25" ht="105.75" customHeight="1">
      <c r="A230" s="246"/>
      <c r="B230" s="186" t="s">
        <v>521</v>
      </c>
      <c r="C230" s="50" t="s">
        <v>522</v>
      </c>
      <c r="D230" s="146" t="s">
        <v>202</v>
      </c>
      <c r="E230" s="146" t="s">
        <v>24</v>
      </c>
      <c r="F230" s="146" t="s">
        <v>213</v>
      </c>
      <c r="G230" s="32" t="s">
        <v>523</v>
      </c>
      <c r="H230" s="4" t="s">
        <v>555</v>
      </c>
      <c r="I230" s="7" t="s">
        <v>471</v>
      </c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61" t="s">
        <v>524</v>
      </c>
      <c r="W230" s="153">
        <v>0.5</v>
      </c>
      <c r="X230" s="185">
        <v>2000000</v>
      </c>
      <c r="Y230" s="181"/>
    </row>
    <row r="231" spans="1:25" ht="105.75" customHeight="1">
      <c r="A231" s="246"/>
      <c r="B231" s="190" t="s">
        <v>525</v>
      </c>
      <c r="C231" s="50" t="s">
        <v>526</v>
      </c>
      <c r="D231" s="146" t="s">
        <v>202</v>
      </c>
      <c r="E231" s="146" t="s">
        <v>24</v>
      </c>
      <c r="F231" s="146" t="s">
        <v>213</v>
      </c>
      <c r="G231" s="32" t="s">
        <v>523</v>
      </c>
      <c r="H231" s="4" t="s">
        <v>555</v>
      </c>
      <c r="I231" s="7" t="s">
        <v>471</v>
      </c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61" t="s">
        <v>527</v>
      </c>
      <c r="W231" s="150"/>
      <c r="X231" s="185" t="s">
        <v>554</v>
      </c>
      <c r="Y231" s="181"/>
    </row>
    <row r="232" spans="1:25" ht="105.75" customHeight="1">
      <c r="A232" s="246"/>
      <c r="B232" s="228" t="s">
        <v>528</v>
      </c>
      <c r="C232" s="50" t="s">
        <v>529</v>
      </c>
      <c r="D232" s="146" t="s">
        <v>202</v>
      </c>
      <c r="E232" s="146" t="s">
        <v>24</v>
      </c>
      <c r="F232" s="146" t="s">
        <v>213</v>
      </c>
      <c r="G232" s="32" t="s">
        <v>523</v>
      </c>
      <c r="H232" s="4" t="s">
        <v>556</v>
      </c>
      <c r="I232" s="7" t="s">
        <v>607</v>
      </c>
      <c r="J232" s="12"/>
      <c r="K232" s="12"/>
      <c r="L232" s="12"/>
      <c r="M232" s="54"/>
      <c r="N232" s="81"/>
      <c r="O232" s="81"/>
      <c r="P232" s="81"/>
      <c r="Q232" s="81"/>
      <c r="R232" s="81"/>
      <c r="S232" s="81"/>
      <c r="T232" s="81"/>
      <c r="U232" s="81"/>
      <c r="V232" s="61" t="s">
        <v>532</v>
      </c>
      <c r="W232" s="150"/>
      <c r="X232" s="208">
        <v>15100000</v>
      </c>
      <c r="Y232" s="181"/>
    </row>
    <row r="233" spans="1:25" ht="105.75" customHeight="1">
      <c r="A233" s="246"/>
      <c r="B233" s="221"/>
      <c r="C233" s="50" t="s">
        <v>530</v>
      </c>
      <c r="D233" s="146" t="s">
        <v>202</v>
      </c>
      <c r="E233" s="146" t="s">
        <v>24</v>
      </c>
      <c r="F233" s="146" t="s">
        <v>213</v>
      </c>
      <c r="G233" s="32" t="s">
        <v>523</v>
      </c>
      <c r="H233" s="4" t="s">
        <v>556</v>
      </c>
      <c r="I233" s="7" t="s">
        <v>607</v>
      </c>
      <c r="J233" s="12"/>
      <c r="K233" s="12"/>
      <c r="L233" s="12"/>
      <c r="M233" s="54"/>
      <c r="N233" s="81"/>
      <c r="O233" s="81"/>
      <c r="P233" s="81"/>
      <c r="Q233" s="81"/>
      <c r="R233" s="81"/>
      <c r="S233" s="81"/>
      <c r="T233" s="81"/>
      <c r="U233" s="81"/>
      <c r="V233" s="61" t="s">
        <v>533</v>
      </c>
      <c r="W233" s="150"/>
      <c r="X233" s="208"/>
      <c r="Y233" s="181"/>
    </row>
    <row r="234" spans="1:25" ht="105.75" customHeight="1">
      <c r="A234" s="246"/>
      <c r="B234" s="222"/>
      <c r="C234" s="50" t="s">
        <v>531</v>
      </c>
      <c r="D234" s="146" t="s">
        <v>202</v>
      </c>
      <c r="E234" s="146" t="s">
        <v>24</v>
      </c>
      <c r="F234" s="146" t="s">
        <v>213</v>
      </c>
      <c r="G234" s="32" t="s">
        <v>523</v>
      </c>
      <c r="H234" s="4" t="s">
        <v>556</v>
      </c>
      <c r="I234" s="7" t="s">
        <v>607</v>
      </c>
      <c r="J234" s="12"/>
      <c r="K234" s="12"/>
      <c r="L234" s="12"/>
      <c r="M234" s="54"/>
      <c r="N234" s="81"/>
      <c r="O234" s="81"/>
      <c r="P234" s="81"/>
      <c r="Q234" s="81"/>
      <c r="R234" s="81"/>
      <c r="S234" s="81"/>
      <c r="T234" s="81"/>
      <c r="U234" s="81"/>
      <c r="V234" s="61" t="s">
        <v>534</v>
      </c>
      <c r="W234" s="150"/>
      <c r="X234" s="208"/>
      <c r="Y234" s="181"/>
    </row>
    <row r="235" spans="1:25" ht="105.75" customHeight="1">
      <c r="A235" s="246"/>
      <c r="B235" s="228" t="s">
        <v>535</v>
      </c>
      <c r="C235" s="50" t="s">
        <v>536</v>
      </c>
      <c r="D235" s="146" t="s">
        <v>202</v>
      </c>
      <c r="E235" s="146" t="s">
        <v>24</v>
      </c>
      <c r="F235" s="146" t="s">
        <v>213</v>
      </c>
      <c r="G235" s="32" t="s">
        <v>523</v>
      </c>
      <c r="H235" s="4" t="s">
        <v>556</v>
      </c>
      <c r="I235" s="7" t="s">
        <v>607</v>
      </c>
      <c r="J235" s="12"/>
      <c r="K235" s="12"/>
      <c r="L235" s="12"/>
      <c r="M235" s="54"/>
      <c r="N235" s="81"/>
      <c r="O235" s="81"/>
      <c r="P235" s="81"/>
      <c r="Q235" s="81"/>
      <c r="R235" s="81"/>
      <c r="S235" s="81"/>
      <c r="T235" s="81"/>
      <c r="U235" s="81"/>
      <c r="V235" s="61" t="s">
        <v>540</v>
      </c>
      <c r="W235" s="150"/>
      <c r="X235" s="208">
        <v>12000000</v>
      </c>
      <c r="Y235" s="181"/>
    </row>
    <row r="236" spans="1:25" ht="105.75" customHeight="1">
      <c r="A236" s="246"/>
      <c r="B236" s="221"/>
      <c r="C236" s="50" t="s">
        <v>537</v>
      </c>
      <c r="D236" s="146" t="s">
        <v>202</v>
      </c>
      <c r="E236" s="146" t="s">
        <v>24</v>
      </c>
      <c r="F236" s="146" t="s">
        <v>213</v>
      </c>
      <c r="G236" s="32" t="s">
        <v>523</v>
      </c>
      <c r="H236" s="4" t="s">
        <v>556</v>
      </c>
      <c r="I236" s="7" t="s">
        <v>607</v>
      </c>
      <c r="J236" s="12"/>
      <c r="K236" s="12"/>
      <c r="L236" s="12"/>
      <c r="M236" s="54"/>
      <c r="N236" s="81"/>
      <c r="O236" s="81"/>
      <c r="P236" s="81"/>
      <c r="Q236" s="81"/>
      <c r="R236" s="81"/>
      <c r="S236" s="81"/>
      <c r="T236" s="81"/>
      <c r="U236" s="81"/>
      <c r="V236" s="61" t="s">
        <v>541</v>
      </c>
      <c r="W236" s="150"/>
      <c r="X236" s="208"/>
      <c r="Y236" s="181"/>
    </row>
    <row r="237" spans="1:25" ht="105.75" customHeight="1">
      <c r="A237" s="246"/>
      <c r="B237" s="221"/>
      <c r="C237" s="50" t="s">
        <v>538</v>
      </c>
      <c r="D237" s="146" t="s">
        <v>202</v>
      </c>
      <c r="E237" s="146" t="s">
        <v>24</v>
      </c>
      <c r="F237" s="146" t="s">
        <v>213</v>
      </c>
      <c r="G237" s="32" t="s">
        <v>523</v>
      </c>
      <c r="H237" s="4" t="s">
        <v>556</v>
      </c>
      <c r="I237" s="7" t="s">
        <v>607</v>
      </c>
      <c r="J237" s="12"/>
      <c r="K237" s="12"/>
      <c r="L237" s="12"/>
      <c r="M237" s="54"/>
      <c r="N237" s="81"/>
      <c r="O237" s="81"/>
      <c r="P237" s="81"/>
      <c r="Q237" s="81"/>
      <c r="R237" s="81"/>
      <c r="S237" s="81"/>
      <c r="T237" s="81"/>
      <c r="U237" s="81"/>
      <c r="V237" s="61" t="s">
        <v>542</v>
      </c>
      <c r="W237" s="150"/>
      <c r="X237" s="208"/>
      <c r="Y237" s="181"/>
    </row>
    <row r="238" spans="1:25" ht="105.75" customHeight="1">
      <c r="A238" s="246"/>
      <c r="B238" s="222"/>
      <c r="C238" s="50" t="s">
        <v>539</v>
      </c>
      <c r="D238" s="146" t="s">
        <v>202</v>
      </c>
      <c r="E238" s="146" t="s">
        <v>24</v>
      </c>
      <c r="F238" s="146" t="s">
        <v>213</v>
      </c>
      <c r="G238" s="32" t="s">
        <v>523</v>
      </c>
      <c r="H238" s="4" t="s">
        <v>556</v>
      </c>
      <c r="I238" s="7" t="s">
        <v>607</v>
      </c>
      <c r="J238" s="12"/>
      <c r="K238" s="12"/>
      <c r="L238" s="12"/>
      <c r="M238" s="54"/>
      <c r="N238" s="81"/>
      <c r="O238" s="81"/>
      <c r="P238" s="81"/>
      <c r="Q238" s="81"/>
      <c r="R238" s="81"/>
      <c r="S238" s="81"/>
      <c r="T238" s="81"/>
      <c r="U238" s="81"/>
      <c r="V238" s="61" t="s">
        <v>543</v>
      </c>
      <c r="W238" s="150"/>
      <c r="X238" s="208"/>
      <c r="Y238" s="181"/>
    </row>
    <row r="239" spans="1:25" ht="105.75" customHeight="1">
      <c r="A239" s="246"/>
      <c r="B239" s="228" t="s">
        <v>544</v>
      </c>
      <c r="C239" s="50" t="s">
        <v>545</v>
      </c>
      <c r="D239" s="146" t="s">
        <v>202</v>
      </c>
      <c r="E239" s="146" t="s">
        <v>24</v>
      </c>
      <c r="F239" s="146" t="s">
        <v>213</v>
      </c>
      <c r="G239" s="32" t="s">
        <v>523</v>
      </c>
      <c r="H239" s="4" t="s">
        <v>556</v>
      </c>
      <c r="I239" s="7" t="s">
        <v>607</v>
      </c>
      <c r="J239" s="12"/>
      <c r="K239" s="12"/>
      <c r="L239" s="12"/>
      <c r="M239" s="54"/>
      <c r="N239" s="81"/>
      <c r="O239" s="81"/>
      <c r="P239" s="81"/>
      <c r="Q239" s="81"/>
      <c r="R239" s="81"/>
      <c r="S239" s="81"/>
      <c r="T239" s="81"/>
      <c r="U239" s="81"/>
      <c r="V239" s="61" t="s">
        <v>548</v>
      </c>
      <c r="W239" s="150"/>
      <c r="X239" s="208">
        <v>2000000</v>
      </c>
      <c r="Y239" s="181"/>
    </row>
    <row r="240" spans="1:25" ht="105.75" customHeight="1">
      <c r="A240" s="246"/>
      <c r="B240" s="221"/>
      <c r="C240" s="50" t="s">
        <v>546</v>
      </c>
      <c r="D240" s="146" t="s">
        <v>202</v>
      </c>
      <c r="E240" s="146" t="s">
        <v>24</v>
      </c>
      <c r="F240" s="146" t="s">
        <v>213</v>
      </c>
      <c r="G240" s="32" t="s">
        <v>523</v>
      </c>
      <c r="H240" s="4" t="s">
        <v>556</v>
      </c>
      <c r="I240" s="7" t="s">
        <v>607</v>
      </c>
      <c r="J240" s="12"/>
      <c r="K240" s="12"/>
      <c r="L240" s="12"/>
      <c r="M240" s="54"/>
      <c r="N240" s="81"/>
      <c r="O240" s="81"/>
      <c r="P240" s="81"/>
      <c r="Q240" s="81"/>
      <c r="R240" s="81"/>
      <c r="S240" s="81"/>
      <c r="T240" s="81"/>
      <c r="U240" s="81"/>
      <c r="V240" s="61" t="s">
        <v>549</v>
      </c>
      <c r="W240" s="150"/>
      <c r="X240" s="208"/>
      <c r="Y240" s="181"/>
    </row>
    <row r="241" spans="1:25" ht="105.75" customHeight="1">
      <c r="A241" s="246"/>
      <c r="B241" s="222"/>
      <c r="C241" s="50" t="s">
        <v>547</v>
      </c>
      <c r="D241" s="146" t="s">
        <v>202</v>
      </c>
      <c r="E241" s="146" t="s">
        <v>24</v>
      </c>
      <c r="F241" s="146" t="s">
        <v>213</v>
      </c>
      <c r="G241" s="32" t="s">
        <v>523</v>
      </c>
      <c r="H241" s="4" t="s">
        <v>556</v>
      </c>
      <c r="I241" s="7" t="s">
        <v>607</v>
      </c>
      <c r="J241" s="12"/>
      <c r="K241" s="12"/>
      <c r="L241" s="12"/>
      <c r="M241" s="54"/>
      <c r="N241" s="81"/>
      <c r="O241" s="81"/>
      <c r="P241" s="81"/>
      <c r="Q241" s="81"/>
      <c r="R241" s="81"/>
      <c r="S241" s="81"/>
      <c r="T241" s="81"/>
      <c r="U241" s="81"/>
      <c r="V241" s="61" t="s">
        <v>550</v>
      </c>
      <c r="W241" s="150"/>
      <c r="X241" s="208"/>
      <c r="Y241" s="181"/>
    </row>
    <row r="242" spans="1:25" ht="105.75" customHeight="1">
      <c r="A242" s="247"/>
      <c r="B242" s="187" t="s">
        <v>551</v>
      </c>
      <c r="C242" s="50" t="s">
        <v>552</v>
      </c>
      <c r="D242" s="146" t="s">
        <v>202</v>
      </c>
      <c r="E242" s="146" t="s">
        <v>24</v>
      </c>
      <c r="F242" s="146" t="s">
        <v>213</v>
      </c>
      <c r="G242" s="32" t="s">
        <v>523</v>
      </c>
      <c r="H242" s="4" t="s">
        <v>556</v>
      </c>
      <c r="I242" s="7" t="s">
        <v>607</v>
      </c>
      <c r="J242" s="12"/>
      <c r="K242" s="12"/>
      <c r="L242" s="12"/>
      <c r="M242" s="54"/>
      <c r="N242" s="81"/>
      <c r="O242" s="81"/>
      <c r="P242" s="81"/>
      <c r="Q242" s="81"/>
      <c r="R242" s="81"/>
      <c r="S242" s="81"/>
      <c r="T242" s="81"/>
      <c r="U242" s="81"/>
      <c r="V242" s="61" t="s">
        <v>553</v>
      </c>
      <c r="W242" s="150"/>
      <c r="X242" s="185">
        <v>1000000</v>
      </c>
      <c r="Y242" s="181"/>
    </row>
    <row r="243" spans="1:25" ht="37.5" customHeight="1">
      <c r="A243" s="242" t="s">
        <v>52</v>
      </c>
      <c r="B243" s="228" t="s">
        <v>175</v>
      </c>
      <c r="C243" s="50" t="s">
        <v>439</v>
      </c>
      <c r="D243" s="146" t="s">
        <v>202</v>
      </c>
      <c r="E243" s="146" t="s">
        <v>24</v>
      </c>
      <c r="F243" s="146" t="s">
        <v>213</v>
      </c>
      <c r="G243" s="78" t="s">
        <v>193</v>
      </c>
      <c r="H243" s="4" t="s">
        <v>442</v>
      </c>
      <c r="I243" s="8" t="s">
        <v>471</v>
      </c>
      <c r="J243" s="95"/>
      <c r="K243" s="95"/>
      <c r="L243" s="95"/>
      <c r="M243" s="77"/>
      <c r="N243" s="77"/>
      <c r="O243" s="77"/>
      <c r="P243" s="77"/>
      <c r="Q243" s="77"/>
      <c r="R243" s="77"/>
      <c r="S243" s="77"/>
      <c r="T243" s="77"/>
      <c r="U243" s="77"/>
      <c r="V243" s="61" t="s">
        <v>440</v>
      </c>
      <c r="W243" s="153">
        <v>0.1</v>
      </c>
      <c r="X243" s="207">
        <f>178000000+600000000+232914492+77500000+20235766+20184898</f>
        <v>1128835156</v>
      </c>
      <c r="Y243" s="204"/>
    </row>
    <row r="244" spans="1:25" ht="37.5" customHeight="1">
      <c r="A244" s="243"/>
      <c r="B244" s="221"/>
      <c r="C244" s="50" t="s">
        <v>441</v>
      </c>
      <c r="D244" s="146" t="s">
        <v>202</v>
      </c>
      <c r="E244" s="146" t="s">
        <v>24</v>
      </c>
      <c r="F244" s="146" t="s">
        <v>213</v>
      </c>
      <c r="G244" s="78" t="str">
        <f>+G108</f>
        <v>Secretaria de Gobierno </v>
      </c>
      <c r="H244" s="4" t="s">
        <v>442</v>
      </c>
      <c r="I244" s="8" t="s">
        <v>471</v>
      </c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61" t="s">
        <v>443</v>
      </c>
      <c r="W244" s="153">
        <v>0.05</v>
      </c>
      <c r="X244" s="208"/>
      <c r="Y244" s="205"/>
    </row>
    <row r="245" spans="1:25" ht="37.5" customHeight="1">
      <c r="A245" s="243"/>
      <c r="B245" s="221"/>
      <c r="C245" s="50" t="s">
        <v>444</v>
      </c>
      <c r="D245" s="146" t="s">
        <v>202</v>
      </c>
      <c r="E245" s="146" t="s">
        <v>24</v>
      </c>
      <c r="F245" s="146" t="s">
        <v>213</v>
      </c>
      <c r="G245" s="170" t="s">
        <v>157</v>
      </c>
      <c r="H245" s="4" t="s">
        <v>237</v>
      </c>
      <c r="I245" s="8" t="s">
        <v>471</v>
      </c>
      <c r="J245" s="12"/>
      <c r="K245" s="12"/>
      <c r="L245" s="12"/>
      <c r="M245" s="12"/>
      <c r="N245" s="12"/>
      <c r="O245" s="89"/>
      <c r="P245" s="89"/>
      <c r="Q245" s="89"/>
      <c r="R245" s="89"/>
      <c r="S245" s="89"/>
      <c r="T245" s="89"/>
      <c r="U245" s="89"/>
      <c r="V245" s="61" t="s">
        <v>445</v>
      </c>
      <c r="W245" s="153">
        <v>0.25</v>
      </c>
      <c r="X245" s="208"/>
      <c r="Y245" s="205"/>
    </row>
    <row r="246" spans="1:25" ht="37.5" customHeight="1">
      <c r="A246" s="243"/>
      <c r="B246" s="221"/>
      <c r="C246" s="50" t="s">
        <v>446</v>
      </c>
      <c r="D246" s="146" t="s">
        <v>202</v>
      </c>
      <c r="E246" s="146" t="s">
        <v>24</v>
      </c>
      <c r="F246" s="146" t="s">
        <v>213</v>
      </c>
      <c r="G246" s="167" t="str">
        <f>+G245</f>
        <v>Secretaria de Gobierno </v>
      </c>
      <c r="H246" s="4" t="s">
        <v>397</v>
      </c>
      <c r="I246" s="8" t="s">
        <v>219</v>
      </c>
      <c r="J246" s="139"/>
      <c r="K246" s="139"/>
      <c r="L246" s="139"/>
      <c r="M246" s="140"/>
      <c r="N246" s="140"/>
      <c r="O246" s="140"/>
      <c r="P246" s="140"/>
      <c r="Q246" s="140"/>
      <c r="R246" s="140"/>
      <c r="S246" s="140"/>
      <c r="T246" s="140"/>
      <c r="U246" s="140"/>
      <c r="V246" s="61" t="s">
        <v>447</v>
      </c>
      <c r="W246" s="153">
        <v>1</v>
      </c>
      <c r="X246" s="208"/>
      <c r="Y246" s="205"/>
    </row>
    <row r="247" spans="1:25" ht="37.5" customHeight="1">
      <c r="A247" s="243"/>
      <c r="B247" s="221"/>
      <c r="C247" s="50" t="s">
        <v>448</v>
      </c>
      <c r="D247" s="146" t="s">
        <v>202</v>
      </c>
      <c r="E247" s="146" t="s">
        <v>24</v>
      </c>
      <c r="F247" s="146" t="s">
        <v>213</v>
      </c>
      <c r="G247" s="167" t="str">
        <f>+G246</f>
        <v>Secretaria de Gobierno </v>
      </c>
      <c r="H247" s="4" t="s">
        <v>237</v>
      </c>
      <c r="I247" s="8" t="s">
        <v>219</v>
      </c>
      <c r="J247" s="12"/>
      <c r="K247" s="12"/>
      <c r="L247" s="12"/>
      <c r="M247" s="54"/>
      <c r="N247" s="54"/>
      <c r="O247" s="89"/>
      <c r="P247" s="89"/>
      <c r="Q247" s="89"/>
      <c r="R247" s="89"/>
      <c r="S247" s="89"/>
      <c r="T247" s="89"/>
      <c r="U247" s="89"/>
      <c r="V247" s="61" t="s">
        <v>449</v>
      </c>
      <c r="W247" s="153">
        <v>1</v>
      </c>
      <c r="X247" s="208"/>
      <c r="Y247" s="205"/>
    </row>
    <row r="248" spans="1:25" ht="37.5" customHeight="1">
      <c r="A248" s="243"/>
      <c r="B248" s="221"/>
      <c r="C248" s="50" t="s">
        <v>450</v>
      </c>
      <c r="D248" s="146" t="s">
        <v>202</v>
      </c>
      <c r="E248" s="146" t="s">
        <v>24</v>
      </c>
      <c r="F248" s="146" t="s">
        <v>213</v>
      </c>
      <c r="G248" s="167" t="str">
        <f>+G247</f>
        <v>Secretaria de Gobierno </v>
      </c>
      <c r="H248" s="4" t="s">
        <v>237</v>
      </c>
      <c r="I248" s="8" t="s">
        <v>471</v>
      </c>
      <c r="J248" s="12"/>
      <c r="K248" s="12"/>
      <c r="L248" s="12"/>
      <c r="M248" s="54"/>
      <c r="N248" s="54"/>
      <c r="O248" s="89"/>
      <c r="P248" s="89"/>
      <c r="Q248" s="89"/>
      <c r="R248" s="89"/>
      <c r="S248" s="89"/>
      <c r="T248" s="89"/>
      <c r="U248" s="89"/>
      <c r="V248" s="61" t="s">
        <v>451</v>
      </c>
      <c r="W248" s="150">
        <v>2</v>
      </c>
      <c r="X248" s="208"/>
      <c r="Y248" s="205"/>
    </row>
    <row r="249" spans="1:25" ht="37.5" customHeight="1">
      <c r="A249" s="243"/>
      <c r="B249" s="221"/>
      <c r="C249" s="50" t="s">
        <v>452</v>
      </c>
      <c r="D249" s="146" t="s">
        <v>202</v>
      </c>
      <c r="E249" s="146" t="s">
        <v>24</v>
      </c>
      <c r="F249" s="146" t="s">
        <v>213</v>
      </c>
      <c r="G249" s="168" t="s">
        <v>157</v>
      </c>
      <c r="H249" s="4" t="s">
        <v>237</v>
      </c>
      <c r="I249" s="8" t="s">
        <v>471</v>
      </c>
      <c r="J249" s="12"/>
      <c r="K249" s="12"/>
      <c r="L249" s="12"/>
      <c r="M249" s="54"/>
      <c r="N249" s="54"/>
      <c r="O249" s="89"/>
      <c r="P249" s="89"/>
      <c r="Q249" s="89"/>
      <c r="R249" s="89"/>
      <c r="S249" s="89"/>
      <c r="T249" s="89"/>
      <c r="U249" s="89"/>
      <c r="V249" s="61" t="s">
        <v>453</v>
      </c>
      <c r="W249" s="153">
        <v>0.05</v>
      </c>
      <c r="X249" s="208"/>
      <c r="Y249" s="205"/>
    </row>
    <row r="250" spans="1:25" ht="37.5" customHeight="1">
      <c r="A250" s="243"/>
      <c r="B250" s="221"/>
      <c r="C250" s="50" t="s">
        <v>454</v>
      </c>
      <c r="D250" s="146" t="s">
        <v>202</v>
      </c>
      <c r="E250" s="146" t="s">
        <v>24</v>
      </c>
      <c r="F250" s="146" t="s">
        <v>213</v>
      </c>
      <c r="G250" s="168" t="s">
        <v>157</v>
      </c>
      <c r="H250" s="4" t="s">
        <v>237</v>
      </c>
      <c r="I250" s="8" t="s">
        <v>471</v>
      </c>
      <c r="J250" s="12"/>
      <c r="K250" s="12"/>
      <c r="L250" s="12"/>
      <c r="M250" s="54"/>
      <c r="N250" s="54"/>
      <c r="O250" s="89"/>
      <c r="P250" s="89"/>
      <c r="Q250" s="89"/>
      <c r="R250" s="89"/>
      <c r="S250" s="89"/>
      <c r="T250" s="89"/>
      <c r="U250" s="89"/>
      <c r="V250" s="61" t="s">
        <v>455</v>
      </c>
      <c r="W250" s="150">
        <v>1</v>
      </c>
      <c r="X250" s="208"/>
      <c r="Y250" s="205"/>
    </row>
    <row r="251" spans="1:25" ht="37.5" customHeight="1">
      <c r="A251" s="243"/>
      <c r="B251" s="221"/>
      <c r="C251" s="50" t="s">
        <v>456</v>
      </c>
      <c r="D251" s="146" t="s">
        <v>202</v>
      </c>
      <c r="E251" s="146" t="s">
        <v>24</v>
      </c>
      <c r="F251" s="146" t="s">
        <v>213</v>
      </c>
      <c r="G251" s="168" t="s">
        <v>157</v>
      </c>
      <c r="H251" s="4" t="s">
        <v>397</v>
      </c>
      <c r="I251" s="8" t="s">
        <v>471</v>
      </c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61" t="s">
        <v>458</v>
      </c>
      <c r="W251" s="150">
        <v>1</v>
      </c>
      <c r="X251" s="208"/>
      <c r="Y251" s="205"/>
    </row>
    <row r="252" spans="1:25" ht="37.5" customHeight="1">
      <c r="A252" s="243"/>
      <c r="B252" s="221"/>
      <c r="C252" s="50" t="s">
        <v>459</v>
      </c>
      <c r="D252" s="146" t="s">
        <v>202</v>
      </c>
      <c r="E252" s="146" t="s">
        <v>24</v>
      </c>
      <c r="F252" s="146" t="s">
        <v>213</v>
      </c>
      <c r="G252" s="168" t="s">
        <v>157</v>
      </c>
      <c r="H252" s="4" t="s">
        <v>397</v>
      </c>
      <c r="I252" s="8" t="s">
        <v>471</v>
      </c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61" t="s">
        <v>460</v>
      </c>
      <c r="W252" s="153">
        <v>0.02</v>
      </c>
      <c r="X252" s="208"/>
      <c r="Y252" s="205"/>
    </row>
    <row r="253" spans="1:25" ht="37.5" customHeight="1">
      <c r="A253" s="243"/>
      <c r="B253" s="221"/>
      <c r="C253" s="50" t="s">
        <v>461</v>
      </c>
      <c r="D253" s="146" t="s">
        <v>202</v>
      </c>
      <c r="E253" s="146" t="s">
        <v>24</v>
      </c>
      <c r="F253" s="146" t="s">
        <v>213</v>
      </c>
      <c r="G253" s="168" t="s">
        <v>157</v>
      </c>
      <c r="H253" s="4" t="s">
        <v>283</v>
      </c>
      <c r="I253" s="8" t="s">
        <v>471</v>
      </c>
      <c r="J253" s="54"/>
      <c r="K253" s="54"/>
      <c r="L253" s="54"/>
      <c r="M253" s="54"/>
      <c r="N253" s="54"/>
      <c r="O253" s="89"/>
      <c r="P253" s="89"/>
      <c r="Q253" s="89"/>
      <c r="R253" s="89"/>
      <c r="S253" s="89"/>
      <c r="T253" s="89"/>
      <c r="U253" s="89"/>
      <c r="V253" s="61" t="s">
        <v>462</v>
      </c>
      <c r="W253" s="150">
        <v>5</v>
      </c>
      <c r="X253" s="208"/>
      <c r="Y253" s="205"/>
    </row>
    <row r="254" spans="1:25" ht="37.5" customHeight="1">
      <c r="A254" s="243"/>
      <c r="B254" s="221"/>
      <c r="C254" s="50" t="s">
        <v>463</v>
      </c>
      <c r="D254" s="146" t="s">
        <v>202</v>
      </c>
      <c r="E254" s="146" t="s">
        <v>24</v>
      </c>
      <c r="F254" s="146" t="s">
        <v>213</v>
      </c>
      <c r="G254" s="168" t="s">
        <v>157</v>
      </c>
      <c r="H254" s="4" t="s">
        <v>283</v>
      </c>
      <c r="I254" s="8" t="s">
        <v>471</v>
      </c>
      <c r="J254" s="12"/>
      <c r="K254" s="12"/>
      <c r="L254" s="12"/>
      <c r="M254" s="54"/>
      <c r="N254" s="54"/>
      <c r="O254" s="89"/>
      <c r="P254" s="89"/>
      <c r="Q254" s="89"/>
      <c r="R254" s="89"/>
      <c r="S254" s="89"/>
      <c r="T254" s="89"/>
      <c r="U254" s="89"/>
      <c r="V254" s="61" t="s">
        <v>464</v>
      </c>
      <c r="W254" s="153">
        <v>0.01</v>
      </c>
      <c r="X254" s="208"/>
      <c r="Y254" s="205"/>
    </row>
    <row r="255" spans="1:25" ht="37.5" customHeight="1">
      <c r="A255" s="243"/>
      <c r="B255" s="221"/>
      <c r="C255" s="50" t="s">
        <v>67</v>
      </c>
      <c r="D255" s="146" t="s">
        <v>202</v>
      </c>
      <c r="E255" s="146" t="s">
        <v>24</v>
      </c>
      <c r="F255" s="146" t="s">
        <v>213</v>
      </c>
      <c r="G255" s="167" t="str">
        <f>+G249</f>
        <v>Secretaria de Gobierno </v>
      </c>
      <c r="H255" s="4" t="s">
        <v>397</v>
      </c>
      <c r="I255" s="8" t="s">
        <v>471</v>
      </c>
      <c r="J255" s="141"/>
      <c r="K255" s="141"/>
      <c r="L255" s="141"/>
      <c r="M255" s="93"/>
      <c r="N255" s="93"/>
      <c r="O255" s="93"/>
      <c r="P255" s="93"/>
      <c r="Q255" s="93"/>
      <c r="R255" s="93"/>
      <c r="S255" s="93"/>
      <c r="T255" s="93"/>
      <c r="U255" s="93"/>
      <c r="V255" s="61" t="s">
        <v>132</v>
      </c>
      <c r="W255" s="153">
        <v>0.9</v>
      </c>
      <c r="X255" s="208"/>
      <c r="Y255" s="205"/>
    </row>
    <row r="256" spans="1:25" ht="37.5" customHeight="1">
      <c r="A256" s="243"/>
      <c r="B256" s="221"/>
      <c r="C256" s="50" t="s">
        <v>68</v>
      </c>
      <c r="D256" s="146" t="s">
        <v>202</v>
      </c>
      <c r="E256" s="146" t="s">
        <v>24</v>
      </c>
      <c r="F256" s="146" t="s">
        <v>213</v>
      </c>
      <c r="G256" s="167" t="str">
        <f>+G255</f>
        <v>Secretaria de Gobierno </v>
      </c>
      <c r="H256" s="4" t="s">
        <v>397</v>
      </c>
      <c r="I256" s="8" t="s">
        <v>471</v>
      </c>
      <c r="J256" s="87"/>
      <c r="K256" s="87"/>
      <c r="L256" s="87"/>
      <c r="M256" s="88"/>
      <c r="N256" s="88"/>
      <c r="O256" s="88"/>
      <c r="P256" s="88"/>
      <c r="Q256" s="88"/>
      <c r="R256" s="88"/>
      <c r="S256" s="88"/>
      <c r="T256" s="88"/>
      <c r="U256" s="88"/>
      <c r="V256" s="61" t="s">
        <v>133</v>
      </c>
      <c r="W256" s="153">
        <v>0.95</v>
      </c>
      <c r="X256" s="208"/>
      <c r="Y256" s="205"/>
    </row>
    <row r="257" spans="1:25" ht="37.5" customHeight="1">
      <c r="A257" s="243"/>
      <c r="B257" s="221"/>
      <c r="C257" s="50" t="s">
        <v>465</v>
      </c>
      <c r="D257" s="146" t="s">
        <v>202</v>
      </c>
      <c r="E257" s="146" t="s">
        <v>24</v>
      </c>
      <c r="F257" s="146" t="s">
        <v>213</v>
      </c>
      <c r="G257" s="167" t="str">
        <f>+G256</f>
        <v>Secretaria de Gobierno </v>
      </c>
      <c r="H257" s="4" t="s">
        <v>466</v>
      </c>
      <c r="I257" s="8" t="s">
        <v>471</v>
      </c>
      <c r="J257" s="12"/>
      <c r="K257" s="74"/>
      <c r="L257" s="74"/>
      <c r="M257" s="81"/>
      <c r="N257" s="81"/>
      <c r="O257" s="81"/>
      <c r="P257" s="81"/>
      <c r="Q257" s="81"/>
      <c r="R257" s="81"/>
      <c r="S257" s="81"/>
      <c r="T257" s="81"/>
      <c r="U257" s="81"/>
      <c r="V257" s="61" t="s">
        <v>467</v>
      </c>
      <c r="W257" s="150">
        <v>2</v>
      </c>
      <c r="X257" s="208"/>
      <c r="Y257" s="206"/>
    </row>
    <row r="258" spans="1:25" ht="68.25" customHeight="1">
      <c r="A258" s="232" t="s">
        <v>53</v>
      </c>
      <c r="B258" s="228" t="s">
        <v>176</v>
      </c>
      <c r="C258" s="50" t="s">
        <v>728</v>
      </c>
      <c r="D258" s="146" t="s">
        <v>202</v>
      </c>
      <c r="E258" s="146" t="s">
        <v>24</v>
      </c>
      <c r="F258" s="146" t="s">
        <v>213</v>
      </c>
      <c r="G258" s="31" t="s">
        <v>194</v>
      </c>
      <c r="H258" s="4" t="s">
        <v>468</v>
      </c>
      <c r="I258" s="8" t="s">
        <v>519</v>
      </c>
      <c r="J258" s="12"/>
      <c r="K258" s="12"/>
      <c r="L258" s="106"/>
      <c r="M258" s="107"/>
      <c r="N258" s="107"/>
      <c r="O258" s="107"/>
      <c r="P258" s="107"/>
      <c r="Q258" s="107"/>
      <c r="R258" s="107"/>
      <c r="S258" s="107"/>
      <c r="T258" s="107"/>
      <c r="U258" s="107"/>
      <c r="V258" s="61" t="s">
        <v>469</v>
      </c>
      <c r="W258" s="153">
        <v>0.1</v>
      </c>
      <c r="X258" s="207">
        <f>20123284+23357665+37500000+240000000</f>
        <v>320980949</v>
      </c>
      <c r="Y258" s="180"/>
    </row>
    <row r="259" spans="1:25" ht="37.5" customHeight="1">
      <c r="A259" s="233"/>
      <c r="B259" s="221"/>
      <c r="C259" s="50" t="s">
        <v>470</v>
      </c>
      <c r="D259" s="146" t="s">
        <v>202</v>
      </c>
      <c r="E259" s="146" t="s">
        <v>24</v>
      </c>
      <c r="F259" s="146" t="s">
        <v>213</v>
      </c>
      <c r="G259" s="31" t="s">
        <v>267</v>
      </c>
      <c r="H259" s="4" t="s">
        <v>466</v>
      </c>
      <c r="I259" s="8" t="s">
        <v>471</v>
      </c>
      <c r="J259" s="12"/>
      <c r="K259" s="90"/>
      <c r="L259" s="90"/>
      <c r="M259" s="91"/>
      <c r="N259" s="91"/>
      <c r="O259" s="91"/>
      <c r="P259" s="91"/>
      <c r="Q259" s="91"/>
      <c r="R259" s="91"/>
      <c r="S259" s="91"/>
      <c r="T259" s="91"/>
      <c r="U259" s="91"/>
      <c r="V259" s="61" t="s">
        <v>472</v>
      </c>
      <c r="W259" s="150">
        <v>3</v>
      </c>
      <c r="X259" s="208"/>
      <c r="Y259" s="181"/>
    </row>
    <row r="260" spans="1:25" ht="45.75" customHeight="1">
      <c r="A260" s="233"/>
      <c r="B260" s="221"/>
      <c r="C260" s="50" t="s">
        <v>727</v>
      </c>
      <c r="D260" s="146" t="s">
        <v>202</v>
      </c>
      <c r="E260" s="146" t="s">
        <v>24</v>
      </c>
      <c r="F260" s="146" t="s">
        <v>213</v>
      </c>
      <c r="G260" s="31" t="s">
        <v>473</v>
      </c>
      <c r="H260" s="4" t="s">
        <v>466</v>
      </c>
      <c r="I260" s="8" t="s">
        <v>471</v>
      </c>
      <c r="J260" s="12"/>
      <c r="K260" s="90"/>
      <c r="L260" s="90"/>
      <c r="M260" s="91"/>
      <c r="N260" s="91"/>
      <c r="O260" s="91"/>
      <c r="P260" s="91"/>
      <c r="Q260" s="91"/>
      <c r="R260" s="91"/>
      <c r="S260" s="91"/>
      <c r="T260" s="91"/>
      <c r="U260" s="91"/>
      <c r="V260" s="61" t="s">
        <v>474</v>
      </c>
      <c r="W260" s="150">
        <v>3</v>
      </c>
      <c r="X260" s="208"/>
      <c r="Y260" s="181"/>
    </row>
    <row r="261" spans="1:25" ht="51.75" customHeight="1">
      <c r="A261" s="233"/>
      <c r="B261" s="221"/>
      <c r="C261" s="50" t="s">
        <v>475</v>
      </c>
      <c r="D261" s="146" t="s">
        <v>202</v>
      </c>
      <c r="E261" s="146" t="s">
        <v>24</v>
      </c>
      <c r="F261" s="146" t="s">
        <v>213</v>
      </c>
      <c r="G261" s="31" t="s">
        <v>473</v>
      </c>
      <c r="H261" s="4" t="s">
        <v>466</v>
      </c>
      <c r="I261" s="8" t="s">
        <v>471</v>
      </c>
      <c r="J261" s="12"/>
      <c r="K261" s="90"/>
      <c r="L261" s="90"/>
      <c r="M261" s="91"/>
      <c r="N261" s="91"/>
      <c r="O261" s="91"/>
      <c r="P261" s="91"/>
      <c r="Q261" s="91"/>
      <c r="R261" s="91"/>
      <c r="S261" s="91"/>
      <c r="T261" s="91"/>
      <c r="U261" s="91"/>
      <c r="V261" s="61" t="s">
        <v>476</v>
      </c>
      <c r="W261" s="153">
        <v>0.05</v>
      </c>
      <c r="X261" s="208"/>
      <c r="Y261" s="181"/>
    </row>
    <row r="262" spans="1:25" ht="37.5" customHeight="1">
      <c r="A262" s="233"/>
      <c r="B262" s="221"/>
      <c r="C262" s="50" t="s">
        <v>730</v>
      </c>
      <c r="D262" s="146" t="s">
        <v>202</v>
      </c>
      <c r="E262" s="146" t="s">
        <v>24</v>
      </c>
      <c r="F262" s="146" t="s">
        <v>213</v>
      </c>
      <c r="G262" s="31" t="s">
        <v>473</v>
      </c>
      <c r="H262" s="4" t="s">
        <v>466</v>
      </c>
      <c r="I262" s="8" t="s">
        <v>471</v>
      </c>
      <c r="J262" s="12"/>
      <c r="K262" s="90"/>
      <c r="L262" s="90"/>
      <c r="M262" s="91"/>
      <c r="N262" s="91"/>
      <c r="O262" s="91"/>
      <c r="P262" s="91"/>
      <c r="Q262" s="91"/>
      <c r="R262" s="91"/>
      <c r="S262" s="91"/>
      <c r="T262" s="91"/>
      <c r="U262" s="91"/>
      <c r="V262" s="61" t="s">
        <v>477</v>
      </c>
      <c r="W262" s="153">
        <v>0.75</v>
      </c>
      <c r="X262" s="208"/>
      <c r="Y262" s="181"/>
    </row>
    <row r="263" spans="1:25" ht="37.5" customHeight="1">
      <c r="A263" s="233"/>
      <c r="B263" s="221"/>
      <c r="C263" s="50" t="s">
        <v>478</v>
      </c>
      <c r="D263" s="146" t="s">
        <v>202</v>
      </c>
      <c r="E263" s="146" t="s">
        <v>24</v>
      </c>
      <c r="F263" s="146" t="s">
        <v>213</v>
      </c>
      <c r="G263" s="31" t="s">
        <v>473</v>
      </c>
      <c r="H263" s="4" t="s">
        <v>466</v>
      </c>
      <c r="I263" s="8" t="s">
        <v>471</v>
      </c>
      <c r="J263" s="12"/>
      <c r="K263" s="92"/>
      <c r="L263" s="92"/>
      <c r="M263" s="76"/>
      <c r="N263" s="76"/>
      <c r="O263" s="76"/>
      <c r="P263" s="76"/>
      <c r="Q263" s="76"/>
      <c r="R263" s="76"/>
      <c r="S263" s="76"/>
      <c r="T263" s="76"/>
      <c r="U263" s="76"/>
      <c r="V263" s="61" t="s">
        <v>479</v>
      </c>
      <c r="W263" s="150">
        <v>1</v>
      </c>
      <c r="X263" s="208"/>
      <c r="Y263" s="181"/>
    </row>
    <row r="264" spans="1:25" ht="37.5" customHeight="1">
      <c r="A264" s="233"/>
      <c r="B264" s="221"/>
      <c r="C264" s="50" t="s">
        <v>731</v>
      </c>
      <c r="D264" s="146" t="s">
        <v>202</v>
      </c>
      <c r="E264" s="146" t="s">
        <v>24</v>
      </c>
      <c r="F264" s="146" t="s">
        <v>213</v>
      </c>
      <c r="G264" s="31" t="s">
        <v>473</v>
      </c>
      <c r="H264" s="4" t="s">
        <v>466</v>
      </c>
      <c r="I264" s="8" t="s">
        <v>471</v>
      </c>
      <c r="J264" s="12"/>
      <c r="K264" s="92"/>
      <c r="L264" s="92"/>
      <c r="M264" s="76"/>
      <c r="N264" s="76"/>
      <c r="O264" s="76"/>
      <c r="P264" s="76"/>
      <c r="Q264" s="76"/>
      <c r="R264" s="76"/>
      <c r="S264" s="76"/>
      <c r="T264" s="76"/>
      <c r="U264" s="76"/>
      <c r="V264" s="61" t="s">
        <v>729</v>
      </c>
      <c r="W264" s="150">
        <v>1</v>
      </c>
      <c r="X264" s="208"/>
      <c r="Y264" s="181"/>
    </row>
    <row r="265" spans="1:25" ht="37.5" customHeight="1">
      <c r="A265" s="233"/>
      <c r="B265" s="221"/>
      <c r="C265" s="50" t="s">
        <v>480</v>
      </c>
      <c r="D265" s="146" t="s">
        <v>202</v>
      </c>
      <c r="E265" s="146" t="s">
        <v>24</v>
      </c>
      <c r="F265" s="146" t="s">
        <v>213</v>
      </c>
      <c r="G265" s="31" t="s">
        <v>473</v>
      </c>
      <c r="H265" s="4" t="s">
        <v>466</v>
      </c>
      <c r="I265" s="8" t="s">
        <v>471</v>
      </c>
      <c r="J265" s="12"/>
      <c r="K265" s="92"/>
      <c r="L265" s="92"/>
      <c r="M265" s="76"/>
      <c r="N265" s="76"/>
      <c r="O265" s="76"/>
      <c r="P265" s="76"/>
      <c r="Q265" s="76"/>
      <c r="R265" s="76"/>
      <c r="S265" s="76"/>
      <c r="T265" s="76"/>
      <c r="U265" s="76"/>
      <c r="V265" s="61" t="s">
        <v>481</v>
      </c>
      <c r="W265" s="150">
        <v>1</v>
      </c>
      <c r="X265" s="208"/>
      <c r="Y265" s="181"/>
    </row>
    <row r="266" spans="1:25" ht="37.5" customHeight="1">
      <c r="A266" s="233"/>
      <c r="B266" s="221"/>
      <c r="C266" s="50" t="s">
        <v>482</v>
      </c>
      <c r="D266" s="146" t="s">
        <v>202</v>
      </c>
      <c r="E266" s="146" t="s">
        <v>24</v>
      </c>
      <c r="F266" s="146" t="s">
        <v>213</v>
      </c>
      <c r="G266" s="31" t="s">
        <v>473</v>
      </c>
      <c r="H266" s="4" t="s">
        <v>466</v>
      </c>
      <c r="I266" s="8" t="s">
        <v>471</v>
      </c>
      <c r="J266" s="12"/>
      <c r="K266" s="92"/>
      <c r="L266" s="92"/>
      <c r="M266" s="76"/>
      <c r="N266" s="76"/>
      <c r="O266" s="76"/>
      <c r="P266" s="76"/>
      <c r="Q266" s="76"/>
      <c r="R266" s="76"/>
      <c r="S266" s="76"/>
      <c r="T266" s="76"/>
      <c r="U266" s="76"/>
      <c r="V266" s="61" t="s">
        <v>483</v>
      </c>
      <c r="W266" s="150">
        <v>3</v>
      </c>
      <c r="X266" s="208"/>
      <c r="Y266" s="181"/>
    </row>
    <row r="267" spans="1:25" ht="49.5" customHeight="1">
      <c r="A267" s="233"/>
      <c r="B267" s="221"/>
      <c r="C267" s="50" t="s">
        <v>732</v>
      </c>
      <c r="D267" s="146" t="s">
        <v>202</v>
      </c>
      <c r="E267" s="146" t="s">
        <v>24</v>
      </c>
      <c r="F267" s="146" t="s">
        <v>213</v>
      </c>
      <c r="G267" s="31" t="str">
        <f>+G263</f>
        <v>Coordinacion de deportes</v>
      </c>
      <c r="H267" s="4" t="s">
        <v>466</v>
      </c>
      <c r="I267" s="8" t="s">
        <v>471</v>
      </c>
      <c r="J267" s="12"/>
      <c r="K267" s="109"/>
      <c r="L267" s="109"/>
      <c r="M267" s="110"/>
      <c r="N267" s="110"/>
      <c r="O267" s="110"/>
      <c r="P267" s="110"/>
      <c r="Q267" s="110"/>
      <c r="R267" s="110"/>
      <c r="S267" s="110"/>
      <c r="T267" s="110"/>
      <c r="U267" s="110"/>
      <c r="V267" s="61" t="s">
        <v>483</v>
      </c>
      <c r="W267" s="150">
        <v>4</v>
      </c>
      <c r="X267" s="208"/>
      <c r="Y267" s="182"/>
    </row>
    <row r="268" spans="1:25" ht="37.5" customHeight="1">
      <c r="A268" s="234" t="s">
        <v>69</v>
      </c>
      <c r="B268" s="228" t="s">
        <v>177</v>
      </c>
      <c r="C268" s="50" t="s">
        <v>484</v>
      </c>
      <c r="D268" s="146" t="s">
        <v>202</v>
      </c>
      <c r="E268" s="146" t="s">
        <v>24</v>
      </c>
      <c r="F268" s="146" t="s">
        <v>213</v>
      </c>
      <c r="G268" s="31" t="s">
        <v>162</v>
      </c>
      <c r="H268" s="4" t="s">
        <v>596</v>
      </c>
      <c r="I268" s="8" t="s">
        <v>471</v>
      </c>
      <c r="J268" s="12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61" t="s">
        <v>485</v>
      </c>
      <c r="W268" s="150">
        <v>1</v>
      </c>
      <c r="X268" s="207">
        <f>30717463+155000000+28536498</f>
        <v>214253961</v>
      </c>
      <c r="Y268" s="180"/>
    </row>
    <row r="269" spans="1:25" ht="52.5" customHeight="1">
      <c r="A269" s="235"/>
      <c r="B269" s="221"/>
      <c r="C269" s="50" t="s">
        <v>647</v>
      </c>
      <c r="D269" s="146" t="s">
        <v>202</v>
      </c>
      <c r="E269" s="146" t="s">
        <v>24</v>
      </c>
      <c r="F269" s="146" t="s">
        <v>213</v>
      </c>
      <c r="G269" s="31" t="s">
        <v>162</v>
      </c>
      <c r="H269" s="4" t="s">
        <v>601</v>
      </c>
      <c r="I269" s="8" t="s">
        <v>597</v>
      </c>
      <c r="J269" s="12"/>
      <c r="K269" s="12"/>
      <c r="L269" s="111"/>
      <c r="M269" s="12"/>
      <c r="N269" s="12"/>
      <c r="O269" s="12"/>
      <c r="P269" s="12"/>
      <c r="Q269" s="12"/>
      <c r="R269" s="12"/>
      <c r="S269" s="12"/>
      <c r="T269" s="12"/>
      <c r="U269" s="12"/>
      <c r="V269" s="50" t="s">
        <v>648</v>
      </c>
      <c r="W269" s="150">
        <v>1</v>
      </c>
      <c r="X269" s="208"/>
      <c r="Y269" s="181"/>
    </row>
    <row r="270" spans="1:25" ht="37.5" customHeight="1">
      <c r="A270" s="235"/>
      <c r="B270" s="221"/>
      <c r="C270" s="50" t="s">
        <v>70</v>
      </c>
      <c r="D270" s="146" t="s">
        <v>202</v>
      </c>
      <c r="E270" s="146" t="s">
        <v>24</v>
      </c>
      <c r="F270" s="146" t="s">
        <v>213</v>
      </c>
      <c r="G270" s="31" t="s">
        <v>162</v>
      </c>
      <c r="H270" s="4" t="s">
        <v>349</v>
      </c>
      <c r="I270" s="8" t="s">
        <v>471</v>
      </c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61" t="s">
        <v>486</v>
      </c>
      <c r="W270" s="153">
        <v>1</v>
      </c>
      <c r="X270" s="208"/>
      <c r="Y270" s="181"/>
    </row>
    <row r="271" spans="1:25" ht="70.5" customHeight="1">
      <c r="A271" s="235"/>
      <c r="B271" s="221"/>
      <c r="C271" s="50" t="s">
        <v>649</v>
      </c>
      <c r="D271" s="146" t="s">
        <v>202</v>
      </c>
      <c r="E271" s="146" t="s">
        <v>24</v>
      </c>
      <c r="F271" s="146" t="s">
        <v>213</v>
      </c>
      <c r="G271" s="31" t="s">
        <v>162</v>
      </c>
      <c r="H271" s="4" t="s">
        <v>555</v>
      </c>
      <c r="I271" s="8" t="s">
        <v>471</v>
      </c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50" t="s">
        <v>650</v>
      </c>
      <c r="W271" s="150">
        <v>1</v>
      </c>
      <c r="X271" s="208"/>
      <c r="Y271" s="181"/>
    </row>
    <row r="272" spans="1:25" ht="37.5" customHeight="1">
      <c r="A272" s="235"/>
      <c r="B272" s="221"/>
      <c r="C272" s="50" t="s">
        <v>651</v>
      </c>
      <c r="D272" s="146" t="s">
        <v>202</v>
      </c>
      <c r="E272" s="146" t="s">
        <v>24</v>
      </c>
      <c r="F272" s="146" t="s">
        <v>213</v>
      </c>
      <c r="G272" s="31" t="s">
        <v>162</v>
      </c>
      <c r="H272" s="4" t="s">
        <v>468</v>
      </c>
      <c r="I272" s="8" t="s">
        <v>471</v>
      </c>
      <c r="J272" s="12"/>
      <c r="K272" s="12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61" t="s">
        <v>487</v>
      </c>
      <c r="W272" s="153">
        <v>0.75</v>
      </c>
      <c r="X272" s="208"/>
      <c r="Y272" s="181"/>
    </row>
    <row r="273" spans="1:25" ht="37.5" customHeight="1">
      <c r="A273" s="235"/>
      <c r="B273" s="221"/>
      <c r="C273" s="50" t="s">
        <v>488</v>
      </c>
      <c r="D273" s="146" t="s">
        <v>202</v>
      </c>
      <c r="E273" s="146" t="s">
        <v>24</v>
      </c>
      <c r="F273" s="146" t="s">
        <v>213</v>
      </c>
      <c r="G273" s="31" t="s">
        <v>162</v>
      </c>
      <c r="H273" s="4" t="s">
        <v>468</v>
      </c>
      <c r="I273" s="8" t="s">
        <v>471</v>
      </c>
      <c r="J273" s="12"/>
      <c r="K273" s="12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61" t="s">
        <v>489</v>
      </c>
      <c r="W273" s="150">
        <v>1</v>
      </c>
      <c r="X273" s="208"/>
      <c r="Y273" s="181"/>
    </row>
    <row r="274" spans="1:25" ht="37.5" customHeight="1">
      <c r="A274" s="235"/>
      <c r="B274" s="221"/>
      <c r="C274" s="50" t="s">
        <v>652</v>
      </c>
      <c r="D274" s="146" t="s">
        <v>202</v>
      </c>
      <c r="E274" s="146" t="s">
        <v>24</v>
      </c>
      <c r="F274" s="146" t="s">
        <v>213</v>
      </c>
      <c r="G274" s="203" t="s">
        <v>653</v>
      </c>
      <c r="H274" s="4" t="s">
        <v>596</v>
      </c>
      <c r="I274" s="8" t="s">
        <v>654</v>
      </c>
      <c r="J274" s="12"/>
      <c r="K274" s="111"/>
      <c r="L274" s="111"/>
      <c r="M274" s="111"/>
      <c r="N274" s="111"/>
      <c r="O274" s="111"/>
      <c r="P274" s="111"/>
      <c r="Q274" s="111"/>
      <c r="R274" s="12"/>
      <c r="S274" s="12"/>
      <c r="T274" s="12"/>
      <c r="U274" s="12"/>
      <c r="V274" s="50" t="s">
        <v>652</v>
      </c>
      <c r="W274" s="150">
        <v>1</v>
      </c>
      <c r="X274" s="208"/>
      <c r="Y274" s="181"/>
    </row>
    <row r="275" spans="1:25" ht="37.5" customHeight="1">
      <c r="A275" s="235"/>
      <c r="B275" s="221"/>
      <c r="C275" s="50" t="s">
        <v>655</v>
      </c>
      <c r="D275" s="146" t="s">
        <v>202</v>
      </c>
      <c r="E275" s="146" t="s">
        <v>24</v>
      </c>
      <c r="F275" s="146" t="s">
        <v>213</v>
      </c>
      <c r="G275" s="31" t="s">
        <v>162</v>
      </c>
      <c r="H275" s="4" t="s">
        <v>468</v>
      </c>
      <c r="I275" s="8" t="s">
        <v>471</v>
      </c>
      <c r="J275" s="12"/>
      <c r="K275" s="12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61" t="s">
        <v>490</v>
      </c>
      <c r="W275" s="150">
        <v>1</v>
      </c>
      <c r="X275" s="208"/>
      <c r="Y275" s="181"/>
    </row>
    <row r="276" spans="1:25" ht="37.5" customHeight="1">
      <c r="A276" s="235"/>
      <c r="B276" s="221"/>
      <c r="C276" s="50" t="s">
        <v>491</v>
      </c>
      <c r="D276" s="146" t="s">
        <v>202</v>
      </c>
      <c r="E276" s="146" t="s">
        <v>24</v>
      </c>
      <c r="F276" s="146" t="s">
        <v>213</v>
      </c>
      <c r="G276" s="31" t="s">
        <v>162</v>
      </c>
      <c r="H276" s="4" t="s">
        <v>468</v>
      </c>
      <c r="I276" s="8" t="s">
        <v>471</v>
      </c>
      <c r="J276" s="12"/>
      <c r="K276" s="12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61" t="s">
        <v>134</v>
      </c>
      <c r="W276" s="150">
        <v>1</v>
      </c>
      <c r="X276" s="208"/>
      <c r="Y276" s="181"/>
    </row>
    <row r="277" spans="1:25" ht="37.5" customHeight="1">
      <c r="A277" s="235"/>
      <c r="B277" s="221"/>
      <c r="C277" s="50" t="s">
        <v>492</v>
      </c>
      <c r="D277" s="146" t="s">
        <v>202</v>
      </c>
      <c r="E277" s="146" t="s">
        <v>24</v>
      </c>
      <c r="F277" s="146" t="s">
        <v>213</v>
      </c>
      <c r="G277" s="31" t="s">
        <v>162</v>
      </c>
      <c r="H277" s="4" t="s">
        <v>596</v>
      </c>
      <c r="I277" s="8" t="s">
        <v>471</v>
      </c>
      <c r="J277" s="12"/>
      <c r="K277" s="104"/>
      <c r="L277" s="104"/>
      <c r="M277" s="105"/>
      <c r="N277" s="105"/>
      <c r="O277" s="105"/>
      <c r="P277" s="105"/>
      <c r="Q277" s="105"/>
      <c r="R277" s="105"/>
      <c r="S277" s="105"/>
      <c r="T277" s="105"/>
      <c r="U277" s="105"/>
      <c r="V277" s="61" t="s">
        <v>493</v>
      </c>
      <c r="W277" s="153"/>
      <c r="X277" s="208"/>
      <c r="Y277" s="181"/>
    </row>
    <row r="278" spans="1:25" ht="37.5" customHeight="1">
      <c r="A278" s="236"/>
      <c r="B278" s="222"/>
      <c r="C278" s="50" t="s">
        <v>494</v>
      </c>
      <c r="D278" s="146" t="s">
        <v>202</v>
      </c>
      <c r="E278" s="146" t="s">
        <v>24</v>
      </c>
      <c r="F278" s="146" t="s">
        <v>213</v>
      </c>
      <c r="G278" s="31" t="s">
        <v>162</v>
      </c>
      <c r="H278" s="4" t="s">
        <v>596</v>
      </c>
      <c r="I278" s="8" t="s">
        <v>471</v>
      </c>
      <c r="J278" s="12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61" t="s">
        <v>495</v>
      </c>
      <c r="W278" s="153">
        <v>0.01</v>
      </c>
      <c r="X278" s="209"/>
      <c r="Y278" s="182"/>
    </row>
    <row r="279" spans="1:25" ht="37.5" customHeight="1">
      <c r="A279" s="237" t="s">
        <v>178</v>
      </c>
      <c r="B279" s="228" t="s">
        <v>179</v>
      </c>
      <c r="C279" s="50" t="s">
        <v>73</v>
      </c>
      <c r="D279" s="146" t="s">
        <v>202</v>
      </c>
      <c r="E279" s="146" t="s">
        <v>24</v>
      </c>
      <c r="F279" s="146" t="s">
        <v>213</v>
      </c>
      <c r="G279" s="168" t="s">
        <v>157</v>
      </c>
      <c r="H279" s="4" t="s">
        <v>656</v>
      </c>
      <c r="I279" s="8" t="s">
        <v>471</v>
      </c>
      <c r="J279" s="12"/>
      <c r="K279" s="12"/>
      <c r="L279" s="12"/>
      <c r="M279" s="54"/>
      <c r="N279" s="54"/>
      <c r="O279" s="54"/>
      <c r="P279" s="54"/>
      <c r="Q279" s="54"/>
      <c r="R279" s="54"/>
      <c r="S279" s="54"/>
      <c r="T279" s="124"/>
      <c r="U279" s="124"/>
      <c r="V279" s="61" t="s">
        <v>135</v>
      </c>
      <c r="W279" s="150">
        <v>2</v>
      </c>
      <c r="X279" s="207">
        <f>55000000+19000000</f>
        <v>74000000</v>
      </c>
      <c r="Y279" s="180"/>
    </row>
    <row r="280" spans="1:25" ht="37.5" customHeight="1">
      <c r="A280" s="238"/>
      <c r="B280" s="221"/>
      <c r="C280" s="50" t="s">
        <v>71</v>
      </c>
      <c r="D280" s="146" t="s">
        <v>202</v>
      </c>
      <c r="E280" s="146" t="s">
        <v>24</v>
      </c>
      <c r="F280" s="146" t="s">
        <v>213</v>
      </c>
      <c r="G280" s="167" t="str">
        <f>+G279</f>
        <v>Secretaria de Gobierno </v>
      </c>
      <c r="H280" s="4" t="s">
        <v>656</v>
      </c>
      <c r="I280" s="8" t="s">
        <v>471</v>
      </c>
      <c r="J280" s="12"/>
      <c r="K280" s="12"/>
      <c r="L280" s="12"/>
      <c r="M280" s="54"/>
      <c r="N280" s="54"/>
      <c r="O280" s="54"/>
      <c r="P280" s="54"/>
      <c r="Q280" s="54"/>
      <c r="R280" s="54"/>
      <c r="S280" s="54"/>
      <c r="T280" s="124"/>
      <c r="U280" s="124"/>
      <c r="V280" s="61" t="s">
        <v>136</v>
      </c>
      <c r="W280" s="150">
        <v>1</v>
      </c>
      <c r="X280" s="208"/>
      <c r="Y280" s="181"/>
    </row>
    <row r="281" spans="1:25" ht="51" customHeight="1">
      <c r="A281" s="239"/>
      <c r="B281" s="222"/>
      <c r="C281" s="50" t="s">
        <v>72</v>
      </c>
      <c r="D281" s="146" t="s">
        <v>202</v>
      </c>
      <c r="E281" s="146" t="s">
        <v>24</v>
      </c>
      <c r="F281" s="146" t="s">
        <v>213</v>
      </c>
      <c r="G281" s="167" t="str">
        <f>+G280</f>
        <v>Secretaria de Gobierno </v>
      </c>
      <c r="H281" s="4" t="s">
        <v>657</v>
      </c>
      <c r="I281" s="8" t="s">
        <v>471</v>
      </c>
      <c r="J281" s="12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61" t="s">
        <v>496</v>
      </c>
      <c r="W281" s="150">
        <v>1</v>
      </c>
      <c r="X281" s="209"/>
      <c r="Y281" s="182"/>
    </row>
    <row r="282" spans="1:25" ht="37.5" customHeight="1">
      <c r="A282" s="318" t="s">
        <v>499</v>
      </c>
      <c r="B282" s="221"/>
      <c r="C282" s="50" t="s">
        <v>498</v>
      </c>
      <c r="D282" s="146" t="s">
        <v>202</v>
      </c>
      <c r="E282" s="146" t="s">
        <v>24</v>
      </c>
      <c r="F282" s="146" t="s">
        <v>213</v>
      </c>
      <c r="G282" s="31" t="s">
        <v>162</v>
      </c>
      <c r="H282" s="4" t="s">
        <v>397</v>
      </c>
      <c r="I282" s="8" t="s">
        <v>471</v>
      </c>
      <c r="J282" s="131"/>
      <c r="K282" s="131"/>
      <c r="L282" s="131"/>
      <c r="M282" s="86"/>
      <c r="N282" s="86"/>
      <c r="O282" s="86"/>
      <c r="P282" s="86"/>
      <c r="Q282" s="86"/>
      <c r="R282" s="86"/>
      <c r="S282" s="86"/>
      <c r="T282" s="86"/>
      <c r="U282" s="86"/>
      <c r="V282" s="62" t="s">
        <v>497</v>
      </c>
      <c r="W282" s="150">
        <v>1</v>
      </c>
      <c r="X282" s="208">
        <f>50715000+60000000</f>
        <v>110715000</v>
      </c>
      <c r="Y282" s="180"/>
    </row>
    <row r="283" spans="1:25" ht="37.5" customHeight="1">
      <c r="A283" s="319"/>
      <c r="B283" s="221"/>
      <c r="C283" s="50" t="s">
        <v>74</v>
      </c>
      <c r="D283" s="146" t="s">
        <v>202</v>
      </c>
      <c r="E283" s="146" t="s">
        <v>24</v>
      </c>
      <c r="F283" s="146" t="s">
        <v>213</v>
      </c>
      <c r="G283" s="168" t="s">
        <v>157</v>
      </c>
      <c r="H283" s="4" t="s">
        <v>237</v>
      </c>
      <c r="I283" s="4" t="s">
        <v>471</v>
      </c>
      <c r="J283" s="12"/>
      <c r="K283" s="12"/>
      <c r="L283" s="12"/>
      <c r="M283" s="54"/>
      <c r="N283" s="54"/>
      <c r="O283" s="139"/>
      <c r="P283" s="139"/>
      <c r="Q283" s="139"/>
      <c r="R283" s="139"/>
      <c r="S283" s="139"/>
      <c r="T283" s="139"/>
      <c r="U283" s="139"/>
      <c r="V283" s="61" t="s">
        <v>137</v>
      </c>
      <c r="W283" s="150">
        <v>1</v>
      </c>
      <c r="X283" s="208"/>
      <c r="Y283" s="181"/>
    </row>
    <row r="284" spans="1:25" ht="37.5" customHeight="1">
      <c r="A284" s="319"/>
      <c r="B284" s="221"/>
      <c r="C284" s="50" t="s">
        <v>75</v>
      </c>
      <c r="D284" s="146" t="s">
        <v>202</v>
      </c>
      <c r="E284" s="146" t="s">
        <v>24</v>
      </c>
      <c r="F284" s="146" t="s">
        <v>213</v>
      </c>
      <c r="G284" s="168" t="s">
        <v>192</v>
      </c>
      <c r="H284" s="4" t="s">
        <v>555</v>
      </c>
      <c r="I284" s="4" t="s">
        <v>471</v>
      </c>
      <c r="J284" s="163"/>
      <c r="K284" s="163"/>
      <c r="L284" s="163"/>
      <c r="M284" s="157"/>
      <c r="N284" s="157"/>
      <c r="O284" s="157"/>
      <c r="P284" s="157"/>
      <c r="Q284" s="157"/>
      <c r="R284" s="157"/>
      <c r="S284" s="157"/>
      <c r="T284" s="157"/>
      <c r="U284" s="157"/>
      <c r="V284" s="62" t="str">
        <f>+V282</f>
        <v>Convenio suscrito</v>
      </c>
      <c r="W284" s="150">
        <f>+W283</f>
        <v>1</v>
      </c>
      <c r="X284" s="208"/>
      <c r="Y284" s="181"/>
    </row>
    <row r="285" spans="1:25" ht="45" customHeight="1">
      <c r="A285" s="319"/>
      <c r="B285" s="221"/>
      <c r="C285" s="50" t="s">
        <v>568</v>
      </c>
      <c r="D285" s="146" t="s">
        <v>202</v>
      </c>
      <c r="E285" s="146" t="s">
        <v>24</v>
      </c>
      <c r="F285" s="146" t="s">
        <v>213</v>
      </c>
      <c r="G285" s="167" t="str">
        <f>+G284</f>
        <v>Alcalde</v>
      </c>
      <c r="H285" s="4" t="s">
        <v>555</v>
      </c>
      <c r="I285" s="8" t="s">
        <v>471</v>
      </c>
      <c r="J285" s="164"/>
      <c r="K285" s="164"/>
      <c r="L285" s="164"/>
      <c r="M285" s="165"/>
      <c r="N285" s="165"/>
      <c r="O285" s="165"/>
      <c r="P285" s="165"/>
      <c r="Q285" s="165"/>
      <c r="R285" s="165"/>
      <c r="S285" s="165"/>
      <c r="T285" s="165"/>
      <c r="U285" s="165"/>
      <c r="V285" s="61" t="str">
        <f>+V284</f>
        <v>Convenio suscrito</v>
      </c>
      <c r="W285" s="150">
        <f>+W284</f>
        <v>1</v>
      </c>
      <c r="X285" s="208"/>
      <c r="Y285" s="181"/>
    </row>
    <row r="286" spans="1:25" ht="37.5" customHeight="1">
      <c r="A286" s="319"/>
      <c r="B286" s="222"/>
      <c r="C286" s="50" t="s">
        <v>500</v>
      </c>
      <c r="D286" s="146" t="s">
        <v>202</v>
      </c>
      <c r="E286" s="146" t="s">
        <v>24</v>
      </c>
      <c r="F286" s="146" t="s">
        <v>213</v>
      </c>
      <c r="G286" s="167" t="str">
        <f>+G285</f>
        <v>Alcalde</v>
      </c>
      <c r="H286" s="4" t="s">
        <v>555</v>
      </c>
      <c r="I286" s="8" t="s">
        <v>471</v>
      </c>
      <c r="J286" s="160"/>
      <c r="K286" s="160"/>
      <c r="L286" s="160"/>
      <c r="M286" s="158"/>
      <c r="N286" s="158"/>
      <c r="O286" s="158"/>
      <c r="P286" s="158"/>
      <c r="Q286" s="158"/>
      <c r="R286" s="158"/>
      <c r="S286" s="158"/>
      <c r="T286" s="158"/>
      <c r="U286" s="158"/>
      <c r="V286" s="62" t="str">
        <f>+V285</f>
        <v>Convenio suscrito</v>
      </c>
      <c r="W286" s="150">
        <f>+W285</f>
        <v>1</v>
      </c>
      <c r="X286" s="209"/>
      <c r="Y286" s="182"/>
    </row>
    <row r="287" spans="1:25" ht="60" customHeight="1">
      <c r="A287" s="319"/>
      <c r="B287" s="187" t="s">
        <v>569</v>
      </c>
      <c r="C287" s="50" t="s">
        <v>570</v>
      </c>
      <c r="D287" s="146" t="s">
        <v>202</v>
      </c>
      <c r="E287" s="146" t="s">
        <v>24</v>
      </c>
      <c r="F287" s="146" t="s">
        <v>213</v>
      </c>
      <c r="G287" s="168" t="s">
        <v>156</v>
      </c>
      <c r="H287" s="4" t="s">
        <v>226</v>
      </c>
      <c r="I287" s="8" t="s">
        <v>471</v>
      </c>
      <c r="J287" s="8"/>
      <c r="K287" s="8"/>
      <c r="L287" s="8"/>
      <c r="M287" s="6"/>
      <c r="N287" s="6"/>
      <c r="O287" s="6"/>
      <c r="P287" s="158"/>
      <c r="Q287" s="158"/>
      <c r="R287" s="158"/>
      <c r="S287" s="158"/>
      <c r="T287" s="158"/>
      <c r="U287" s="158"/>
      <c r="V287" s="61" t="s">
        <v>571</v>
      </c>
      <c r="W287" s="191" t="s">
        <v>572</v>
      </c>
      <c r="X287" s="207">
        <f>100715000+143000000</f>
        <v>243715000</v>
      </c>
      <c r="Y287" s="181"/>
    </row>
    <row r="288" spans="1:25" ht="50.25" customHeight="1">
      <c r="A288" s="319"/>
      <c r="B288" s="187" t="s">
        <v>573</v>
      </c>
      <c r="C288" s="50" t="s">
        <v>574</v>
      </c>
      <c r="D288" s="146" t="s">
        <v>202</v>
      </c>
      <c r="E288" s="146" t="s">
        <v>24</v>
      </c>
      <c r="F288" s="146" t="s">
        <v>213</v>
      </c>
      <c r="G288" s="168" t="s">
        <v>156</v>
      </c>
      <c r="H288" s="4" t="s">
        <v>226</v>
      </c>
      <c r="I288" s="8" t="s">
        <v>471</v>
      </c>
      <c r="J288" s="8"/>
      <c r="K288" s="8"/>
      <c r="L288" s="8"/>
      <c r="M288" s="192"/>
      <c r="N288" s="192"/>
      <c r="O288" s="192"/>
      <c r="P288" s="158"/>
      <c r="Q288" s="158"/>
      <c r="R288" s="158"/>
      <c r="S288" s="158"/>
      <c r="T288" s="158"/>
      <c r="U288" s="158"/>
      <c r="V288" s="61" t="s">
        <v>575</v>
      </c>
      <c r="W288" s="193">
        <v>0.46</v>
      </c>
      <c r="X288" s="208"/>
      <c r="Y288" s="181"/>
    </row>
    <row r="289" spans="1:25" ht="50.25" customHeight="1">
      <c r="A289" s="319"/>
      <c r="B289" s="187" t="s">
        <v>576</v>
      </c>
      <c r="C289" s="50" t="s">
        <v>577</v>
      </c>
      <c r="D289" s="146" t="s">
        <v>202</v>
      </c>
      <c r="E289" s="146" t="s">
        <v>24</v>
      </c>
      <c r="F289" s="146" t="s">
        <v>213</v>
      </c>
      <c r="G289" s="168" t="s">
        <v>578</v>
      </c>
      <c r="H289" s="4" t="s">
        <v>226</v>
      </c>
      <c r="I289" s="8" t="s">
        <v>471</v>
      </c>
      <c r="J289" s="192"/>
      <c r="K289" s="192"/>
      <c r="L289" s="192"/>
      <c r="M289" s="192"/>
      <c r="N289" s="192"/>
      <c r="O289" s="192"/>
      <c r="P289" s="158"/>
      <c r="Q289" s="158"/>
      <c r="R289" s="158"/>
      <c r="S289" s="158"/>
      <c r="T289" s="158"/>
      <c r="U289" s="158"/>
      <c r="V289" s="61" t="s">
        <v>579</v>
      </c>
      <c r="W289" s="193">
        <v>1</v>
      </c>
      <c r="X289" s="208"/>
      <c r="Y289" s="181"/>
    </row>
    <row r="290" spans="1:25" ht="50.25" customHeight="1">
      <c r="A290" s="319"/>
      <c r="B290" s="221" t="s">
        <v>740</v>
      </c>
      <c r="C290" s="50" t="s">
        <v>733</v>
      </c>
      <c r="D290" s="146" t="s">
        <v>202</v>
      </c>
      <c r="E290" s="146" t="s">
        <v>24</v>
      </c>
      <c r="F290" s="146" t="s">
        <v>213</v>
      </c>
      <c r="G290" s="168" t="s">
        <v>196</v>
      </c>
      <c r="H290" s="4" t="s">
        <v>555</v>
      </c>
      <c r="I290" s="8" t="s">
        <v>471</v>
      </c>
      <c r="J290" s="158"/>
      <c r="K290" s="158"/>
      <c r="L290" s="158"/>
      <c r="M290" s="158"/>
      <c r="N290" s="158"/>
      <c r="O290" s="158"/>
      <c r="P290" s="158"/>
      <c r="Q290" s="158"/>
      <c r="R290" s="158"/>
      <c r="S290" s="158"/>
      <c r="T290" s="158"/>
      <c r="U290" s="158"/>
      <c r="V290" s="61" t="s">
        <v>734</v>
      </c>
      <c r="W290" s="150">
        <v>200</v>
      </c>
      <c r="X290" s="208"/>
      <c r="Y290" s="181"/>
    </row>
    <row r="291" spans="1:25" ht="50.25" customHeight="1">
      <c r="A291" s="319"/>
      <c r="B291" s="221"/>
      <c r="C291" s="50" t="s">
        <v>735</v>
      </c>
      <c r="D291" s="146" t="s">
        <v>202</v>
      </c>
      <c r="E291" s="146" t="s">
        <v>24</v>
      </c>
      <c r="F291" s="146" t="s">
        <v>213</v>
      </c>
      <c r="G291" s="168" t="s">
        <v>196</v>
      </c>
      <c r="H291" s="4" t="s">
        <v>596</v>
      </c>
      <c r="I291" s="8" t="s">
        <v>602</v>
      </c>
      <c r="J291" s="192"/>
      <c r="K291" s="158"/>
      <c r="L291" s="158"/>
      <c r="M291" s="158"/>
      <c r="N291" s="158"/>
      <c r="O291" s="158"/>
      <c r="P291" s="192"/>
      <c r="Q291" s="192"/>
      <c r="R291" s="192"/>
      <c r="S291" s="192"/>
      <c r="T291" s="192"/>
      <c r="U291" s="192"/>
      <c r="V291" s="61" t="s">
        <v>738</v>
      </c>
      <c r="W291" s="150">
        <v>300</v>
      </c>
      <c r="X291" s="208"/>
      <c r="Y291" s="181"/>
    </row>
    <row r="292" spans="1:25" ht="50.25" customHeight="1">
      <c r="A292" s="319"/>
      <c r="B292" s="221"/>
      <c r="C292" s="50" t="s">
        <v>736</v>
      </c>
      <c r="D292" s="146" t="s">
        <v>202</v>
      </c>
      <c r="E292" s="146" t="s">
        <v>24</v>
      </c>
      <c r="F292" s="146" t="s">
        <v>213</v>
      </c>
      <c r="G292" s="168" t="s">
        <v>196</v>
      </c>
      <c r="H292" s="4" t="s">
        <v>596</v>
      </c>
      <c r="I292" s="8" t="s">
        <v>471</v>
      </c>
      <c r="J292" s="192"/>
      <c r="K292" s="158"/>
      <c r="L292" s="158"/>
      <c r="M292" s="158"/>
      <c r="N292" s="158"/>
      <c r="O292" s="158"/>
      <c r="P292" s="158"/>
      <c r="Q292" s="158"/>
      <c r="R292" s="158"/>
      <c r="S292" s="158"/>
      <c r="T292" s="158"/>
      <c r="U292" s="158"/>
      <c r="V292" s="61" t="s">
        <v>737</v>
      </c>
      <c r="W292" s="150">
        <v>2</v>
      </c>
      <c r="X292" s="208"/>
      <c r="Y292" s="181"/>
    </row>
    <row r="293" spans="1:25" ht="50.25" customHeight="1">
      <c r="A293" s="320"/>
      <c r="B293" s="222"/>
      <c r="C293" s="50" t="s">
        <v>741</v>
      </c>
      <c r="D293" s="146" t="s">
        <v>202</v>
      </c>
      <c r="E293" s="146" t="s">
        <v>24</v>
      </c>
      <c r="F293" s="146" t="s">
        <v>213</v>
      </c>
      <c r="G293" s="168" t="s">
        <v>196</v>
      </c>
      <c r="H293" s="4" t="s">
        <v>596</v>
      </c>
      <c r="I293" s="8" t="s">
        <v>471</v>
      </c>
      <c r="J293" s="192"/>
      <c r="K293" s="158"/>
      <c r="L293" s="158"/>
      <c r="M293" s="158"/>
      <c r="N293" s="158"/>
      <c r="O293" s="158"/>
      <c r="P293" s="158"/>
      <c r="Q293" s="158"/>
      <c r="R293" s="158"/>
      <c r="S293" s="158"/>
      <c r="T293" s="158"/>
      <c r="U293" s="158"/>
      <c r="V293" s="50" t="s">
        <v>739</v>
      </c>
      <c r="W293" s="150">
        <v>2</v>
      </c>
      <c r="X293" s="209"/>
      <c r="Y293" s="181"/>
    </row>
    <row r="294" spans="1:25" ht="37.5" customHeight="1">
      <c r="A294" s="223" t="s">
        <v>501</v>
      </c>
      <c r="B294" s="228" t="s">
        <v>185</v>
      </c>
      <c r="C294" s="50" t="s">
        <v>76</v>
      </c>
      <c r="D294" s="146" t="s">
        <v>202</v>
      </c>
      <c r="E294" s="146" t="s">
        <v>24</v>
      </c>
      <c r="F294" s="146" t="s">
        <v>213</v>
      </c>
      <c r="G294" s="31" t="s">
        <v>156</v>
      </c>
      <c r="H294" s="4" t="s">
        <v>397</v>
      </c>
      <c r="I294" s="8" t="s">
        <v>471</v>
      </c>
      <c r="J294" s="95"/>
      <c r="K294" s="95"/>
      <c r="L294" s="95"/>
      <c r="M294" s="77"/>
      <c r="N294" s="77"/>
      <c r="O294" s="77"/>
      <c r="P294" s="77"/>
      <c r="Q294" s="77"/>
      <c r="R294" s="77"/>
      <c r="S294" s="77"/>
      <c r="T294" s="77"/>
      <c r="U294" s="77"/>
      <c r="V294" s="61" t="s">
        <v>138</v>
      </c>
      <c r="W294" s="153">
        <v>1</v>
      </c>
      <c r="X294" s="194">
        <v>6000000</v>
      </c>
      <c r="Y294" s="180"/>
    </row>
    <row r="295" spans="1:25" ht="37.5" customHeight="1">
      <c r="A295" s="224"/>
      <c r="B295" s="221"/>
      <c r="C295" s="50" t="s">
        <v>580</v>
      </c>
      <c r="D295" s="146" t="s">
        <v>202</v>
      </c>
      <c r="E295" s="146" t="s">
        <v>24</v>
      </c>
      <c r="F295" s="146" t="s">
        <v>213</v>
      </c>
      <c r="G295" s="31" t="s">
        <v>156</v>
      </c>
      <c r="H295" s="4" t="s">
        <v>240</v>
      </c>
      <c r="I295" s="8" t="s">
        <v>471</v>
      </c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61" t="s">
        <v>139</v>
      </c>
      <c r="W295" s="153">
        <v>0.75</v>
      </c>
      <c r="X295" s="195">
        <v>10000000</v>
      </c>
      <c r="Y295" s="181"/>
    </row>
    <row r="296" spans="1:25" ht="37.5" customHeight="1">
      <c r="A296" s="224"/>
      <c r="B296" s="221"/>
      <c r="C296" s="50" t="s">
        <v>583</v>
      </c>
      <c r="D296" s="146" t="s">
        <v>202</v>
      </c>
      <c r="E296" s="146" t="s">
        <v>24</v>
      </c>
      <c r="F296" s="146" t="s">
        <v>213</v>
      </c>
      <c r="G296" s="31" t="s">
        <v>584</v>
      </c>
      <c r="H296" s="4" t="s">
        <v>240</v>
      </c>
      <c r="I296" s="8" t="s">
        <v>471</v>
      </c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61" t="s">
        <v>585</v>
      </c>
      <c r="W296" s="153">
        <v>0.3</v>
      </c>
      <c r="X296" s="195">
        <v>9000000</v>
      </c>
      <c r="Y296" s="181"/>
    </row>
    <row r="297" spans="1:25" ht="37.5" customHeight="1">
      <c r="A297" s="224"/>
      <c r="B297" s="221"/>
      <c r="C297" s="50" t="s">
        <v>586</v>
      </c>
      <c r="D297" s="146" t="s">
        <v>202</v>
      </c>
      <c r="E297" s="146" t="s">
        <v>24</v>
      </c>
      <c r="F297" s="146" t="s">
        <v>213</v>
      </c>
      <c r="G297" s="31" t="s">
        <v>588</v>
      </c>
      <c r="H297" s="4" t="s">
        <v>240</v>
      </c>
      <c r="I297" s="8" t="s">
        <v>471</v>
      </c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61" t="s">
        <v>587</v>
      </c>
      <c r="W297" s="150">
        <v>8</v>
      </c>
      <c r="X297" s="195">
        <v>0</v>
      </c>
      <c r="Y297" s="181"/>
    </row>
    <row r="298" spans="1:25" ht="37.5" customHeight="1">
      <c r="A298" s="224"/>
      <c r="B298" s="221"/>
      <c r="C298" s="50" t="s">
        <v>589</v>
      </c>
      <c r="D298" s="146" t="s">
        <v>202</v>
      </c>
      <c r="E298" s="146" t="s">
        <v>24</v>
      </c>
      <c r="F298" s="146" t="s">
        <v>213</v>
      </c>
      <c r="G298" s="31" t="s">
        <v>156</v>
      </c>
      <c r="H298" s="4" t="s">
        <v>457</v>
      </c>
      <c r="I298" s="8" t="s">
        <v>471</v>
      </c>
      <c r="J298" s="98"/>
      <c r="K298" s="98"/>
      <c r="L298" s="98"/>
      <c r="M298" s="99"/>
      <c r="N298" s="99"/>
      <c r="O298" s="99"/>
      <c r="P298" s="99"/>
      <c r="Q298" s="99"/>
      <c r="R298" s="99"/>
      <c r="S298" s="99"/>
      <c r="T298" s="99"/>
      <c r="U298" s="99"/>
      <c r="V298" s="61" t="s">
        <v>502</v>
      </c>
      <c r="W298" s="153">
        <v>1</v>
      </c>
      <c r="X298" s="195">
        <v>15000000</v>
      </c>
      <c r="Y298" s="181"/>
    </row>
    <row r="299" spans="1:25" ht="37.5" customHeight="1">
      <c r="A299" s="224"/>
      <c r="B299" s="221"/>
      <c r="C299" s="50" t="s">
        <v>581</v>
      </c>
      <c r="D299" s="146" t="s">
        <v>202</v>
      </c>
      <c r="E299" s="146" t="s">
        <v>24</v>
      </c>
      <c r="F299" s="146" t="s">
        <v>213</v>
      </c>
      <c r="G299" s="31" t="s">
        <v>156</v>
      </c>
      <c r="H299" s="4" t="s">
        <v>457</v>
      </c>
      <c r="I299" s="8" t="s">
        <v>471</v>
      </c>
      <c r="J299" s="98"/>
      <c r="K299" s="98"/>
      <c r="L299" s="98"/>
      <c r="M299" s="99"/>
      <c r="N299" s="99"/>
      <c r="O299" s="99"/>
      <c r="P299" s="99"/>
      <c r="Q299" s="99"/>
      <c r="R299" s="99"/>
      <c r="S299" s="99"/>
      <c r="T299" s="99"/>
      <c r="U299" s="99"/>
      <c r="V299" s="61" t="s">
        <v>503</v>
      </c>
      <c r="W299" s="153">
        <v>1</v>
      </c>
      <c r="X299" s="195">
        <v>2000000</v>
      </c>
      <c r="Y299" s="181"/>
    </row>
    <row r="300" spans="1:25" ht="37.5" customHeight="1">
      <c r="A300" s="224"/>
      <c r="B300" s="221"/>
      <c r="C300" s="50" t="s">
        <v>504</v>
      </c>
      <c r="D300" s="146" t="s">
        <v>202</v>
      </c>
      <c r="E300" s="146" t="s">
        <v>24</v>
      </c>
      <c r="F300" s="146" t="s">
        <v>213</v>
      </c>
      <c r="G300" s="31" t="s">
        <v>582</v>
      </c>
      <c r="H300" s="4" t="s">
        <v>457</v>
      </c>
      <c r="I300" s="4" t="s">
        <v>471</v>
      </c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62" t="s">
        <v>505</v>
      </c>
      <c r="W300" s="153">
        <v>1</v>
      </c>
      <c r="X300" s="195"/>
      <c r="Y300" s="181"/>
    </row>
    <row r="301" spans="1:25" ht="37.5" customHeight="1">
      <c r="A301" s="224"/>
      <c r="B301" s="221"/>
      <c r="C301" s="50" t="s">
        <v>506</v>
      </c>
      <c r="D301" s="146" t="s">
        <v>202</v>
      </c>
      <c r="E301" s="146" t="s">
        <v>24</v>
      </c>
      <c r="F301" s="146" t="s">
        <v>213</v>
      </c>
      <c r="G301" s="31" t="s">
        <v>588</v>
      </c>
      <c r="H301" s="4" t="s">
        <v>457</v>
      </c>
      <c r="I301" s="4" t="s">
        <v>471</v>
      </c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61" t="s">
        <v>507</v>
      </c>
      <c r="W301" s="153">
        <v>0.01</v>
      </c>
      <c r="X301" s="195">
        <v>0</v>
      </c>
      <c r="Y301" s="181"/>
    </row>
    <row r="302" spans="1:25" ht="37.5" customHeight="1">
      <c r="A302" s="224"/>
      <c r="B302" s="221"/>
      <c r="C302" s="50" t="s">
        <v>590</v>
      </c>
      <c r="D302" s="146" t="s">
        <v>202</v>
      </c>
      <c r="E302" s="146" t="s">
        <v>24</v>
      </c>
      <c r="F302" s="146" t="s">
        <v>213</v>
      </c>
      <c r="G302" s="31" t="s">
        <v>156</v>
      </c>
      <c r="H302" s="4" t="s">
        <v>457</v>
      </c>
      <c r="I302" s="4" t="s">
        <v>471</v>
      </c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61" t="s">
        <v>140</v>
      </c>
      <c r="W302" s="153">
        <v>0.75</v>
      </c>
      <c r="X302" s="195">
        <v>9000000</v>
      </c>
      <c r="Y302" s="181"/>
    </row>
    <row r="303" spans="1:25" ht="37.5" customHeight="1">
      <c r="A303" s="224"/>
      <c r="B303" s="221"/>
      <c r="C303" s="50" t="s">
        <v>510</v>
      </c>
      <c r="D303" s="146" t="s">
        <v>202</v>
      </c>
      <c r="E303" s="146" t="s">
        <v>24</v>
      </c>
      <c r="F303" s="146" t="s">
        <v>213</v>
      </c>
      <c r="G303" s="31" t="s">
        <v>156</v>
      </c>
      <c r="H303" s="4" t="s">
        <v>457</v>
      </c>
      <c r="I303" s="4" t="s">
        <v>471</v>
      </c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61" t="s">
        <v>511</v>
      </c>
      <c r="W303" s="153">
        <v>0.01</v>
      </c>
      <c r="X303" s="195"/>
      <c r="Y303" s="181"/>
    </row>
    <row r="304" spans="1:25" ht="37.5" customHeight="1">
      <c r="A304" s="224"/>
      <c r="B304" s="221"/>
      <c r="C304" s="50" t="s">
        <v>593</v>
      </c>
      <c r="D304" s="146" t="s">
        <v>202</v>
      </c>
      <c r="E304" s="146" t="s">
        <v>24</v>
      </c>
      <c r="F304" s="146" t="s">
        <v>213</v>
      </c>
      <c r="G304" s="31" t="s">
        <v>584</v>
      </c>
      <c r="H304" s="4" t="s">
        <v>457</v>
      </c>
      <c r="I304" s="4" t="s">
        <v>471</v>
      </c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61" t="s">
        <v>594</v>
      </c>
      <c r="W304" s="153"/>
      <c r="X304" s="195">
        <v>1000000</v>
      </c>
      <c r="Y304" s="181"/>
    </row>
    <row r="305" spans="1:25" ht="37.5" customHeight="1">
      <c r="A305" s="224"/>
      <c r="B305" s="221"/>
      <c r="C305" s="50" t="s">
        <v>591</v>
      </c>
      <c r="D305" s="146" t="s">
        <v>202</v>
      </c>
      <c r="E305" s="146" t="s">
        <v>24</v>
      </c>
      <c r="F305" s="146" t="s">
        <v>213</v>
      </c>
      <c r="G305" s="31" t="s">
        <v>584</v>
      </c>
      <c r="H305" s="4" t="s">
        <v>457</v>
      </c>
      <c r="I305" s="4" t="s">
        <v>471</v>
      </c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61" t="s">
        <v>592</v>
      </c>
      <c r="W305" s="153">
        <v>0.5</v>
      </c>
      <c r="X305" s="195">
        <v>9000000</v>
      </c>
      <c r="Y305" s="181"/>
    </row>
    <row r="306" spans="1:25" ht="37.5" customHeight="1">
      <c r="A306" s="224"/>
      <c r="B306" s="221"/>
      <c r="C306" s="50" t="s">
        <v>508</v>
      </c>
      <c r="D306" s="146" t="s">
        <v>202</v>
      </c>
      <c r="E306" s="146" t="s">
        <v>24</v>
      </c>
      <c r="F306" s="146" t="s">
        <v>213</v>
      </c>
      <c r="G306" s="31" t="s">
        <v>156</v>
      </c>
      <c r="H306" s="4" t="s">
        <v>397</v>
      </c>
      <c r="I306" s="8" t="s">
        <v>471</v>
      </c>
      <c r="J306" s="90"/>
      <c r="K306" s="90"/>
      <c r="L306" s="90"/>
      <c r="M306" s="91"/>
      <c r="N306" s="91"/>
      <c r="O306" s="91"/>
      <c r="P306" s="91"/>
      <c r="Q306" s="91"/>
      <c r="R306" s="91"/>
      <c r="S306" s="91"/>
      <c r="T306" s="91"/>
      <c r="U306" s="91"/>
      <c r="V306" s="61" t="s">
        <v>140</v>
      </c>
      <c r="W306" s="153">
        <v>0.25</v>
      </c>
      <c r="X306" s="196"/>
      <c r="Y306" s="182"/>
    </row>
    <row r="307" spans="1:25" ht="37.5" customHeight="1">
      <c r="A307" s="240" t="s">
        <v>77</v>
      </c>
      <c r="B307" s="228" t="s">
        <v>186</v>
      </c>
      <c r="C307" s="50" t="s">
        <v>512</v>
      </c>
      <c r="D307" s="146" t="s">
        <v>202</v>
      </c>
      <c r="E307" s="146" t="s">
        <v>24</v>
      </c>
      <c r="F307" s="146" t="s">
        <v>213</v>
      </c>
      <c r="G307" s="31" t="s">
        <v>156</v>
      </c>
      <c r="H307" s="4" t="s">
        <v>468</v>
      </c>
      <c r="I307" s="4" t="s">
        <v>368</v>
      </c>
      <c r="J307" s="12"/>
      <c r="K307" s="12"/>
      <c r="L307" s="102"/>
      <c r="M307" s="103"/>
      <c r="N307" s="102"/>
      <c r="O307" s="103"/>
      <c r="P307" s="103"/>
      <c r="Q307" s="103"/>
      <c r="R307" s="103"/>
      <c r="S307" s="103"/>
      <c r="T307" s="54"/>
      <c r="U307" s="54"/>
      <c r="V307" s="61" t="s">
        <v>509</v>
      </c>
      <c r="W307" s="153">
        <v>0.25</v>
      </c>
      <c r="X307" s="207">
        <f>35031000</f>
        <v>35031000</v>
      </c>
      <c r="Y307" s="180"/>
    </row>
    <row r="308" spans="1:25" ht="37.5" customHeight="1">
      <c r="A308" s="241"/>
      <c r="B308" s="221"/>
      <c r="C308" s="50" t="s">
        <v>513</v>
      </c>
      <c r="D308" s="146" t="s">
        <v>202</v>
      </c>
      <c r="E308" s="146" t="s">
        <v>24</v>
      </c>
      <c r="F308" s="146" t="s">
        <v>213</v>
      </c>
      <c r="G308" s="31" t="s">
        <v>156</v>
      </c>
      <c r="H308" s="4" t="s">
        <v>397</v>
      </c>
      <c r="I308" s="8" t="s">
        <v>471</v>
      </c>
      <c r="J308" s="131"/>
      <c r="K308" s="131"/>
      <c r="L308" s="131"/>
      <c r="M308" s="86"/>
      <c r="N308" s="86"/>
      <c r="O308" s="86"/>
      <c r="P308" s="86"/>
      <c r="Q308" s="86"/>
      <c r="R308" s="86"/>
      <c r="S308" s="86"/>
      <c r="T308" s="86"/>
      <c r="U308" s="86"/>
      <c r="V308" s="62" t="s">
        <v>514</v>
      </c>
      <c r="W308" s="150">
        <v>1</v>
      </c>
      <c r="X308" s="208"/>
      <c r="Y308" s="182"/>
    </row>
    <row r="309" spans="1:25" ht="58.5" customHeight="1">
      <c r="A309" s="213" t="s">
        <v>515</v>
      </c>
      <c r="B309" s="228" t="s">
        <v>187</v>
      </c>
      <c r="C309" s="50" t="s">
        <v>79</v>
      </c>
      <c r="D309" s="146" t="s">
        <v>202</v>
      </c>
      <c r="E309" s="146" t="s">
        <v>24</v>
      </c>
      <c r="F309" s="146" t="s">
        <v>213</v>
      </c>
      <c r="G309" s="168" t="s">
        <v>157</v>
      </c>
      <c r="H309" s="4" t="s">
        <v>397</v>
      </c>
      <c r="I309" s="8" t="s">
        <v>471</v>
      </c>
      <c r="J309" s="126"/>
      <c r="K309" s="126"/>
      <c r="L309" s="126"/>
      <c r="M309" s="97"/>
      <c r="N309" s="97"/>
      <c r="O309" s="97"/>
      <c r="P309" s="97"/>
      <c r="Q309" s="97"/>
      <c r="R309" s="97"/>
      <c r="S309" s="97"/>
      <c r="T309" s="97"/>
      <c r="U309" s="97"/>
      <c r="V309" s="61" t="s">
        <v>141</v>
      </c>
      <c r="W309" s="153">
        <v>0.25</v>
      </c>
      <c r="X309" s="207">
        <f>55719347</f>
        <v>55719347</v>
      </c>
      <c r="Y309" s="180"/>
    </row>
    <row r="310" spans="1:25" ht="46.5" customHeight="1">
      <c r="A310" s="214"/>
      <c r="B310" s="222"/>
      <c r="C310" s="50" t="s">
        <v>78</v>
      </c>
      <c r="D310" s="146" t="s">
        <v>202</v>
      </c>
      <c r="E310" s="146" t="s">
        <v>24</v>
      </c>
      <c r="F310" s="146" t="s">
        <v>213</v>
      </c>
      <c r="G310" s="168" t="s">
        <v>197</v>
      </c>
      <c r="H310" s="4" t="s">
        <v>237</v>
      </c>
      <c r="I310" s="8" t="s">
        <v>471</v>
      </c>
      <c r="J310" s="12"/>
      <c r="K310" s="12"/>
      <c r="L310" s="12"/>
      <c r="M310" s="54"/>
      <c r="N310" s="54"/>
      <c r="O310" s="81"/>
      <c r="P310" s="81"/>
      <c r="Q310" s="81"/>
      <c r="R310" s="81"/>
      <c r="S310" s="81"/>
      <c r="T310" s="81"/>
      <c r="U310" s="81"/>
      <c r="V310" s="61" t="s">
        <v>142</v>
      </c>
      <c r="W310" s="153">
        <v>1</v>
      </c>
      <c r="X310" s="209"/>
      <c r="Y310" s="182"/>
    </row>
    <row r="311" spans="1:25" ht="37.5" customHeight="1">
      <c r="A311" s="232" t="s">
        <v>80</v>
      </c>
      <c r="B311" s="228" t="s">
        <v>188</v>
      </c>
      <c r="C311" s="50" t="s">
        <v>81</v>
      </c>
      <c r="D311" s="146" t="s">
        <v>202</v>
      </c>
      <c r="E311" s="146" t="s">
        <v>24</v>
      </c>
      <c r="F311" s="146" t="s">
        <v>213</v>
      </c>
      <c r="G311" s="31" t="s">
        <v>195</v>
      </c>
      <c r="H311" s="4" t="s">
        <v>556</v>
      </c>
      <c r="I311" s="8" t="s">
        <v>471</v>
      </c>
      <c r="J311" s="12"/>
      <c r="K311" s="12"/>
      <c r="L311" s="12"/>
      <c r="M311" s="54"/>
      <c r="N311" s="81"/>
      <c r="O311" s="81"/>
      <c r="P311" s="81"/>
      <c r="Q311" s="81"/>
      <c r="R311" s="81"/>
      <c r="S311" s="81"/>
      <c r="T311" s="81"/>
      <c r="U311" s="81"/>
      <c r="V311" s="61" t="s">
        <v>143</v>
      </c>
      <c r="W311" s="150">
        <v>3</v>
      </c>
      <c r="X311" s="207">
        <f>22357665</f>
        <v>22357665</v>
      </c>
      <c r="Y311" s="180"/>
    </row>
    <row r="312" spans="1:25" ht="37.5" customHeight="1">
      <c r="A312" s="233"/>
      <c r="B312" s="221"/>
      <c r="C312" s="50" t="s">
        <v>82</v>
      </c>
      <c r="D312" s="146" t="s">
        <v>202</v>
      </c>
      <c r="E312" s="146" t="s">
        <v>24</v>
      </c>
      <c r="F312" s="146" t="s">
        <v>213</v>
      </c>
      <c r="G312" s="31" t="s">
        <v>195</v>
      </c>
      <c r="H312" s="4" t="s">
        <v>317</v>
      </c>
      <c r="I312" s="8" t="s">
        <v>471</v>
      </c>
      <c r="J312" s="12"/>
      <c r="K312" s="12"/>
      <c r="L312" s="12"/>
      <c r="M312" s="54"/>
      <c r="N312" s="96"/>
      <c r="O312" s="96"/>
      <c r="P312" s="96"/>
      <c r="Q312" s="96"/>
      <c r="R312" s="96"/>
      <c r="S312" s="96"/>
      <c r="T312" s="96"/>
      <c r="U312" s="96"/>
      <c r="V312" s="62" t="str">
        <f>+V311</f>
        <v>N° de Jornadas de capacitación realizadas </v>
      </c>
      <c r="W312" s="150">
        <v>3</v>
      </c>
      <c r="X312" s="208"/>
      <c r="Y312" s="181"/>
    </row>
    <row r="313" spans="1:25" ht="37.5" customHeight="1">
      <c r="A313" s="233"/>
      <c r="B313" s="221"/>
      <c r="C313" s="50" t="s">
        <v>83</v>
      </c>
      <c r="D313" s="146" t="s">
        <v>202</v>
      </c>
      <c r="E313" s="146" t="s">
        <v>24</v>
      </c>
      <c r="F313" s="146" t="s">
        <v>213</v>
      </c>
      <c r="G313" s="31" t="s">
        <v>195</v>
      </c>
      <c r="H313" s="4" t="s">
        <v>317</v>
      </c>
      <c r="I313" s="8" t="s">
        <v>471</v>
      </c>
      <c r="J313" s="12"/>
      <c r="K313" s="12"/>
      <c r="L313" s="12"/>
      <c r="M313" s="54"/>
      <c r="N313" s="86"/>
      <c r="O313" s="86"/>
      <c r="P313" s="86"/>
      <c r="Q313" s="86"/>
      <c r="R313" s="86"/>
      <c r="S313" s="86"/>
      <c r="T313" s="86"/>
      <c r="U313" s="86"/>
      <c r="V313" s="62" t="str">
        <f>+V312</f>
        <v>N° de Jornadas de capacitación realizadas </v>
      </c>
      <c r="W313" s="150">
        <v>1</v>
      </c>
      <c r="X313" s="208"/>
      <c r="Y313" s="181"/>
    </row>
    <row r="314" spans="1:25" ht="37.5" customHeight="1">
      <c r="A314" s="233"/>
      <c r="B314" s="221"/>
      <c r="C314" s="50" t="s">
        <v>84</v>
      </c>
      <c r="D314" s="146" t="s">
        <v>202</v>
      </c>
      <c r="E314" s="146" t="s">
        <v>24</v>
      </c>
      <c r="F314" s="146" t="s">
        <v>213</v>
      </c>
      <c r="G314" s="31" t="s">
        <v>192</v>
      </c>
      <c r="H314" s="4" t="s">
        <v>557</v>
      </c>
      <c r="I314" s="8" t="s">
        <v>471</v>
      </c>
      <c r="J314" s="12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61" t="s">
        <v>144</v>
      </c>
      <c r="W314" s="150">
        <v>1</v>
      </c>
      <c r="X314" s="208"/>
      <c r="Y314" s="181"/>
    </row>
    <row r="315" spans="1:25" ht="37.5" customHeight="1">
      <c r="A315" s="233"/>
      <c r="B315" s="222"/>
      <c r="C315" s="50" t="s">
        <v>85</v>
      </c>
      <c r="D315" s="146" t="s">
        <v>202</v>
      </c>
      <c r="E315" s="146" t="s">
        <v>24</v>
      </c>
      <c r="F315" s="146" t="s">
        <v>213</v>
      </c>
      <c r="G315" s="31" t="s">
        <v>192</v>
      </c>
      <c r="H315" s="4" t="s">
        <v>397</v>
      </c>
      <c r="I315" s="8" t="s">
        <v>471</v>
      </c>
      <c r="J315" s="95"/>
      <c r="K315" s="95"/>
      <c r="L315" s="95"/>
      <c r="M315" s="77"/>
      <c r="N315" s="77"/>
      <c r="O315" s="77"/>
      <c r="P315" s="77"/>
      <c r="Q315" s="77"/>
      <c r="R315" s="77"/>
      <c r="S315" s="77"/>
      <c r="T315" s="77"/>
      <c r="U315" s="77"/>
      <c r="V315" s="61" t="s">
        <v>145</v>
      </c>
      <c r="W315" s="153">
        <v>1</v>
      </c>
      <c r="X315" s="209"/>
      <c r="Y315" s="182"/>
    </row>
    <row r="316" spans="1:25" ht="84.75" customHeight="1">
      <c r="A316" s="233"/>
      <c r="B316" s="187" t="s">
        <v>559</v>
      </c>
      <c r="C316" s="50" t="s">
        <v>558</v>
      </c>
      <c r="D316" s="146" t="s">
        <v>202</v>
      </c>
      <c r="E316" s="146" t="s">
        <v>24</v>
      </c>
      <c r="F316" s="146" t="s">
        <v>213</v>
      </c>
      <c r="G316" s="31" t="s">
        <v>192</v>
      </c>
      <c r="H316" s="4" t="s">
        <v>555</v>
      </c>
      <c r="I316" s="8" t="s">
        <v>471</v>
      </c>
      <c r="J316" s="95"/>
      <c r="K316" s="95"/>
      <c r="L316" s="95"/>
      <c r="M316" s="77"/>
      <c r="N316" s="77"/>
      <c r="O316" s="77"/>
      <c r="P316" s="77"/>
      <c r="Q316" s="77"/>
      <c r="R316" s="77"/>
      <c r="S316" s="77"/>
      <c r="T316" s="77"/>
      <c r="U316" s="77"/>
      <c r="V316" s="61" t="s">
        <v>560</v>
      </c>
      <c r="W316" s="153">
        <v>0.16</v>
      </c>
      <c r="X316" s="185">
        <v>50000000</v>
      </c>
      <c r="Y316" s="181"/>
    </row>
    <row r="317" spans="1:25" ht="84.75" customHeight="1">
      <c r="A317" s="233"/>
      <c r="B317" s="187" t="s">
        <v>561</v>
      </c>
      <c r="C317" s="50" t="s">
        <v>563</v>
      </c>
      <c r="D317" s="146" t="s">
        <v>202</v>
      </c>
      <c r="E317" s="146" t="s">
        <v>24</v>
      </c>
      <c r="F317" s="146" t="s">
        <v>213</v>
      </c>
      <c r="G317" s="31" t="s">
        <v>192</v>
      </c>
      <c r="H317" s="4" t="s">
        <v>555</v>
      </c>
      <c r="I317" s="8" t="s">
        <v>471</v>
      </c>
      <c r="J317" s="95"/>
      <c r="K317" s="95"/>
      <c r="L317" s="95"/>
      <c r="M317" s="77"/>
      <c r="N317" s="77"/>
      <c r="O317" s="77"/>
      <c r="P317" s="77"/>
      <c r="Q317" s="77"/>
      <c r="R317" s="77"/>
      <c r="S317" s="77"/>
      <c r="T317" s="77"/>
      <c r="U317" s="77"/>
      <c r="V317" s="61" t="s">
        <v>562</v>
      </c>
      <c r="W317" s="153">
        <v>1</v>
      </c>
      <c r="X317" s="185">
        <v>8000000</v>
      </c>
      <c r="Y317" s="181"/>
    </row>
    <row r="318" spans="1:25" ht="84.75" customHeight="1">
      <c r="A318" s="315"/>
      <c r="B318" s="187" t="s">
        <v>564</v>
      </c>
      <c r="C318" s="50" t="s">
        <v>565</v>
      </c>
      <c r="D318" s="146" t="s">
        <v>202</v>
      </c>
      <c r="E318" s="146" t="s">
        <v>24</v>
      </c>
      <c r="F318" s="146" t="s">
        <v>213</v>
      </c>
      <c r="G318" s="31" t="s">
        <v>566</v>
      </c>
      <c r="H318" s="4" t="s">
        <v>555</v>
      </c>
      <c r="I318" s="8" t="s">
        <v>471</v>
      </c>
      <c r="J318" s="95"/>
      <c r="K318" s="95"/>
      <c r="L318" s="95"/>
      <c r="M318" s="77"/>
      <c r="N318" s="77"/>
      <c r="O318" s="77"/>
      <c r="P318" s="77"/>
      <c r="Q318" s="77"/>
      <c r="R318" s="77"/>
      <c r="S318" s="77"/>
      <c r="T318" s="77"/>
      <c r="U318" s="77"/>
      <c r="V318" s="61" t="s">
        <v>567</v>
      </c>
      <c r="W318" s="153">
        <v>1</v>
      </c>
      <c r="X318" s="185">
        <v>12000000</v>
      </c>
      <c r="Y318" s="181"/>
    </row>
    <row r="319" spans="1:25" ht="37.5" customHeight="1">
      <c r="A319" s="229" t="s">
        <v>86</v>
      </c>
      <c r="B319" s="228" t="s">
        <v>189</v>
      </c>
      <c r="C319" s="50" t="s">
        <v>87</v>
      </c>
      <c r="D319" s="146" t="s">
        <v>202</v>
      </c>
      <c r="E319" s="146" t="s">
        <v>24</v>
      </c>
      <c r="F319" s="146" t="s">
        <v>213</v>
      </c>
      <c r="G319" s="168" t="s">
        <v>163</v>
      </c>
      <c r="H319" s="4" t="s">
        <v>742</v>
      </c>
      <c r="I319" s="8" t="s">
        <v>743</v>
      </c>
      <c r="J319" s="12"/>
      <c r="K319" s="161"/>
      <c r="L319" s="161"/>
      <c r="M319" s="162"/>
      <c r="N319" s="162"/>
      <c r="O319" s="162"/>
      <c r="P319" s="12"/>
      <c r="Q319" s="12"/>
      <c r="R319" s="12"/>
      <c r="S319" s="12"/>
      <c r="T319" s="12"/>
      <c r="U319" s="12"/>
      <c r="V319" s="61" t="s">
        <v>146</v>
      </c>
      <c r="W319" s="153">
        <v>1</v>
      </c>
      <c r="X319" s="207">
        <f>25430663</f>
        <v>25430663</v>
      </c>
      <c r="Y319" s="180"/>
    </row>
    <row r="320" spans="1:25" ht="37.5" customHeight="1">
      <c r="A320" s="230"/>
      <c r="B320" s="221"/>
      <c r="C320" s="50" t="s">
        <v>88</v>
      </c>
      <c r="D320" s="146" t="s">
        <v>202</v>
      </c>
      <c r="E320" s="146" t="s">
        <v>24</v>
      </c>
      <c r="F320" s="146" t="s">
        <v>213</v>
      </c>
      <c r="G320" s="168" t="s">
        <v>163</v>
      </c>
      <c r="H320" s="4" t="s">
        <v>468</v>
      </c>
      <c r="I320" s="8" t="s">
        <v>743</v>
      </c>
      <c r="J320" s="12"/>
      <c r="K320" s="12"/>
      <c r="L320" s="160"/>
      <c r="M320" s="158"/>
      <c r="N320" s="158"/>
      <c r="O320" s="158"/>
      <c r="P320" s="12"/>
      <c r="Q320" s="12"/>
      <c r="R320" s="12"/>
      <c r="S320" s="12"/>
      <c r="T320" s="12"/>
      <c r="U320" s="12"/>
      <c r="V320" s="61" t="s">
        <v>147</v>
      </c>
      <c r="W320" s="153">
        <v>1</v>
      </c>
      <c r="X320" s="208"/>
      <c r="Y320" s="181"/>
    </row>
    <row r="321" spans="1:25" ht="37.5" customHeight="1">
      <c r="A321" s="230"/>
      <c r="B321" s="221"/>
      <c r="C321" s="50" t="s">
        <v>89</v>
      </c>
      <c r="D321" s="146" t="s">
        <v>202</v>
      </c>
      <c r="E321" s="146" t="s">
        <v>24</v>
      </c>
      <c r="F321" s="146" t="s">
        <v>213</v>
      </c>
      <c r="G321" s="168" t="s">
        <v>163</v>
      </c>
      <c r="H321" s="4" t="s">
        <v>468</v>
      </c>
      <c r="I321" s="8" t="s">
        <v>471</v>
      </c>
      <c r="J321" s="12"/>
      <c r="K321" s="12"/>
      <c r="L321" s="163"/>
      <c r="M321" s="157"/>
      <c r="N321" s="157"/>
      <c r="O321" s="157"/>
      <c r="P321" s="157"/>
      <c r="Q321" s="157"/>
      <c r="R321" s="157"/>
      <c r="S321" s="157"/>
      <c r="T321" s="157"/>
      <c r="U321" s="157"/>
      <c r="V321" s="61" t="s">
        <v>148</v>
      </c>
      <c r="W321" s="153">
        <v>1</v>
      </c>
      <c r="X321" s="208"/>
      <c r="Y321" s="181"/>
    </row>
    <row r="322" spans="1:25" ht="37.5" customHeight="1">
      <c r="A322" s="231"/>
      <c r="B322" s="222"/>
      <c r="C322" s="50" t="s">
        <v>90</v>
      </c>
      <c r="D322" s="146" t="s">
        <v>202</v>
      </c>
      <c r="E322" s="146" t="s">
        <v>24</v>
      </c>
      <c r="F322" s="146" t="s">
        <v>213</v>
      </c>
      <c r="G322" s="168" t="s">
        <v>163</v>
      </c>
      <c r="H322" s="4" t="s">
        <v>744</v>
      </c>
      <c r="I322" s="8" t="s">
        <v>471</v>
      </c>
      <c r="J322" s="12"/>
      <c r="K322" s="12"/>
      <c r="L322" s="12"/>
      <c r="M322" s="12"/>
      <c r="N322" s="12"/>
      <c r="O322" s="86"/>
      <c r="P322" s="86"/>
      <c r="Q322" s="86"/>
      <c r="R322" s="86"/>
      <c r="S322" s="86"/>
      <c r="T322" s="86"/>
      <c r="U322" s="86"/>
      <c r="V322" s="61" t="s">
        <v>149</v>
      </c>
      <c r="W322" s="150">
        <v>1</v>
      </c>
      <c r="X322" s="209"/>
      <c r="Y322" s="182"/>
    </row>
    <row r="323" spans="1:25" ht="37.5" customHeight="1">
      <c r="A323" s="225" t="s">
        <v>91</v>
      </c>
      <c r="B323" s="228" t="s">
        <v>190</v>
      </c>
      <c r="C323" s="50" t="s">
        <v>92</v>
      </c>
      <c r="D323" s="146" t="s">
        <v>202</v>
      </c>
      <c r="E323" s="146" t="s">
        <v>24</v>
      </c>
      <c r="F323" s="146" t="s">
        <v>213</v>
      </c>
      <c r="G323" s="168" t="s">
        <v>157</v>
      </c>
      <c r="H323" s="4" t="s">
        <v>518</v>
      </c>
      <c r="I323" s="8" t="s">
        <v>471</v>
      </c>
      <c r="J323" s="141"/>
      <c r="K323" s="141"/>
      <c r="L323" s="141"/>
      <c r="M323" s="93"/>
      <c r="N323" s="93"/>
      <c r="O323" s="93"/>
      <c r="P323" s="93"/>
      <c r="Q323" s="93"/>
      <c r="R323" s="93"/>
      <c r="S323" s="93"/>
      <c r="T323" s="93"/>
      <c r="U323" s="93"/>
      <c r="V323" s="61" t="s">
        <v>150</v>
      </c>
      <c r="W323" s="150">
        <v>1</v>
      </c>
      <c r="X323" s="207">
        <f>18353649+22357665</f>
        <v>40711314</v>
      </c>
      <c r="Y323" s="180"/>
    </row>
    <row r="324" spans="1:25" ht="37.5" customHeight="1">
      <c r="A324" s="226"/>
      <c r="B324" s="221"/>
      <c r="C324" s="50" t="s">
        <v>516</v>
      </c>
      <c r="D324" s="146" t="s">
        <v>202</v>
      </c>
      <c r="E324" s="146" t="s">
        <v>24</v>
      </c>
      <c r="F324" s="146" t="s">
        <v>213</v>
      </c>
      <c r="G324" s="168" t="s">
        <v>157</v>
      </c>
      <c r="H324" s="4" t="s">
        <v>518</v>
      </c>
      <c r="I324" s="8" t="s">
        <v>471</v>
      </c>
      <c r="J324" s="141"/>
      <c r="K324" s="141"/>
      <c r="L324" s="141"/>
      <c r="M324" s="93"/>
      <c r="N324" s="93"/>
      <c r="O324" s="93"/>
      <c r="P324" s="93"/>
      <c r="Q324" s="93"/>
      <c r="R324" s="93"/>
      <c r="S324" s="93"/>
      <c r="T324" s="93"/>
      <c r="U324" s="93"/>
      <c r="V324" s="61" t="s">
        <v>517</v>
      </c>
      <c r="W324" s="153">
        <v>0.4</v>
      </c>
      <c r="X324" s="208"/>
      <c r="Y324" s="181"/>
    </row>
    <row r="325" spans="1:25" ht="37.5" customHeight="1">
      <c r="A325" s="226"/>
      <c r="B325" s="221"/>
      <c r="C325" s="50" t="s">
        <v>93</v>
      </c>
      <c r="D325" s="146" t="s">
        <v>202</v>
      </c>
      <c r="E325" s="146" t="s">
        <v>24</v>
      </c>
      <c r="F325" s="146" t="s">
        <v>213</v>
      </c>
      <c r="G325" s="167" t="str">
        <f>+G323</f>
        <v>Secretaria de Gobierno </v>
      </c>
      <c r="H325" s="4" t="s">
        <v>518</v>
      </c>
      <c r="I325" s="8" t="s">
        <v>471</v>
      </c>
      <c r="J325" s="159"/>
      <c r="K325" s="159"/>
      <c r="L325" s="159"/>
      <c r="M325" s="166"/>
      <c r="N325" s="166"/>
      <c r="O325" s="166"/>
      <c r="P325" s="166"/>
      <c r="Q325" s="166"/>
      <c r="R325" s="166"/>
      <c r="S325" s="166"/>
      <c r="T325" s="166"/>
      <c r="U325" s="166"/>
      <c r="V325" s="61" t="s">
        <v>151</v>
      </c>
      <c r="W325" s="153">
        <v>1</v>
      </c>
      <c r="X325" s="208"/>
      <c r="Y325" s="181"/>
    </row>
    <row r="326" spans="1:25" ht="37.5" customHeight="1">
      <c r="A326" s="227"/>
      <c r="B326" s="222"/>
      <c r="C326" s="50" t="s">
        <v>94</v>
      </c>
      <c r="D326" s="146" t="s">
        <v>202</v>
      </c>
      <c r="E326" s="146" t="s">
        <v>24</v>
      </c>
      <c r="F326" s="146" t="s">
        <v>213</v>
      </c>
      <c r="G326" s="167" t="str">
        <f>+G325</f>
        <v>Secretaria de Gobierno </v>
      </c>
      <c r="H326" s="4" t="s">
        <v>518</v>
      </c>
      <c r="I326" s="8" t="s">
        <v>471</v>
      </c>
      <c r="J326" s="126"/>
      <c r="K326" s="126"/>
      <c r="L326" s="126"/>
      <c r="M326" s="97"/>
      <c r="N326" s="97"/>
      <c r="O326" s="97"/>
      <c r="P326" s="97"/>
      <c r="Q326" s="97"/>
      <c r="R326" s="97"/>
      <c r="S326" s="97"/>
      <c r="T326" s="97"/>
      <c r="U326" s="97"/>
      <c r="V326" s="61" t="s">
        <v>152</v>
      </c>
      <c r="W326" s="153">
        <v>1</v>
      </c>
      <c r="X326" s="209"/>
      <c r="Y326" s="182"/>
    </row>
    <row r="327" spans="1:25" s="11" customFormat="1" ht="42.75" customHeight="1" thickBot="1">
      <c r="A327" s="272" t="s">
        <v>8</v>
      </c>
      <c r="B327" s="273"/>
      <c r="C327" s="51"/>
      <c r="D327" s="52"/>
      <c r="E327" s="53"/>
      <c r="F327" s="53"/>
      <c r="G327" s="52"/>
      <c r="H327" s="52"/>
      <c r="I327" s="52"/>
      <c r="J327" s="12"/>
      <c r="K327" s="12"/>
      <c r="L327" s="12"/>
      <c r="M327" s="54"/>
      <c r="N327" s="54"/>
      <c r="O327" s="54"/>
      <c r="P327" s="54"/>
      <c r="Q327" s="54"/>
      <c r="R327" s="54"/>
      <c r="S327" s="54"/>
      <c r="T327" s="54"/>
      <c r="U327" s="54"/>
      <c r="V327" s="52"/>
      <c r="W327" s="52"/>
      <c r="X327" s="52"/>
      <c r="Y327" s="52"/>
    </row>
  </sheetData>
  <sheetProtection/>
  <mergeCells count="125">
    <mergeCell ref="A311:A318"/>
    <mergeCell ref="A1:U1"/>
    <mergeCell ref="A2:U2"/>
    <mergeCell ref="A3:U3"/>
    <mergeCell ref="A4:U4"/>
    <mergeCell ref="A5:U5"/>
    <mergeCell ref="A282:A293"/>
    <mergeCell ref="B123:B148"/>
    <mergeCell ref="A158:A162"/>
    <mergeCell ref="B158:B162"/>
    <mergeCell ref="A6:U6"/>
    <mergeCell ref="C8:U8"/>
    <mergeCell ref="X287:X293"/>
    <mergeCell ref="A8:B8"/>
    <mergeCell ref="B43:B45"/>
    <mergeCell ref="A43:A45"/>
    <mergeCell ref="B46:B50"/>
    <mergeCell ref="A46:A50"/>
    <mergeCell ref="B26:B42"/>
    <mergeCell ref="G10:G13"/>
    <mergeCell ref="B10:B13"/>
    <mergeCell ref="C10:F13"/>
    <mergeCell ref="X51:X63"/>
    <mergeCell ref="A15:A42"/>
    <mergeCell ref="B15:B25"/>
    <mergeCell ref="G59:G63"/>
    <mergeCell ref="A10:A13"/>
    <mergeCell ref="H10:U12"/>
    <mergeCell ref="J13:U13"/>
    <mergeCell ref="G70:G73"/>
    <mergeCell ref="G64:G68"/>
    <mergeCell ref="V59:V63"/>
    <mergeCell ref="A51:A59"/>
    <mergeCell ref="A152:A157"/>
    <mergeCell ref="B152:B157"/>
    <mergeCell ref="A149:A151"/>
    <mergeCell ref="V70:V73"/>
    <mergeCell ref="V64:V68"/>
    <mergeCell ref="B116:B122"/>
    <mergeCell ref="A327:B327"/>
    <mergeCell ref="B51:B59"/>
    <mergeCell ref="A91:A97"/>
    <mergeCell ref="B91:B97"/>
    <mergeCell ref="W59:W63"/>
    <mergeCell ref="A74:A90"/>
    <mergeCell ref="B74:B90"/>
    <mergeCell ref="W64:W68"/>
    <mergeCell ref="A98:A108"/>
    <mergeCell ref="B98:B108"/>
    <mergeCell ref="Y64:Y68"/>
    <mergeCell ref="W70:W73"/>
    <mergeCell ref="X70:X73"/>
    <mergeCell ref="Y70:Y73"/>
    <mergeCell ref="X91:X95"/>
    <mergeCell ref="X258:X267"/>
    <mergeCell ref="X232:X234"/>
    <mergeCell ref="X235:X238"/>
    <mergeCell ref="X239:X241"/>
    <mergeCell ref="X98:X108"/>
    <mergeCell ref="X74:X90"/>
    <mergeCell ref="X116:X122"/>
    <mergeCell ref="V93:V95"/>
    <mergeCell ref="X64:X68"/>
    <mergeCell ref="X109:X115"/>
    <mergeCell ref="A123:A148"/>
    <mergeCell ref="A109:A115"/>
    <mergeCell ref="B109:B115"/>
    <mergeCell ref="A116:A122"/>
    <mergeCell ref="G93:G95"/>
    <mergeCell ref="A163:A170"/>
    <mergeCell ref="B163:B170"/>
    <mergeCell ref="B209:B220"/>
    <mergeCell ref="X163:X170"/>
    <mergeCell ref="A171:A207"/>
    <mergeCell ref="B171:B207"/>
    <mergeCell ref="X171:X207"/>
    <mergeCell ref="X209:X229"/>
    <mergeCell ref="X243:X257"/>
    <mergeCell ref="A209:A242"/>
    <mergeCell ref="B232:B234"/>
    <mergeCell ref="B235:B238"/>
    <mergeCell ref="B239:B241"/>
    <mergeCell ref="B309:B310"/>
    <mergeCell ref="A307:A308"/>
    <mergeCell ref="B307:B308"/>
    <mergeCell ref="A243:A257"/>
    <mergeCell ref="B243:B257"/>
    <mergeCell ref="B222:B229"/>
    <mergeCell ref="B290:B293"/>
    <mergeCell ref="A258:A267"/>
    <mergeCell ref="B258:B267"/>
    <mergeCell ref="A268:A278"/>
    <mergeCell ref="B268:B278"/>
    <mergeCell ref="A279:A281"/>
    <mergeCell ref="B279:B281"/>
    <mergeCell ref="X319:X322"/>
    <mergeCell ref="B282:B286"/>
    <mergeCell ref="A294:A306"/>
    <mergeCell ref="A323:A326"/>
    <mergeCell ref="B323:B326"/>
    <mergeCell ref="B311:B315"/>
    <mergeCell ref="B294:B306"/>
    <mergeCell ref="A319:A322"/>
    <mergeCell ref="X309:X310"/>
    <mergeCell ref="B319:B322"/>
    <mergeCell ref="X123:X146"/>
    <mergeCell ref="A309:A310"/>
    <mergeCell ref="X311:X315"/>
    <mergeCell ref="X15:X42"/>
    <mergeCell ref="Y15:Y42"/>
    <mergeCell ref="X43:X45"/>
    <mergeCell ref="X46:X50"/>
    <mergeCell ref="Y98:Y108"/>
    <mergeCell ref="Y91:Y95"/>
    <mergeCell ref="Y74:Y78"/>
    <mergeCell ref="Y243:Y257"/>
    <mergeCell ref="Y209:Y220"/>
    <mergeCell ref="X152:X157"/>
    <mergeCell ref="X323:X326"/>
    <mergeCell ref="X268:X278"/>
    <mergeCell ref="X279:X281"/>
    <mergeCell ref="X282:X286"/>
    <mergeCell ref="X307:X308"/>
    <mergeCell ref="Y171:Y207"/>
    <mergeCell ref="X158:X162"/>
  </mergeCells>
  <printOptions/>
  <pageMargins left="1.5748031496062993" right="0.7874015748031497" top="0.984251968503937" bottom="0.984251968503937" header="0" footer="0"/>
  <pageSetup fitToHeight="0" fitToWidth="0" horizontalDpi="600" verticalDpi="600" orientation="landscape" paperSize="5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LRojas</dc:creator>
  <cp:keywords/>
  <dc:description/>
  <cp:lastModifiedBy>David Suarez Sanchez</cp:lastModifiedBy>
  <cp:lastPrinted>2014-01-31T20:49:30Z</cp:lastPrinted>
  <dcterms:created xsi:type="dcterms:W3CDTF">2005-07-13T17:26:22Z</dcterms:created>
  <dcterms:modified xsi:type="dcterms:W3CDTF">2014-05-06T13:31:36Z</dcterms:modified>
  <cp:category/>
  <cp:version/>
  <cp:contentType/>
  <cp:contentStatus/>
</cp:coreProperties>
</file>