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1" activeTab="3"/>
  </bookViews>
  <sheets>
    <sheet name="EJECUCION DE GASTOS DE INVERSI" sheetId="1" r:id="rId1"/>
    <sheet name="PLAN INDICATIVO 2012 2015" sheetId="2" r:id="rId2"/>
    <sheet name="POAI 2014" sheetId="3" r:id="rId3"/>
    <sheet name="PLAN DE ACCION 2014" sheetId="4" r:id="rId4"/>
  </sheets>
  <definedNames>
    <definedName name="_xlnm.Print_Titles" localSheetId="3">'PLAN DE ACCION 2014'!$2:$4</definedName>
    <definedName name="_xlnm.Print_Titles" localSheetId="1">'PLAN INDICATIVO 2012 2015'!$2:$4</definedName>
    <definedName name="_xlnm.Print_Titles" localSheetId="2">'POAI 2014'!$2:$5</definedName>
  </definedNames>
  <calcPr fullCalcOnLoad="1"/>
</workbook>
</file>

<file path=xl/sharedStrings.xml><?xml version="1.0" encoding="utf-8"?>
<sst xmlns="http://schemas.openxmlformats.org/spreadsheetml/2006/main" count="2979" uniqueCount="1043">
  <si>
    <t>METAS DE PRODUCTO</t>
  </si>
  <si>
    <t>LINEA BASE</t>
  </si>
  <si>
    <t>META DEL CUATRIENIO</t>
  </si>
  <si>
    <t xml:space="preserve">N° de Niños menores o iguales a 1 año vacunados con esquema completo.                                                        </t>
  </si>
  <si>
    <t xml:space="preserve">N° de niños menores o iguales a 5 años vacunados con esquema completo                             </t>
  </si>
  <si>
    <t>No. de habitantes a los que se les garantiza la atención  integral con servicios de salud pública</t>
  </si>
  <si>
    <t xml:space="preserve">Realizar   4 Jornadas de vacunación anualmente en diferentes programas tendientes  a promover la promoción y prevención de  enfermedades de los habitantes del municipio.         </t>
  </si>
  <si>
    <t xml:space="preserve">N° de Jornadas de vacunación realizadas   anualmente en diferentes programas        </t>
  </si>
  <si>
    <t xml:space="preserve">Realizar 8 capacitaciones durante el periodo de gobierno  a mujeres menores de 18 años para prevenir embarazos tempranos no deseados     </t>
  </si>
  <si>
    <t xml:space="preserve">N° de capacitaciones realizadas  durante el periodo de gobierno dirigido a mujeres  menores de 18 años para prevenir embarazos tempranos.                                                                                                                                                                       </t>
  </si>
  <si>
    <t>N°  de madres y niños menores beneficiados  con la implementación y funcionamiento del programa AIEPI en el municipio, durante el periodo de gobierno.</t>
  </si>
  <si>
    <t xml:space="preserve">Realizar  2 Campañas anualmente que vinculen al  100%  de la población del municipio,  para realizar prevención, e identificar casos nuevos de VIH - SIDA Y ETS durante el periodo de gobierno.                                                   </t>
  </si>
  <si>
    <t xml:space="preserve">N° de campañas realizadas   anualmente para realizar prevención  e identificar nuevos casos de VIH-SIDA y ETS. Durante el periodo de gobierno.                                                                                                                                                                        </t>
  </si>
  <si>
    <t xml:space="preserve">N° de niños en edad escolar  vinculados al programa de control nutricional anualmente.                             </t>
  </si>
  <si>
    <t xml:space="preserve">N° de personas  atendidas mediante consulta psicológica con el fin de mantener una población mentalmente sana en el municipio.                                                                                                                                                                          </t>
  </si>
  <si>
    <t xml:space="preserve">N° de actualizaciones realizadas anualmente  a la base de datos del SISBEN del municipio.                                                                                                                                                                          </t>
  </si>
  <si>
    <t xml:space="preserve">Realizar mantenimiento  a 4 puestos de salud del  Municipio   durante el periodo de gobierno.  </t>
  </si>
  <si>
    <t xml:space="preserve">N° de puestos de salud con mantenimiento durante el periodo de gobierno.                      </t>
  </si>
  <si>
    <t xml:space="preserve">Realizar 4 Talleres de capacitación a padres de familia para mejorar las habilidades en el acompañamiento  de los procesos de crecimiento y desarrollo de los niños anualmente     </t>
  </si>
  <si>
    <t xml:space="preserve">N° de talleres realizados      a padres de familia                                                                                                                                                                     </t>
  </si>
  <si>
    <t xml:space="preserve">N° de Actividades realizadas anualmente                                                                                                                       </t>
  </si>
  <si>
    <t xml:space="preserve">Realizar 2 talleres a las madres gestantes sobre la importancia de la lactancia materna en los primeros 6 meses de vida.                                                          </t>
  </si>
  <si>
    <t xml:space="preserve">N° de padres de familia apoyados                                                                               </t>
  </si>
  <si>
    <t xml:space="preserve">Realizar  2 Campañas anuales para identificar y registrar al 100% de la población de cero años en adelante  que nace en el municipio, mediante el registro civil.                       </t>
  </si>
  <si>
    <t xml:space="preserve">N° de campañas realizadas        anualmente para identificar y registrar a niños  de cero años en adelante.                                                           </t>
  </si>
  <si>
    <t>Realizar 2 Campañas anualmente al personal docente y padres de familia con el fin de concientizar a la población sobre el índice de desnutrición y crear  buenos hábitos de alimentación para disminuirla.</t>
  </si>
  <si>
    <t xml:space="preserve">N° de capacitaciones realizadas     sobre índice de desnutrición.                                </t>
  </si>
  <si>
    <t xml:space="preserve">N° de Niños con control de crecimiento y desarrollo                                                                     </t>
  </si>
  <si>
    <t>N° de talleres realizados a la comunidad estudiantil  del municipio  en temas de  autoestima, motivación, sensibilización ciudadana accidentes de tránsito y muertes  violentas  durante el periodo de gobierno.</t>
  </si>
  <si>
    <t xml:space="preserve">N° de  padres de familia capacitados  en temas de salud sexual, explotación sexual y abuso infantil      anualmente.                           </t>
  </si>
  <si>
    <t>Realizar mínimo 4 Jornadas extramurales anualmente  en la  protección especifica, búsqueda de sintomáticos respiratorios y  enfermedades  de piel con el fin de  brindar  mantener identificados y controlados los casos.</t>
  </si>
  <si>
    <t>N° de  Jornadas extramurales realizadas en el municipio anualmente  en la  protección específica, búsqueda de sintomáticos respiratorios y  enfermedades  de piel con el fin de  brindar  mantener identificados y controlados los casos</t>
  </si>
  <si>
    <t>Realizar mínimo 4 Jornadas extramurales anualmente  en la  protección especifica, búsqueda de sintomáticos  de   enfermedades  de  lepra  con el fin de  brindar  mantener identificados y controlados los casos.</t>
  </si>
  <si>
    <t xml:space="preserve">N° de  Jornadas extramurales realizadas en el municipio anualmente  </t>
  </si>
  <si>
    <t>Garantizar el servicio de salud 12 meses por año,  la población pobre no afiliada al régimen subsidiado que lo requiera</t>
  </si>
  <si>
    <t>N° de meses por año en que se garantiza la prestación de los servicios de salud a la población pobre no afiliada al régimen subsidiado que lo requieran</t>
  </si>
  <si>
    <t>No. de habitantes a los que se les garantiza el tratamiento con saludo oral</t>
  </si>
  <si>
    <t>Realizar como mínimo 4 mantenimientos a la infraestructura educativa del municipio  durante el periodo de gobierno</t>
  </si>
  <si>
    <t>Nº  de mantenimientos realizados</t>
  </si>
  <si>
    <t>No.de dotaciones entregadas</t>
  </si>
  <si>
    <t xml:space="preserve">Nº  de estudiantes beneficiados con transporte escolar anualmente  </t>
  </si>
  <si>
    <t>No. de instituciones educativas  con construcción  ampliación y adecuación de la infraestructura</t>
  </si>
  <si>
    <t>N° de capacitaciones realizadas anualmente a los docentes del municipio</t>
  </si>
  <si>
    <t>Elaborar y ejecutar el plan local de salud pùblica,  de acuerdo con lo ordenado en el Decreto 3039 de 2007 y la Resoluciòn 425 de 2008.</t>
  </si>
  <si>
    <t xml:space="preserve">N°  de viviendas (familias)  mantenidas con conexión al sistema de acueducto y  a las cuales se les garantiza un Óptimo servicio.                                                                                </t>
  </si>
  <si>
    <t>Reforestar 10 hectáreas con especies nativas, en especial las cuencas y micro cuencas.</t>
  </si>
  <si>
    <t>No. de ha. Reforestadas con especies nativas en cuencas y microcuencas</t>
  </si>
  <si>
    <t>ND</t>
  </si>
  <si>
    <t xml:space="preserve">Reposición y mantenimiento  de 100 metros de tubería dañada de la red  principal de captación                               </t>
  </si>
  <si>
    <t xml:space="preserve">N° de metros de tubería  mantenidos o cambiados          </t>
  </si>
  <si>
    <t>Realizar mantenimiento a 8 acueductos  del municipio durante el  periodo de gobierno.</t>
  </si>
  <si>
    <t>No. de acueductos mantenidos</t>
  </si>
  <si>
    <t xml:space="preserve">Nº de unidades construidas  del sistema de tratamiento de aguas residuales                                                                                                                                                                            </t>
  </si>
  <si>
    <t>No. De semanas por año  con recolecciòn de desechos solidos</t>
  </si>
  <si>
    <t>Recolecciòn  tratamiento y disposición final  de desechos solidos del municipio  52 semanas por año en el sector urbano.</t>
  </si>
  <si>
    <t>No. De campeonatos y actividades deportivas  realizadas anualmente</t>
  </si>
  <si>
    <t>No. De escenariso deportivos  con mantenimiento y adecuaciòn anualmente</t>
  </si>
  <si>
    <t>Realizar 1 dotación por año con implementos deportivos a los  equipos participantes en las diferentes disciplinas</t>
  </si>
  <si>
    <t>No. de dotaciones por año  con implementos deportivos</t>
  </si>
  <si>
    <t xml:space="preserve">No. De escenarios deportivos dotados </t>
  </si>
  <si>
    <t>No. De instructores contratados  anualmente</t>
  </si>
  <si>
    <t>No. de disciplinas  de los juegos intercolegiados  incentivados y fomentados anualmente para vincular a los estudiantes en actividades deportivas.</t>
  </si>
  <si>
    <t>N° de estudiantes capacitados en las diferentes  Manifestaciones Artísticas y Culturales en Danzas y Música durante el periodo de gobierno</t>
  </si>
  <si>
    <t xml:space="preserve">Conformar, fortalecer y mantener anualmente  2 grupos en las diferentes manifestaciones artísticas y culturales en el municipio.                                                                                                                          </t>
  </si>
  <si>
    <t xml:space="preserve">N° de grupos conformados, mantenidos y  fortalecidos  anualmente en expresiones artísticas - culturales  en el municipio                                                                                                                                  </t>
  </si>
  <si>
    <t>No. de eventos culturales organizados y apoyados</t>
  </si>
  <si>
    <t xml:space="preserve">Mantener, adecuar y dotar 2 escenarios culturales  (Biblioteca Municipal  y la Casa de la Cultura) anualmente.                        </t>
  </si>
  <si>
    <t>N° de escenarios culturales mantenidos y adecuados anualmente en el municipio.</t>
  </si>
  <si>
    <t>Realiza 4 dotaciones  en infraestrutura artística, e implementos  para la difusión del folclor  y tradiciones, durante el periodo de gobierno.</t>
  </si>
  <si>
    <t xml:space="preserve">No.de  dotaciones realizadas  </t>
  </si>
  <si>
    <t>Garantizar la  ejecucion de programas y proyectos artísticos y culturales  durante los 48 meses de gobierno.</t>
  </si>
  <si>
    <t>No.de meses  con garantia de ejecución de programas artísticos y culturales.</t>
  </si>
  <si>
    <t xml:space="preserve">N° de viviendas conectadas a la red eléctrica  mediante el programa  puntas y colas  para beneficiar a  igual número de familias.                                                                                                                                                                       </t>
  </si>
  <si>
    <t xml:space="preserve">N°  de  mejoramientos de vivienda realizados  en el municipio, para beneficiar a igual número de familias.                               </t>
  </si>
  <si>
    <t>No. de parcelas demostrativas implementadas</t>
  </si>
  <si>
    <t>Mediante 100 parcelas demostrativas, insentivar, incrementar y fortalecer los cultivos de mora, cítricos, flores  y otros.</t>
  </si>
  <si>
    <t>construir  y mantener 2 distritos de riego en el municipio</t>
  </si>
  <si>
    <t>No. de distritos de riego construidos y mantenidos</t>
  </si>
  <si>
    <t xml:space="preserve">Promover la ganadería a través de la inseminación artificial mediante la asistencia técnica, asesoría y acompañamiento  a 100 pequeños y medianos productores durante el periodo de gobierno.                                                                                                                                                     </t>
  </si>
  <si>
    <t xml:space="preserve">N° de pequeños y medianos productores beneficiados con la promoción de la ganadería a través de la inseminación artificial.                                                                                                                                                          </t>
  </si>
  <si>
    <t xml:space="preserve">apoyar y fomentar 2 programas piscícolas mediante el acompañamiento y asistencia técnica para la  construcción de pozos y suministros de los alevinos                             </t>
  </si>
  <si>
    <t xml:space="preserve">N° de programas piscícolas apoyados  y fomentados durante el cuatrienio                                                                                                                     </t>
  </si>
  <si>
    <t xml:space="preserve">N° de Kilómetros  de red terciaria mantenidos, reparados y  mejorados                                                                                                                                                            </t>
  </si>
  <si>
    <t xml:space="preserve">N° de Metros cuadrados pavimentados y mejorados                                                                                                                                                              </t>
  </si>
  <si>
    <t>Realizar  durante 48 meses del periodo de gobierno, Interventoría de proyectos de construcción y mantenimiento de infraestructura de transporte</t>
  </si>
  <si>
    <t>No. de meses del periodo de gobierno  con interventoria realizada</t>
  </si>
  <si>
    <t xml:space="preserve">Mantener  transitables 20 kilómetros de caminos veredales   durante el cuatrienio                             </t>
  </si>
  <si>
    <t xml:space="preserve">N° de kilómetros de caminos  veredales mantenidos transitables durante el cuatrienio.                                                                                                                                                 </t>
  </si>
  <si>
    <t>No. de meses del periodo de gobierno  en que se garantia el control de las emisiones contaminantes del aire</t>
  </si>
  <si>
    <t>No. de obras de arte construidas</t>
  </si>
  <si>
    <t>No. De rutas turìsticas diseñadas y desarrolladas.</t>
  </si>
  <si>
    <t>N° líderes comunitarios  capacitados asesorados y acompañados  anualmente, para  promover y conformar el desarrollo ecoturìstico</t>
  </si>
  <si>
    <t>No. De Jovenes capacitados  en la implementaciòn y formaciòn  del desarrollo turìstico  del municipio.</t>
  </si>
  <si>
    <t xml:space="preserve">N° de meses  conformado y funcionando el comité de prevención y atención de desastres                              </t>
  </si>
  <si>
    <t xml:space="preserve">N° de líderes comunitarios capacitados anualmente en temas relacionados con prevención y atención de desastres.                                                                                                                                                                           </t>
  </si>
  <si>
    <t xml:space="preserve">Con el apoyo de la defensa civil y el cuerpo de bomberos, Capacitar  anualmente mínimo a 30  Jovenes y líderes comunitarios  en temas relacionados con prevención y atención de desastres, adquiriendo destrezas  y habilidades  en el manejo de un eventual desastre.                                                                                                                  </t>
  </si>
  <si>
    <t>Garantizar disponibilidad presupuestal durante 48 meses del periodo de gobierno para  realizar convenios con  el Cuerpo de Bomberos ante cualquier  eventualidad que se presente en el municipio.</t>
  </si>
  <si>
    <t xml:space="preserve">N° de meses del periodo de gobierno en que se  garantiza disponibilidad presupuestal  para realizar convenios con el cuerpo de bomberos ante cualquier eventualidad  de emergencia.                                                                                                                                                                         </t>
  </si>
  <si>
    <t>No. De meses en que se realiza monitoreo y seguimiento  a zonas de alto riesgo para evitar la perdida de vidas humanas y el deterioro de la naturaliza</t>
  </si>
  <si>
    <t>Elaborar, desarrollar y actualizar el plan de emergencias y contingencias</t>
  </si>
  <si>
    <t>No. De planes de emergencias  y contingencias elaborados .</t>
  </si>
  <si>
    <t>Protecciòn y atenciòn  integral  a 892 niños y niñas en edad de o  a 6 años  para estimular su desarrollo cognitivo, emosional y social anualmente.</t>
  </si>
  <si>
    <t>No. De niños y niñas de o a 6 años protegidos y atendidos integralmente.</t>
  </si>
  <si>
    <t xml:space="preserve">Proteger  y atender integralmente a 645 niños y niñas  de 7 a 11 años anualmente,   para estimular su desarrollo. </t>
  </si>
  <si>
    <t>No. De niños y niñas de 7 a 11 años protegidos y atendidos integralmente.</t>
  </si>
  <si>
    <t>proteger y atender  con programas integrales 788 Jovenes y Adolescentes cada año.</t>
  </si>
  <si>
    <t xml:space="preserve">No. De Jovenes y Adolescentes  atendidos  y protegidos </t>
  </si>
  <si>
    <t>Capacitar en manualidades, artes y oficios tècnicos a  20 personas con discapacidad,  para incorporarlos a la vida productiva,  siempre que su discapacidad lo permita.</t>
  </si>
  <si>
    <t>No. De personas con discapacidad capacitados.</t>
  </si>
  <si>
    <t xml:space="preserve">No. De personas con discapacidad protegidos y atendidos </t>
  </si>
  <si>
    <t>Conformar y mantener funcionando el comité  para el manejo de la población en situaciòn de desplazamiento forzado, durante los 48 meses de gobierno.</t>
  </si>
  <si>
    <t xml:space="preserve">N° de meses del periodo de gobierno en que se garantiza  el funcionamiento  del comité   para el manejo de la poblaciòn en desplazamiento forzado                                                                                                                                                      </t>
  </si>
  <si>
    <t>No. De personas en condiciòn de desplazamiento forzado atendidas y apoyadas</t>
  </si>
  <si>
    <t xml:space="preserve">N° de Adultos mayores beneficiados anualmente con actividades culturales, físicas y recreativas.                                                          </t>
  </si>
  <si>
    <t xml:space="preserve">N° de Adultos mayores beneficiados con programas de protección al Adulto Mayor.                                    </t>
  </si>
  <si>
    <t>No. De adultos mayores protegidos  y atendidos con programas integrales anualmente</t>
  </si>
  <si>
    <t xml:space="preserve">N° de familias beneficiadas  anualmente  con el programa Alimentos por capacitación y trabajo.                                                                                                                                                           </t>
  </si>
  <si>
    <t xml:space="preserve">N° de madres capacitadas  cabeza de familia  capacitadas en diferentes artes u oficios anualmente y fomentar su agremiación.                                                                                                                                                                              </t>
  </si>
  <si>
    <t xml:space="preserve">Capacitar   a  80 mujeres cabeza de familia diferentes artes  u oficios  de carácter tècnico, operativo y manual, y    fomentar su agremiación.                                                                     </t>
  </si>
  <si>
    <t>Beneficiar a  120  madres y padres cabeza de hogar  familias con el programa Alimentos por capacitación y trabajo anualmente en el municipio.</t>
  </si>
  <si>
    <t xml:space="preserve">Realizar  4 Mantenimientos (uno por año),   a las instalaciones de la administración municipal y otras dependencias pertenecientes  al municipio, siempre que lo requieran.                             </t>
  </si>
  <si>
    <t xml:space="preserve">No. de  Mantenimientos realizados a las instalaciones  de la Administración Municipal y otras dependencias pertenecientes a la administración que lo requieran.                                        </t>
  </si>
  <si>
    <t xml:space="preserve">Realizar  2 Mantenimientos y reparaciones por año a los equipos de oficina (SOFTWARE  Y HARDWARE,  OTROS)                                                                                           </t>
  </si>
  <si>
    <t xml:space="preserve">No.  de mantenimientos y reparaciones realizados por año a los equipos de  oficina existentes en la administración municipal.                                                                                      </t>
  </si>
  <si>
    <t>Promover mecanismos de participación comunitaria en procesos de vigilancia a la inversión Pública,  mediante la capacitación de    30 Líderes comunales anualmente para que conformen las veedurías ciudadanas.</t>
  </si>
  <si>
    <t xml:space="preserve">N°  de líderes comunales capacitados mediante la promoción  de mecanismos de participación por año  en procesos de vigilancia de la inversión pública.                                      </t>
  </si>
  <si>
    <t>Realizar   2 Capacitaciones a la ciudadanìa interesada en aprender sobre  de participaciòn  ciudadana con el propòsito de formar lideres comunitarios.</t>
  </si>
  <si>
    <t>N° de capacitaciones realizadas.</t>
  </si>
  <si>
    <t>Elaboración y actualización anual  de 6 herramientas de planificación vitales  en el cumplimiento de las competencias dadas por la Constitución y la Ley ( Plan de Desarrollo, Plan Indicativo,  Plan Operativo Anual de Inversión POAI,  Marco Fiscal de mediano Plazo MFMP,   Presupuesto,  Plan Anualizado de Caja)</t>
  </si>
  <si>
    <t xml:space="preserve">N° de herramientas de planificación elaboradas y actualizadas anualmente.                                                                                                                                                           </t>
  </si>
  <si>
    <t>Estado de avance  en la realizaciòn de la estratificaciòn socio econòmica del municipio</t>
  </si>
  <si>
    <t>Evaluar y reportar 4 informes sobre el estado de avance al cumplimiento de metas del plan de desarrollo  a Planeación departamental y al DNP.</t>
  </si>
  <si>
    <t xml:space="preserve">N° de informes reportados y evaluados anualmente                                                                                                                                                           </t>
  </si>
  <si>
    <t>Garantizar el pago de 48 meses  del Inspector de Policìa</t>
  </si>
  <si>
    <t>No. De meses  en que se garantiza el pago del inspector de policia</t>
  </si>
  <si>
    <t>Garantizar la contratación,  permanencia y  funcionamiento del  defensor de familia y Psicologo,  Trabajador social, de la comisaria de familia,  durante 48 meses del periodo de gobierno.</t>
  </si>
  <si>
    <t xml:space="preserve">N° de meses del periodo de gobierno en que se garantiza  la permanencia y funcionamiento  de  defensor de familia, Psicologo, Trabajador Social .                                                                                                                                                                        </t>
  </si>
  <si>
    <t>Mediante convenios interinstitucionales con la Policía Nacional,    apoyar con 4  dotaciones  el suministro de  diferentes implementos para su funcionamiento.</t>
  </si>
  <si>
    <t>N° de  dotaciones mediante el cual se apoya el suministro  de diferentes elementos para su funcionamiento para su funcionamiento.</t>
  </si>
  <si>
    <t xml:space="preserve">Vincular con programas  de atenciòn psicolìgica y social   a la población afectada por los distintos tipos de violencia  durante los 48 meses de gobierno, con el objeto de  mejorar su calidad de vida y reiserciòn a la vida a la sociedad.(ODM) anualmente                                        </t>
  </si>
  <si>
    <t>No. De meses del periodo de gobierno con programas de atenciòn psicològica y  social a la poblaciòn afectada</t>
  </si>
  <si>
    <t xml:space="preserve">Fortalecer la Calidad Educativa mediante la Implementación de 2 Capacitaciones anuales a los Docentes. </t>
  </si>
  <si>
    <t>En convenio con la Policia Nacional, el ICBF, y la defensoria de familia, capacitar  a 100 padres de familia y Jovenes del grado 10 y 11  en temas  de convivencia  y el amor por la familia, anualmente.</t>
  </si>
  <si>
    <t>No. De padres de familia y Jovenes de 10 y 11 capacitados anualmente.</t>
  </si>
  <si>
    <t>No. De meses por año  con atención integral  a pacientes identificados con VIH-SIDA y ETS.</t>
  </si>
  <si>
    <t>Brindar atención 12 meses por año  con servicios de salud  necesarios a pacientes identificados  con VIH-SIDA y ETS 12  para controlar y prevenir  su propagación.</t>
  </si>
  <si>
    <t xml:space="preserve">N° de jóvenes capacitados en temas de planificación familiar   anualmente                                                                                                                                    </t>
  </si>
  <si>
    <t>No. de capacitaciones realizadas anualmente  en educación sexual dirigida a padres de familia sobre abuso y explotación sexual en la niñez.</t>
  </si>
  <si>
    <t>No. de capacitaciones de sensibilización ciudadana  realizadas anualmente sobre motivación personal y autoestima para evitar muerte violenta.</t>
  </si>
  <si>
    <t>No. De hectareas en donde se realizan actividades de control y vigilancia ambientales.</t>
  </si>
  <si>
    <t>No. De meses or año con disponibilidad de personal profesional para tratar pasientes  con problemas mentales y lesiones violentas evitables.</t>
  </si>
  <si>
    <t>No. De meses por año   con vigilancia.</t>
  </si>
  <si>
    <t>Formular, ejecutar y evaluar el Plan de Atención Básica municipal</t>
  </si>
  <si>
    <t>No. De planes  formulados, ejecutados y evaluados.</t>
  </si>
  <si>
    <t>N° de meses en que se garantiza el pago de  servicios públicos en las Instituciones públicas.</t>
  </si>
  <si>
    <t>Garantizar el pago de los servicios públicos 12 meses por año  en Las Instituciones  Educativas del Municipio.</t>
  </si>
  <si>
    <t>No de capacitaciones realizadas  a los funcionarios pùblicos del municipio</t>
  </si>
  <si>
    <t>Brindar capacitación y asistencia técnica   2 veces por año  a los funcionarios  publicos del municipio orientados al desarrollo eficiente de las competencias de Ley</t>
  </si>
  <si>
    <t xml:space="preserve">Construir y mejorar  40 obras de arte  en las vías terciarias  del municipio   durante el periodo de gobierno  priorizando los puntos crìticos.      (Alcantarillas, Gabiones, Cunetas, Pontones, Puentes, entre otros).                                                  </t>
  </si>
  <si>
    <t>No. De evaluaciones  y rendicion de cuetas realizadas durante el periodo de gobierno.</t>
  </si>
  <si>
    <t>Realizar  4 Evaluaciones a la gestion municipal  y rendición de cuentas durante el periodo de gobierno.</t>
  </si>
  <si>
    <t>INDICADOR META DE PRODUCTO</t>
  </si>
  <si>
    <t>PROGRAMA</t>
  </si>
  <si>
    <t xml:space="preserve">2.Sector Salud                                                                                                                                                                                                              </t>
  </si>
  <si>
    <t>Realizar seguimiento de crecimiento y desarrollo a 100 niños  identificados con bajo peso al nacer anualmente</t>
  </si>
  <si>
    <t>No. De planes elaborados y ejecutados</t>
  </si>
  <si>
    <t>Numero de Planes formulados, ejecutados y evaluados</t>
  </si>
  <si>
    <t xml:space="preserve">No. De jovenes  beneficiados </t>
  </si>
  <si>
    <t>Ampliar cobertura  al régimen subsidiado en 200 durante el cuatrienio.</t>
  </si>
  <si>
    <t>Numero de nuevos afiliados al Régimen Subsidiado</t>
  </si>
  <si>
    <t xml:space="preserve">Mediante el programa puntas y colas  con la ESSA  Conectar la red eléctrica   40 viviendas en el municipio para beneficiar a igual número de familias  (urbano y rural )                                                                                                                               </t>
  </si>
  <si>
    <t>Garantizar y mantener   en el sistema educativo  a más niños y jóvenes del municipio</t>
  </si>
  <si>
    <t>Nº de niños y Jovenes  mantenidos en el sistema educativo oficial del municipio</t>
  </si>
  <si>
    <t xml:space="preserve">Realizar capacitaciones a 400 padres de familia en temas de salud sexual, explotación sexual y abuso infantil      anualmente                                                                                  </t>
  </si>
  <si>
    <t xml:space="preserve">Capacitar a 400 jóvenes en temas de planificación familiar y salud sexual y reproductiva, ETS  de los grados 9 – 10 y 11     anualmente                                                                                                    </t>
  </si>
  <si>
    <t>Atender a mínimo a 300 personas anualmente  mediante consulta  psicológica con el fin de mantener una población  mentalmente sana.</t>
  </si>
  <si>
    <t xml:space="preserve">Fomentar técnicas de solución de conflictos familiares a 300 padres de familia con ayuda profesional.       </t>
  </si>
  <si>
    <t>Realizar 5 talleres     a la comunidad estudiantil  del municipio  en temas de  autoestima, motivación, sensibilización ciudadana accidentes de tránsito y muertes  violentas cada año.</t>
  </si>
  <si>
    <t>Formular, ejecutar y evaluar el Plan de Decenal de Salud Municipal 2012-2021 Atención Básica municipal de acuerdo con reglamentado en el artículo 45 de la Ley 152 del 94.</t>
  </si>
  <si>
    <t>Entregar 4 dotaciones de material didactico, equipos de computo  y medios pedagógicos a las instituciones y centros educativos que lo requieran durante el cuatrienio</t>
  </si>
  <si>
    <t>Garantizar  durante 48 meses del periodo de gobierno, conectividad virtual a las instituciones educativas que faciliten los procesos integrales de aprendizaje en los alumnos</t>
  </si>
  <si>
    <t>No. De meses del periodo de gobierno  con conectibidad virtual  en las instituciones educativas.</t>
  </si>
  <si>
    <t>No. De auditorias realizadas por año</t>
  </si>
  <si>
    <t>Realizar  4 auditorías por año a las ARS para garantizar los servicios de Salud a la Población.</t>
  </si>
  <si>
    <t>Mediante mínimo 4 campañas, identificar a  los habitantes infectados con la enfermedad del Chagas, y fortalecer programas para contrarrestar las ETV (enfermedades de transmisión vectorial).</t>
  </si>
  <si>
    <t>No de campañas realizadas</t>
  </si>
  <si>
    <t>No. De dotaciones de equipos  e instrumentos, dados durante el periodo de gobierno</t>
  </si>
  <si>
    <t>No de niños, niñas y Jovenes atendidos con programas de alimentación escolar.</t>
  </si>
  <si>
    <r>
      <t xml:space="preserve">Beneficiar  con  transporte escolar a </t>
    </r>
    <r>
      <rPr>
        <sz val="11"/>
        <color indexed="10"/>
        <rFont val="Calibri"/>
        <family val="2"/>
      </rPr>
      <t xml:space="preserve">   </t>
    </r>
    <r>
      <rPr>
        <b/>
        <sz val="11"/>
        <rFont val="Calibri"/>
        <family val="2"/>
      </rPr>
      <t xml:space="preserve">260 </t>
    </r>
    <r>
      <rPr>
        <sz val="11"/>
        <rFont val="Calibri"/>
        <family val="2"/>
      </rPr>
      <t xml:space="preserve"> </t>
    </r>
    <r>
      <rPr>
        <sz val="11"/>
        <color theme="1"/>
        <rFont val="Calibri"/>
        <family val="2"/>
      </rPr>
      <t xml:space="preserve">estudiantes  ubicados en zonas de dificil acceso anualmente      </t>
    </r>
  </si>
  <si>
    <t xml:space="preserve">Realizar 4  mantenimientos uno por año,  y mejoramiento  de la planta de tratamiento de aguas residuales cabecera municipal </t>
  </si>
  <si>
    <t>No. Mantenimientos y mejoramientos realizados a la planta de tratamiento de aguas residuales</t>
  </si>
  <si>
    <t xml:space="preserve">N° de  plantas de tratamiento construidas                                                                                                                                                            </t>
  </si>
  <si>
    <t xml:space="preserve">Construcción de  100 unidades sanitarias, pozos septicos en viviendas del sector rural mas vulnerables.                                                                 </t>
  </si>
  <si>
    <t>Incentivar y fomentar  los Juegos  intercolegiados mínimo en  4 disciplinas  anualmente para  vincular a 2723 estudiantes en actividades deportivas</t>
  </si>
  <si>
    <t>Dotar 10 escenarios  deportivos del municipio, con la infraestructura  necesaria, adecuada y moderna para la practica del deporte</t>
  </si>
  <si>
    <t>Contratar un instructor  anualmente  para fomentar, capacitar  y orientar la practica del deporte y la recreaciòn.</t>
  </si>
  <si>
    <t>Apoyar  mínimo 2 competencias  a deportistas  de alto rendimiento, que representen a nuestro Municipio dentro y fuera del Departamento, anualmente</t>
  </si>
  <si>
    <t xml:space="preserve">No de competencias apoyadas anualmente </t>
  </si>
  <si>
    <t xml:space="preserve">Mediante 48 meses del periodo de gobierno  fomentar la práctica del deporte  en niños, mujeres y adultos mayores, mediante ejercicio dirigido  </t>
  </si>
  <si>
    <t>No. De meses  del  periodo de gobierno en que mediane ejercicio dirigido se fometa la practica del deporte en niños, mujeres y adultos mayores</t>
  </si>
  <si>
    <t xml:space="preserve">Fortalecimiento a la Cultura mediante la capacitación a 120 Estudiantes en las diferentes  Manifestaciones Artísticas y Culturales en Danzas y Música,música, obras de teatro, danzas, cuentos, coplas, romerías ciclo paseos y aeróbicos.                                      </t>
  </si>
  <si>
    <t>Fomentar  la cultura artística  y cultural de municipio,  mediante el apoyo  y organizaciòn de 12 eventos culturales anualmente (fiesta del retorno, fiestas religiosas, fiestas patronales, feria ganadera,  dia del campesion,  ect.)</t>
  </si>
  <si>
    <t xml:space="preserve">Creación  de la LUDOTECA MUNICIPAL, y dotación de materiales y equipos </t>
  </si>
  <si>
    <t>No. De Ludotecas creadas y dotadas con materiales y equipos</t>
  </si>
  <si>
    <t xml:space="preserve">Construcción Ampliación y adecuación de la infraestructura en 6 instituciones educativas (Centros Educativos)  de acuerdo con sus necesidades durante el periodo de gobierno  </t>
  </si>
  <si>
    <t xml:space="preserve">Atender  1724 niños, niñas y jovenes  estudiantes con programas de alimentación escolar anualmente en el municipio,  </t>
  </si>
  <si>
    <t xml:space="preserve">Mantener  7410 afiliados al régimen subsidiado de seguridad social del nivel I  II  del sisben.        </t>
  </si>
  <si>
    <t xml:space="preserve">N° de afiliados  al régimen subsidiado de seguridad social  mantenidos en el sistema del nivel I  II I del sisben.    </t>
  </si>
  <si>
    <t xml:space="preserve">Vacunar a   150 Niños menores o iguales a 1 año con esquema completo (TRIPLE VIRAL) anualmente.   </t>
  </si>
  <si>
    <t xml:space="preserve">Vacunar a   771  Niños menores o iguales a 5 años  con esquema completo  anualmente.       </t>
  </si>
  <si>
    <t>Garantizar la atención integral con servicios de salud  pública  a 9004 habitantes, en  promoción, prevención   y tratamiento de la enfermedad, mediante la contratación de servicios con la E.S.E. … durante el cuatrienio</t>
  </si>
  <si>
    <t xml:space="preserve">Implementar y garantizar el funcionamiento del programa AIEPI  para  brindar atención a  130  madres y niños menores anualmente.                                     </t>
  </si>
  <si>
    <t>Prestar los servicios de salud y actividades de detección temprana y protección especifica como mínimo a 100 mujeres embarazadas realizándoles controles emanados en la resolución 0412/2000 y seguimiento anualmente</t>
  </si>
  <si>
    <t xml:space="preserve">N° de mujeres  embarazadas  a las que se les presta servicios de salud con controles    anualmente                                                                               </t>
  </si>
  <si>
    <t xml:space="preserve">Capacitar a 300 padres de familia anualmente en temas de educación sexual  sobre abuso y explotación sexual de la niñez. </t>
  </si>
  <si>
    <t>Garantizar 12 meses por año la disponibilidad  de personal profesional para tratar a pasientes con problemas mentales y lesiones violentas evitables.</t>
  </si>
  <si>
    <t>Realizar 4 capacitaciones anualmente de sensibilización ciudadana, sobre motivación personal y autoestima para evitar muertes violentas  a población menor de 18 años.</t>
  </si>
  <si>
    <t>Gestionar mínimo 2 dotaciones  de equipos e instrumentos necesarios en la E.S.E  Hospital San Jose  para brindar calidad eficiencia y eficacia en la atención durante el periodo de gobierno</t>
  </si>
  <si>
    <t xml:space="preserve">Construcción  plan maestro de alcantarillado sanitario y pluvial.            </t>
  </si>
  <si>
    <t>% avance  construcción  del Plan Maestro de  alcantarillado.</t>
  </si>
  <si>
    <t>Construcción Plan Maestro de Acueducto del municipio</t>
  </si>
  <si>
    <t>%  Construcción Plan maestro de Acueducto.</t>
  </si>
  <si>
    <t xml:space="preserve">N°  acueductos construidos  y mantenidos durante el periodo de gobierno.                    </t>
  </si>
  <si>
    <t xml:space="preserve">Reposición  de 300ML de tubería de red de distribución de agua                                </t>
  </si>
  <si>
    <t>Mantener  y subsidiar   671  viviendas  con prioridad en familias  del estrato I y II del sisben  con conexión al sistema de acueducto  y garantizar un óptimo servicio.</t>
  </si>
  <si>
    <t xml:space="preserve">Construcción  de 2 plantas de tratamiento para agua potable </t>
  </si>
  <si>
    <t>No. De plantas de tratamiento de agua potable construidas</t>
  </si>
  <si>
    <t>Mediante convenios con el SENA Realizar capacitación anualmente en diferentes  áreas a 200 estudiantes de bachillerato con el objeto de mejorar la calidad educativa en el municipio y la proyección de mano de obra calificada</t>
  </si>
  <si>
    <t>No de capacitaciones en diferentes áreas a estudiantes en bachillerato realizadas anualmente en el municipio, con el objeto de mejorar la calidad educativa y la proyección de mano de obra calificada</t>
  </si>
  <si>
    <t>Fomentar, desarrollar la practica del deporte y la recreaciòn mediante organizaciòn y ejecuciòn de  20 campeonatos y actividades deportivas, en las diferentes disciplinas  anualmente ( olimpiadas del saber Juegos Ancestrales, Interveredales, Interbarrios y eventos municipales).</t>
  </si>
  <si>
    <t>Fomentar la lectura y escritura y facilitar el acceso a la información y el conocimiento de 1856 niños, niñas y jovenes anualmente.</t>
  </si>
  <si>
    <t xml:space="preserve">N° de familias y viviendas beneficiadas con instalación de gas domiciliario.                                  </t>
  </si>
  <si>
    <t>Realizar 4 olimpiadas del saber donde brillará la cultura y los juegos ancestrales durante el periodo de gobierno</t>
  </si>
  <si>
    <t>No. De olimpiadas del saber realizadas</t>
  </si>
  <si>
    <t>Capacitar en diferentes oficios tecnicos  a 120 mujeres, durante el periodo de gobierno  para Fortalecer la participación de la mujer en todos los campos, que como parte importante de la familia es también parte importante en el desarrollo de los pueblos.</t>
  </si>
  <si>
    <t>No. De mujeres capacitadas en oficios tecnicos durante el periodo de gobierno.</t>
  </si>
  <si>
    <t>No. De habitantes  integrados mediante la promoción y desarrollo cultural a través de las OLIMPIADAS DEL SABER.</t>
  </si>
  <si>
    <t>Integrar a  9004 habitantes del municipio, Mediante la promoción del desarrollo cultural a través de las OLIMPIADAS DEL SABER   mediante la identificación,  insentivos,  fomentando el folclor,arte,  cantos, leyendas, historias de mi municipio.</t>
  </si>
  <si>
    <t xml:space="preserve">Realizar 200 Mejoramientos de vivienda para  beneficiar a igual número de familias   del municipio, durante el periodo de gobierno.                                                                                                                    </t>
  </si>
  <si>
    <t>No. De viviendas construidas mediante subsidios a familias afectadas por la ola invernal, asentadas  en zonas de alto riesgo.</t>
  </si>
  <si>
    <t>Garantizar la atención con salud oral a 7410  habitantes afiliados al regimen subsidiado del municipio, priorizando el tratamiento de caries para propender por  una buena salud oral.</t>
  </si>
  <si>
    <t xml:space="preserve">Vincular al programa de control nutricional (talla y peso) a 1856 niños y  Jóvenes de 5 a 16 años en edad escolar     anualmente                           </t>
  </si>
  <si>
    <t>realizar campañas 2 campañas por año de detección temprana del cáncer de próstata, uterino, mamario ect.., para su tratamiento</t>
  </si>
  <si>
    <t xml:space="preserve">Construir y mantener mínimo 6 acueductos veredales    durante el periodo de gobierno   entre ellos los acueductos de la Laguna de Ortices, Pangua, Queraga, Hato, Tanqueva, Mogotocoro, etc.                                                                                                                                             </t>
  </si>
  <si>
    <t xml:space="preserve">Mantenimiento en 300 Ml de la red de acueducto.                 </t>
  </si>
  <si>
    <t xml:space="preserve">N° de metros mantenidos de acueducto              </t>
  </si>
  <si>
    <t>Instalar  671 FILTROS DE VIDA,  elaborados por niños y jovenes  del municipio con el fin de  mejorar la calidad del agua mediante filtros lentos de agua para cada vivienda</t>
  </si>
  <si>
    <t>No. De filtros  de vida elaborados e instalados.</t>
  </si>
  <si>
    <t>No. De familias que clasifican  la basura para su recolección, tratamiento y disposicíon final.</t>
  </si>
  <si>
    <t>construir mínimo dos mil (2.000) metros de huellas en los sitios críticos de las vías terciarias de nuestro municipio</t>
  </si>
  <si>
    <t>No. De metros de huella construida en sitios críticos  de vias terciarias</t>
  </si>
  <si>
    <t xml:space="preserve">Mantenimiento rutinario, mejoramiento y reparación de 184 km de las red terciaria del municipio  anualmente                                                                                               </t>
  </si>
  <si>
    <t>No. De pequeños agricultores con asistencia tecnica y capacitación para fomentar y desarrollar el sector agropecuario y agroindustrial.</t>
  </si>
  <si>
    <t>crear un fondo agropecuario para el fomento de proyectos productivos</t>
  </si>
  <si>
    <t>Porcentaje creación fondo agropecuario para el fomento de proyectos productivos</t>
  </si>
  <si>
    <t xml:space="preserve"> mejoramiento de praderas, cercas, vermifugación de bovinos, ovinos, caprinos, de 100 fincas (1 por familia) dando prioridad a las de escasos recursos.</t>
  </si>
  <si>
    <t>No. De fincas (1 por familia) mejoradas</t>
  </si>
  <si>
    <t>Implementar 50  granjas integrales   en cultivos de  pan coger pan comer,  incluidas las hortalizas y cria de  especies menores, como conejos, cabras, ovejas, cerdos, aves de corral etc.</t>
  </si>
  <si>
    <t>No. de granjas integrales implementadas</t>
  </si>
  <si>
    <t>Conformar un comité de carácter mixto para realizar investigación sobre  el desarrollo de pequeña industria a partir de un producto representativo del municipio suceptible de industrializar.</t>
  </si>
  <si>
    <t>porcentaje avance en la conformación del comité para realizar investigación</t>
  </si>
  <si>
    <t xml:space="preserve">Diseñar, desarrollar y promocionar  2 rutas turìsticas que contemple  la visita a (a la laguna de ortices, las cascadas de la quebrada linderos, las aguas termales del Vichi, la isgaura, cuevas de Borrero, lagunitas y la vista sobre el cañón del Chicamocha desde el punto más elevado que es el alto del rayo ),motivando inicialmente a Nuestros alumnos de primaria y secundaria para que los visite y puedan dar razón de ellos a los turistas. </t>
  </si>
  <si>
    <t>Capacitar anualmente a 200 Jóvenes, adolescentes  en edades de 12 a 18 años, sobre   normas de comportamiento ciudadano y respeto por la vida,  con fundamento en temas como  la Constitución colombiana,  violencia intrafamiliar,  uso de estimulantes y alucinogenos, y bebidas embriagantes .</t>
  </si>
  <si>
    <t xml:space="preserve">N° de Jóvenes, adolescentes  y adultos, capacitados anualmente sobre normas de comportamiento y respeto por la vida.                                                                                                                                                       </t>
  </si>
  <si>
    <t>Crear y poner en funcionamiento  a través de la comisaria de familia un centro de conciliación y que los actos que en él se produzcan surtan como efecto de cosa juzgada, mediante el programa CONCILIEMOS NO PELIEMOS.</t>
  </si>
  <si>
    <t>Porcentaje de avance en la creación y puesta en funcionamiento del centro de conciliación.</t>
  </si>
  <si>
    <t xml:space="preserve">En convenios con las entidades  competentes en el tema, Realizar durante los 48 meses del periodo de gobierno,  monitoreo y seguimiento  a las  zonas de alto riesgo identificadas en el  mapa,  a fin de  evitar la perdida de vidas humanas   y el deterioro de la natualeza                            </t>
  </si>
  <si>
    <t>durante 48 meses de gobierno en coordinaciòn con la Corporación autónoma de Santander CAS,  garantizar el control de las emisiones contaminantes del aire en la   eliminación  y reciclaje de residuos líquidos y sólidos.</t>
  </si>
  <si>
    <t>No.de  hectareas  reforestadas con especies nativas</t>
  </si>
  <si>
    <t>N° de alumnos de instituciones educativas  concientizados y capacitados sobre el manejo y conservación, protección del medio ambiente y equilibrio del ecosistema</t>
  </si>
  <si>
    <t>Mediante el programa caminos para el progreso convertir nuestras vías y senderos en  un Jardín, reforestando con 5000 arboles de especies nativas, que ayudarán a prevenir la erosion de taludes y derrumbes.</t>
  </si>
  <si>
    <t xml:space="preserve">No. Arboles de especies nativas sembrados envias y  senderos </t>
  </si>
  <si>
    <t xml:space="preserve">Concientizar y Capacitar a 1856  alumnos de las instituciones educativas de municipio,  sobre el manejo, la conservación  y protección del medio ambiente,  equilibrio del ecosistema, anualmente  </t>
  </si>
  <si>
    <t xml:space="preserve">Realizar 5 actualizaciones  anualmente a la base de datos del SISBEN en el municipio.    </t>
  </si>
  <si>
    <t>No de actualizaciones realizadas a la base de datos  de los contribuyentes de impuestos municipales</t>
  </si>
  <si>
    <t>Realizar la estratificaciòn socio econòmica del municipio</t>
  </si>
  <si>
    <t>Actualización del  Esquema de Ordenamiento territorial.</t>
  </si>
  <si>
    <t>Porcentaje de avance actualización EOT</t>
  </si>
  <si>
    <t>Realizar  4  actualizaciones a la base de datos una por año de los  contribuyentes de impuestos municipales (Predial – Industria y Comercio, plusvalias, ect)  para adelantar acciones  de cobro   que conduzcan  a mantener  la cartera  del fisco municipal actualizada.</t>
  </si>
  <si>
    <t>Realizar la actualización catastral rural</t>
  </si>
  <si>
    <t>Porcentaje estado de avance de la actualización catastral</t>
  </si>
  <si>
    <t>No. De meses  actualizado y funcionando el MECI y el Sistema de Calidad</t>
  </si>
  <si>
    <t>Mantener actualizado y funcionando  durante los 48 meses del periodo de gobierno  el MECI  y el Sistema de Calidad.</t>
  </si>
  <si>
    <t xml:space="preserve">N°   de mantenimientos y mejoramientos realizados a los bienes del municipio  anualmente.                                                                                                    </t>
  </si>
  <si>
    <t>No. De meses del periodo de gobierno con las vias señalizadas y mantenidas en buen estado</t>
  </si>
  <si>
    <t>Señalizar  y mantener  en buen estado durante 48 meses del periodo de gobierno, las vias urbanas  del municipio para prevenir accidentes de transito</t>
  </si>
  <si>
    <t>Realizar  4 capacitaciones  durante el periodo de gobierno (1por año) a los miembros de las juntas de acción comunal  en programas de elección de ciudadanos a los espacios de participación comunitaria, y funciones  que debe cumplir el líder comunitario.</t>
  </si>
  <si>
    <t>No. de capacitaciones realizadas  a los miembros de las juntas de acción comunal en programas de elección de ciudadanos a los espacios de participación comunitaria y funciones que deben cumplir los lideres comunitarios.</t>
  </si>
  <si>
    <t xml:space="preserve">N° de familias  beneficiadas con el mantenimiento y prestación del servicio.           </t>
  </si>
  <si>
    <t>Mediante convenios interinstitucionales con el SENA, capacitar a  300 Jovenes   con el objetivo prioritario en la educación hacia el desarrollo agropecuario, trabajo en equipo, conformación de pequeñas empresas y la conformación y desarrollo  turísmo local y regional, durante el periodo de gobierno.</t>
  </si>
  <si>
    <t>En convenio con el SENA, capacitar,  asesorar y acompañar a   60 líderes comunitarios, anualmente en  la conformación de microempresas, y alianzas para el desarrollo   del ecoturismo del municipio.</t>
  </si>
  <si>
    <t xml:space="preserve">Brindar capacitación, asistencia técnica y seguimiento a   100  líderes  campesinos,  sobre  técnicas de mejoramiento de la raza  en  producción lechera en ganado vacuno  (bovinas),  especies menores,  para  mejorar la actividad económica de nuestros campesinos.  </t>
  </si>
  <si>
    <t>No. de  líderes campesinos capacitados   en técnicas de mejoramiento de la raza…</t>
  </si>
  <si>
    <t>Fomentar el cultivo de frutales  mediante  el suministro de 2000 plántulas  o colinos a pequeños y medianos propietarios  en el sector  rural  durante el periodo de gobierno.</t>
  </si>
  <si>
    <t>No. de plántulas o colinos suministrados a pequeños y medianos propietarios del sector rural, para fomentar el cultivo de frutales.</t>
  </si>
  <si>
    <t xml:space="preserve">mediante  asistencia técnica y capacitación  a  300 pequeños agricultores, fomentar  y crear  nuevas fami, micro, pequeñas y medianas empresas; al cual tengan acceso los sanandreseños emprendedores, al sector agropecuario y agroindustrial.   </t>
  </si>
  <si>
    <t xml:space="preserve">Conformar y garantizar el funcionamiento durante 48 meses del periodo de gobierno  del Comité local  de Prevención y Atención de Desastres    CLOPAD                                         </t>
  </si>
  <si>
    <t>Reforestar 20 hectáreas con especies nativas (aliso, laurel, roble, loqueto, entre otros)  para proteger   microcuencas, quebradas y cañadas  que surten el agua al municipio.</t>
  </si>
  <si>
    <t>Contrucción  de 2 plantas de tratamiento de aguas residuales PTARs en centros poblados.</t>
  </si>
  <si>
    <t xml:space="preserve">Apoyar y Garantizar el funcionamiento del ancianato  “MARIA RALFOS"   durante los 48 meses del periodo de gobierno,  mediante  SUBSIDIOS  a los  adultos mayores internos.                                                                                    </t>
  </si>
  <si>
    <t xml:space="preserve">N° de meses del periodo de gobierno, en que se apoya y se garantiza el funcionamiento del ancianato MARIA RALFOS del municipio.                                                                                                                                                                                                                                               </t>
  </si>
  <si>
    <t>Mediante actividades culturales, artísticas, deportivas  y  recreativas  beneficiar  por lo menos 300  adultos mayores anualmente</t>
  </si>
  <si>
    <t>atender y apoyar  a 31 personas en condiciòn de  desplazamiento forzado,  en programas integrales que garanticen la reinserción  a la vida social y productiva    del municipio  anualmente.</t>
  </si>
  <si>
    <t>Proteger  Atender y brindarle condiciones dignas a 390 personas con discapacidad durante el periodo de gobierno..</t>
  </si>
  <si>
    <t>Proteger y atender con programas  integralmente a 1462 adultos mayores de 60 años existentes en el municipio anualmente.</t>
  </si>
  <si>
    <t xml:space="preserve">otorgar Subsidios para construcción de 50  vivienda a familias  afectadas por la ola invernal,  asentadas en zonas alto riesgo para  reubicación a familias de escasos recursos. </t>
  </si>
  <si>
    <t xml:space="preserve">Realizar 4 Mantenimientos y adecuaciónes a los escenarios artísticos y culturales culturales en el municipio durante el periodo de gobierno </t>
  </si>
  <si>
    <t>No. De mantenimientos y adecuaciónes a los escenarios artísticos y culturales del municipio</t>
  </si>
  <si>
    <t xml:space="preserve">Mantenimiento,  prestación del servicio y expansion del alumbrado público del municipio para beneficiar a 744 familias del casco urbano  y sus corregimientos con el servicio, durante el periodo de gobierno.                                                                                                                                           </t>
  </si>
  <si>
    <t>Con la asesoria de la CAS realizar mantenimiento y adecuación a la planta  de tratamiento integral de residuos sólidos del municipio durante el periodo de gobierno</t>
  </si>
  <si>
    <t>Porcentaje de avance en el mejoramiento y adecuación de la MORGUE</t>
  </si>
  <si>
    <t xml:space="preserve">Realizar mejoramiento, adecuación a  la MORGUE  del Cementerio </t>
  </si>
  <si>
    <t xml:space="preserve">Realizar 2 mantenimientos por año a las instalaciones del Cementerio Municipal  y mantener controlado la exhumación de cadaveres  </t>
  </si>
  <si>
    <t xml:space="preserve">No. De manteminimientos realizados por año al cementerio municipal </t>
  </si>
  <si>
    <t xml:space="preserve">Realizar  mantenimiento y mejoramiento  mínimo  1 ves por año  a parques,  Matadero Municipal, Plazas de Mercado, andenes, calles y mobiliarios del espacio público       </t>
  </si>
  <si>
    <t xml:space="preserve">Realizar mantenimiento y adecuaciòn a  minimo 5  escenarios deportivos por año,c con prioridad en los más concurridos  </t>
  </si>
  <si>
    <t>dotación de 5 equipos de maquinaria ( volqueta, cargador, mini vibro compactador (Ranas), trompo (Mezcladora), Martillo neumático).</t>
  </si>
  <si>
    <t>No. De equipos de maquinaria dotados</t>
  </si>
  <si>
    <t>Construcción nueva Planta de sacrificio para ganado mayor y menor para cumplir con los requisitos  de asepsia mínimos establecidos por el INVIMA</t>
  </si>
  <si>
    <t>Porcentaje de avance en la construcción  de la planta de sacrificio de Ganado mayor y menor.</t>
  </si>
  <si>
    <t xml:space="preserve">Capacitar anualmente  a los integrantes de las 40 Juntas  de Acción comunal en temas relacionados  con la gestión pública local.                                                                                                  </t>
  </si>
  <si>
    <t xml:space="preserve">N° de integrantes de juntas de acción comunal  capacitados anualmente en temas relacionados en la gestión pública local.                                                                                                             </t>
  </si>
  <si>
    <t>Reforestar  10 hectareas  de predios de reserva hídrica y zonas de reserva natural</t>
  </si>
  <si>
    <t>No. De hectareas reforestadas en  predios de reserva hídrica y zonas de reserva natural</t>
  </si>
  <si>
    <t xml:space="preserve">Pavimentación y mejoramiento  de 400 metros cuadrados de las vías internas del casco urbano y corregimientos del municipio   durante el periodo de gobierno.                                                                </t>
  </si>
  <si>
    <r>
      <t>Con la asesoría de la Corporación Autonoma de Santander CAS,   Coordinar y dirigir  las actividades permanentes de control y vigilancia ambientales de (27.979</t>
    </r>
    <r>
      <rPr>
        <sz val="11"/>
        <color indexed="10"/>
        <rFont val="Calibri"/>
        <family val="2"/>
      </rPr>
      <t xml:space="preserve"> </t>
    </r>
    <r>
      <rPr>
        <sz val="11"/>
        <color theme="1"/>
        <rFont val="Calibri"/>
        <family val="2"/>
      </rPr>
      <t>hectareas)   en relación con la comercialización  de los recursos naturales renovables o con actividades contaminantes y degradantes de las aguas, el aire o el suelo</t>
    </r>
  </si>
  <si>
    <t>No. De familias vinculadas al programa</t>
  </si>
  <si>
    <t>Beneficiar a 250 Adultos mayores mas vulnerables  con  programas de protección al adulto mayor</t>
  </si>
  <si>
    <t xml:space="preserve">Instalación de gas domiciliario a  100   viviendas  del municipio  y beneficiar a igual número de familias.                      </t>
  </si>
  <si>
    <t>Numero de mantenimientos y adecuaciones realizados a la planta de tratamiento de residios solidos del municipio.</t>
  </si>
  <si>
    <t>mediante campañas educativas  lograr que 671 familias clasifiquen la basura para su recolección, tratamiento y disposición final</t>
  </si>
  <si>
    <t xml:space="preserve">Realizar tratamiento  al agua potable para consumo humano durante 48 meses del periodo de gobierno    para reducir el IRCA por debajo del 5%                                                                                                  </t>
  </si>
  <si>
    <t xml:space="preserve">N° de  meses en que se realiza tratamiento  al agua potable para consumo humano     para reducir el IRCA por debajo del 5%                                                                                                                                                                            </t>
  </si>
  <si>
    <t xml:space="preserve">N° de ML  de red de tubería  cambiados      </t>
  </si>
  <si>
    <t>Vigilar y controlar durante 12 meses por año,  la calidad, producción, comercialización y distribución de alimentos para consumo humano, con prioridad en los de alto riesgo epidemiológico,  así como los de materia prima para consumo animal que representen  riesgo para la salud humana.</t>
  </si>
  <si>
    <t xml:space="preserve">3. Sector  Agua potable y saneamiento basico                                                                                                                                                                                   </t>
  </si>
  <si>
    <t xml:space="preserve">4. Deporte y recreacion                                                                                                                                                                                                </t>
  </si>
  <si>
    <t xml:space="preserve">5. Sector Cultura                                                                                                                                                                                                             </t>
  </si>
  <si>
    <t xml:space="preserve">6. Sector Servicios públicos diferentes a acueducto alcantarillado y aseo (Sin incluir proyectos de vivienda de interes social)                                                                                               </t>
  </si>
  <si>
    <t xml:space="preserve">7. Sector Vivienda                                                                                                                                                                                                            </t>
  </si>
  <si>
    <t xml:space="preserve">8. Sector  Agropecuario                                                                                                                                                                                                        </t>
  </si>
  <si>
    <t xml:space="preserve">9. Sector Transporte                                                                                                                                                                                                          </t>
  </si>
  <si>
    <t xml:space="preserve">10. Sector Ambiental                                                                                                                                                                                                          </t>
  </si>
  <si>
    <t xml:space="preserve">1. Sector Educación                                                                                                                                                                                                           </t>
  </si>
  <si>
    <r>
      <t xml:space="preserve">1.1 </t>
    </r>
    <r>
      <rPr>
        <b/>
        <sz val="11"/>
        <color indexed="8"/>
        <rFont val="Calibri"/>
        <family val="2"/>
      </rPr>
      <t>Programa</t>
    </r>
    <r>
      <rPr>
        <sz val="11"/>
        <color theme="1"/>
        <rFont val="Calibri"/>
        <family val="2"/>
      </rPr>
      <t xml:space="preserve">: Construcción ampliación y adecuación de infraestructura educativa                                                                                                                                               </t>
    </r>
  </si>
  <si>
    <t xml:space="preserve">1.2 Mantenimiento de infraestructura educativa                                                                                                                                                                      </t>
  </si>
  <si>
    <t xml:space="preserve">1.3  Dotación institucional de material y medios pedagógicos para el aprendizaje                                                                                                                                     </t>
  </si>
  <si>
    <t xml:space="preserve">1.4 Pago de servicios públicos de las instituciones educativas                                                                                                                                                      </t>
  </si>
  <si>
    <t xml:space="preserve">1.5 Transporte escolar                                                                                                                                                                                              </t>
  </si>
  <si>
    <t xml:space="preserve"> 1.6   Capacitación a docentes y directivos docentes                                                                                                                                                                   </t>
  </si>
  <si>
    <t xml:space="preserve">1.7  Alimentación escolar                                                                                                                                                                                           </t>
  </si>
  <si>
    <t xml:space="preserve">1.8  Calidad - gratuidad                                                                                                                                                                                               </t>
  </si>
  <si>
    <t>2.1 Regimen Subsidiado</t>
  </si>
  <si>
    <t xml:space="preserve">2.2   Salud pública   (según régimen de competencias)                                                                                                                                                                </t>
  </si>
  <si>
    <t>2.2.1  Subprograma:  Salud infantil</t>
  </si>
  <si>
    <t>2.2.2  Subprograma: Salud Sexual y Reproductiva</t>
  </si>
  <si>
    <t xml:space="preserve">2.2.3  Subprograma:  Salud oral                                                                                                                                                                                                      </t>
  </si>
  <si>
    <t xml:space="preserve">2.2.4  Subprograma: Salud mental y lesiones violentas evitables                                                                                                                                                                     </t>
  </si>
  <si>
    <t xml:space="preserve">2.2.5  Subprograma: Las enfermedades transmisibles y las zoonosis                                                                                                                                                                   </t>
  </si>
  <si>
    <t xml:space="preserve">2.2.6  Subprograma: Nutrición                                                                                                                                                                                                       </t>
  </si>
  <si>
    <t xml:space="preserve">2.3  Prestación de servicios de salud para la población pobre no asegurada                                                                                                                                           </t>
  </si>
  <si>
    <t xml:space="preserve">2.4  Inversiones directas en la red publica según Plan Bienal en equipos                                                                                                                                             </t>
  </si>
  <si>
    <t xml:space="preserve">3.2.3    Unidades sanitarias                                                                                                                                                                                            </t>
  </si>
  <si>
    <t xml:space="preserve">3.2.2    Construccion de sistemas de tratamiento de aguas residuales                                                                                                                                                     </t>
  </si>
  <si>
    <t xml:space="preserve">3.3.1     Recolección, tratamiento y disposicion final de residuos solidos                                                                                                                                                </t>
  </si>
  <si>
    <t xml:space="preserve">3.2.1    Diseño e implantacion de esquemas organizacionales para la administracion y operacion de sistemas de alcantarillado                                                                                             </t>
  </si>
  <si>
    <t xml:space="preserve">3.1,1     Subsidios - Fondo de solidaridad y predistribucion del ingreso                                                                                                                                                  </t>
  </si>
  <si>
    <t xml:space="preserve">3,1,2 Diseño e implantacion de esquemas organizacionales para la administracion y operacion de sistemas de acueducto                                                                                                  </t>
  </si>
  <si>
    <t xml:space="preserve">3,1,3 Construcción de sistemas de acueducto  (excepto obras para el tratamiento de agua potable)                                                                                                                      </t>
  </si>
  <si>
    <t xml:space="preserve">3.1.4     Rehabilitación de sistemas de acueducto                                                                                                                                                                         </t>
  </si>
  <si>
    <t xml:space="preserve">3.1.5     Programas de macro y micro medicion                                                                                                                                                                            </t>
  </si>
  <si>
    <t xml:space="preserve">3.1.6     Plan de ordenamiento y manejo de cuencas (pomca)                                                                                                                                                               </t>
  </si>
  <si>
    <t xml:space="preserve">3,2 Servicio de alcantarillado                                                                                                                                                                                        </t>
  </si>
  <si>
    <t xml:space="preserve">3.3  Servicio de aseo                                                                                                                                                                                                  </t>
  </si>
  <si>
    <t xml:space="preserve">4.1     Fomento, desarrollo y practica del deporte, la recreacion y el aprovechamiento del tiempo libre                                                                                                                   </t>
  </si>
  <si>
    <t xml:space="preserve">4.2     Construccion, mantenimiento y/o adecuacion de los escenarios deportivos y recreativos                                                                                                                             </t>
  </si>
  <si>
    <t xml:space="preserve">4.3     Dotacion de escenarios deportivos e implementos para la practica del deporte                                                                                                                                      </t>
  </si>
  <si>
    <t xml:space="preserve">4.4     Preinversion en infraestructura                                                                                                                                                                                   </t>
  </si>
  <si>
    <t xml:space="preserve">4.5     Pago de instructores contratados para la practica del deporte y la recreacion                                                                                                                                     </t>
  </si>
  <si>
    <t xml:space="preserve">5.1     Fomento, apoyo y difusion de eventos y expresiones artisticas y culturales                                                                                                                                        </t>
  </si>
  <si>
    <t xml:space="preserve">5.2     Formación, capacitacion e investigacion artística y cultural                                                                                                                                                      </t>
  </si>
  <si>
    <t xml:space="preserve">5.3    Construcción, mantenimiento y adecuación de la infraestructura artística y cultural                                                                                                                               </t>
  </si>
  <si>
    <t xml:space="preserve">5.4     Mantenimiento y dotación de Bibliotecas Públicas                                                                                                                                                                  </t>
  </si>
  <si>
    <t xml:space="preserve">5.5     Dotación de la infraestructura artística y cultural                                                                                                                                                               </t>
  </si>
  <si>
    <t xml:space="preserve">5.6     Pago de instructores y bibliotecologos contratados para la ejecucion de programas y proyectos artísticos y culturales                                                                                             </t>
  </si>
  <si>
    <t xml:space="preserve">A6.1     Mantenimiento y expansión del servicio de alumbrado publico                                                                                                                                                       </t>
  </si>
  <si>
    <t xml:space="preserve">6.2     Construcción, adecuación y mantenimiento de infraestructura de servicios públicos                                                                                                                                 </t>
  </si>
  <si>
    <t xml:space="preserve">6.3     Distribución de gas combustible                                                                                                                                                                                   </t>
  </si>
  <si>
    <t xml:space="preserve">7.1     Planes y proyectos de mejoramiento de Vivienda y Saneamiento Básico                                                                                                                                               </t>
  </si>
  <si>
    <t xml:space="preserve">7.2    Subsidios para reubicación de viviendas asentadas en zonas alto riesgo                                                                                                                                            </t>
  </si>
  <si>
    <t xml:space="preserve">8.1     Montaje, dotación y mantenimiento de granjas experimentales                                                                                                                                                       </t>
  </si>
  <si>
    <t xml:space="preserve">8.2    Proyectos de construccion y mantenimiento de distritos de riego y adecuacion de tierras                                                                                                                           </t>
  </si>
  <si>
    <t xml:space="preserve">8.3     Promoción de alianzas, asociaciones u otras formas asociativas de productores                                                                                                                                     </t>
  </si>
  <si>
    <t>8,4  Programas y proyectos de asistencia técnica  directa rural</t>
  </si>
  <si>
    <t xml:space="preserve">9.1     Construcción y Mejoramiento de vias                                                                                                                                                                                              </t>
  </si>
  <si>
    <t xml:space="preserve">9.2   Mejoramiento  y  Mantenimiento rutinario de vias                                                                                                                                                                                   </t>
  </si>
  <si>
    <t xml:space="preserve">9.3     Compra de maquinaria y equipo                                                                                                                                                                                    </t>
  </si>
  <si>
    <t xml:space="preserve">9.4   Interventoría de proyectos de construcción y mantenimiento de infraestructura de transporte                                                                                                                      </t>
  </si>
  <si>
    <t xml:space="preserve">10.1    Disposición, eliminación y reciclaje de residuos líquidos y sólidos                                                                                                                                              </t>
  </si>
  <si>
    <t xml:space="preserve">10.2    Conservación de microcuencas que abastecen el acueducto, protección de fuentes y reforestación de dichas cuencas                                                                                                 </t>
  </si>
  <si>
    <t xml:space="preserve">10.3   Educación ambiental no formal                                                                                                                                                                                    </t>
  </si>
  <si>
    <t xml:space="preserve">10.4     Adquisición de predios de reserva hídrica y zonas de reserva naturales                                                                                                                                           </t>
  </si>
  <si>
    <t xml:space="preserve">11. Sector  Prevención y atención de desastres                                                                                                                                                                                 </t>
  </si>
  <si>
    <t xml:space="preserve">11.1     Elaboración, desarrollo y actualización de planes de emergencia y contingencia                                                                                                                                   </t>
  </si>
  <si>
    <t xml:space="preserve">11.2     Adecuación de áreas urbanas y rurales en zonas de alto riesgo                                                                                                                                                    </t>
  </si>
  <si>
    <t xml:space="preserve">11.3     Fortalecimiento de los comites de prevención y atencion de desastres                                                                                                                                             </t>
  </si>
  <si>
    <t xml:space="preserve">11.4    Educación para la prevención y atención de desastres                                                                                                                                                             </t>
  </si>
  <si>
    <t xml:space="preserve">11.5     Contratos celebrados con cuerpos de bomberos voluntarios para la prevención y control de incendios                                                                                                              </t>
  </si>
  <si>
    <t xml:space="preserve">12. Sector  Promoción del desarrollo                                                                                                                                                                                           </t>
  </si>
  <si>
    <t xml:space="preserve">12.1     Promocion de capacitación para empleo                                                                                                                                                                            </t>
  </si>
  <si>
    <t xml:space="preserve">12.2     Promoción del desarrollo turístico                                                                                                                                                                               </t>
  </si>
  <si>
    <t xml:space="preserve">13. Sector Atención a grupos vulnerables - Promocion social                                                                                                                                                                   </t>
  </si>
  <si>
    <t xml:space="preserve">13.1     Protección integral de la primera infancia                                                                                                                                                                       </t>
  </si>
  <si>
    <t xml:space="preserve">13.2     Protección integral de la niñez                                                                                                                                                                                  </t>
  </si>
  <si>
    <t xml:space="preserve">13.3     Protección integral a la adolescencia                                                                                                                                                                            </t>
  </si>
  <si>
    <t xml:space="preserve">13.4     Atención y apoyo al adulto mayor                                                                                                                                                                                 </t>
  </si>
  <si>
    <t xml:space="preserve">13.5     Atención y apoyo a madres/padres cabeza de hogar                                                                                                                                                                 </t>
  </si>
  <si>
    <t xml:space="preserve">13.6     atencion y apoyo a la poblacion desplazada por la violencia                                                                                                                                                      </t>
  </si>
  <si>
    <t xml:space="preserve">13.7     Programas de discapacidad ( exlcuyendo acciones de salud pública)                                                                                                                                                </t>
  </si>
  <si>
    <t xml:space="preserve">14. Sector Equipamiento  Municipal                                                                                                                                                                                                </t>
  </si>
  <si>
    <t xml:space="preserve">14.1     Mejoramiento y mantenimiento de dependencias de la administración                                                                                                                                                </t>
  </si>
  <si>
    <t xml:space="preserve">14.2     Mejoramiento y mantenimiento de plazas de mercado, mataderos, cementerios, parques, andenes y mobiliarios del espacio público                                                                                    </t>
  </si>
  <si>
    <t xml:space="preserve">15. Sector Desarrollo comunitario                                                                                                                                                                                             </t>
  </si>
  <si>
    <t xml:space="preserve">15.1     Programas de capacitación, asesoría y asistencia técnica para consolidar procesos de participacion ciudadana y control social                                                                                    </t>
  </si>
  <si>
    <t xml:space="preserve">15.2     Procesos de elección de ciudadanos a los espacios de participacion ciudadana                                                                                                                                     </t>
  </si>
  <si>
    <t xml:space="preserve">15.3     Capacitación a la comunidad sobre participacion en la gestión pública                                                                                                                                            </t>
  </si>
  <si>
    <t xml:space="preserve">16.Sector Fortalecimiento institucional                                                                                                                                                                                      </t>
  </si>
  <si>
    <t xml:space="preserve">16.1     Procesos integrales de evaluación institucional y reorganización administrativa                                                                                                                                  </t>
  </si>
  <si>
    <t xml:space="preserve">16.2     Programas de capacitación y asistencia técnica orientados al desarrollo eficiente de las competencias de Ley                                                                                                     </t>
  </si>
  <si>
    <t xml:space="preserve">16.3     Actualizacion del sisben                                                                                                                                                                                         </t>
  </si>
  <si>
    <t xml:space="preserve">16.4     Estratificación socioeconómica                                                                                                                                                                                   </t>
  </si>
  <si>
    <t xml:space="preserve">16.5    Actualizacion catastral                                                                                                                                                                                          </t>
  </si>
  <si>
    <t xml:space="preserve">16.6     Elaboración, actualizacion, evaluación y seguimiento del plan de desarrollo                                                                                                                                      </t>
  </si>
  <si>
    <t xml:space="preserve">16.7    Elaboración y actualizacion del Plan de Ordenamiento Territorial                                                                                                                                                </t>
  </si>
  <si>
    <t xml:space="preserve">17. Sector Justicia                                                                                                                                                                                                           </t>
  </si>
  <si>
    <t xml:space="preserve">17.1     Pago de inspectores de policía                                                                                                                                                                                   </t>
  </si>
  <si>
    <t xml:space="preserve">17.2     Pago de comisarios de familia, medicos, P-sicologos y trabajadores sociales de las comisarias de familia (De acuerdo con el decreto 4840 de 2007).                                                               </t>
  </si>
  <si>
    <t xml:space="preserve">17.3     Servicios personales, dotacion y raciones para nuevos agentes y soldados                                                                                                                                       </t>
  </si>
  <si>
    <t xml:space="preserve">17.4   Desarrollo del plan integral de seguridad y convivencia ciudadana                                                                                                                                                </t>
  </si>
  <si>
    <t xml:space="preserve">17. 5    Construccion de paz y convivencia familiar                                                                                                                                                                       </t>
  </si>
  <si>
    <t xml:space="preserve">2.2.7 Subprograma:  La gestión para el desarrollo operativo y funcional del PNSP                                                                                                                                                    </t>
  </si>
  <si>
    <t>2.2,8   Subprograma:  Vigilancia en Salud Pública</t>
  </si>
  <si>
    <t>PLAN PLURI ANUAL DE INVERSIONES 2012 - 2015</t>
  </si>
  <si>
    <t>INDICADOR META DE RESULTADO</t>
  </si>
  <si>
    <t>Porcentaje avance cobertura  vacunaciòn</t>
  </si>
  <si>
    <t>Mantener al 93% de niños y Jovenes  en edad de 5 a 16 años  matriculados en el sistema educativo en el programa de Alimentación y Nutrición durante el periodo de gobierno.</t>
  </si>
  <si>
    <t>Mantener 100% de cobertura de Agua potable  a familias en el sector urbano.</t>
  </si>
  <si>
    <t>Tasa mortalidad en menores de 5 años (por 1.000 nacidos vivos).</t>
  </si>
  <si>
    <t>Aumentar en 15% la cobertura  del servicio de gas  Domiciliario  en la zona urbana para pasar del 37% al 52% de familias beneficiadas con este servicio.</t>
  </si>
  <si>
    <t>Garantizar al 100% de la población la sostenibilidad y uso eficiente  de los recursos naturales.</t>
  </si>
  <si>
    <t>Mantener cobertura del 100%  con prestación de servicios integrales a la población  en condiciones de vulnerabilidad.</t>
  </si>
  <si>
    <t>LINEA BASE %</t>
  </si>
  <si>
    <t>META DEL CUATRIENIO %</t>
  </si>
  <si>
    <t>Ampliar cobertura  en  10% el porcentaje de  niños, niñas, adolescentes y personas mayores (edad de 0 años en adelante) inscritos o matriculados en programas artísticos, ludicos o culturales, para pasar del 12.87% al 22.87%.</t>
  </si>
  <si>
    <t>Porcentaje  avance de reultados Indice de desempeño integral con relaciòn al promedio de las 3 últimas vigencias (2008 2010).</t>
  </si>
  <si>
    <t>Elaborar e  Implementar un Plan Local para la Superación de la Pobreza Extrema en el Municipio con el acompañamiento  y asesoría de la Red - UNIDOS</t>
  </si>
  <si>
    <t>No. De planes locales elaborados e implementados para la superaciòn de la pobreza extrema.</t>
  </si>
  <si>
    <t xml:space="preserve">13.8    Programas diseñados  para la superacion de la pobreza  extrema en el marco de la red  -  UNIDOS                                                                                                </t>
  </si>
  <si>
    <t>Realizar  4 auditorías por año a las EPS para garantizar los servicios de Salud a la Población.</t>
  </si>
  <si>
    <t xml:space="preserve">vincular  a 150 familias  mas pobres y vulnerables, mediante el programa diseñado  para la superacion de la pobreza  extrema </t>
  </si>
  <si>
    <t xml:space="preserve">Instalación de gas domiciliario a  100  nuevos usuarios   del municipio  y beneficiar a igual número de familias.                      </t>
  </si>
  <si>
    <t xml:space="preserve">N° de usuarios (familias)  beneficiadas con instalación de gas domiciliario.                                  </t>
  </si>
  <si>
    <t>Razón de mortalidad materna</t>
  </si>
  <si>
    <t>Porcentaje de población en condiciones de vulnerabilidad que son beneficiadas con servicios integrales.</t>
  </si>
  <si>
    <t>Porcentaje poblaciòn adulta mayor de 60 años  beneficiada.</t>
  </si>
  <si>
    <t xml:space="preserve">13.1     Protección integral de la primera infancia.                                                                                                                                                                       </t>
  </si>
  <si>
    <t>No. de niños y niñas de 0 a 6 años protegidos y atendidos integralmente.</t>
  </si>
  <si>
    <t xml:space="preserve">13.2     Protección integral de la niñez.                                                                                                                                                                                  </t>
  </si>
  <si>
    <t xml:space="preserve">Proteger  y atender integralmente a 645 niños y niñas  de 7 a 11 años anualmente, para estimular su desarrollo. </t>
  </si>
  <si>
    <t>No. de niños y niñas de 7 a 11 años protegidos y atendidos integralmente.</t>
  </si>
  <si>
    <t xml:space="preserve">13.3     Protección integral a la adolescencia.                                                                                                                                                                            </t>
  </si>
  <si>
    <t xml:space="preserve">No. de Jovenes y Adolescentes  atendidos  y protegidos. </t>
  </si>
  <si>
    <t xml:space="preserve">13.4     Atención y apoyo al adulto mayor.                                                                                                                                                                                 </t>
  </si>
  <si>
    <t>Proteger y atender con programas  integralmente a 1.462 adultos mayores de 60 años existentes en el municipio anualmente.</t>
  </si>
  <si>
    <t>No. de adultos mayores protegidos  y atendidos con programas integrales anualmente.</t>
  </si>
  <si>
    <t>Mediante actividades culturales, artísticas, deportivas  y  recreativas  beneficiar  por lo menos 300  adultos mayores anualmente.</t>
  </si>
  <si>
    <t>Beneficiar a 250 Adultos mayores mas vulnerables  con  programas de protección al adulto mayor.</t>
  </si>
  <si>
    <t xml:space="preserve">13.5     Atención y apoyo a madres/padres cabeza de hogar.                                                                                                                                                                 </t>
  </si>
  <si>
    <t>No. de mujeres capacitadas en oficios tecnicos durante el periodo de gobierno.</t>
  </si>
  <si>
    <t xml:space="preserve">13.6     atencion y apoyo a la poblacion desplazada por la violencia.                                                                                                                                                      </t>
  </si>
  <si>
    <t xml:space="preserve">N° de meses del periodo de gobierno en que se garantiza  el funcionamiento  del comité  para el manejo de la poblaciòn en desplazamiento forzado.                                                                                                                                                      </t>
  </si>
  <si>
    <t>Atender y apoyar  a 31 personas en condiciòn de  desplazamiento forzado,  en programas integrales que garanticen la reinserción  a la vida social y productiva    del municipio  anualmente.</t>
  </si>
  <si>
    <t>No. de personas en condiciòn de desplazamiento forzado atendidas y apoyadas.</t>
  </si>
  <si>
    <t xml:space="preserve">13.7     Programas de discapacidad ( exlcuyendo acciones de salud pública).                                                                                                                                                </t>
  </si>
  <si>
    <t>Proteger, Atender y brindarle condiciones dignas a 390 personas con discapacidad durante el periodo de gobierno.</t>
  </si>
  <si>
    <t xml:space="preserve">No. de personas con discapacidad protegidos y atendidos </t>
  </si>
  <si>
    <t>No. de personas con discapacidad capacitados.</t>
  </si>
  <si>
    <t xml:space="preserve">13.8    Programas diseñados  para la superacion de la pobreza  extrema en el marco de la red-UNIDOS.                                                                                                </t>
  </si>
  <si>
    <t>Elaborar e  Implementar un Plan Local para la Superación de la Pobreza Extrema en el Municipio con el acompañamiento  y asesoría de la Red-UNIDOS.</t>
  </si>
  <si>
    <t>No. de planes locales elaborados e implementados para la superaciòn de la pobreza extrema.</t>
  </si>
  <si>
    <t>Porcentaje de la población  que mantiene sostenibilidad y usos eficiente de los recuros naturales.</t>
  </si>
  <si>
    <t xml:space="preserve">10.1    Disposición, eliminación y reciclaje de residuos líquidos y sólidos.                                                                                                                                              </t>
  </si>
  <si>
    <t>No. de meses del periodo de gobierno  en que se garantia el control de las emisiones contaminantes del aire.</t>
  </si>
  <si>
    <t xml:space="preserve">10.2    Conservación de microcuencas que abastecen el acueducto, protección de fuentes y reforestación de dichas cuencas.                                                                                                 </t>
  </si>
  <si>
    <t>No. de  hectareas  reforestadas con especies nativas.</t>
  </si>
  <si>
    <t xml:space="preserve">Concientizar y Capacitar a 1.856  alumnos de las instituciones educativas de municipio,  sobre el manejo, la conservación  y protección del medio ambiente,  equilibrio del ecosistema anualmente.  </t>
  </si>
  <si>
    <t>N° de alumnos de instituciones educativas  concientizados y capacitados sobre el manejo y conservación, protección del medio ambiente y equilibrio del ecosistema.</t>
  </si>
  <si>
    <t xml:space="preserve">No. Arboles de especies nativas sembrados en vias y  senderos. </t>
  </si>
  <si>
    <t>No. de hectareas en donde se realizan actividades de control y vigilancia ambientales.</t>
  </si>
  <si>
    <t xml:space="preserve">10.4     Adquisición de predios de reserva hídrica y zonas de reserva naturales.                                                                                                                                          </t>
  </si>
  <si>
    <t>Reforestar  10 hectareas  de predios de reserva hídrica y zonas de reserva natural.</t>
  </si>
  <si>
    <t>No. de hectareas reforestadas en  predios de reserva hídrica y zonas de reserva natural.</t>
  </si>
  <si>
    <t>Mantener en 0% la perdida de Vidas  por causa de desastres naturales o provocados.</t>
  </si>
  <si>
    <t>Porcentaje de personas que mueren por causa de desastres naturales o provocados.</t>
  </si>
  <si>
    <t xml:space="preserve">11.1     Elaboración, desarrollo y actualización de planes de emergencia y contingencia.                                                                                                                                   </t>
  </si>
  <si>
    <t>Elaborar, desarrollar y actualizar el plan de emergencias y contingencias.</t>
  </si>
  <si>
    <t>No. de planes de emergencias  y contingencias elaborados.</t>
  </si>
  <si>
    <t xml:space="preserve">11.2     Adecuación de áreas urbanas y rurales en zonas de alto riesgo.                                                                                                                                                    </t>
  </si>
  <si>
    <t xml:space="preserve">En convenios con las entidades  competentes en el tema, Realizar durante los 48 meses del periodo de gobierno,  monitoreo y seguimiento  a las  zonas de alto riesgo identificadas en el  mapa,  a fin de  evitar la perdida de vidas humanas   y el deterioro de la natualeza.                            </t>
  </si>
  <si>
    <t>No. de meses en que se realiza monitoreo y seguimiento  a zonas de alto riesgo para evitar la perdida de vidas humanas y el deterioro de la naturaliza.</t>
  </si>
  <si>
    <t xml:space="preserve">11.3     Fortalecimiento de los comites de prevención y atencion de desastres.                                                                                                                                             </t>
  </si>
  <si>
    <t xml:space="preserve">Conformar y garantizar el funcionamiento durante 48 meses del periodo de gobierno  del Comité local  de Prevención y Atención de Desastres CLOPAD.                                         </t>
  </si>
  <si>
    <t xml:space="preserve">N° de meses  conformado y funcionando el comité de prevención y atención de desastres.                              </t>
  </si>
  <si>
    <t xml:space="preserve">11.4    Educación para la prevención y atención de desastres.                                                                                                                                                             </t>
  </si>
  <si>
    <t xml:space="preserve">11.5     Contratos celebrados con cuerpos de bomberos voluntarios para la prevención y control de incendios.                                                                                                              </t>
  </si>
  <si>
    <t xml:space="preserve"> Reducir  en 2% el déficit cualitativo de Vivienda, y el numero de hogares que habitan en asentamientos precarios.</t>
  </si>
  <si>
    <t>Porcentaje incremento competitibidad de la producción agropecuaria.</t>
  </si>
  <si>
    <t>Proporción de reducción deficit cuantitativo de Vivienda  y  hogares que habitan en asentamientos precarios para pasar el 8% al 6%.</t>
  </si>
  <si>
    <t xml:space="preserve">7.1     Planes y proyectos de mejoramiento de Vivienda y Saneamiento Básico.                                                                                                                                               </t>
  </si>
  <si>
    <t xml:space="preserve">7.2    Subsidios para reubicación de viviendas asentadas en zonas alto riesgo.                                                                                                                                            </t>
  </si>
  <si>
    <t>Mejorar y Mantener transitable el 100% de la red vial terciaria  y red vial urbana del municipio para mejorar la movilidad.</t>
  </si>
  <si>
    <t>Porcentaje cumplimiento red vial terciaria  y red via urbana mejorada y mantenida.</t>
  </si>
  <si>
    <t xml:space="preserve">9.1     Construcción y Mejoramiento de vias.                                                                                                                                                                                              </t>
  </si>
  <si>
    <t xml:space="preserve">N° de Metros cuadrados pavimentados y mejorados.                                                                                                                                                              </t>
  </si>
  <si>
    <t>No. de obras de arte construidas.</t>
  </si>
  <si>
    <t xml:space="preserve">9.2   Mejoramiento  y  Mantenimiento rutinario de vias.                                                                                                                                                                                   </t>
  </si>
  <si>
    <t xml:space="preserve">Mantenimiento rutinario, mejoramiento y reparación de 184 km de las red terciaria del municipio  anualmente.                                                                                               </t>
  </si>
  <si>
    <t xml:space="preserve">N° de Kilómetros  de red terciaria mantenidos, reparados y  mejorados.                                                                                                                                                            </t>
  </si>
  <si>
    <t xml:space="preserve">Mantener  transitables 20 kilómetros de caminos veredales   durante el cuatrienio.                             </t>
  </si>
  <si>
    <t xml:space="preserve">9.3     Compra de maquinaria y equipo.                                                                                                                                                                                    </t>
  </si>
  <si>
    <t>No. de equipos de maquinaria dotados.</t>
  </si>
  <si>
    <t xml:space="preserve">9.4   Interventoría de proyectos de construcción y mantenimiento de infraestructura de transporte.                                                                                                                      </t>
  </si>
  <si>
    <t>Mantener en buenas condiciones el 100% de la infraestructura física de las dependencias administrativas del municipio y bienes de uso público de propiedad del municipio.</t>
  </si>
  <si>
    <t>Porcentaje de bienes inmuebles y muebles en buenas condiciones.</t>
  </si>
  <si>
    <t xml:space="preserve">14.1     Mejoramiento y mantenimiento de dependencias de la administración.                                                                                                                                                </t>
  </si>
  <si>
    <t xml:space="preserve">14.2     Mejoramiento y mantenimiento de plazas de mercado, mataderos, cementerios, parques, andenes y mobiliarios del espacio público.                                                                                    </t>
  </si>
  <si>
    <t xml:space="preserve">Realizar  mantenimiento y mejoramiento  mínimo  1 ves por año  a parques,  Matadero Municipal, Plazas de Mercado, andenes, calles y mobiliarios del espacio público.       </t>
  </si>
  <si>
    <t xml:space="preserve">Realizar mejoramiento, adecuación a  la MORGUE  del Cementerio. </t>
  </si>
  <si>
    <t>Porcentaje de avance en el mejoramiento y adecuación de la MORGUE.</t>
  </si>
  <si>
    <t xml:space="preserve">No. de manteminimientos realizados por año al cementerio municipal. </t>
  </si>
  <si>
    <t>Aumentar cobertura  en el 10% en el nivel preescolar.</t>
  </si>
  <si>
    <t>Mantener cobertura   en el nivel básica secundaria  en estandares del 100%.</t>
  </si>
  <si>
    <t>Aumentar cobertura  en educación básica primaria  en 8.44% para pasar del 91.56% al 100% de cobertura.</t>
  </si>
  <si>
    <t>Porcentaje cobertura educativa.</t>
  </si>
  <si>
    <t>Porcentaje de niños, niñas vinculados a programas de educación inicial preescolar.</t>
  </si>
  <si>
    <t>Tasa  Neta de cobertura escolar para educación básica secundaria.</t>
  </si>
  <si>
    <t>Porcentaje avance en la disminución  de la tasa de repitencia.</t>
  </si>
  <si>
    <t>Mejorar  la calidad educativa en pruebas ICFES saber  grado 11 para pasar  del 8.3% de calificaciòn en nivel alto al  40%.</t>
  </si>
  <si>
    <t>Porcentaje de avance en el mejoramiento de la calidad educativa evaluadas mediante pruebas ICFES  saber grado 11.</t>
  </si>
  <si>
    <t>Porcentaje  niños y Jovenes en edad de 5 a 16 años matriculados en el sistema educativo  mantenidos en el programa de Alimentación y nutrición.</t>
  </si>
  <si>
    <r>
      <t xml:space="preserve">1.1 </t>
    </r>
    <r>
      <rPr>
        <b/>
        <sz val="9"/>
        <color indexed="8"/>
        <rFont val="Arial"/>
        <family val="2"/>
      </rPr>
      <t>Programa</t>
    </r>
    <r>
      <rPr>
        <sz val="9"/>
        <color indexed="8"/>
        <rFont val="Arial"/>
        <family val="2"/>
      </rPr>
      <t xml:space="preserve">: Construcción ampliación y adecuación de infraestructura educativa.                                                                                                                                               </t>
    </r>
  </si>
  <si>
    <t xml:space="preserve">Construcción Ampliación y adecuación de la infraestructura en 6 instituciones educativas (Centros Educativos)  de acuerdo con sus necesidades durante el periodo de gobierno.  </t>
  </si>
  <si>
    <t>No. de instituciones educativas  con construcción  ampliación y adecuación de la infraestructura.</t>
  </si>
  <si>
    <t xml:space="preserve">1.2 Mantenimiento de infraestructura educativa.                                                                                                                                                                      </t>
  </si>
  <si>
    <t>Realizar como mínimo 4 mantenimientos a la infraestructura educativa del municipio  durante el periodo de gobierno.</t>
  </si>
  <si>
    <t>Nº  de mantenimientos realizados.</t>
  </si>
  <si>
    <t xml:space="preserve">1.3  Dotación institucional de material y medios pedagógicos para el aprendizaje.                                                                                                                                     </t>
  </si>
  <si>
    <t>No. de dotaciones entregadas.</t>
  </si>
  <si>
    <t xml:space="preserve">1.4 Pago de servicios públicos de las instituciones educativas.                                                                                                                                                      </t>
  </si>
  <si>
    <t xml:space="preserve">1.5 Transporte escolar.                                                                                                                                                                                              </t>
  </si>
  <si>
    <t xml:space="preserve">Nº  de estudiantes beneficiados con transporte escolar anualmente.  </t>
  </si>
  <si>
    <t xml:space="preserve"> 1.6   Capacitación a docentes y directivos docentes.                                                                                                                                                                   </t>
  </si>
  <si>
    <t>N° de capacitaciones realizadas anualmente a los docentes del municipio.</t>
  </si>
  <si>
    <t xml:space="preserve">1.7  Alimentación escolar.                                                                                                                                                                                           </t>
  </si>
  <si>
    <t xml:space="preserve">Atender  1.724 niños, niñas y jovenes  estudiantes con programas de alimentación escolar anualmente en el municipio.  </t>
  </si>
  <si>
    <t>No. de niños, niñas y Jovenes atendidos con programas de alimentación escolar.</t>
  </si>
  <si>
    <t>Garantizar y mantener   en el sistema educativo  a más niños y jóvenes del municipio.</t>
  </si>
  <si>
    <t>Mediante convenios con el SENA Realizar capacitación anualmente en diferentes  áreas a 200 estudiantes de bachillerato con el objeto de mejorar la calidad educativa en el municipio y la proyección de mano de obra calificada.</t>
  </si>
  <si>
    <t>Nº de niños y Jovenes  mantenidos en el sistema educativo oficial del municipio.</t>
  </si>
  <si>
    <t>Porcentaje estado de avance de cobertura Regimen Subsidiado.</t>
  </si>
  <si>
    <t>Ampliar  y mantener  cobertura en vacunaciòn con todos los biològicos por encima del 95% para poblaciòn de 0 a 1 años y de 0 a 5 años.</t>
  </si>
  <si>
    <t>Mantener  en 0 X 1000 nacidos vivos  la taza de mortalidad  en niños menores de un año  y niños menores de 5 años.</t>
  </si>
  <si>
    <t>Mantener en  0X1000 la tasa de mortalidad materna.</t>
  </si>
  <si>
    <t>Tasa de mortalidad en menores de 1 año - Mortalidad Infantil y menores de 5 años.</t>
  </si>
  <si>
    <t>Numero de nuevos afiliados al Régimen Subsidiado.</t>
  </si>
  <si>
    <t xml:space="preserve">N° de niños menores o iguales a 5 años vacunados con esquema completo.                             </t>
  </si>
  <si>
    <t xml:space="preserve">N° de Jornadas de vacunación realizadas   anualmente en diferentes programas.        </t>
  </si>
  <si>
    <t>Garantizar la atención integral con servicios de salud  pública  a 9004 habitantes, en  promoción, prevención   y tratamiento de la enfermedad, mediante la contratación de servicios con la E.S.E. durante el cuatrienio.</t>
  </si>
  <si>
    <t>No. de habitantes a los que se les garantiza la atención  integral con servicios de salud pública.</t>
  </si>
  <si>
    <t xml:space="preserve">Realizar 4 Talleres de capacitación a padres de familia para mejorar las habilidades en el acompañamiento  de los procesos de crecimiento y desarrollo de los niños anualmente.     </t>
  </si>
  <si>
    <t xml:space="preserve">N° de talleres realizados a padres de familia.                                                                                                                                                                     </t>
  </si>
  <si>
    <t>Prestar los servicios de salud y actividades de detección temprana y protección especifica como mínimo a 100 mujeres embarazadas realizándoles controles emanados en la resolución 0412/2000 y seguimiento anualmente.</t>
  </si>
  <si>
    <t xml:space="preserve">N° de mujeres  embarazadas  a las que se les presta servicios de salud con controles anualmente.                                                                               </t>
  </si>
  <si>
    <t xml:space="preserve">N° de Actividades realizadas anualmente.                                                                                                                       </t>
  </si>
  <si>
    <t xml:space="preserve">Realizar capacitaciones a 400 padres de familia en temas de salud sexual, explotación sexual y abuso infantil  anualmente.                                                                                  </t>
  </si>
  <si>
    <t xml:space="preserve">N° de  padres de familia capacitados  en temas de salud sexual, explotación sexual y abuso infantil anualmente.                           </t>
  </si>
  <si>
    <t xml:space="preserve">N° de campañas realizadas  anualmente para realizar prevención  e identificar nuevos casos de VIH-SIDA y ETS. Durante el periodo de gobierno.                                                                                                                                                                        </t>
  </si>
  <si>
    <t>No. de meses por año  con atención integral  a pacientes identificados con VIH-SIDA y ETS.</t>
  </si>
  <si>
    <t xml:space="preserve">Realizar 8 capacitaciones durante el periodo de gobierno  a mujeres menores de 18 años para prevenir embarazos tempranos no deseados.    </t>
  </si>
  <si>
    <t xml:space="preserve">Capacitar a 400 jóvenes en temas de planificación familiar y salud sexual y reproductiva, ETS  de los grados 9 – 10 y 11 anualmente.                                                                                                    </t>
  </si>
  <si>
    <t xml:space="preserve">N° de jóvenes capacitados en temas de planificación familiar   anualmente.                                                                                                                                    </t>
  </si>
  <si>
    <t>No. de habitantes a los que se les garantiza el tratamiento con saludo oral.</t>
  </si>
  <si>
    <t>Garantizar 12 meses por año la disponibilidad  de personal profesional para tratar a pacientes con problemas mentales y lesiones violentas evitables.</t>
  </si>
  <si>
    <t xml:space="preserve">N° de padres de familia apoyados.                                                                               </t>
  </si>
  <si>
    <t>No de campañas realizadas.</t>
  </si>
  <si>
    <t>N° de  Jornadas extramurales realizadas en el municipio anualmente  en la  protección específica, búsqueda de sintomáticos respiratorios y  enfermedades  de piel con el fin de  brindar  mantener identificados y controlados los casos.</t>
  </si>
  <si>
    <t xml:space="preserve">N° de  Jornadas extramurales realizadas en el municipio anualmente.  </t>
  </si>
  <si>
    <t xml:space="preserve">Vincular al programa de control nutricional (talla y peso) a 1856 niños y  Jóvenes de 5 a 16 años en edad escolar anualmente.                           </t>
  </si>
  <si>
    <t xml:space="preserve">N° de capacitaciones realizadas sobre índice de desnutrición.                                </t>
  </si>
  <si>
    <t>Realizar seguimiento de crecimiento y desarrollo a 100 niños  identificados con bajo peso al nacer anualmente.</t>
  </si>
  <si>
    <t xml:space="preserve">N° de Niños con control de crecimiento y desarrollo.                                                                     </t>
  </si>
  <si>
    <t>No. de planes elaborados y ejecutados.</t>
  </si>
  <si>
    <t>Numero de Planes formulados, ejecutados y evaluados.</t>
  </si>
  <si>
    <t xml:space="preserve">N° de campañas realizadas anualmente para identificar y registrar a niños  de cero años en adelante.                                                           </t>
  </si>
  <si>
    <t>No. de auditorias realizadas por año</t>
  </si>
  <si>
    <t>realizar campañas 2 campañas por año de detección temprana del cáncer de próstata, uterino, mamario, etc, para su tratamiento.</t>
  </si>
  <si>
    <t>No. de campañas realizadas</t>
  </si>
  <si>
    <t>No. de meses por año  con vigilancia.</t>
  </si>
  <si>
    <t xml:space="preserve">2.3  Prestación de servicios de salud para la población pobre no asegurada.                                                                                                                                           </t>
  </si>
  <si>
    <t>Garantizar el servicio de salud 12 meses por año,  la población pobre no afiliada al régimen subsidiado que lo requiera.</t>
  </si>
  <si>
    <t>N° de meses por año en que se garantiza la prestación de los servicios de salud a la población pobre no afiliada al régimen subsidiado que lo requieran.</t>
  </si>
  <si>
    <t xml:space="preserve">2.4  Inversiones directas en la red publica según Plan Bienal en equipos.                                                                                                                                             </t>
  </si>
  <si>
    <t>Gestionar mínimo 2 dotaciones  de equipos e instrumentos necesarios en la E.S.E  Hospital San Jose  para brindar calidad eficiencia y eficacia en la atención durante el periodo de gobierno.</t>
  </si>
  <si>
    <t>No. de dotaciones de equipos  e instrumentos, dados durante el periodo de gobierno.</t>
  </si>
  <si>
    <t>Porcentaje de cobertura  Agua potable Sector urbano.</t>
  </si>
  <si>
    <t>Disminuir el Indice de Riesgo de Calidad del Agua para el sector urbano IRCA del 20,77% al 5%.</t>
  </si>
  <si>
    <t>Porcentaje avance el l disminución IRCA.</t>
  </si>
  <si>
    <t>Ampliar cobertura en el servicio de viviendas en el sector rural disperso con conexión a acueductos tecnicamente construidos  en 5% para pasar el 45% al 50% de cobertura.</t>
  </si>
  <si>
    <t>Porcentaje avance cobertura  de viviendas conectadas a acueductos en el sector rural disperso.</t>
  </si>
  <si>
    <t xml:space="preserve">3.1,1     Subsidios-Fondo de solidaridad y predistribucion del ingreso.                                                                                                                                                  </t>
  </si>
  <si>
    <t xml:space="preserve">3,1,2 Diseño e implantacion de esquemas organizacionales para la administracion y operacion de sistemas de acueducto.                                                                                                  </t>
  </si>
  <si>
    <t>Construcción Plan Maestro de Acueducto del municipio.</t>
  </si>
  <si>
    <t>No. de plantas de tratamiento de agua potable construidas.</t>
  </si>
  <si>
    <t>No. de filtros  de vida elaborados e instalados.</t>
  </si>
  <si>
    <t xml:space="preserve">3,1,3 Construcción de sistemas de acueducto  (excepto obras para el tratamiento de agua potable).                                                                                                                      </t>
  </si>
  <si>
    <t xml:space="preserve">N° de metros mantenidos de acueducto.              </t>
  </si>
  <si>
    <t xml:space="preserve">3.1.4     Rehabilitación de sistemas de acueducto.                                                                                                                                                                         </t>
  </si>
  <si>
    <t xml:space="preserve">Reposición  de 300ML de tubería de red de distribución de agua.                                </t>
  </si>
  <si>
    <t xml:space="preserve">N° de ML  de red de tubería  cambiados.      </t>
  </si>
  <si>
    <t xml:space="preserve">3.1.5     Programas de macro y micro medicion.                                                                                                                                                                            </t>
  </si>
  <si>
    <t xml:space="preserve">Realizar tratamiento  al agua potable para consumo humano durante 48 meses del periodo de gobierno    para reducir el IRCA por debajo del 5%.                                                                                                  </t>
  </si>
  <si>
    <t xml:space="preserve">N° de  meses en que se realiza tratamiento  al agua potable para consumo humano     para reducir el IRCA por debajo del 5%.                                                                                                                                                                            </t>
  </si>
  <si>
    <t xml:space="preserve">3.1.6     Plan de ordenamiento y manejo de cuencas (pomca).                                                                                                                                                               </t>
  </si>
  <si>
    <t>No. de has. Reforestadas con especies nativas en cuencas y microcuencas.</t>
  </si>
  <si>
    <t>Aumentar cobertura  en 10% el  numero de  niños, niñas, adolescentes, y  personas en general en edad de 0 años en adelante inscritos o matriculados en programas de recreaciòn o deporte para pasar del 25% al 35%.</t>
  </si>
  <si>
    <t>Porcentaje de niños, niñas, adolescentes  y personas en general en edad de o años en adelante inscritos  o matriculados en programas de recreación y deporte.</t>
  </si>
  <si>
    <t>Ampliar cobertura del 5%  en niños, niñas y adolescentes de 5 a 17 años matriculados o inscritos en programs de recreación y deporte.</t>
  </si>
  <si>
    <t>Porcentaje de niños, niñas y adolescentes de 5 a 17 años matriculados o inscritos en programas de recreación y deporte.</t>
  </si>
  <si>
    <t xml:space="preserve">4.1     Fomento, desarrollo y practica del deporte, la recreacion y el aprovechamiento del tiempo libre.                                                                                                                   </t>
  </si>
  <si>
    <t>No. de campeonatos y actividades deportivas  realizadas anualmente.</t>
  </si>
  <si>
    <t>Incentivar y fomentar  los Juegos  intercolegiados mínimo en  4 disciplinas  anualmente para  vincular a 2.723 estudiantes en actividades deportivas.</t>
  </si>
  <si>
    <t>Apoyar  mínimo 2 competencias  a deportistas  de alto rendimiento, que representen a nuestro Municipio dentro y fuera del Departamento anualmente.</t>
  </si>
  <si>
    <t xml:space="preserve">No de competencias apoyadas anualmente. </t>
  </si>
  <si>
    <t xml:space="preserve">Mediante 48 meses del periodo de gobierno  fomentar la práctica del deporte  en niños, mujeres y adultos mayores mediante ejercicio dirigido.  </t>
  </si>
  <si>
    <t>No. de meses  del  periodo de gobierno en que mediane ejercicio dirigido se fometa la practica del deporte en niños, mujeres y adultos mayores.</t>
  </si>
  <si>
    <t xml:space="preserve">4.2     Construccion, mantenimiento y/o adecuacion de los escenarios deportivos y recreativos.                                                                                                                             </t>
  </si>
  <si>
    <t xml:space="preserve">4.3     Dotacion de escenarios deportivos e implementos para la practica del deporte.                                                                                                                                      </t>
  </si>
  <si>
    <t xml:space="preserve">No. de escenarios deportivos dotados. </t>
  </si>
  <si>
    <t>No. de dotaciones por año  con implementos deportivos.</t>
  </si>
  <si>
    <t xml:space="preserve">4.5     Pago de instructores contratados para la practica del deporte y la recreacion.                                                                                                                                     </t>
  </si>
  <si>
    <t>No. de instructores contratados  anualmente.</t>
  </si>
  <si>
    <t>Porcentaje de niños, niñas,  adolescentes  y personas mayores )edad de 0 años en adelante, inscritos o matriculados en programas artísticos, lúdicos o culturales.</t>
  </si>
  <si>
    <t xml:space="preserve">5.1     Fomento, apoyo y difusion de eventos y expresiones artisticas y culturales.                                                                                                                                        </t>
  </si>
  <si>
    <t>No. de eventos culturales organizados y apoyados.</t>
  </si>
  <si>
    <t>Realizar 4 olimpiadas del saber donde brillará la cultura y los juegos ancestrales durante el periodo de gobierno.</t>
  </si>
  <si>
    <t>No. de olimpiadas del saber realizadas.</t>
  </si>
  <si>
    <t xml:space="preserve">5.2     Formación, capacitacion e investigacion artística y cultural.                                                                                                                                                      </t>
  </si>
  <si>
    <t>N° de estudiantes capacitados en las diferentes  Manifestaciones Artísticas y Culturales en Danzas y Música durante el periodo de gobierno.</t>
  </si>
  <si>
    <t>No. de habitantes  integrados mediante la promoción y desarrollo cultural a través de las OLIMPIADAS DEL SABER.</t>
  </si>
  <si>
    <t xml:space="preserve">N° de grupos conformados, mantenidos y  fortalecidos  anualmente en expresiones artísticas - culturales  en el municipio.                                                                                                                                  </t>
  </si>
  <si>
    <t xml:space="preserve">5.3    Construcción, mantenimiento y adecuación de la infraestructura artística y cultural.                                                                                                                               </t>
  </si>
  <si>
    <t xml:space="preserve">Realizar 4 Mantenimientos y adecuaciónes a los escenarios artísticos y culturales culturales en el municipio durante el periodo de gobierno. </t>
  </si>
  <si>
    <t>No. de mantenimientos y adecuaciónes a los escenarios artísticos y culturales del municipio.</t>
  </si>
  <si>
    <t xml:space="preserve">5.6     Pago de instructores y bibliotecologos contratados para la ejecucion de programas y proyectos artísticos y culturales.                                                                                             </t>
  </si>
  <si>
    <t>Fomentar la lectura y escritura y facilitar el acceso a la información y el conocimiento de 1.856 niños, niñas y jovenes anualmente.</t>
  </si>
  <si>
    <t xml:space="preserve">No. de jovenes  beneficiados </t>
  </si>
  <si>
    <t>Aumentar cobertura de  viviendas con conexión al servicio de alumbrado público en el 1% para pasar del 92.3% al 93.3%.</t>
  </si>
  <si>
    <t>Porcentaje avance en el aumento de cobertura en el servicio de alumbrado electrico.</t>
  </si>
  <si>
    <t>Porcentaje de avance en viviendas conectadas al servicio de gas domiliario.</t>
  </si>
  <si>
    <t xml:space="preserve">A6.1     Mantenimiento y expansión del servicio de alumbrado publico.                                                                                                                                                       </t>
  </si>
  <si>
    <t xml:space="preserve">6.2     Construcción, adecuación y mantenimiento de infraestructura de servicios públicos.                                                                                                                                 </t>
  </si>
  <si>
    <t xml:space="preserve">Mediante el programa puntas y colas  con la ESSA  Conectar la red eléctrica   40 viviendas en el municipio para beneficiar a igual número de familias  (urbano y rural).                                                                                                                               </t>
  </si>
  <si>
    <t>Incrementar la competitividad de la producción agropecuaria  en 10% para pasar del 40% al 50%.</t>
  </si>
  <si>
    <t xml:space="preserve">8.1     Montaje, dotación y mantenimiento de granjas experimentales.                                                                                                                                                       </t>
  </si>
  <si>
    <t>No. de parcelas demostrativas implementadas.</t>
  </si>
  <si>
    <t xml:space="preserve">8.2    Proyectos de construccion y mantenimiento de distritos de riego y adecuacion de tierras.                                                                                                                           </t>
  </si>
  <si>
    <t xml:space="preserve">8.3     Promoción de alianzas, asociaciones u otras formas asociativas de productores.                                                                                                                                     </t>
  </si>
  <si>
    <t>Porcentaje creación fondo agropecuario para el fomento de proyectos productivos.</t>
  </si>
  <si>
    <t>No. de  líderes campesinos capacitados   en técnicas de mejoramiento de la raza.</t>
  </si>
  <si>
    <t>No. de pequeños agricultores con asistencia tecnica y capacitación para fomentar y desarrollar el sector agropecuario y agroindustrial.</t>
  </si>
  <si>
    <t>8,4  Programas y proyectos de asistencia técnica  directa rural.</t>
  </si>
  <si>
    <t>No. de fincas (1 por familia) mejoradas.</t>
  </si>
  <si>
    <t>Promover el emprendimiento empresarial en el 10% de la población.</t>
  </si>
  <si>
    <t>Porcentaje de avance de la promoción del emprendimiento empresarial.</t>
  </si>
  <si>
    <t xml:space="preserve">12.1     Promocion de capacitación para empleo.                                                                                                                                                                            </t>
  </si>
  <si>
    <t>N° líderes comunitarios  capacitados asesorados y acompañados  anualmente, para  promover y conformar el desarrollo ecoturìstico.</t>
  </si>
  <si>
    <t>porcentaje avance en la conformación del comité para realizar investigación.</t>
  </si>
  <si>
    <t>No. de Jovenes capacitados  en la implementaciòn y formaciòn  del desarrollo turìstico  del municipio.</t>
  </si>
  <si>
    <t xml:space="preserve">12.2     Promoción del desarrollo turístico.                                                                                                                                                                               </t>
  </si>
  <si>
    <t>No. de rutas turìsticas diseñadas y desarrolladas.</t>
  </si>
  <si>
    <t>Proteger al 100% de  los ciudadanos en su vida, integridad, libertad y patrimonio económico, por medio de la reducción y sanción del delito, el temor a la violencia y la promoción de la convivencia.</t>
  </si>
  <si>
    <t>Porcentaje de ciudadanos protegidos.</t>
  </si>
  <si>
    <t>Porcentaje de adolescentes entre 14 y 17 años privados de libertad procesados conforme a la ley.</t>
  </si>
  <si>
    <t>Garantizar el pago de 48 meses  del Inspector de Policìa.</t>
  </si>
  <si>
    <t>No. de meses  en que se garantiza el pago del inspector de policia.</t>
  </si>
  <si>
    <t xml:space="preserve">17.3     Servicios personales, dotacion y raciones para nuevos agentes y soldados.                                                                                                                                       </t>
  </si>
  <si>
    <t xml:space="preserve">17.4   Desarrollo del plan integral de seguridad y convivencia ciudadana.                                                                                                                                                </t>
  </si>
  <si>
    <t xml:space="preserve">Vincular con programas  de atenciòn psicolìgica y social   a la población afectada por los distintos tipos de violencia  durante los 48 meses de gobierno, con el objeto de  mejorar su calidad de vida y reiserciòn a la vida a la sociedad.(ODM) anualmente.                                        </t>
  </si>
  <si>
    <t>No. de meses del periodo de gobierno con programas de atenciòn psicològica y  social a la poblaciòn afectada.</t>
  </si>
  <si>
    <t xml:space="preserve">17. 5    Construccion de paz y convivencia familiar.                                                                                                                                                                       </t>
  </si>
  <si>
    <t>No. de padres de familia y Jovenes de 10 y 11 capacitados anualmente.</t>
  </si>
  <si>
    <t>Promover la rendición de cuentas  en el 100% de los habitantes.</t>
  </si>
  <si>
    <t>Porcentaje de habitantes en los que se promueve la rendición de cuentas.</t>
  </si>
  <si>
    <t xml:space="preserve">15.1     Programas de capacitación, asesoría y asistencia técnica para consolidar procesos de participacion ciudadana y control social.                                                                                    </t>
  </si>
  <si>
    <t xml:space="preserve">15.2     Procesos de elección de ciudadanos a los espacios de participacion ciudadana.                                                                                                                                     </t>
  </si>
  <si>
    <t xml:space="preserve">15.3     Capacitación a la comunidad sobre participacion en la gestión pública.                                                                                                                                            </t>
  </si>
  <si>
    <t>Porcentaje  avance en la disminución de ingresos corrientes destinados a funcionamiento.</t>
  </si>
  <si>
    <t>Aumentar el ìndice de gobierno abierto IGA  en 24% para pasar del 46.67% al 70,67%.</t>
  </si>
  <si>
    <t>Porcentaje de incremento del Indice de gobierno abierto.</t>
  </si>
  <si>
    <t>Aumentar  el promedio de calificación del Indice de Desempelo Integral  en 5% para pasar del 70.03% de calificación promedio de los 3 últimos años (2008 2010) al 75.03%.</t>
  </si>
  <si>
    <t xml:space="preserve">16.1     Procesos integrales de evaluación institucional y reorganización administrativa.                                                                                                                                  </t>
  </si>
  <si>
    <t>No. de evaluaciones  y rendicion de cuetas realizadas durante el periodo de gobierno.</t>
  </si>
  <si>
    <t>No. de actualizaciones realizadas a la base de datos  de los contribuyentes de impuestos municipales.</t>
  </si>
  <si>
    <t xml:space="preserve">16.2     Programas de capacitación y asistencia técnica orientados al desarrollo eficiente de las competencias de Ley.                                                                                                     </t>
  </si>
  <si>
    <t>Brindar capacitación y asistencia técnica   2 veces por año  a los funcionarios  publicos del municipio orientados al desarrollo eficiente de las competencias de Ley.</t>
  </si>
  <si>
    <t>No. de capacitaciones realizadas  a los funcionarios pùblicos del municipio.</t>
  </si>
  <si>
    <t>Realizar la estratificaciòn socio econòmica del municipio.</t>
  </si>
  <si>
    <t>Estado de avance  en la realizaciòn de la estratificaciòn socio econòmica del municipio.</t>
  </si>
  <si>
    <t>Porcentaje estado de avance de la actualización catastral.</t>
  </si>
  <si>
    <t xml:space="preserve">16.6     Elaboración, actualizacion, evaluación y seguimiento del plan de desarrollo.                                                                                                                                      </t>
  </si>
  <si>
    <t>Elaboración y actualización anual  de 6 herramientas de planificación vitales  en el cumplimiento de las competencias dadas por la Constitución y la Ley ( Plan de Desarrollo, Plan Indicativo,  Plan Operativo Anual de Inversión POAI,  Marco Fiscal de mediano Plazo MFMP,   Presupuesto,  Plan Anualizado de Caja).</t>
  </si>
  <si>
    <t xml:space="preserve">N° de informes reportados y evaluados anualmente.                                                                                                                                                           </t>
  </si>
  <si>
    <t xml:space="preserve">16.7    Elaboración y actualizacion del Plan de Ordenamiento Territorial.                                                                                                                                                </t>
  </si>
  <si>
    <t>Porcentaje de avance actualización EOT.</t>
  </si>
  <si>
    <t>INDICADOR</t>
  </si>
  <si>
    <t xml:space="preserve">Mantener en 0 x 1000 nacidos vivos  la tasa de transmisión materno infantil de VIH. </t>
  </si>
  <si>
    <t>Mantener en 0 X 1000 nacidos vivos la tasa de mortalidad en menores de 1 año - mortalidad infantil y menores de 5 años.</t>
  </si>
  <si>
    <t>Disminuir en un  30%  la pobreza extrema y el hambre al final del periodo de gobierno en las familias focalizadas  y apoyadas por la red UNIDOS.</t>
  </si>
  <si>
    <t>No de camaras instaladas para monitoreo y seguridad de la población</t>
  </si>
  <si>
    <t>En coordinación con la Policía Nacional, Instalar y poner en funcionamiento  10 Camaras en puntos estratégicos del municipio  para monitoreo y seguridad de la población</t>
  </si>
  <si>
    <t>Porcentaje de  adolescentes entre 14 y 17 infractores de la Ley Penal vinculados a procesos judiciales.</t>
  </si>
  <si>
    <t>Disminuir a 0% el numero de adolescentes entre 14 y 17 años,  infractores de la ley penal vinculados a procesos judiciales.</t>
  </si>
  <si>
    <t>Mantener en 0% el porcentaje de adolescentes entre 14 y 17 años  privados de la libertad procesados conforme a la Ley.</t>
  </si>
  <si>
    <t>Mantener en 0% el número de niños, niñas y adolescentes entre 5 y 17 años, que participan en una actividad remunerada o no.</t>
  </si>
  <si>
    <t>Porcentaje de niños, niñas y adolescentes entre 5 y  17 años, que participan en una actividad remunerada o no.</t>
  </si>
  <si>
    <t>No. de meses  actualizado y funcionando el MECI y el Sistema de Calidad, el archivo del municipio, reporte al sistema estratègico de informaciòn, gobierno en linea, visibilidad de la contratación, audiencias pùblicas y atenciòn al ciudadano.</t>
  </si>
  <si>
    <t>SGP</t>
  </si>
  <si>
    <t>RECURSOS PROPIOS</t>
  </si>
  <si>
    <t>OTRAS FUENTES</t>
  </si>
  <si>
    <t xml:space="preserve">TOTAL </t>
  </si>
  <si>
    <t>Porcentaje de avance en la disminución de la pobreza extrema y el hambre al final del periodo de gobierno  en las familias focalizadas  y apoyadas por la red UNIDOS.</t>
  </si>
  <si>
    <t>Mantener en 0%  el ìndice de poblaciòn infectada con VIH-SIDA en el municipio.</t>
  </si>
  <si>
    <t>Porcentaje de poblaciòn infectada con VIH-SIDA  en el municipio.</t>
  </si>
  <si>
    <t>Tasa de transmisión materno infantil de VIH.</t>
  </si>
  <si>
    <t xml:space="preserve">Disminuir al 1% el porcentaje de embarazos  en mujeres adolescentes. </t>
  </si>
  <si>
    <t>Porcentaje de embarazos en  mujeres adolescentes.</t>
  </si>
  <si>
    <t xml:space="preserve">Reducir  la tasa de mortalidad  de o años en adelante por causas  externas a 0x1000 nacidos vivos. </t>
  </si>
  <si>
    <t>Tasa de mortalidad de 0 a 17 años por causas externas  (homicidio, suicidio, accidentes, violencia intrafamiliar).</t>
  </si>
  <si>
    <t>Mantener  en 0%  los niños niñas y adolescentes identificados  con desnutrición crónica.</t>
  </si>
  <si>
    <t>Porcentaje de niños, niñas y adolescentes valorados con desnutrición crónica.</t>
  </si>
  <si>
    <t>Disminuir  al 1% el indice de desnutrición global.</t>
  </si>
  <si>
    <t>Porcentaje de niños, niñas y adolescentes valorados con Desnutrición Global.</t>
  </si>
  <si>
    <t>Ampliar al 100% el porcentaje de niños y niñas entre 0 -6 meses  que asisten a controles de crecimiento y desarrollo y que reciben lactancia materna exclusiva.</t>
  </si>
  <si>
    <t>Porcentaje de niños, niñas entre 0-6 meses que asisten a controles de crecimiento y desarrollo y que reciben lactancia materna exclusiva.</t>
  </si>
  <si>
    <t>Ampliar cobertura en el sector urbano  y centros poblados en 1%  el numero de viviendas conectadas al alcantarillado  para pasar del 99% al 100%.</t>
  </si>
  <si>
    <t xml:space="preserve">Porcentaje avance viviendas conectadas a alcantarillado en el sector urbano y centros poblados. </t>
  </si>
  <si>
    <t>Alcanzar cobertura del 100% en viviendas con recolección de aseo  en el sector urbano y centros poblados.</t>
  </si>
  <si>
    <t>Porcentaje avance cumplimiento cobertura de recolección de aseo en el sector urbano y centros poblados.</t>
  </si>
  <si>
    <t xml:space="preserve">3.2.1    Diseño e implantacion de esquemas organizacionales para la administracion y operacion de sistemas de alcantarillado.                                                                                             </t>
  </si>
  <si>
    <t xml:space="preserve">3.2.2    Construccion de sistemas de tratamiento de aguas residuales.                                                                                                                                                     </t>
  </si>
  <si>
    <t xml:space="preserve">Realizar 4  mantenimientos uno por año,  y mejoramiento  de la planta de tratamiento de aguas residuales cabecera municipal. </t>
  </si>
  <si>
    <t>No. Mantenimientos y mejoramientos realizados a la planta de tratamiento de aguas residuales.</t>
  </si>
  <si>
    <t xml:space="preserve">N° de  plantas de tratamiento construidas.                                                                                                                                                            </t>
  </si>
  <si>
    <t xml:space="preserve">3.2.3    Unidades sanitarias.                                                                                                                                                                                            </t>
  </si>
  <si>
    <t xml:space="preserve">Nº de unidades construidas  del sistema de tratamiento de aguas residuales.                                                                                                                                                                            </t>
  </si>
  <si>
    <t xml:space="preserve">3.3.1     Recolección, tratamiento y disposicion final de residuos solidos.                                                                                                                                                </t>
  </si>
  <si>
    <t>No. de semanas por año  con recolecciòn de desechos solidos.</t>
  </si>
  <si>
    <t>Mediante campañas educativas  lograr que 671 familias clasifiquen la basura para su recolección, tratamiento y disposición final.</t>
  </si>
  <si>
    <t>No. de familias que clasifican  la basura para su recolección, tratamiento y disposicíon final.</t>
  </si>
  <si>
    <t>Con la asesoria de la CAS realizar mantenimiento y adecuación a la planta  de tratamiento integral de residuos sólidos del municipio durante el periodo de gobierno.</t>
  </si>
  <si>
    <t>Numero de mantenimientos y adecuaciones realizados a la planta de tratamiento de residuos solidos del municipio.</t>
  </si>
  <si>
    <t>Mantener cobertura educativa  bruta de nivel preescolar a media en el 100%.</t>
  </si>
  <si>
    <t>Disminuir  el indice de repitencia  escolar de la poblaciòn estudiantil identificada en edad de 5 a 16 años  en básica primaria, basica secundaria  y media del 5.83% al  3%.</t>
  </si>
  <si>
    <t>Porcentaje  de cobertura escolar para educación básica primaria.</t>
  </si>
  <si>
    <t>GRAN TOTAL</t>
  </si>
  <si>
    <t>crear un fondo agropecuario para el fomento de proyectos productivos y garantizar su  funcionamiento durante el periodo de gobierno .</t>
  </si>
  <si>
    <t>Conformar y poner en funconamiento  un comité de carácter mixto para realizar investigación sobre  el desarrollo de pequeña industria a partir de un producto representativo del municipio suceptible de industrializar.</t>
  </si>
  <si>
    <t>5. Sector Cultura</t>
  </si>
  <si>
    <t>6. Sector Servicios públicos diferentes a acueducto alcantarillado y aseo</t>
  </si>
  <si>
    <t xml:space="preserve"> 7. Sector Vivienda       </t>
  </si>
  <si>
    <t>8. Sector  Agropecuario</t>
  </si>
  <si>
    <t xml:space="preserve">9. Sector Transporte  </t>
  </si>
  <si>
    <t>10. Sector Ambiental</t>
  </si>
  <si>
    <t xml:space="preserve">11. Sector  Prevención y atención de desastres  </t>
  </si>
  <si>
    <t xml:space="preserve">12. Sector  Promoción del desarrollo </t>
  </si>
  <si>
    <t xml:space="preserve">13. Sector Atención a grupos vulnerables - Promocion social </t>
  </si>
  <si>
    <t xml:space="preserve">14. Sector Equipamiento  Municipal  </t>
  </si>
  <si>
    <t>15. Sector Desarrollo comunitario</t>
  </si>
  <si>
    <t xml:space="preserve">17. Sector Justicia  </t>
  </si>
  <si>
    <t xml:space="preserve">3,2 Servicio de alcantarillado </t>
  </si>
  <si>
    <t xml:space="preserve">                                                                                                                                                                                                                                                                                                       </t>
  </si>
  <si>
    <t xml:space="preserve">3.3  Servicio de aseo  </t>
  </si>
  <si>
    <t xml:space="preserve">  3. Sector  Agua potable y saneamiento basico    </t>
  </si>
  <si>
    <t xml:space="preserve">                                                                                         </t>
  </si>
  <si>
    <t xml:space="preserve">   1. Sector Educación                                                                                                                                                                                                           </t>
  </si>
  <si>
    <t>2. Sector Salud</t>
  </si>
  <si>
    <t>Agua Potable</t>
  </si>
  <si>
    <t>Reforestar 10 hectáreas con especies nativas (aliso, laurel, roble, loqueto, entre otros)  para proteger   microcuencas, quebradas y cañadas  que surten el agua al municipio.</t>
  </si>
  <si>
    <t xml:space="preserve">Con el apoyo de la defensa civil y el cuerpo de bomberos, Capacitar  anualmente mínimo a 10  Jovenes y líderes comunitarios  en temas relacionados con prevención y atención de desastres, adquiriendo destrezas  y habilidades  en el manejo de un eventual desastre.                                                                                                                  </t>
  </si>
  <si>
    <t>Otorgar Subsidios para construcción de 50  viviendas a familias  afectadas por la ola invernal, catástrofe natural, familias asentadas en zonas de alto riesgo para  reubicación a familias de escasos recursos y pobreza extrema.</t>
  </si>
  <si>
    <t>No. de viviendas construidas mediante subsidios.</t>
  </si>
  <si>
    <t>construir mínimo dos mil (2.000) metros cuadrados de huellas en los sitios críticos de las vías terciarias de nuestro municipio.</t>
  </si>
  <si>
    <t>No. de metros cuadrados de huella construida en sitios críticos  de vias terciarias.</t>
  </si>
  <si>
    <t>Dotación de 5 equipos de maquinaria (volqueta, vibro compactador de cilindro, mini vibro (rana o canguro), trompo (Mezcladora), Martillo mecánico eléctrico o combustible (demoledor, performador).</t>
  </si>
  <si>
    <t xml:space="preserve">Realizar implementación, dotación, mantenimientos y reparaciones de los elementos tecnológicos, muebles y enceres necesarios para el buen funcionamiento de la administración municipal, por lo menos 1 vez por año.                                                                                       </t>
  </si>
  <si>
    <t xml:space="preserve">No.  de dotaciones, mantenimientos y reparaciones realizados por año a los elementos tecnológicos, muebles y enceres necesarios para el buen funcionamiento de la administración municipal.                                                                                      </t>
  </si>
  <si>
    <t xml:space="preserve">Dotar 6  instituciones educativas con infraestructura y tecnología para el desarrollo y avance de las TIC en el municipio con el fin de mejorar la calidad educativa, (material didactico, equipos de computo  y medios pedagógicos  y otros).
</t>
  </si>
  <si>
    <t xml:space="preserve">Fortalecer la Calidad Educativa mediante la Implementación de 1 Capacitación anual a los Docentes. </t>
  </si>
  <si>
    <t xml:space="preserve">Realizar mantenimiento  a 2 puestos de salud del  Municipio  durante el periodo de gobierno.  </t>
  </si>
  <si>
    <t xml:space="preserve">Realizar construcción y/o mantenimiento y adecuaciòn a  minimo 5  escenarios deportivos durante el cuatrienio, con prioridad en los más concurridos.  </t>
  </si>
  <si>
    <t>No. de escenarios deportivos  construidos y/o mantenidos y adecuados durante el cuatrienio.</t>
  </si>
  <si>
    <t>Realizar 1 dotación por año con implementos deportivos a los equipos participantes en los diferentes campeonatos y disciplinas que organiza el municipio.</t>
  </si>
  <si>
    <t>Fomentar  la cultura artística  y cultural de municipio,  mediante el apoyo  y organizaciòn de 12 eventos culturales anualmente (fiesta del retorno, fiestas religiosas, fiestas patronales, día del campesino, feria ganadera,  dia del campesion, ect.).</t>
  </si>
  <si>
    <t>No. de veredas beneficiadas con diseño y construcción de sistemas de riego.</t>
  </si>
  <si>
    <t xml:space="preserve">Promover la ganadería a través de los diferentes métodos tecnológicos (suministro de semovientes, inseminación artificial) mediante la asistencia técnica, asesoría y acompañamiento  a 100 pequeños y medianos productores durante el periodo de gobierno.                                                                                                                                                     </t>
  </si>
  <si>
    <t xml:space="preserve">N° de pequeños y medianos productores beneficiados con la promoción de la ganadería a través de los diferentes métodos tecnológicos.                                                                                                                                                  </t>
  </si>
  <si>
    <t>En convenio con el SENA y otras instituciones (Cámara de Comercio, Universidades, etc,) capacitar,  asesorar y acompañar a  30 líderes comunitarios, anualmente en  la conformación de microempresas, y alianzas para el desarrollo   del ecoturismo del municipio.</t>
  </si>
  <si>
    <t>Mediante convenios interinstitucionales con el SENA y otras instituciones educativas, capacitar a  300 Jovenes   con el objetivo prioritario en la educación hacia el desarrollo agropecuario, trabajo en equipo, conformación de pequeñas empresas y la conformación y desarrollo  turísmo local y regional, durante el periodo de gobierno.</t>
  </si>
  <si>
    <t xml:space="preserve">Diseñar, desarrollar y promocionar  2 rutas turìsticas que contemple  la visita a (al Municipio San Andrés, Centros poblados de Pangote, la laguna de ortices, las cascadas de la quebrada linderos, las aguas termales del Vichi, la isgaura, cuevas de Borrero, lagunitas y la vista sobre el cañón del Chicamocha desde el punto más elevado que es el alto del rayo ),motivando inicialmente a Nuestros alumnos de primaria y secundaria para que los visite y puedan dar razón de ellos a los turistas. </t>
  </si>
  <si>
    <t>Realizar convenios interinstitucionales durante los 48 meses de gobierno con los centros de reclusión  (Cárcel), para recluir a personas que infrinjan la Ley  en el municipio.</t>
  </si>
  <si>
    <t>N° de meses con convenios interinstitucionales realizados con centros de reclusión, durante el periodo de gobierno.</t>
  </si>
  <si>
    <t>Disminuir  en 5% el porcentaje de ingresos corrientes de libre destinación  destinados a funcionamiento para pasar del 77,84% al 72,84%.</t>
  </si>
  <si>
    <t xml:space="preserve">                                                                                                                                                                                                                                                       4. Deporte y recreacion                                                                                                                                                                                                </t>
  </si>
  <si>
    <t>24.63%</t>
  </si>
  <si>
    <t>34.63%</t>
  </si>
  <si>
    <t>91.56%</t>
  </si>
  <si>
    <t>5.83%</t>
  </si>
  <si>
    <t>Nº de capacitaciones en diferentes áreas a estudiantes en bachillerato realizadas anualmente en el municipio, con el objeto de mejorar la calidad educativa y la proyección de mano de obra calificada.</t>
  </si>
  <si>
    <t>8.3%</t>
  </si>
  <si>
    <t>50.56%</t>
  </si>
  <si>
    <t>12.87%</t>
  </si>
  <si>
    <t>22.87%</t>
  </si>
  <si>
    <t>92.3%</t>
  </si>
  <si>
    <t>93.3%</t>
  </si>
  <si>
    <t xml:space="preserve">Mantener al   100% de la poblaciòn adulta mayor de 60 años, con programas  integrales. </t>
  </si>
  <si>
    <t>Mantener cobertura bruta en nivel preescolar a media en el 100%</t>
  </si>
  <si>
    <t>Porcentaje cobertura educativa en el nivel preescolar a media.</t>
  </si>
  <si>
    <t xml:space="preserve">Construcción  de 1 planta de tratamiento para agua potable. </t>
  </si>
  <si>
    <t>Instalar  200 FILTROS DE VIDA,  elaborados por niños y jovenes  del municipio con el fin de  mejorar la calidad del agua mediante filtros lentos de agua para cada vivienda.</t>
  </si>
  <si>
    <t xml:space="preserve">Mantener mínimo 6 acueductos veredales    durante el periodo de gobierno   entre ellos los acueductos de la Laguna de Ortices, Pangua, Queraga, Hato, Tanqueva, Mogotocoro, etc.                                                                                                                                             </t>
  </si>
  <si>
    <t xml:space="preserve">N°  acueductos mantenidos durante el periodo de gobierno.                    </t>
  </si>
  <si>
    <t>Construcción de 40 metros lineales de muro de contención en la Quebrada la Llorona.</t>
  </si>
  <si>
    <t>Nº de metros lineales de muro de contención construidos en la Quebrada la Llorona.</t>
  </si>
  <si>
    <t>Contrucción  de 1 planta de tratamiento de aguas residuales PTARs en centros poblados.</t>
  </si>
  <si>
    <t xml:space="preserve">Construcción de  40 unidades sanitarias, pozos septicos en viviendas del sector rural mas vulnerables.                                                                 </t>
  </si>
  <si>
    <t>Fomentar, desarrollar la practica del deporte y la recreaciòn mediante organizaciòn y ejecuciòn de  4 campeonatos y actividades deportivas, en las diferentes disciplinas  anualmente ( olimpiadas del saber Juegos Ancestrales, Interveredales, Interbarrios y eventos municipales).</t>
  </si>
  <si>
    <t>Dotar 5 escenarios  deportivos del municipio, con la infraestructura  necesaria, adecuada y moderna para la practica del deporte.</t>
  </si>
  <si>
    <t>Implementar 40  granjas integrales   en cultivos de  pan coger pan comer,  incluidas las hortalizas y cria de  especies menores, como conejos, cabras, ovejas, cerdos, aves de corral, etc.</t>
  </si>
  <si>
    <t>Mediante 40 parcelas demostrativas, incentivar, incrementar y fortalecer los cultivos de Café, Mora, Cítricos, Flores  y otros.</t>
  </si>
  <si>
    <t>Diseño y construcción de un sistema de riego para 5 veredas (Saladito Negro, hato, queragá, cupagá y tanqueba).</t>
  </si>
  <si>
    <t xml:space="preserve">Mediante  asistencia técnica y capacitación  a  200 pequeños agricultores, fomentar  y crear  nuevas fami, micro, pequeñas y medianas empresas; al cual tengan acceso los sanandreseños emprendedores, al sector agropecuario y agroindustrial.   </t>
  </si>
  <si>
    <t>Mejoramiento de praderas, cercas, vermifugación de bovinos, ovinos, caprinos, de 60 fincas (1 por familia) dando prioridad a las de escasos recursos.</t>
  </si>
  <si>
    <t xml:space="preserve">Apoyar y fomentar 1 programa piscícola mediante el acompañamiento y asistencia técnica para la  construcción de pozos y suministros de los alevinos.                             </t>
  </si>
  <si>
    <t xml:space="preserve">N° de programas piscícolas apoyados  y fomentados anualmente.                                                                                                                  </t>
  </si>
  <si>
    <t>Actualizar y garantizar el funcionamiento  durante los 48 meses del periodo de gobierno  el MECI  y el Sistema de Calidad,  el archivo del municipio, reporte al sistema estratègico de informaciòn, gobierno en linea, visibilidad de la contratación, audiencias pùblicas y atenciòn al ciudadano.</t>
  </si>
  <si>
    <t xml:space="preserve">Realizar  4 Mantenimientos (uno por año),   a las instalaciones de la administración municipal y/o, otras dependencias pertenecientes  al municipio, siempre que lo requieran.                             </t>
  </si>
  <si>
    <t xml:space="preserve">No. de  Mantenimientos realizados a las instalaciones  de la Administración Municipal y/o, otras dependencias pertenecientes a la administración que lo requieran.                                        </t>
  </si>
  <si>
    <t>Adecuación de la nueva Planta de sacrificio para ganado mayor y menor para cumplir con los requisitos  de asepsia mínimos establecidos por el INVIMA.</t>
  </si>
  <si>
    <t>Porcentaje de avance en la adecuación de la planta de sacrificio de Ganado mayor y menor.</t>
  </si>
  <si>
    <t xml:space="preserve">Realizar 1 mantenimiento por año a las instalaciones del Cementerio Municipal  y mantener controlado la exhumación de cadaveres.  </t>
  </si>
  <si>
    <t>Construcción puente vehicular Quebrada la Honda Vía Caracol-Laguna de Ortices.</t>
  </si>
  <si>
    <t>Porcentaje avance construcción del puente vehicular.</t>
  </si>
  <si>
    <t>Señalizar durante 48 meses del periodo de gobierno, las vias urbanas  del municipio para prevenir accidentes de transito.</t>
  </si>
  <si>
    <t>No. de meses del periodo de gobierno con las vias señalizadas.</t>
  </si>
  <si>
    <t>Realizar  durante 48 meses del periodo de gobierno, supervisión e Interventoría de proyectos de construcción y mantenimiento de infraestructura de transporte.</t>
  </si>
  <si>
    <t>No. de meses del periodo de gobierno que se realiza supervisión e interventoria a los contratos realizados.</t>
  </si>
  <si>
    <t xml:space="preserve">Construcción ampliación y adecuación de infraestructura educativa.       </t>
  </si>
  <si>
    <t>Ampliación y adecuación de la infraestructura en 6 instituciones educativas (Centros Educativos)  de acuerdo con sus necesidades durante el periodo de gobierno.</t>
  </si>
  <si>
    <t>Nº de instituciones educativas  con construcción  ampliación y adecuación de la infraestructura.</t>
  </si>
  <si>
    <t>Ampliar cobertura en el Regimen Subsidiado en 2.5% para pasar del 92,14% al 94,14%.</t>
  </si>
  <si>
    <t xml:space="preserve">Mantener  8.297 afiliados al régimen subsidiado de seguridad social del nivel I  II  del sisben.        </t>
  </si>
  <si>
    <t>PONDERADOR</t>
  </si>
  <si>
    <t>DIMENSION</t>
  </si>
  <si>
    <t xml:space="preserve">PONDERADOR </t>
  </si>
  <si>
    <t>SECTOR</t>
  </si>
  <si>
    <t>PROGRAMACION  POR VIGENCIA</t>
  </si>
  <si>
    <t xml:space="preserve">METAS DE RESULTADO DEL CUATRIENIO </t>
  </si>
  <si>
    <t>INDICADOR DE PRODUCTO</t>
  </si>
  <si>
    <t>NOMBRE INDICADOR</t>
  </si>
  <si>
    <t>ESPERADO CUATRIENIO</t>
  </si>
  <si>
    <t>PLAN INDICATIVO SAN ANDRES  2012 - 2015</t>
  </si>
  <si>
    <t>Vincular  a 150 familias  mas pobres y vulnerables, mediante el programa diseñado  para la superacion de la pobreza  extrema, red UNIDOS</t>
  </si>
  <si>
    <t>No. de familias vinculadas al programa, RED UNIDOS .</t>
  </si>
  <si>
    <t>EDUCACION</t>
  </si>
  <si>
    <t>SALUD</t>
  </si>
  <si>
    <t>AGUA POTABLE Y SANEAMIENTO BASICO</t>
  </si>
  <si>
    <t>AGUA POTABLE  Y SANEAMIENTO BASICO</t>
  </si>
  <si>
    <t>DEPORTE Y RECREACION</t>
  </si>
  <si>
    <t>CULTURA</t>
  </si>
  <si>
    <t>SERVICIOS PUBLICOS DIFERENTES A AGUA POTABLE Y SANEAMIENTO BASICO</t>
  </si>
  <si>
    <t>VIVIENDA</t>
  </si>
  <si>
    <t>AGROPECUARIO</t>
  </si>
  <si>
    <t xml:space="preserve">TRANSPORTE </t>
  </si>
  <si>
    <t>AMBIENTAL</t>
  </si>
  <si>
    <t>PREVENCION Y ATENCION DE DESASTRES</t>
  </si>
  <si>
    <t>PROMOCION DEL DESARROLLO</t>
  </si>
  <si>
    <t xml:space="preserve">ATENCION A GRUPOS VULNERABLES PROMOCION SOCIAL </t>
  </si>
  <si>
    <t>EQUIPAMIENTO MUNICIPAL</t>
  </si>
  <si>
    <t>DESARROLLO COMUNITARIO</t>
  </si>
  <si>
    <t>FORTALECIMIENTO INSTITUCIONAL</t>
  </si>
  <si>
    <t>JUSTICIA</t>
  </si>
  <si>
    <t>0*1000</t>
  </si>
  <si>
    <t>CODIGO SSEPPI</t>
  </si>
  <si>
    <t xml:space="preserve">PROYECTO DE INVERSION </t>
  </si>
  <si>
    <t>META PROYECTO</t>
  </si>
  <si>
    <t>DEPENDENCIA RESPONSABLE</t>
  </si>
  <si>
    <t>ESTRATEGIAS / ACTIVIDADES</t>
  </si>
  <si>
    <t>FECHA DE TERMINACION DE LA ACTIVIDAD</t>
  </si>
  <si>
    <t>2.2 Salud pública (según régimen de competencias)</t>
  </si>
  <si>
    <t>Realizar como mínimo 1 mantenimiento a la infraestructura educativa del municipio  durante el periodo de gobierno.</t>
  </si>
  <si>
    <t>Ampliación y adecuación de la infraestructura en 1 institució educativa (Centro Educativo)  de acuerdo con sus necesidades durante el periodo de gobierno.</t>
  </si>
  <si>
    <t xml:space="preserve">Dotar 1  institución educativa con infraestructura y tecnología para el desarrollo y avance de las TIC en el municipio con el fin de mejorar la calidad educativa, (material didactico, equipos de computo  y medios pedagógicos  y otros).
</t>
  </si>
  <si>
    <t>Garantizar y mantener en el sistema educativo  a 1.856 niños y jóvenes del municipio.</t>
  </si>
  <si>
    <t>Ampliar cobertura  al régimen subsidiado a 8.297 afiliados durante el cuatrienio.</t>
  </si>
  <si>
    <t>Garantizar la atención integral con servicios de salud  pública  a 9.004 habitantes, en  promoción, prevención   y tratamiento de la enfermedad, mediante la contratación de servicios con la E.S.E. durante el cuatrienio.</t>
  </si>
  <si>
    <t xml:space="preserve">Realizar 2 capacitaciones durante el periodo de gobierno  a mujeres menores de 18 años para prevenir embarazos tempranos no deseados.    </t>
  </si>
  <si>
    <t>Garantizar la atención con salud oral a 1.500  habitantes afiliados al regimen subsidiado del municipio, priorizando el tratamiento de caries para propender por  una buena salud oral.</t>
  </si>
  <si>
    <t>No. de meses or año con disponibilidad de personal profesional para tratar pasientes  con problemas mentales y lesiones violentas evitables.</t>
  </si>
  <si>
    <t xml:space="preserve">Fomentar técnicas de solución de conflictos familiares a 50 padres de familia con ayuda profesional.       </t>
  </si>
  <si>
    <t>Mediante mínimo 1 campaña, identificar a  los habitantes infectados con la enfermedad del Chagas, y fortalecer programas para contrarrestar las ETV (enfermedades de transmisión vectorial).</t>
  </si>
  <si>
    <t xml:space="preserve">Vincular al programa de control nutricional (talla y peso) a 1.856 niños y  Jóvenes de 5 a 16 años en edad escolar anualmente.                           </t>
  </si>
  <si>
    <t>Instalar  50 FILTROS DE VIDA,  elaborados por niños y jovenes  del municipio con el fin de  mejorar la calidad del agua mediante filtros lentos de agua para cada vivienda.</t>
  </si>
  <si>
    <t xml:space="preserve">Mantener mínimo 2 acueductos veredales durante el periodo de gobierno   entre ellos los acueductos de la Laguna de Ortices, Pangua, Queraga, Hato, Tanqueva, Mogotocoro, etc.                                                                                                                                             </t>
  </si>
  <si>
    <t xml:space="preserve">Mantenimiento de 50 metros de la red de acueducto.                 </t>
  </si>
  <si>
    <t xml:space="preserve">Reposición  de 50ML de tubería de red de distribución de agua.                                </t>
  </si>
  <si>
    <t>Realizar mantenimiento a 2 acueductos  del municipio durante el  periodo de gobierno.</t>
  </si>
  <si>
    <t xml:space="preserve">Realizar tratamiento  al agua potable para consumo humano durante 12 meses del periodo de gobierno    para reducir el IRCA por debajo del 5%.                                                                                                  </t>
  </si>
  <si>
    <t>Reforestar 302 hectáreas con especies nativas, en especial las cuencas y micro cuencas.</t>
  </si>
  <si>
    <t>Construcción de 10 metros lineales de muro de contención en la Quebrada la Llorona.</t>
  </si>
  <si>
    <t>% Avance  construcción  del Plan Maestro de  alcantarillado.</t>
  </si>
  <si>
    <t xml:space="preserve">Realizar 1  mantenimiento por año,  y mejoramiento  de la planta de tratamiento de aguas residuales cabecera municipal. </t>
  </si>
  <si>
    <t>Apoyar  mínimo 8 competencias  a deportistas  de alto rendimiento, que representen a nuestro Municipio dentro y fuera del Departamento anualmente.</t>
  </si>
  <si>
    <t xml:space="preserve">Mediante 12 meses del periodo de gobierno  fomentar la práctica del deporte  en niños, mujeres y adultos mayores mediante ejercicio dirigido.  </t>
  </si>
  <si>
    <t xml:space="preserve">Realizar construcción y/o mantenimiento y adecuaciòn a 1  escenario deportivo durante el cuatrienio, con prioridad en los más concurridos.  </t>
  </si>
  <si>
    <t>Dotar 1 escenario  deportivo del municipio, con la infraestructura  necesaria, adecuada y moderna para la practica del deporte.</t>
  </si>
  <si>
    <t>Realizar 1 olimpiada del saber donde brillará la cultura y los juegos ancestrales durante el periodo de gobierno.</t>
  </si>
  <si>
    <t xml:space="preserve">Fortalecimiento a la Cultura mediante la capacitación a 30 Estudiantes en las diferentes  Manifestaciones Artísticas y Culturales en Danzas y Música,música, obras de teatro, danzas, cuentos, coplas, romerías ciclo paseos y aeróbicos.                                      </t>
  </si>
  <si>
    <t>Integrar a  9.004 habitantes del municipio, Mediante la promoción del desarrollo cultural a través de las OLIMPIADAS DEL SABER   mediante la identificación,  insentivos,  fomentando el folclor,arte,  cantos, leyendas, historias de mi municipio.</t>
  </si>
  <si>
    <t xml:space="preserve">Realizar 1 Mantenimiento y adecuación a los escenarios artísticos y culturales culturales en el municipio durante el periodo de gobierno. </t>
  </si>
  <si>
    <t>Realizar 1 dotación  en infraestrutura artística, e implementos  para la difusión del folclor  y tradiciones, durante el periodo de gobierno.</t>
  </si>
  <si>
    <t>Garantizar la  ejecucion de programas y proyectos artísticos y culturales  durante los 12 meses de gobierno.</t>
  </si>
  <si>
    <t xml:space="preserve">Mediante el programa puntas y colas  con la ESSA  Conectar la red eléctrica 2.113 viviendas en el municipio para beneficiar a igual número de familias  (urbano y rural).                                                                                                                               </t>
  </si>
  <si>
    <t xml:space="preserve">Realizar 50 mejoramientos de vivienda para  beneficiar a igual número de familias   del municipio, durante el periodo de gobierno.                                                                                                                    </t>
  </si>
  <si>
    <t xml:space="preserve">Realizar 200 mejoramientos de vivienda para  beneficiar a igual número de familias   del municipio, durante el periodo de gobierno.                                                                                                                    </t>
  </si>
  <si>
    <t>Otorgar Subsidios para construcción de 10  viviendas a familias  afectadas por la ola invernal, catástrofe natural, familias asentadas en zonas de alto riesgo para  reubicación a familias de escasos recursos y pobreza extrema.</t>
  </si>
  <si>
    <t>Implementar 10  granjas integrales   en cultivos de  pan coger pan comer,  incluidas las hortalizas y cria de  especies menores, como conejos, cabras, ovejas, cerdos, aves de corral, etc.</t>
  </si>
  <si>
    <t>Mediante 10 parcelas demostrativas, incentivar, incrementar y fortalecer los cultivos de Café, Mora, Cítricos, Flores  y otros.</t>
  </si>
  <si>
    <t>Diseño y construcción de un sistema de riego para 1 vereda.</t>
  </si>
  <si>
    <t xml:space="preserve">Brindar capacitación, asistencia técnica y seguimiento a 25 líderes  campesinos,  sobre  técnicas de mejoramiento de la raza  en  producción lechera en ganado vacuno  (bovinas),  especies menores,  para  mejorar la actividad económica de nuestros campesinos.  </t>
  </si>
  <si>
    <t xml:space="preserve">Mediante  asistencia técnica y capacitación  a 50 pequeños agricultores, fomentar  y crear  nuevas fami, micro, pequeñas y medianas empresas; al cual tengan acceso los sanandreseños emprendedores, al sector agropecuario y agroindustrial.   </t>
  </si>
  <si>
    <t>Mejoramiento de praderas, cercas, vermifugación de bovinos, ovinos, caprinos, de 15 fincas (1 por familia) dando prioridad a las de escasos recursos.</t>
  </si>
  <si>
    <t>Fomentar el cultivo de frutales  mediante  el suministro de 300 plántulas  o colinos a pequeños y medianos propietarios  en el sector  rural  durante el periodo de gobierno.</t>
  </si>
  <si>
    <t xml:space="preserve">Promover la ganadería a través de los diferentes métodos tecnológicos (suministro de semovientes, inseminación artificial) mediante la asistencia técnica, asesoría y acompañamiento  a 25 pequeños y medianos productores durante el periodo de gobierno.                                                                                                                                                     </t>
  </si>
  <si>
    <t xml:space="preserve">Pavimentación y mejoramiento  de 7.350 metros cuadrados de las vías internas del casco urbano y corregimientos del municipio   durante el periodo de gobierno.                                                                </t>
  </si>
  <si>
    <t>Construir mínimo 600 metros cuadrados de huellas en los sitios críticos de las vías terciarias de nuestro municipio.</t>
  </si>
  <si>
    <t xml:space="preserve">Construir y mejorar 10 obras de arte  en las vías terciarias  del municipio   durante el periodo de gobierno  priorizando los puntos crìticos.      (Alcantarillas, Gabiones, Cunetas, Pontones, Puentes, entre otros).                                                  </t>
  </si>
  <si>
    <t>Señalizar durante 12 meses del periodo de gobierno, las vias urbanas  del municipio para prevenir accidentes de transito.</t>
  </si>
  <si>
    <t>Dotación de 1 equipo de maquinaria (volqueta, vibro compactador de cilindro, mini vibro (rana o canguro), trompo (Mezcladora), Martillo mecánico eléctrico o combustible (demoledor, performador).</t>
  </si>
  <si>
    <t>Realizar  durante 12 meses del periodo de gobierno, supervisión e Interventoría de proyectos de construcción y mantenimiento de infraestructura de transporte.</t>
  </si>
  <si>
    <t>Durante 48 meses de gobierno en coordinaciòn con la Corporación autónoma de Santander CAS,  garantizar el control de las emisiones contaminantes del aire en la   eliminación  y reciclaje de residuos líquidos y sólidos.</t>
  </si>
  <si>
    <t>Durante 12 meses de gobierno en coordinaciòn con la Corporación autónoma de Santander CAS,  garantizar el control de las emisiones contaminantes del aire en la   eliminación  y reciclaje de residuos líquidos y sólidos.</t>
  </si>
  <si>
    <t>Reforestar 2 hectáreas con especies nativas (aliso, laurel, roble, loqueto, entre otros)  para proteger   microcuencas, quebradas y cañadas  que surten el agua al municipio.</t>
  </si>
  <si>
    <t>Mediante el programa caminos para el progreso convertir nuestras vías y senderos en  un Jardín, reforestando con 500 arboles de especies nativas, que ayudarán a prevenir la erosion de taludes y derrumbes.</t>
  </si>
  <si>
    <t>Reforestar 2 hectáreas  de predios de reserva hídrica y zonas de reserva natural.</t>
  </si>
  <si>
    <t xml:space="preserve">En convenios con las entidades  competentes en el tema, Realizar durante los 12 meses del periodo de gobierno,  monitoreo y seguimiento  a las  zonas de alto riesgo identificadas en el  mapa,  a fin de  evitar la perdida de vidas humanas   y el deterioro de la natualeza.                            </t>
  </si>
  <si>
    <t xml:space="preserve">Conformar y garantizar el funcionamiento durante 12 meses del periodo de gobierno  del Comité local  de Prevención y Atención de Desastres CLOPAD.                                         </t>
  </si>
  <si>
    <t>Garantizar disponibilidad presupuestal durante 12 meses del periodo de gobierno para  realizar convenios con  el Cuerpo de Bomberos ante cualquier  eventualidad que se presente en el municipio.</t>
  </si>
  <si>
    <t>Porcentaje avance en la conformación del comité para realizar investigación.</t>
  </si>
  <si>
    <t>Mediante convenios interinstitucionales con el SENA y otras instituciones educativas, capacitar a  50 Jovenes   con el objetivo prioritario en la educación hacia el desarrollo agropecuario, trabajo en equipo, conformación de pequeñas empresas y la conformación y desarrollo  turísmo local y regional, durante el periodo de gobierno.</t>
  </si>
  <si>
    <t>Proteger y atender con programas  integralmente a 462 adultos mayores de 60 años existentes en el municipio anualmente.</t>
  </si>
  <si>
    <t xml:space="preserve">Apoyar y Garantizar el funcionamiento del ancianato  “MARIA RALFOS"   durante los 12 meses del periodo de gobierno,  mediante  SUBSIDIOS  a los  adultos mayores internos.                                                                                    </t>
  </si>
  <si>
    <t>Beneficiar a 50 Adultos mayores mas vulnerables  con  programas de protección al adulto mayor.</t>
  </si>
  <si>
    <t>Capacitar en diferentes oficios tecnicos  a 30 mujeres, durante el periodo de gobierno  para Fortalecer la participación de la mujer en todos los campos, que como parte importante de la familia es también parte importante en el desarrollo de los pueblos.</t>
  </si>
  <si>
    <t xml:space="preserve">Capacitar   a  20 mujeres cabeza de familia diferentes artes  u oficios  de carácter tècnico, operativo y manual, y    fomentar su agremiación.                                                                     </t>
  </si>
  <si>
    <t>Conformar y mantener funcionando el comité  para el manejo de la población en situaciòn de desplazamiento forzado, durante los 12 meses de gobierno.</t>
  </si>
  <si>
    <t>Proteger, Atender y brindarle condiciones dignas a 90 personas con discapacidad durante el periodo de gobierno.</t>
  </si>
  <si>
    <t xml:space="preserve">Realizar mantenimiento,  a las instalaciones de la administración municipal y/o, otras dependencias pertenecientes  al municipio, siempre que lo requieran.                             </t>
  </si>
  <si>
    <t xml:space="preserve">Realizar  mantenimiento y mejoramiento  mínimo  1 vez por año  a parques,  Matadero Municipal, Plazas de Mercado, andenes, calles y mobiliarios del espacio público.       </t>
  </si>
  <si>
    <t>Realizar 1 capacitación  durante el periodo de gobierno a los miembros de las juntas de acción comunal  en programas de elección de ciudadanos a los espacios de participación comunitaria, y funciones  que debe cumplir el líder comunitario.</t>
  </si>
  <si>
    <t>Realizar 1 evaluación a la gestion municipal  y rendición de cuentas durante el periodo de gobierno.</t>
  </si>
  <si>
    <t>Realizar  1 actualización a la base de datos de los  contribuyentes de impuestos municipales (Predial – Industria y Comercio, plusvalias, ect)  para adelantar acciones  de cobro   que conduzcan  a mantener  la cartera  del fisco municipal actualizada.</t>
  </si>
  <si>
    <t>Actualizar y garantizar el funcionamiento  durante los 12 meses del periodo de gobierno  el MECI  y el Sistema de Calidad,  el archivo del municipio, reporte al sistema estratègico de informaciòn, gobierno en linea, visibilidad de la contratación, audiencias pùblicas y atenciòn al ciudadano.</t>
  </si>
  <si>
    <t>Evaluar y reportar 1 informe sobre el estado de avance al cumplimiento de metas del plan de desarrollo  a Planeación departamental y al DNP.</t>
  </si>
  <si>
    <t>Garantizar el pago de 12 meses  del Inspector de Policìa.</t>
  </si>
  <si>
    <t>Garantizar la contratación,  permanencia y  funcionamiento del  defensor de familia y Psicologo,  Trabajador social, de la comisaria de familia,  durante 12 meses del periodo de gobierno.</t>
  </si>
  <si>
    <t>Mediante convenios interinstitucionales con la Policía Nacional, apoyar con 1  dotación  el suministro de  diferentes implementos para su funcionamiento.</t>
  </si>
  <si>
    <t>En coordinación con la Policía Nacional, Instalar y poner en funcionamiento 2 Cámaras en puntos estratégicos del municipio  para monitoreo y seguridad de la población</t>
  </si>
  <si>
    <t>En coordinación con la Policía Nacional, Instalar y poner en funcionamiento  10 Cámaras en puntos estratégicos del municipio  para monitoreo y seguridad de la población</t>
  </si>
  <si>
    <t xml:space="preserve">Vincular con programas  de atenciòn psicolìgica y social   a la población afectada por los distintos tipos de violencia  durante los 12 meses de gobierno, con el objeto de  mejorar su calidad de vida y reiserciòn a la vida a la sociedad.(ODM) anualmente.                                        </t>
  </si>
  <si>
    <t>Realizar convenios interinstitucionales durante los 12 meses de gobierno con los centros de reclusión  (Cárcel), para recluir a personas que infrinjan la Ley  en el municipio.</t>
  </si>
  <si>
    <t>2.     Salud</t>
  </si>
  <si>
    <t>4.  Deporte y recreaciòn</t>
  </si>
  <si>
    <t>4. Deporte y Recreaciòn</t>
  </si>
  <si>
    <t>5.  Cultura</t>
  </si>
  <si>
    <t>PROYECTO DE INVERSION</t>
  </si>
  <si>
    <t xml:space="preserve">Reuniones permantes Consejo de Gobierno  para controlar el estado de avance de las metas;  Trabajo en equipo, </t>
  </si>
  <si>
    <t>Secretarìa de Planeaciòn, Jefe de Nùcleo, Rector Instituciones Educativas</t>
  </si>
  <si>
    <t>Secretarìa de Salud</t>
  </si>
  <si>
    <t xml:space="preserve">Secretarìa de Planeación </t>
  </si>
  <si>
    <t>Coordinador Cultura y Deporte</t>
  </si>
  <si>
    <t>Secretarìa de Planeaciòn</t>
  </si>
  <si>
    <t>Despacho Alcalde</t>
  </si>
  <si>
    <t>Secretarìa de Desarrollo Social</t>
  </si>
  <si>
    <t>Secretarìa de Gobierno</t>
  </si>
  <si>
    <t>1. Sector Educaciòn</t>
  </si>
  <si>
    <t>4. Sector Deporte y Recreaciòn</t>
  </si>
  <si>
    <t>12.Sector Promociòn del Desarrollo</t>
  </si>
  <si>
    <t xml:space="preserve">13, Sector Atenciòn Grupos Vulnerables </t>
  </si>
  <si>
    <t>14. Sector Equipamiento Municipal</t>
  </si>
  <si>
    <t>15. Sector Desarrollo Comunitario</t>
  </si>
  <si>
    <t>16.  Sector  Fortalecimiento Institucional</t>
  </si>
  <si>
    <t>17, Sector Justicia</t>
  </si>
  <si>
    <t>Dimensiòn  Socio Cultural</t>
  </si>
  <si>
    <t>Dimensiòn Ambiente Construido</t>
  </si>
  <si>
    <t>Dimensiòn Econòmica</t>
  </si>
  <si>
    <t>Dimensiòn Ambiente Natural</t>
  </si>
  <si>
    <t>Dimensiòn Polìtico Administrativa</t>
  </si>
  <si>
    <r>
      <t xml:space="preserve">Beneficiar  con  transporte escolar a </t>
    </r>
    <r>
      <rPr>
        <sz val="7"/>
        <color indexed="10"/>
        <rFont val="Arial"/>
        <family val="2"/>
      </rPr>
      <t xml:space="preserve">   </t>
    </r>
    <r>
      <rPr>
        <b/>
        <sz val="7"/>
        <rFont val="Arial"/>
        <family val="2"/>
      </rPr>
      <t xml:space="preserve">260 </t>
    </r>
    <r>
      <rPr>
        <sz val="7"/>
        <rFont val="Arial"/>
        <family val="2"/>
      </rPr>
      <t xml:space="preserve"> </t>
    </r>
    <r>
      <rPr>
        <sz val="7"/>
        <color indexed="8"/>
        <rFont val="Arial"/>
        <family val="2"/>
      </rPr>
      <t xml:space="preserve">estudiantes  ubicados en zonas de dificil acceso anualmente.      </t>
    </r>
  </si>
  <si>
    <r>
      <t>Con la asesoría de la Corporación Autonoma de Santander CAS,   Coordinar y dirigir  las actividades permanentes de control y vigilancia ambientales de (27.979</t>
    </r>
    <r>
      <rPr>
        <sz val="7"/>
        <color indexed="10"/>
        <rFont val="Arial"/>
        <family val="2"/>
      </rPr>
      <t xml:space="preserve"> </t>
    </r>
    <r>
      <rPr>
        <sz val="7"/>
        <color indexed="8"/>
        <rFont val="Arial"/>
        <family val="2"/>
      </rPr>
      <t>hectareas)   en relación con la comercialización  de los recursos naturales renovables o con actividades contaminantes y degradantes de las aguas, el aire o el suelo.</t>
    </r>
  </si>
  <si>
    <r>
      <t xml:space="preserve">1.1 </t>
    </r>
    <r>
      <rPr>
        <b/>
        <sz val="7"/>
        <color indexed="8"/>
        <rFont val="Arial"/>
        <family val="2"/>
      </rPr>
      <t>Programa</t>
    </r>
    <r>
      <rPr>
        <sz val="7"/>
        <color indexed="8"/>
        <rFont val="Arial"/>
        <family val="2"/>
      </rPr>
      <t xml:space="preserve">: Construcción ampliación y adecuación de infraestructura educativa.                                                                                                                                               </t>
    </r>
  </si>
  <si>
    <t>RECURSOS POR  FUENTE DE FINANCIACION  PARA CADA VIGENCIA  MILES DE PESOS</t>
  </si>
  <si>
    <t>FUENTE FINANCIACION 2013</t>
  </si>
  <si>
    <t>Ing.  JOSE ROSEMBER ROJAS MORENO</t>
  </si>
  <si>
    <t>Secretario Planeacion  San Andrès</t>
  </si>
  <si>
    <t>_____________________________________________</t>
  </si>
  <si>
    <t>TOTAL</t>
  </si>
  <si>
    <r>
      <t xml:space="preserve">Beneficiar  con  transporte escolar a </t>
    </r>
    <r>
      <rPr>
        <sz val="9"/>
        <color indexed="10"/>
        <rFont val="Arial"/>
        <family val="2"/>
      </rPr>
      <t xml:space="preserve">   </t>
    </r>
    <r>
      <rPr>
        <b/>
        <sz val="9"/>
        <rFont val="Arial"/>
        <family val="2"/>
      </rPr>
      <t xml:space="preserve">260 </t>
    </r>
    <r>
      <rPr>
        <sz val="9"/>
        <rFont val="Arial"/>
        <family val="2"/>
      </rPr>
      <t xml:space="preserve"> </t>
    </r>
    <r>
      <rPr>
        <sz val="9"/>
        <color indexed="8"/>
        <rFont val="Arial"/>
        <family val="2"/>
      </rPr>
      <t xml:space="preserve">estudiantes  ubicados en zonas de dificil acceso anualmente.      </t>
    </r>
  </si>
  <si>
    <r>
      <t>Con la asesoría de la Corporación Autonoma de Santander CAS,   Coordinar y dirigir  las actividades permanentes de control y vigilancia ambientales de (27.979</t>
    </r>
    <r>
      <rPr>
        <sz val="9"/>
        <color indexed="10"/>
        <rFont val="Arial"/>
        <family val="2"/>
      </rPr>
      <t xml:space="preserve"> </t>
    </r>
    <r>
      <rPr>
        <sz val="9"/>
        <color indexed="8"/>
        <rFont val="Arial"/>
        <family val="2"/>
      </rPr>
      <t>hectareas)   en relación con la comercialización  de los recursos naturales renovables o con actividades contaminantes y degradantes de las aguas, el aire o el suelo.</t>
    </r>
  </si>
  <si>
    <t>ING. JOSE ROSEMBER ROJAS MORENO</t>
  </si>
  <si>
    <t>Secretario de Planeación Municipal</t>
  </si>
  <si>
    <t>ING. LUZ CONSUELO ORTIZ ROJAS</t>
  </si>
  <si>
    <t>Alcaldesa Municipal</t>
  </si>
  <si>
    <t>__________________________________________</t>
  </si>
  <si>
    <t>______________________________________________</t>
  </si>
  <si>
    <t>PROGRAMADO 2014</t>
  </si>
  <si>
    <t>EJECUTADO 2014</t>
  </si>
  <si>
    <t>PLAN OPERATIVO ANUAL DE INVERSIONES  SAN ANDRES  2014</t>
  </si>
  <si>
    <t>VALOR PROGRAMADO VIGENCIA 2014</t>
  </si>
  <si>
    <t>PLAN DE ACCION  SAN ANDRES  2014</t>
  </si>
  <si>
    <t>Diciembre de 2014</t>
  </si>
  <si>
    <t>VALOR PROGRAMADO 2014</t>
  </si>
  <si>
    <t>VALOR ESPERADO 2014</t>
  </si>
  <si>
    <t>FUENTE FINANCIACION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</si>
</sst>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0.0%"/>
  </numFmts>
  <fonts count="91">
    <font>
      <sz val="11"/>
      <color theme="1"/>
      <name val="Calibri"/>
      <family val="2"/>
    </font>
    <font>
      <sz val="11"/>
      <color indexed="8"/>
      <name val="Calibri"/>
      <family val="2"/>
    </font>
    <font>
      <b/>
      <sz val="10"/>
      <color indexed="8"/>
      <name val="Arial"/>
      <family val="2"/>
    </font>
    <font>
      <b/>
      <sz val="8"/>
      <color indexed="8"/>
      <name val="Arial"/>
      <family val="2"/>
    </font>
    <font>
      <b/>
      <sz val="11"/>
      <color indexed="8"/>
      <name val="Calibri"/>
      <family val="2"/>
    </font>
    <font>
      <sz val="11"/>
      <color indexed="10"/>
      <name val="Calibri"/>
      <family val="2"/>
    </font>
    <font>
      <b/>
      <sz val="11"/>
      <name val="Calibri"/>
      <family val="2"/>
    </font>
    <font>
      <sz val="11"/>
      <name val="Calibri"/>
      <family val="2"/>
    </font>
    <font>
      <b/>
      <sz val="11"/>
      <color indexed="8"/>
      <name val="Arial"/>
      <family val="2"/>
    </font>
    <font>
      <b/>
      <sz val="12"/>
      <color indexed="8"/>
      <name val="Arial"/>
      <family val="2"/>
    </font>
    <font>
      <sz val="9"/>
      <color indexed="8"/>
      <name val="Arial"/>
      <family val="2"/>
    </font>
    <font>
      <b/>
      <sz val="9"/>
      <color indexed="8"/>
      <name val="Arial"/>
      <family val="2"/>
    </font>
    <font>
      <sz val="9"/>
      <name val="Arial"/>
      <family val="2"/>
    </font>
    <font>
      <sz val="10"/>
      <name val="Arial"/>
      <family val="2"/>
    </font>
    <font>
      <b/>
      <sz val="8"/>
      <name val="Arial"/>
      <family val="2"/>
    </font>
    <font>
      <b/>
      <sz val="7"/>
      <color indexed="8"/>
      <name val="Arial"/>
      <family val="2"/>
    </font>
    <font>
      <sz val="7"/>
      <color indexed="8"/>
      <name val="Arial"/>
      <family val="2"/>
    </font>
    <font>
      <sz val="7"/>
      <color indexed="10"/>
      <name val="Arial"/>
      <family val="2"/>
    </font>
    <font>
      <b/>
      <sz val="7"/>
      <name val="Arial"/>
      <family val="2"/>
    </font>
    <font>
      <sz val="7"/>
      <name val="Arial"/>
      <family val="2"/>
    </font>
    <font>
      <sz val="12"/>
      <color indexed="8"/>
      <name val="Arial"/>
      <family val="2"/>
    </font>
    <font>
      <sz val="12"/>
      <color indexed="8"/>
      <name val="Calibri"/>
      <family val="2"/>
    </font>
    <font>
      <sz val="10"/>
      <color indexed="8"/>
      <name val="Arial Narrow"/>
      <family val="2"/>
    </font>
    <font>
      <sz val="10"/>
      <name val="Arial Narrow"/>
      <family val="2"/>
    </font>
    <font>
      <sz val="10"/>
      <color indexed="8"/>
      <name val="Calibri"/>
      <family val="2"/>
    </font>
    <font>
      <sz val="10"/>
      <color indexed="8"/>
      <name val="Arial"/>
      <family val="2"/>
    </font>
    <font>
      <b/>
      <sz val="10"/>
      <color indexed="8"/>
      <name val="Calibri"/>
      <family val="2"/>
    </font>
    <font>
      <sz val="9"/>
      <color indexed="8"/>
      <name val="Calibri"/>
      <family val="2"/>
    </font>
    <font>
      <sz val="9"/>
      <color indexed="10"/>
      <name val="Arial"/>
      <family val="2"/>
    </font>
    <font>
      <b/>
      <sz val="9"/>
      <name val="Arial"/>
      <family val="2"/>
    </font>
    <font>
      <b/>
      <sz val="9"/>
      <color indexed="8"/>
      <name val="Calibri"/>
      <family val="2"/>
    </font>
    <font>
      <sz val="11"/>
      <color indexed="8"/>
      <name val="Arial Narrow"/>
      <family val="2"/>
    </font>
    <font>
      <sz val="11"/>
      <color indexed="8"/>
      <name val="Arial"/>
      <family val="2"/>
    </font>
    <font>
      <sz val="11"/>
      <name val="Arial Narrow"/>
      <family val="2"/>
    </font>
    <font>
      <sz val="12"/>
      <color indexed="8"/>
      <name val="Arial Narrow"/>
      <family val="2"/>
    </font>
    <font>
      <sz val="14"/>
      <color indexed="8"/>
      <name val="Calibri"/>
      <family val="2"/>
    </font>
    <font>
      <b/>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Arial"/>
      <family val="2"/>
    </font>
    <font>
      <sz val="11"/>
      <color rgb="FF000000"/>
      <name val="Calibri"/>
      <family val="2"/>
    </font>
    <font>
      <b/>
      <sz val="11"/>
      <color theme="1"/>
      <name val="Arial"/>
      <family val="2"/>
    </font>
    <font>
      <b/>
      <sz val="12"/>
      <color theme="1"/>
      <name val="Arial"/>
      <family val="2"/>
    </font>
    <font>
      <b/>
      <sz val="10"/>
      <color theme="1"/>
      <name val="Arial"/>
      <family val="2"/>
    </font>
    <font>
      <sz val="9"/>
      <color theme="1"/>
      <name val="Arial"/>
      <family val="2"/>
    </font>
    <font>
      <b/>
      <sz val="9"/>
      <color theme="1"/>
      <name val="Arial"/>
      <family val="2"/>
    </font>
    <font>
      <sz val="7"/>
      <color theme="1"/>
      <name val="Arial"/>
      <family val="2"/>
    </font>
    <font>
      <b/>
      <sz val="7"/>
      <color theme="1"/>
      <name val="Arial"/>
      <family val="2"/>
    </font>
    <font>
      <sz val="7"/>
      <color rgb="FF000000"/>
      <name val="Arial"/>
      <family val="2"/>
    </font>
    <font>
      <sz val="12"/>
      <color theme="1"/>
      <name val="Calibri"/>
      <family val="2"/>
    </font>
    <font>
      <sz val="12"/>
      <color theme="1"/>
      <name val="Arial"/>
      <family val="2"/>
    </font>
    <font>
      <sz val="10"/>
      <color theme="1"/>
      <name val="Arial Narrow"/>
      <family val="2"/>
    </font>
    <font>
      <sz val="10"/>
      <color theme="1"/>
      <name val="Calibri"/>
      <family val="2"/>
    </font>
    <font>
      <sz val="10"/>
      <color theme="1"/>
      <name val="Arial"/>
      <family val="2"/>
    </font>
    <font>
      <b/>
      <sz val="10"/>
      <color theme="1"/>
      <name val="Calibri"/>
      <family val="2"/>
    </font>
    <font>
      <sz val="9"/>
      <color theme="1"/>
      <name val="Calibri"/>
      <family val="2"/>
    </font>
    <font>
      <sz val="9"/>
      <color rgb="FF000000"/>
      <name val="Arial"/>
      <family val="2"/>
    </font>
    <font>
      <sz val="11"/>
      <color theme="1"/>
      <name val="Arial Narrow"/>
      <family val="2"/>
    </font>
    <font>
      <sz val="11"/>
      <color theme="1"/>
      <name val="Arial"/>
      <family val="2"/>
    </font>
    <font>
      <sz val="12"/>
      <color theme="1"/>
      <name val="Arial Narrow"/>
      <family val="2"/>
    </font>
    <font>
      <sz val="14"/>
      <color theme="1"/>
      <name val="Calibri"/>
      <family val="2"/>
    </font>
    <font>
      <b/>
      <sz val="9"/>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DCD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hair"/>
      <right style="hair"/>
      <top style="hair"/>
      <bottom style="hair"/>
    </border>
    <border>
      <left/>
      <right style="thin"/>
      <top style="thin"/>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592">
    <xf numFmtId="0" fontId="0" fillId="0" borderId="0" xfId="0" applyFont="1" applyAlignment="1">
      <alignment/>
    </xf>
    <xf numFmtId="0" fontId="67" fillId="33" borderId="10" xfId="0" applyFont="1" applyFill="1" applyBorder="1" applyAlignment="1">
      <alignment horizontal="justify" vertical="center" wrapText="1"/>
    </xf>
    <xf numFmtId="0" fontId="0" fillId="34" borderId="11" xfId="0" applyFill="1" applyBorder="1" applyAlignment="1">
      <alignment/>
    </xf>
    <xf numFmtId="0" fontId="0" fillId="34" borderId="11" xfId="0" applyFill="1" applyBorder="1" applyAlignment="1">
      <alignment horizontal="justify"/>
    </xf>
    <xf numFmtId="0" fontId="0" fillId="34" borderId="11" xfId="0" applyFill="1" applyBorder="1" applyAlignment="1">
      <alignment horizontal="justify" wrapText="1"/>
    </xf>
    <xf numFmtId="0" fontId="0" fillId="34" borderId="11" xfId="0" applyFill="1" applyBorder="1" applyAlignment="1">
      <alignment horizontal="center" wrapText="1"/>
    </xf>
    <xf numFmtId="0" fontId="0" fillId="34" borderId="11" xfId="0" applyFill="1" applyBorder="1" applyAlignment="1">
      <alignment horizontal="left" vertical="top" wrapText="1"/>
    </xf>
    <xf numFmtId="0" fontId="0" fillId="34" borderId="11" xfId="0" applyFill="1" applyBorder="1" applyAlignment="1">
      <alignment horizontal="center"/>
    </xf>
    <xf numFmtId="3" fontId="0" fillId="34" borderId="11" xfId="0" applyNumberFormat="1" applyFill="1" applyBorder="1" applyAlignment="1">
      <alignment horizontal="center"/>
    </xf>
    <xf numFmtId="0" fontId="68" fillId="34" borderId="11" xfId="0" applyFont="1" applyFill="1" applyBorder="1" applyAlignment="1">
      <alignment horizontal="justify"/>
    </xf>
    <xf numFmtId="0" fontId="0" fillId="34" borderId="11" xfId="0" applyFill="1" applyBorder="1" applyAlignment="1">
      <alignment horizontal="left" wrapText="1"/>
    </xf>
    <xf numFmtId="1" fontId="0" fillId="34" borderId="11" xfId="54" applyNumberFormat="1" applyFont="1" applyFill="1" applyBorder="1" applyAlignment="1">
      <alignment horizontal="center" wrapText="1"/>
    </xf>
    <xf numFmtId="3" fontId="0" fillId="34" borderId="11" xfId="0" applyNumberFormat="1" applyFill="1" applyBorder="1" applyAlignment="1">
      <alignment horizontal="center" wrapText="1"/>
    </xf>
    <xf numFmtId="9" fontId="0" fillId="34" borderId="11" xfId="0" applyNumberFormat="1" applyFill="1" applyBorder="1" applyAlignment="1">
      <alignment horizontal="center" wrapText="1"/>
    </xf>
    <xf numFmtId="0" fontId="0" fillId="34" borderId="12" xfId="0" applyFill="1" applyBorder="1" applyAlignment="1">
      <alignment horizontal="center" wrapText="1"/>
    </xf>
    <xf numFmtId="0" fontId="7" fillId="34" borderId="11" xfId="0" applyFont="1" applyFill="1" applyBorder="1" applyAlignment="1">
      <alignment horizontal="justify"/>
    </xf>
    <xf numFmtId="0" fontId="0" fillId="0" borderId="11" xfId="0" applyFill="1" applyBorder="1" applyAlignment="1">
      <alignment horizontal="justify"/>
    </xf>
    <xf numFmtId="0" fontId="0" fillId="34" borderId="11" xfId="0" applyFill="1" applyBorder="1" applyAlignment="1">
      <alignment horizontal="justify" vertical="center" wrapText="1"/>
    </xf>
    <xf numFmtId="0" fontId="69" fillId="34" borderId="11" xfId="0" applyFont="1" applyFill="1" applyBorder="1" applyAlignment="1">
      <alignment horizontal="justify" vertical="center" wrapText="1"/>
    </xf>
    <xf numFmtId="0" fontId="0" fillId="34" borderId="0" xfId="0" applyFill="1" applyBorder="1" applyAlignment="1">
      <alignment horizontal="center" wrapText="1"/>
    </xf>
    <xf numFmtId="0" fontId="7" fillId="34" borderId="11" xfId="0" applyFont="1" applyFill="1" applyBorder="1" applyAlignment="1">
      <alignment horizontal="center" wrapText="1"/>
    </xf>
    <xf numFmtId="1" fontId="0" fillId="34" borderId="11" xfId="0" applyNumberFormat="1" applyFill="1" applyBorder="1" applyAlignment="1">
      <alignment horizontal="center" wrapText="1"/>
    </xf>
    <xf numFmtId="0" fontId="0" fillId="34" borderId="10" xfId="0" applyFill="1" applyBorder="1" applyAlignment="1">
      <alignment vertical="center" wrapText="1"/>
    </xf>
    <xf numFmtId="0" fontId="70" fillId="34" borderId="11" xfId="0" applyFont="1" applyFill="1" applyBorder="1" applyAlignment="1">
      <alignment/>
    </xf>
    <xf numFmtId="0" fontId="0" fillId="34" borderId="11" xfId="0" applyFill="1" applyBorder="1" applyAlignment="1">
      <alignment horizontal="justify" vertical="center" wrapText="1"/>
    </xf>
    <xf numFmtId="0" fontId="0" fillId="0" borderId="0" xfId="0" applyBorder="1" applyAlignment="1">
      <alignment/>
    </xf>
    <xf numFmtId="0" fontId="0" fillId="34" borderId="0" xfId="0" applyFill="1" applyBorder="1" applyAlignment="1">
      <alignment horizontal="justify"/>
    </xf>
    <xf numFmtId="0" fontId="0" fillId="34" borderId="11"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10" xfId="0" applyFill="1" applyBorder="1" applyAlignment="1">
      <alignment horizontal="left" vertical="center" wrapText="1"/>
    </xf>
    <xf numFmtId="0" fontId="0" fillId="34" borderId="11" xfId="0" applyFill="1" applyBorder="1" applyAlignment="1">
      <alignment horizontal="left" vertical="center" wrapText="1"/>
    </xf>
    <xf numFmtId="0" fontId="0" fillId="34" borderId="13" xfId="0" applyFill="1" applyBorder="1" applyAlignment="1">
      <alignment horizontal="left" vertical="center" wrapText="1"/>
    </xf>
    <xf numFmtId="0" fontId="0" fillId="34" borderId="11" xfId="0" applyFill="1" applyBorder="1" applyAlignment="1">
      <alignment vertical="center" wrapText="1"/>
    </xf>
    <xf numFmtId="0" fontId="0" fillId="34" borderId="0" xfId="0" applyFill="1" applyAlignment="1">
      <alignment/>
    </xf>
    <xf numFmtId="0" fontId="71" fillId="0" borderId="0" xfId="0" applyFont="1" applyAlignment="1">
      <alignment horizontal="left"/>
    </xf>
    <xf numFmtId="0" fontId="0" fillId="0" borderId="0" xfId="0" applyAlignment="1">
      <alignment horizontal="center"/>
    </xf>
    <xf numFmtId="0" fontId="70" fillId="34" borderId="11" xfId="0" applyFont="1" applyFill="1" applyBorder="1" applyAlignment="1">
      <alignment horizontal="center"/>
    </xf>
    <xf numFmtId="0" fontId="67" fillId="33"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0" fillId="0" borderId="0" xfId="0" applyBorder="1" applyAlignment="1">
      <alignment horizontal="center"/>
    </xf>
    <xf numFmtId="0" fontId="67" fillId="33" borderId="10" xfId="0" applyFont="1" applyFill="1" applyBorder="1" applyAlignment="1">
      <alignment horizontal="center" vertical="center" wrapText="1"/>
    </xf>
    <xf numFmtId="0" fontId="72" fillId="35" borderId="11" xfId="0" applyFont="1" applyFill="1" applyBorder="1" applyAlignment="1">
      <alignment horizontal="left" vertical="center" wrapText="1"/>
    </xf>
    <xf numFmtId="0" fontId="0" fillId="34" borderId="0" xfId="0" applyFill="1" applyBorder="1" applyAlignment="1">
      <alignment/>
    </xf>
    <xf numFmtId="0" fontId="0" fillId="19" borderId="0" xfId="0" applyFill="1" applyAlignment="1">
      <alignment/>
    </xf>
    <xf numFmtId="0" fontId="72" fillId="35" borderId="11" xfId="0" applyFont="1" applyFill="1" applyBorder="1" applyAlignment="1">
      <alignment horizontal="center" vertical="center" wrapText="1"/>
    </xf>
    <xf numFmtId="0" fontId="0" fillId="19" borderId="0" xfId="0" applyFill="1" applyAlignment="1">
      <alignment horizontal="left"/>
    </xf>
    <xf numFmtId="0" fontId="0" fillId="7" borderId="0" xfId="0" applyFill="1" applyAlignment="1">
      <alignment/>
    </xf>
    <xf numFmtId="0" fontId="0" fillId="13" borderId="0" xfId="0" applyFill="1" applyAlignment="1">
      <alignment/>
    </xf>
    <xf numFmtId="1" fontId="72" fillId="35" borderId="11" xfId="0" applyNumberFormat="1" applyFont="1" applyFill="1" applyBorder="1" applyAlignment="1">
      <alignment horizontal="center" vertical="center"/>
    </xf>
    <xf numFmtId="0" fontId="72" fillId="35" borderId="11"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xf>
    <xf numFmtId="0" fontId="72" fillId="35" borderId="10" xfId="0" applyFont="1" applyFill="1" applyBorder="1" applyAlignment="1">
      <alignment horizontal="left" vertical="center" wrapText="1"/>
    </xf>
    <xf numFmtId="0" fontId="12" fillId="35" borderId="10" xfId="0" applyFont="1" applyFill="1" applyBorder="1" applyAlignment="1">
      <alignment horizontal="justify"/>
    </xf>
    <xf numFmtId="0" fontId="72" fillId="35" borderId="10" xfId="0" applyFont="1" applyFill="1" applyBorder="1" applyAlignment="1">
      <alignment horizontal="justify" wrapText="1"/>
    </xf>
    <xf numFmtId="0" fontId="72" fillId="35" borderId="10" xfId="0" applyFont="1" applyFill="1" applyBorder="1" applyAlignment="1">
      <alignment horizontal="center" vertical="center"/>
    </xf>
    <xf numFmtId="0" fontId="72" fillId="35" borderId="14" xfId="0" applyFont="1" applyFill="1" applyBorder="1" applyAlignment="1">
      <alignment horizontal="left" vertical="center" wrapText="1"/>
    </xf>
    <xf numFmtId="165" fontId="14" fillId="34" borderId="0" xfId="52" applyNumberFormat="1" applyFont="1" applyFill="1" applyBorder="1" applyAlignment="1">
      <alignment vertical="center"/>
      <protection/>
    </xf>
    <xf numFmtId="0" fontId="73" fillId="34" borderId="0" xfId="0" applyFont="1" applyFill="1" applyBorder="1" applyAlignment="1">
      <alignment vertical="center" wrapText="1"/>
    </xf>
    <xf numFmtId="0" fontId="72" fillId="35" borderId="10" xfId="0" applyFont="1" applyFill="1" applyBorder="1" applyAlignment="1">
      <alignment vertical="center" wrapText="1"/>
    </xf>
    <xf numFmtId="0" fontId="0" fillId="0" borderId="0" xfId="0" applyAlignment="1">
      <alignment/>
    </xf>
    <xf numFmtId="0" fontId="0" fillId="0" borderId="11" xfId="0" applyBorder="1" applyAlignment="1">
      <alignment/>
    </xf>
    <xf numFmtId="9" fontId="74" fillId="0" borderId="11" xfId="0" applyNumberFormat="1" applyFont="1" applyFill="1" applyBorder="1" applyAlignment="1">
      <alignment horizontal="center" vertical="center"/>
    </xf>
    <xf numFmtId="0" fontId="74" fillId="0" borderId="11" xfId="0" applyFont="1" applyBorder="1" applyAlignment="1">
      <alignment wrapText="1"/>
    </xf>
    <xf numFmtId="0" fontId="74" fillId="0" borderId="11" xfId="0" applyFont="1" applyBorder="1" applyAlignment="1">
      <alignment horizontal="justify" wrapText="1"/>
    </xf>
    <xf numFmtId="0" fontId="74" fillId="0" borderId="11" xfId="0" applyFont="1" applyFill="1" applyBorder="1" applyAlignment="1">
      <alignment horizontal="center" vertical="center" wrapText="1"/>
    </xf>
    <xf numFmtId="0" fontId="74" fillId="34" borderId="14" xfId="0" applyFont="1" applyFill="1" applyBorder="1" applyAlignment="1">
      <alignment horizontal="justify" vertical="center" wrapText="1"/>
    </xf>
    <xf numFmtId="0" fontId="74" fillId="34" borderId="11" xfId="0" applyFont="1" applyFill="1" applyBorder="1" applyAlignment="1">
      <alignment horizontal="justify" vertical="center" wrapText="1"/>
    </xf>
    <xf numFmtId="0" fontId="74" fillId="34" borderId="11" xfId="0" applyFont="1" applyFill="1" applyBorder="1" applyAlignment="1">
      <alignment horizontal="center" vertical="center" wrapText="1"/>
    </xf>
    <xf numFmtId="0" fontId="74" fillId="34" borderId="11" xfId="0" applyFont="1" applyFill="1" applyBorder="1" applyAlignment="1">
      <alignment horizontal="center" vertical="center"/>
    </xf>
    <xf numFmtId="0" fontId="74" fillId="34" borderId="15" xfId="0" applyFont="1" applyFill="1" applyBorder="1" applyAlignment="1">
      <alignment horizontal="center" vertical="center"/>
    </xf>
    <xf numFmtId="0" fontId="74" fillId="34" borderId="15" xfId="0" applyFont="1" applyFill="1" applyBorder="1" applyAlignment="1">
      <alignment horizontal="left" vertical="center" wrapText="1"/>
    </xf>
    <xf numFmtId="0" fontId="74" fillId="34" borderId="15" xfId="0" applyFont="1" applyFill="1" applyBorder="1" applyAlignment="1">
      <alignment vertical="center" wrapText="1"/>
    </xf>
    <xf numFmtId="0" fontId="74" fillId="34" borderId="15" xfId="0" applyFont="1" applyFill="1" applyBorder="1" applyAlignment="1">
      <alignment horizontal="justify"/>
    </xf>
    <xf numFmtId="0" fontId="74" fillId="34" borderId="15" xfId="0" applyFont="1" applyFill="1" applyBorder="1" applyAlignment="1">
      <alignment horizontal="justify" vertical="center" wrapText="1"/>
    </xf>
    <xf numFmtId="9" fontId="74" fillId="34" borderId="11" xfId="0" applyNumberFormat="1" applyFont="1" applyFill="1" applyBorder="1" applyAlignment="1">
      <alignment horizontal="center" vertical="center"/>
    </xf>
    <xf numFmtId="0" fontId="74" fillId="34" borderId="11" xfId="0" applyFont="1" applyFill="1" applyBorder="1" applyAlignment="1">
      <alignment horizontal="left" vertical="center" wrapText="1"/>
    </xf>
    <xf numFmtId="0" fontId="74" fillId="34" borderId="11" xfId="0" applyFont="1" applyFill="1" applyBorder="1" applyAlignment="1">
      <alignment vertical="center" wrapText="1"/>
    </xf>
    <xf numFmtId="0" fontId="74" fillId="34" borderId="11" xfId="0" applyFont="1" applyFill="1" applyBorder="1" applyAlignment="1">
      <alignment horizontal="justify" wrapText="1"/>
    </xf>
    <xf numFmtId="0" fontId="74" fillId="34" borderId="14" xfId="0" applyFont="1" applyFill="1" applyBorder="1" applyAlignment="1">
      <alignment horizontal="justify"/>
    </xf>
    <xf numFmtId="0" fontId="74" fillId="34" borderId="11" xfId="0" applyFont="1" applyFill="1" applyBorder="1" applyAlignment="1">
      <alignment horizontal="justify" vertical="center"/>
    </xf>
    <xf numFmtId="1" fontId="74" fillId="34" borderId="11" xfId="0" applyNumberFormat="1" applyFont="1" applyFill="1" applyBorder="1" applyAlignment="1">
      <alignment horizontal="center" vertical="center"/>
    </xf>
    <xf numFmtId="0" fontId="74" fillId="34" borderId="11" xfId="0" applyFont="1" applyFill="1" applyBorder="1" applyAlignment="1">
      <alignment horizontal="justify"/>
    </xf>
    <xf numFmtId="3" fontId="74" fillId="34" borderId="11" xfId="0" applyNumberFormat="1" applyFont="1" applyFill="1" applyBorder="1" applyAlignment="1">
      <alignment horizontal="center" vertical="center" wrapText="1"/>
    </xf>
    <xf numFmtId="0" fontId="74" fillId="34" borderId="11" xfId="0" applyFont="1" applyFill="1" applyBorder="1" applyAlignment="1">
      <alignment/>
    </xf>
    <xf numFmtId="0" fontId="75" fillId="19" borderId="16" xfId="0" applyFont="1" applyFill="1" applyBorder="1" applyAlignment="1">
      <alignment/>
    </xf>
    <xf numFmtId="0" fontId="75" fillId="19" borderId="11" xfId="0" applyFont="1" applyFill="1" applyBorder="1" applyAlignment="1">
      <alignment/>
    </xf>
    <xf numFmtId="0" fontId="74" fillId="19" borderId="11" xfId="0" applyFont="1" applyFill="1" applyBorder="1" applyAlignment="1">
      <alignment/>
    </xf>
    <xf numFmtId="0" fontId="74" fillId="19" borderId="11" xfId="0" applyFont="1" applyFill="1" applyBorder="1" applyAlignment="1">
      <alignment horizontal="center" vertical="center"/>
    </xf>
    <xf numFmtId="3" fontId="74" fillId="19" borderId="11" xfId="0" applyNumberFormat="1" applyFont="1" applyFill="1" applyBorder="1" applyAlignment="1">
      <alignment horizontal="center" vertical="center"/>
    </xf>
    <xf numFmtId="3" fontId="74" fillId="0" borderId="11" xfId="0" applyNumberFormat="1" applyFont="1" applyFill="1" applyBorder="1" applyAlignment="1">
      <alignment horizontal="center" vertical="center"/>
    </xf>
    <xf numFmtId="0" fontId="74" fillId="34" borderId="14" xfId="0" applyFont="1" applyFill="1" applyBorder="1" applyAlignment="1">
      <alignment horizontal="left" vertical="top" wrapText="1"/>
    </xf>
    <xf numFmtId="0" fontId="74" fillId="34" borderId="11" xfId="0" applyFont="1" applyFill="1" applyBorder="1" applyAlignment="1">
      <alignment horizontal="left" vertical="top" wrapText="1"/>
    </xf>
    <xf numFmtId="3" fontId="74" fillId="34" borderId="11" xfId="0" applyNumberFormat="1" applyFont="1" applyFill="1" applyBorder="1" applyAlignment="1">
      <alignment horizontal="center" vertical="center"/>
    </xf>
    <xf numFmtId="0" fontId="74" fillId="7" borderId="10" xfId="0" applyFont="1" applyFill="1" applyBorder="1" applyAlignment="1">
      <alignment horizontal="center" vertical="center"/>
    </xf>
    <xf numFmtId="0" fontId="74" fillId="7" borderId="11" xfId="0" applyFont="1" applyFill="1" applyBorder="1" applyAlignment="1">
      <alignment horizontal="left" vertical="top" wrapText="1"/>
    </xf>
    <xf numFmtId="0" fontId="74" fillId="7" borderId="0" xfId="0" applyFont="1" applyFill="1" applyBorder="1" applyAlignment="1">
      <alignment vertical="top" wrapText="1"/>
    </xf>
    <xf numFmtId="0" fontId="74" fillId="7" borderId="11" xfId="0" applyFont="1" applyFill="1" applyBorder="1" applyAlignment="1">
      <alignment/>
    </xf>
    <xf numFmtId="3" fontId="74" fillId="7" borderId="11" xfId="0" applyNumberFormat="1" applyFont="1" applyFill="1" applyBorder="1" applyAlignment="1">
      <alignment horizontal="center" vertical="center"/>
    </xf>
    <xf numFmtId="3" fontId="19" fillId="7" borderId="11" xfId="47" applyNumberFormat="1" applyFont="1" applyFill="1" applyBorder="1" applyAlignment="1">
      <alignment horizontal="center" vertical="center"/>
    </xf>
    <xf numFmtId="0" fontId="74" fillId="34" borderId="11" xfId="0" applyFont="1" applyFill="1" applyBorder="1" applyAlignment="1">
      <alignment wrapText="1"/>
    </xf>
    <xf numFmtId="0" fontId="74" fillId="34" borderId="14" xfId="0" applyFont="1" applyFill="1" applyBorder="1" applyAlignment="1">
      <alignment horizontal="justify" wrapText="1"/>
    </xf>
    <xf numFmtId="0" fontId="76" fillId="34" borderId="11" xfId="0" applyFont="1" applyFill="1" applyBorder="1" applyAlignment="1">
      <alignment horizontal="justify" vertical="center"/>
    </xf>
    <xf numFmtId="0" fontId="74" fillId="34" borderId="11" xfId="0" applyFont="1" applyFill="1" applyBorder="1" applyAlignment="1">
      <alignment vertical="center"/>
    </xf>
    <xf numFmtId="0" fontId="74" fillId="34" borderId="10" xfId="0" applyFont="1" applyFill="1" applyBorder="1" applyAlignment="1">
      <alignment horizontal="center" vertical="center"/>
    </xf>
    <xf numFmtId="9" fontId="74" fillId="34" borderId="12" xfId="0" applyNumberFormat="1" applyFont="1" applyFill="1" applyBorder="1" applyAlignment="1">
      <alignment horizontal="center" vertical="center"/>
    </xf>
    <xf numFmtId="9" fontId="74" fillId="34" borderId="15" xfId="0" applyNumberFormat="1" applyFont="1" applyFill="1" applyBorder="1" applyAlignment="1">
      <alignment horizontal="center" vertical="center"/>
    </xf>
    <xf numFmtId="0" fontId="75" fillId="19" borderId="17" xfId="0" applyFont="1" applyFill="1" applyBorder="1" applyAlignment="1">
      <alignment vertical="center" wrapText="1"/>
    </xf>
    <xf numFmtId="0" fontId="75" fillId="19" borderId="17" xfId="0" applyFont="1" applyFill="1" applyBorder="1" applyAlignment="1">
      <alignment horizontal="center" vertical="center" wrapText="1"/>
    </xf>
    <xf numFmtId="0" fontId="75" fillId="19" borderId="0" xfId="0" applyFont="1" applyFill="1" applyBorder="1" applyAlignment="1">
      <alignment vertical="center" wrapText="1"/>
    </xf>
    <xf numFmtId="0" fontId="75" fillId="19" borderId="14" xfId="0" applyFont="1" applyFill="1" applyBorder="1" applyAlignment="1">
      <alignment horizontal="center" vertical="center" wrapText="1"/>
    </xf>
    <xf numFmtId="0" fontId="74" fillId="13" borderId="14" xfId="0" applyFont="1" applyFill="1" applyBorder="1" applyAlignment="1">
      <alignment/>
    </xf>
    <xf numFmtId="0" fontId="74" fillId="13" borderId="11" xfId="0" applyFont="1" applyFill="1" applyBorder="1" applyAlignment="1">
      <alignment/>
    </xf>
    <xf numFmtId="0" fontId="74" fillId="13" borderId="11" xfId="0" applyFont="1" applyFill="1" applyBorder="1" applyAlignment="1">
      <alignment horizontal="center" vertical="center"/>
    </xf>
    <xf numFmtId="0" fontId="75" fillId="13" borderId="11" xfId="0" applyFont="1" applyFill="1" applyBorder="1" applyAlignment="1">
      <alignment/>
    </xf>
    <xf numFmtId="0" fontId="75" fillId="13" borderId="11" xfId="0" applyFont="1" applyFill="1" applyBorder="1" applyAlignment="1">
      <alignment/>
    </xf>
    <xf numFmtId="9" fontId="74" fillId="34" borderId="11" xfId="0" applyNumberFormat="1" applyFont="1" applyFill="1" applyBorder="1" applyAlignment="1">
      <alignment horizontal="center" vertical="center" wrapText="1"/>
    </xf>
    <xf numFmtId="0" fontId="74" fillId="0" borderId="11" xfId="0" applyFont="1" applyBorder="1" applyAlignment="1">
      <alignment vertical="center" wrapText="1"/>
    </xf>
    <xf numFmtId="0" fontId="75" fillId="13" borderId="0" xfId="0" applyFont="1" applyFill="1" applyBorder="1" applyAlignment="1">
      <alignment/>
    </xf>
    <xf numFmtId="0" fontId="74" fillId="13" borderId="15" xfId="0" applyFont="1" applyFill="1" applyBorder="1" applyAlignment="1">
      <alignment vertical="center"/>
    </xf>
    <xf numFmtId="0" fontId="75" fillId="13" borderId="17" xfId="0" applyFont="1" applyFill="1" applyBorder="1" applyAlignment="1">
      <alignment/>
    </xf>
    <xf numFmtId="0" fontId="75" fillId="13" borderId="17" xfId="0" applyFont="1" applyFill="1" applyBorder="1" applyAlignment="1">
      <alignment horizontal="center" vertical="center"/>
    </xf>
    <xf numFmtId="0" fontId="75" fillId="13" borderId="14" xfId="0" applyFont="1" applyFill="1" applyBorder="1" applyAlignment="1">
      <alignment/>
    </xf>
    <xf numFmtId="0" fontId="74" fillId="13" borderId="11" xfId="0" applyFont="1" applyFill="1" applyBorder="1" applyAlignment="1">
      <alignment vertical="center"/>
    </xf>
    <xf numFmtId="1" fontId="74" fillId="34" borderId="11" xfId="0" applyNumberFormat="1" applyFont="1" applyFill="1" applyBorder="1" applyAlignment="1">
      <alignment horizontal="center" vertical="center" wrapText="1"/>
    </xf>
    <xf numFmtId="0" fontId="75" fillId="19" borderId="17" xfId="0" applyFont="1" applyFill="1" applyBorder="1" applyAlignment="1">
      <alignment/>
    </xf>
    <xf numFmtId="0" fontId="75" fillId="19" borderId="17" xfId="0" applyFont="1" applyFill="1" applyBorder="1" applyAlignment="1">
      <alignment horizontal="center"/>
    </xf>
    <xf numFmtId="0" fontId="75" fillId="19" borderId="14" xfId="0" applyFont="1" applyFill="1" applyBorder="1" applyAlignment="1">
      <alignment/>
    </xf>
    <xf numFmtId="0" fontId="74" fillId="34" borderId="14" xfId="0" applyFont="1" applyFill="1" applyBorder="1" applyAlignment="1">
      <alignment horizontal="justify" vertical="center"/>
    </xf>
    <xf numFmtId="0" fontId="75" fillId="19" borderId="11" xfId="0" applyFont="1" applyFill="1" applyBorder="1" applyAlignment="1">
      <alignment horizontal="left"/>
    </xf>
    <xf numFmtId="0" fontId="74" fillId="19" borderId="11" xfId="0" applyFont="1" applyFill="1" applyBorder="1" applyAlignment="1">
      <alignment horizontal="left"/>
    </xf>
    <xf numFmtId="0" fontId="74" fillId="34" borderId="16" xfId="0" applyFont="1" applyFill="1" applyBorder="1" applyAlignment="1">
      <alignment horizontal="left" vertical="center" wrapText="1"/>
    </xf>
    <xf numFmtId="0" fontId="74" fillId="19" borderId="0" xfId="0" applyFont="1" applyFill="1" applyAlignment="1">
      <alignment/>
    </xf>
    <xf numFmtId="0" fontId="74" fillId="19" borderId="0" xfId="0" applyFont="1" applyFill="1" applyAlignment="1">
      <alignment horizontal="center" vertical="center"/>
    </xf>
    <xf numFmtId="0" fontId="75" fillId="19" borderId="16" xfId="0" applyFont="1" applyFill="1" applyBorder="1" applyAlignment="1">
      <alignment vertical="center" wrapText="1"/>
    </xf>
    <xf numFmtId="0" fontId="75" fillId="19" borderId="11" xfId="0" applyFont="1" applyFill="1" applyBorder="1" applyAlignment="1">
      <alignment vertical="center" wrapText="1"/>
    </xf>
    <xf numFmtId="0" fontId="75" fillId="19" borderId="11"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74" fillId="34" borderId="15" xfId="0" applyFont="1" applyFill="1" applyBorder="1" applyAlignment="1">
      <alignment horizontal="center" vertical="center" wrapText="1"/>
    </xf>
    <xf numFmtId="0" fontId="75" fillId="19" borderId="16" xfId="0" applyFont="1" applyFill="1" applyBorder="1" applyAlignment="1">
      <alignment/>
    </xf>
    <xf numFmtId="0" fontId="75" fillId="19" borderId="11" xfId="0" applyFont="1" applyFill="1" applyBorder="1" applyAlignment="1">
      <alignment/>
    </xf>
    <xf numFmtId="0" fontId="74" fillId="34" borderId="16" xfId="0" applyFont="1" applyFill="1" applyBorder="1" applyAlignment="1">
      <alignment horizontal="justify" vertical="center" wrapText="1"/>
    </xf>
    <xf numFmtId="0" fontId="74" fillId="0" borderId="0" xfId="0" applyFont="1" applyAlignment="1">
      <alignment wrapText="1"/>
    </xf>
    <xf numFmtId="1" fontId="74" fillId="34" borderId="11" xfId="54" applyNumberFormat="1" applyFont="1" applyFill="1" applyBorder="1" applyAlignment="1">
      <alignment horizontal="center" vertical="center" wrapText="1"/>
    </xf>
    <xf numFmtId="3" fontId="19" fillId="34" borderId="11" xfId="0" applyNumberFormat="1" applyFont="1" applyFill="1" applyBorder="1" applyAlignment="1">
      <alignment horizontal="center" vertical="center" wrapText="1"/>
    </xf>
    <xf numFmtId="0" fontId="76" fillId="34" borderId="14" xfId="0" applyFont="1" applyFill="1" applyBorder="1" applyAlignment="1">
      <alignment horizontal="justify" vertical="center"/>
    </xf>
    <xf numFmtId="0" fontId="74" fillId="34" borderId="16" xfId="0" applyFont="1" applyFill="1" applyBorder="1" applyAlignment="1">
      <alignment horizontal="center" vertical="center" wrapText="1"/>
    </xf>
    <xf numFmtId="0" fontId="74" fillId="19" borderId="17" xfId="0" applyFont="1" applyFill="1" applyBorder="1" applyAlignment="1">
      <alignment horizontal="center" vertical="center"/>
    </xf>
    <xf numFmtId="0" fontId="74" fillId="34" borderId="14" xfId="0" applyFont="1" applyFill="1" applyBorder="1" applyAlignment="1">
      <alignment horizontal="left" vertical="center" wrapText="1"/>
    </xf>
    <xf numFmtId="0" fontId="75" fillId="19" borderId="14" xfId="0" applyFont="1" applyFill="1" applyBorder="1" applyAlignment="1">
      <alignment horizontal="center" vertical="center"/>
    </xf>
    <xf numFmtId="0" fontId="74" fillId="34" borderId="16" xfId="0" applyFont="1" applyFill="1" applyBorder="1" applyAlignment="1">
      <alignment vertical="center" wrapText="1"/>
    </xf>
    <xf numFmtId="0" fontId="74" fillId="34" borderId="16" xfId="0" applyFont="1" applyFill="1" applyBorder="1" applyAlignment="1">
      <alignment horizontal="left" wrapText="1"/>
    </xf>
    <xf numFmtId="0" fontId="74" fillId="0" borderId="14" xfId="0" applyFont="1" applyBorder="1" applyAlignment="1">
      <alignment vertical="center" wrapText="1"/>
    </xf>
    <xf numFmtId="0" fontId="74" fillId="34" borderId="0" xfId="0" applyFont="1" applyFill="1" applyAlignment="1">
      <alignment/>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xf>
    <xf numFmtId="0" fontId="74" fillId="0" borderId="0" xfId="0" applyFont="1" applyAlignment="1">
      <alignment horizontal="center"/>
    </xf>
    <xf numFmtId="0" fontId="74" fillId="0" borderId="0" xfId="0" applyFont="1" applyFill="1" applyAlignment="1">
      <alignment/>
    </xf>
    <xf numFmtId="0" fontId="75" fillId="19" borderId="17" xfId="0" applyFont="1" applyFill="1" applyBorder="1" applyAlignment="1">
      <alignment vertical="center"/>
    </xf>
    <xf numFmtId="0" fontId="75" fillId="7" borderId="11" xfId="0" applyFont="1" applyFill="1" applyBorder="1" applyAlignment="1">
      <alignment horizontal="center" vertical="center" wrapText="1"/>
    </xf>
    <xf numFmtId="0" fontId="18" fillId="7" borderId="11" xfId="52" applyFont="1" applyFill="1" applyBorder="1" applyAlignment="1">
      <alignment horizontal="center" vertical="center" wrapText="1"/>
      <protection/>
    </xf>
    <xf numFmtId="3" fontId="75" fillId="7" borderId="11" xfId="0" applyNumberFormat="1" applyFont="1" applyFill="1" applyBorder="1" applyAlignment="1">
      <alignment horizontal="center" vertical="center" wrapText="1"/>
    </xf>
    <xf numFmtId="0" fontId="75" fillId="19" borderId="0" xfId="0" applyFont="1" applyFill="1" applyBorder="1" applyAlignment="1">
      <alignment/>
    </xf>
    <xf numFmtId="0" fontId="75" fillId="19" borderId="11" xfId="0" applyFont="1" applyFill="1" applyBorder="1" applyAlignment="1">
      <alignment horizontal="center" vertical="center"/>
    </xf>
    <xf numFmtId="0" fontId="74" fillId="35" borderId="10" xfId="0" applyFont="1" applyFill="1" applyBorder="1" applyAlignment="1">
      <alignment horizontal="center" vertical="center"/>
    </xf>
    <xf numFmtId="0" fontId="74" fillId="35" borderId="10" xfId="0" applyFont="1" applyFill="1" applyBorder="1" applyAlignment="1">
      <alignment horizontal="left" vertical="center" wrapText="1"/>
    </xf>
    <xf numFmtId="0" fontId="19" fillId="35" borderId="10" xfId="0" applyFont="1" applyFill="1" applyBorder="1" applyAlignment="1">
      <alignment horizontal="justify"/>
    </xf>
    <xf numFmtId="0" fontId="74" fillId="35" borderId="10" xfId="0" applyFont="1" applyFill="1" applyBorder="1" applyAlignment="1">
      <alignment horizontal="justify" wrapText="1"/>
    </xf>
    <xf numFmtId="0" fontId="74" fillId="35" borderId="11" xfId="0" applyFont="1" applyFill="1" applyBorder="1" applyAlignment="1">
      <alignment horizontal="center" vertical="center" wrapText="1"/>
    </xf>
    <xf numFmtId="3" fontId="74" fillId="0" borderId="11" xfId="0" applyNumberFormat="1" applyFont="1" applyBorder="1" applyAlignment="1">
      <alignment horizontal="center" vertical="center"/>
    </xf>
    <xf numFmtId="0" fontId="74" fillId="0" borderId="11" xfId="0" applyFont="1" applyBorder="1" applyAlignment="1">
      <alignment horizontal="justify" vertical="center" wrapText="1"/>
    </xf>
    <xf numFmtId="3" fontId="74" fillId="0" borderId="15" xfId="0" applyNumberFormat="1" applyFont="1" applyBorder="1" applyAlignment="1">
      <alignment horizontal="center" vertical="center"/>
    </xf>
    <xf numFmtId="0" fontId="74" fillId="19" borderId="17" xfId="0" applyFont="1" applyFill="1" applyBorder="1" applyAlignment="1">
      <alignment/>
    </xf>
    <xf numFmtId="0" fontId="74" fillId="19" borderId="16" xfId="0" applyFont="1" applyFill="1" applyBorder="1" applyAlignment="1">
      <alignment horizontal="center"/>
    </xf>
    <xf numFmtId="0" fontId="74" fillId="19" borderId="14" xfId="0" applyFont="1" applyFill="1" applyBorder="1" applyAlignment="1">
      <alignment/>
    </xf>
    <xf numFmtId="3" fontId="74" fillId="34" borderId="11" xfId="47" applyNumberFormat="1" applyFont="1" applyFill="1" applyBorder="1" applyAlignment="1">
      <alignment horizontal="center" vertical="center"/>
    </xf>
    <xf numFmtId="3" fontId="74" fillId="34" borderId="12" xfId="0" applyNumberFormat="1" applyFont="1" applyFill="1" applyBorder="1" applyAlignment="1">
      <alignment horizontal="center" vertical="center"/>
    </xf>
    <xf numFmtId="0" fontId="74" fillId="7" borderId="0" xfId="0" applyFont="1" applyFill="1" applyAlignment="1">
      <alignment/>
    </xf>
    <xf numFmtId="3" fontId="74" fillId="7" borderId="11" xfId="0" applyNumberFormat="1" applyFont="1" applyFill="1" applyBorder="1" applyAlignment="1">
      <alignment horizontal="left" vertical="center" wrapText="1"/>
    </xf>
    <xf numFmtId="3" fontId="74" fillId="7" borderId="11" xfId="0" applyNumberFormat="1" applyFont="1" applyFill="1" applyBorder="1" applyAlignment="1">
      <alignment vertical="center"/>
    </xf>
    <xf numFmtId="0" fontId="75" fillId="13" borderId="11" xfId="0" applyFont="1" applyFill="1" applyBorder="1" applyAlignment="1">
      <alignment horizontal="center" vertical="center"/>
    </xf>
    <xf numFmtId="3" fontId="74" fillId="13" borderId="11" xfId="0" applyNumberFormat="1" applyFont="1" applyFill="1" applyBorder="1" applyAlignment="1">
      <alignment horizontal="center" vertical="center"/>
    </xf>
    <xf numFmtId="0" fontId="74" fillId="13" borderId="0" xfId="0" applyFont="1" applyFill="1" applyAlignment="1">
      <alignment vertical="center"/>
    </xf>
    <xf numFmtId="0" fontId="75" fillId="13" borderId="11" xfId="0" applyFont="1" applyFill="1" applyBorder="1" applyAlignment="1">
      <alignment horizontal="center" vertical="center" wrapText="1"/>
    </xf>
    <xf numFmtId="0" fontId="74" fillId="13" borderId="0" xfId="0" applyFont="1" applyFill="1" applyAlignment="1">
      <alignment/>
    </xf>
    <xf numFmtId="0" fontId="74" fillId="19" borderId="0" xfId="0" applyFont="1" applyFill="1" applyAlignment="1">
      <alignment horizontal="left"/>
    </xf>
    <xf numFmtId="0" fontId="74" fillId="19" borderId="10" xfId="0" applyFont="1" applyFill="1" applyBorder="1" applyAlignment="1">
      <alignment/>
    </xf>
    <xf numFmtId="0" fontId="74" fillId="34" borderId="11" xfId="0" applyFont="1" applyFill="1" applyBorder="1" applyAlignment="1">
      <alignment horizontal="left" wrapText="1"/>
    </xf>
    <xf numFmtId="0" fontId="74" fillId="0" borderId="11" xfId="0" applyFont="1" applyBorder="1" applyAlignment="1">
      <alignment/>
    </xf>
    <xf numFmtId="0" fontId="75" fillId="7" borderId="18" xfId="0" applyFont="1" applyFill="1" applyBorder="1" applyAlignment="1">
      <alignment horizontal="center" vertical="center" wrapText="1"/>
    </xf>
    <xf numFmtId="0" fontId="75" fillId="7" borderId="19" xfId="0" applyFont="1" applyFill="1" applyBorder="1" applyAlignment="1">
      <alignment horizontal="center" vertical="center" wrapText="1"/>
    </xf>
    <xf numFmtId="0" fontId="75" fillId="7" borderId="15" xfId="0" applyFont="1" applyFill="1" applyBorder="1" applyAlignment="1">
      <alignment horizontal="center" vertical="center" wrapText="1"/>
    </xf>
    <xf numFmtId="0" fontId="19" fillId="19" borderId="11" xfId="0" applyFont="1" applyFill="1" applyBorder="1" applyAlignment="1">
      <alignment/>
    </xf>
    <xf numFmtId="0" fontId="18" fillId="19" borderId="16" xfId="0" applyFont="1" applyFill="1" applyBorder="1" applyAlignment="1">
      <alignment/>
    </xf>
    <xf numFmtId="0" fontId="18" fillId="19" borderId="11" xfId="0" applyFont="1" applyFill="1" applyBorder="1" applyAlignment="1">
      <alignment/>
    </xf>
    <xf numFmtId="0" fontId="19" fillId="19" borderId="14" xfId="0" applyFont="1" applyFill="1" applyBorder="1" applyAlignment="1">
      <alignment/>
    </xf>
    <xf numFmtId="0" fontId="18" fillId="19" borderId="11" xfId="0" applyFont="1" applyFill="1" applyBorder="1" applyAlignment="1">
      <alignment/>
    </xf>
    <xf numFmtId="0" fontId="74" fillId="35" borderId="20" xfId="0" applyFont="1" applyFill="1" applyBorder="1" applyAlignment="1">
      <alignment horizontal="left" vertical="center" wrapText="1"/>
    </xf>
    <xf numFmtId="0" fontId="74" fillId="35" borderId="11" xfId="0" applyFont="1" applyFill="1" applyBorder="1" applyAlignment="1">
      <alignment horizontal="left" vertical="center" wrapText="1"/>
    </xf>
    <xf numFmtId="0" fontId="19" fillId="35" borderId="21" xfId="0" applyFont="1" applyFill="1" applyBorder="1" applyAlignment="1">
      <alignment horizontal="justify"/>
    </xf>
    <xf numFmtId="0" fontId="74" fillId="0" borderId="14" xfId="0" applyFont="1" applyBorder="1" applyAlignment="1">
      <alignment wrapText="1"/>
    </xf>
    <xf numFmtId="0" fontId="74" fillId="0" borderId="15" xfId="0" applyFont="1" applyBorder="1" applyAlignment="1">
      <alignment vertical="center" wrapText="1"/>
    </xf>
    <xf numFmtId="3" fontId="74" fillId="0" borderId="15" xfId="0" applyNumberFormat="1" applyFont="1" applyBorder="1" applyAlignment="1">
      <alignment horizontal="center" vertical="center" wrapText="1"/>
    </xf>
    <xf numFmtId="0" fontId="74" fillId="34" borderId="18" xfId="0" applyFont="1" applyFill="1" applyBorder="1" applyAlignment="1">
      <alignment horizontal="left" vertical="center" wrapText="1"/>
    </xf>
    <xf numFmtId="0" fontId="74" fillId="34" borderId="20" xfId="0" applyFont="1" applyFill="1" applyBorder="1" applyAlignment="1">
      <alignment horizontal="left" vertical="center" wrapText="1"/>
    </xf>
    <xf numFmtId="0" fontId="74" fillId="34" borderId="10" xfId="0" applyFont="1" applyFill="1" applyBorder="1" applyAlignment="1">
      <alignment horizontal="center" vertical="center" wrapText="1"/>
    </xf>
    <xf numFmtId="0" fontId="74" fillId="19" borderId="17" xfId="0" applyFont="1" applyFill="1" applyBorder="1" applyAlignment="1">
      <alignment horizontal="right"/>
    </xf>
    <xf numFmtId="0" fontId="75" fillId="19" borderId="14" xfId="0" applyFont="1" applyFill="1" applyBorder="1" applyAlignment="1">
      <alignment/>
    </xf>
    <xf numFmtId="0" fontId="74" fillId="34" borderId="20" xfId="0" applyFont="1" applyFill="1" applyBorder="1" applyAlignment="1">
      <alignment horizontal="justify" vertical="center" wrapText="1"/>
    </xf>
    <xf numFmtId="0" fontId="74" fillId="34" borderId="18" xfId="0" applyFont="1" applyFill="1" applyBorder="1" applyAlignment="1">
      <alignment horizontal="justify" vertical="center" wrapText="1"/>
    </xf>
    <xf numFmtId="0" fontId="74" fillId="7" borderId="16" xfId="0" applyFont="1" applyFill="1" applyBorder="1" applyAlignment="1">
      <alignment horizontal="left" vertical="top" wrapText="1"/>
    </xf>
    <xf numFmtId="0" fontId="74" fillId="34" borderId="22" xfId="0" applyFont="1" applyFill="1" applyBorder="1" applyAlignment="1">
      <alignment horizontal="justify" vertical="center" wrapText="1"/>
    </xf>
    <xf numFmtId="0" fontId="74" fillId="34" borderId="12" xfId="0" applyFont="1" applyFill="1" applyBorder="1" applyAlignment="1">
      <alignment horizontal="center" vertical="center" wrapText="1"/>
    </xf>
    <xf numFmtId="0" fontId="74" fillId="34" borderId="22" xfId="0" applyFont="1" applyFill="1" applyBorder="1" applyAlignment="1">
      <alignment horizontal="left" vertical="center" wrapText="1"/>
    </xf>
    <xf numFmtId="0" fontId="74" fillId="34" borderId="20" xfId="0" applyFont="1" applyFill="1" applyBorder="1" applyAlignment="1">
      <alignment horizontal="center" vertical="center" wrapText="1"/>
    </xf>
    <xf numFmtId="0" fontId="74" fillId="34" borderId="18" xfId="0" applyFont="1" applyFill="1" applyBorder="1" applyAlignment="1">
      <alignment horizontal="center" vertical="center" wrapText="1"/>
    </xf>
    <xf numFmtId="3" fontId="74" fillId="19" borderId="16" xfId="0" applyNumberFormat="1" applyFont="1" applyFill="1" applyBorder="1" applyAlignment="1">
      <alignment horizontal="center" vertical="center"/>
    </xf>
    <xf numFmtId="0" fontId="75" fillId="13" borderId="16" xfId="0" applyFont="1" applyFill="1" applyBorder="1" applyAlignment="1">
      <alignment/>
    </xf>
    <xf numFmtId="3" fontId="74" fillId="13" borderId="16" xfId="0" applyNumberFormat="1" applyFont="1" applyFill="1" applyBorder="1" applyAlignment="1">
      <alignment horizontal="center" vertical="center"/>
    </xf>
    <xf numFmtId="0" fontId="74" fillId="34" borderId="20" xfId="0" applyFont="1" applyFill="1" applyBorder="1" applyAlignment="1">
      <alignment vertical="center" wrapText="1"/>
    </xf>
    <xf numFmtId="0" fontId="74" fillId="34" borderId="22" xfId="0" applyFont="1" applyFill="1" applyBorder="1" applyAlignment="1">
      <alignment vertical="center" wrapText="1"/>
    </xf>
    <xf numFmtId="0" fontId="74" fillId="34" borderId="18" xfId="0" applyFont="1" applyFill="1" applyBorder="1" applyAlignment="1">
      <alignment vertical="center" wrapText="1"/>
    </xf>
    <xf numFmtId="0" fontId="75" fillId="19" borderId="14" xfId="0" applyFont="1" applyFill="1" applyBorder="1" applyAlignment="1">
      <alignment horizontal="left"/>
    </xf>
    <xf numFmtId="0" fontId="74" fillId="34" borderId="23" xfId="0" applyFont="1" applyFill="1" applyBorder="1" applyAlignment="1">
      <alignment horizontal="center" vertical="center" wrapText="1"/>
    </xf>
    <xf numFmtId="0" fontId="74" fillId="34" borderId="0" xfId="0" applyFont="1" applyFill="1" applyBorder="1" applyAlignment="1">
      <alignment horizontal="center" vertical="center" wrapText="1"/>
    </xf>
    <xf numFmtId="0" fontId="74" fillId="34" borderId="0" xfId="0" applyFont="1" applyFill="1" applyBorder="1" applyAlignment="1">
      <alignment horizontal="justify" vertical="center"/>
    </xf>
    <xf numFmtId="0" fontId="74" fillId="34" borderId="24" xfId="0" applyFont="1" applyFill="1" applyBorder="1" applyAlignment="1">
      <alignment horizontal="center" vertical="center" wrapText="1"/>
    </xf>
    <xf numFmtId="0" fontId="74" fillId="34" borderId="22" xfId="0" applyFont="1" applyFill="1" applyBorder="1" applyAlignment="1">
      <alignment horizontal="center" vertical="center" wrapText="1"/>
    </xf>
    <xf numFmtId="0" fontId="74" fillId="0" borderId="0" xfId="0" applyFont="1" applyBorder="1" applyAlignment="1">
      <alignment/>
    </xf>
    <xf numFmtId="0" fontId="74" fillId="34" borderId="11"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4" fillId="34" borderId="15" xfId="0" applyFont="1" applyFill="1" applyBorder="1" applyAlignment="1">
      <alignment horizontal="center" vertical="center" wrapText="1"/>
    </xf>
    <xf numFmtId="0" fontId="75" fillId="7" borderId="12" xfId="0" applyFont="1" applyFill="1" applyBorder="1" applyAlignment="1">
      <alignment vertical="center" wrapText="1"/>
    </xf>
    <xf numFmtId="0" fontId="75" fillId="7" borderId="15" xfId="0" applyFont="1" applyFill="1" applyBorder="1" applyAlignment="1">
      <alignment vertical="center" wrapText="1"/>
    </xf>
    <xf numFmtId="0" fontId="74" fillId="7" borderId="15" xfId="0" applyFont="1" applyFill="1" applyBorder="1" applyAlignment="1">
      <alignment vertical="center" textRotation="90" wrapText="1"/>
    </xf>
    <xf numFmtId="0" fontId="77" fillId="34" borderId="0" xfId="0" applyFont="1" applyFill="1" applyBorder="1" applyAlignment="1">
      <alignment wrapText="1"/>
    </xf>
    <xf numFmtId="0" fontId="77" fillId="0" borderId="0" xfId="0" applyFont="1" applyFill="1" applyAlignment="1">
      <alignment wrapText="1"/>
    </xf>
    <xf numFmtId="0" fontId="77" fillId="34" borderId="0" xfId="0" applyFont="1" applyFill="1" applyAlignment="1">
      <alignment wrapText="1"/>
    </xf>
    <xf numFmtId="0" fontId="77" fillId="19" borderId="11" xfId="0" applyFont="1" applyFill="1" applyBorder="1" applyAlignment="1">
      <alignment wrapText="1"/>
    </xf>
    <xf numFmtId="0" fontId="77" fillId="19" borderId="17" xfId="0" applyFont="1" applyFill="1" applyBorder="1" applyAlignment="1">
      <alignment wrapText="1"/>
    </xf>
    <xf numFmtId="0" fontId="77" fillId="19" borderId="14" xfId="0" applyFont="1" applyFill="1" applyBorder="1" applyAlignment="1">
      <alignment wrapText="1"/>
    </xf>
    <xf numFmtId="0" fontId="70" fillId="19" borderId="11" xfId="0" applyFont="1" applyFill="1" applyBorder="1" applyAlignment="1">
      <alignment wrapText="1"/>
    </xf>
    <xf numFmtId="0" fontId="78" fillId="19" borderId="11" xfId="0" applyFont="1" applyFill="1" applyBorder="1" applyAlignment="1">
      <alignment wrapText="1"/>
    </xf>
    <xf numFmtId="0" fontId="78" fillId="19" borderId="11" xfId="0" applyFont="1" applyFill="1" applyBorder="1" applyAlignment="1">
      <alignment horizontal="center" vertical="center" wrapText="1"/>
    </xf>
    <xf numFmtId="3" fontId="78" fillId="19" borderId="11" xfId="0" applyNumberFormat="1" applyFont="1" applyFill="1" applyBorder="1" applyAlignment="1">
      <alignment horizontal="center" vertical="center" wrapText="1"/>
    </xf>
    <xf numFmtId="3" fontId="77" fillId="19" borderId="11" xfId="0" applyNumberFormat="1" applyFont="1" applyFill="1" applyBorder="1" applyAlignment="1">
      <alignment horizontal="center" vertical="center" wrapText="1"/>
    </xf>
    <xf numFmtId="0" fontId="77" fillId="19" borderId="0" xfId="0" applyFont="1" applyFill="1" applyAlignment="1">
      <alignment wrapText="1"/>
    </xf>
    <xf numFmtId="0" fontId="77" fillId="7" borderId="0" xfId="0" applyFont="1" applyFill="1" applyAlignment="1">
      <alignment wrapText="1"/>
    </xf>
    <xf numFmtId="0" fontId="77" fillId="13" borderId="0" xfId="0" applyFont="1" applyFill="1" applyAlignment="1">
      <alignment wrapText="1"/>
    </xf>
    <xf numFmtId="0" fontId="77" fillId="19" borderId="0" xfId="0" applyFont="1" applyFill="1" applyAlignment="1">
      <alignment horizontal="left" wrapText="1"/>
    </xf>
    <xf numFmtId="0" fontId="79" fillId="34" borderId="0" xfId="0" applyFont="1" applyFill="1" applyBorder="1" applyAlignment="1">
      <alignment vertical="center" wrapText="1"/>
    </xf>
    <xf numFmtId="0" fontId="79" fillId="34" borderId="0" xfId="0" applyFont="1" applyFill="1" applyBorder="1" applyAlignment="1">
      <alignment/>
    </xf>
    <xf numFmtId="0" fontId="79" fillId="7" borderId="0" xfId="0" applyFont="1" applyFill="1" applyAlignment="1">
      <alignment/>
    </xf>
    <xf numFmtId="0" fontId="79" fillId="7" borderId="11" xfId="0" applyFont="1" applyFill="1" applyBorder="1" applyAlignment="1">
      <alignment horizontal="center" vertical="center" wrapText="1"/>
    </xf>
    <xf numFmtId="0" fontId="79" fillId="7" borderId="15" xfId="0" applyFont="1" applyFill="1" applyBorder="1" applyAlignment="1">
      <alignment vertical="center" textRotation="90" wrapText="1"/>
    </xf>
    <xf numFmtId="0" fontId="79" fillId="7" borderId="15" xfId="0" applyFont="1" applyFill="1" applyBorder="1" applyAlignment="1">
      <alignment vertical="center" wrapText="1"/>
    </xf>
    <xf numFmtId="0" fontId="23" fillId="7" borderId="11" xfId="52" applyFont="1" applyFill="1" applyBorder="1" applyAlignment="1">
      <alignment horizontal="center" vertical="center" wrapText="1"/>
      <protection/>
    </xf>
    <xf numFmtId="3" fontId="79" fillId="7" borderId="11" xfId="0" applyNumberFormat="1" applyFont="1" applyFill="1" applyBorder="1" applyAlignment="1">
      <alignment horizontal="center" vertical="center" wrapText="1"/>
    </xf>
    <xf numFmtId="0" fontId="18" fillId="7" borderId="11" xfId="52" applyFont="1" applyFill="1" applyBorder="1" applyAlignment="1">
      <alignment horizontal="center" vertical="center" wrapText="1"/>
      <protection/>
    </xf>
    <xf numFmtId="0" fontId="74" fillId="0" borderId="16" xfId="0" applyFont="1" applyBorder="1" applyAlignment="1">
      <alignment vertical="center" wrapText="1"/>
    </xf>
    <xf numFmtId="0" fontId="74" fillId="34" borderId="11" xfId="0" applyFont="1" applyFill="1" applyBorder="1" applyAlignment="1">
      <alignment horizontal="center" wrapText="1"/>
    </xf>
    <xf numFmtId="0" fontId="74" fillId="0" borderId="15" xfId="0" applyFont="1" applyBorder="1" applyAlignment="1">
      <alignment horizontal="center" wrapText="1"/>
    </xf>
    <xf numFmtId="0" fontId="74" fillId="0" borderId="11" xfId="0" applyFont="1" applyBorder="1" applyAlignment="1">
      <alignment horizontal="center" wrapText="1"/>
    </xf>
    <xf numFmtId="3" fontId="74" fillId="0" borderId="15" xfId="0" applyNumberFormat="1" applyFont="1" applyBorder="1" applyAlignment="1">
      <alignment horizontal="center" wrapText="1"/>
    </xf>
    <xf numFmtId="0" fontId="74" fillId="34" borderId="19" xfId="0" applyFont="1" applyFill="1" applyBorder="1" applyAlignment="1">
      <alignment horizontal="center" vertical="center" wrapText="1"/>
    </xf>
    <xf numFmtId="3" fontId="74" fillId="25" borderId="11" xfId="0" applyNumberFormat="1" applyFont="1" applyFill="1" applyBorder="1" applyAlignment="1">
      <alignment horizontal="center" vertical="center"/>
    </xf>
    <xf numFmtId="3" fontId="74" fillId="25" borderId="15" xfId="0" applyNumberFormat="1" applyFont="1" applyFill="1" applyBorder="1" applyAlignment="1">
      <alignment horizontal="center" vertical="center"/>
    </xf>
    <xf numFmtId="3" fontId="74" fillId="0" borderId="15" xfId="0" applyNumberFormat="1" applyFont="1" applyFill="1" applyBorder="1" applyAlignment="1">
      <alignment horizontal="center" vertical="center"/>
    </xf>
    <xf numFmtId="0" fontId="75" fillId="7" borderId="12" xfId="0" applyFont="1" applyFill="1" applyBorder="1" applyAlignment="1">
      <alignment horizontal="center" vertical="center" wrapText="1"/>
    </xf>
    <xf numFmtId="0" fontId="75" fillId="19" borderId="23" xfId="0" applyFont="1" applyFill="1" applyBorder="1" applyAlignment="1">
      <alignment vertical="center"/>
    </xf>
    <xf numFmtId="0" fontId="75" fillId="19" borderId="21" xfId="0" applyFont="1" applyFill="1" applyBorder="1" applyAlignment="1">
      <alignment horizontal="center"/>
    </xf>
    <xf numFmtId="0" fontId="75" fillId="7" borderId="11" xfId="0" applyFont="1" applyFill="1" applyBorder="1" applyAlignment="1">
      <alignment horizontal="center" vertical="center" wrapText="1"/>
    </xf>
    <xf numFmtId="0" fontId="75" fillId="7" borderId="12" xfId="0" applyFont="1" applyFill="1" applyBorder="1" applyAlignment="1">
      <alignment horizontal="center" vertical="center" wrapText="1"/>
    </xf>
    <xf numFmtId="0" fontId="80" fillId="34" borderId="11" xfId="0" applyFont="1" applyFill="1" applyBorder="1" applyAlignment="1">
      <alignment/>
    </xf>
    <xf numFmtId="0" fontId="80" fillId="19" borderId="11" xfId="0" applyFont="1" applyFill="1" applyBorder="1" applyAlignment="1">
      <alignment wrapText="1"/>
    </xf>
    <xf numFmtId="3" fontId="80" fillId="19" borderId="11" xfId="0" applyNumberFormat="1" applyFont="1" applyFill="1" applyBorder="1" applyAlignment="1">
      <alignment horizontal="center" vertical="center" wrapText="1"/>
    </xf>
    <xf numFmtId="0" fontId="71" fillId="19" borderId="17" xfId="0" applyFont="1" applyFill="1" applyBorder="1" applyAlignment="1">
      <alignment vertical="center" wrapText="1"/>
    </xf>
    <xf numFmtId="0" fontId="71" fillId="19" borderId="17" xfId="0" applyFont="1" applyFill="1" applyBorder="1" applyAlignment="1">
      <alignment horizontal="center" vertical="center" wrapText="1"/>
    </xf>
    <xf numFmtId="0" fontId="71" fillId="19" borderId="0" xfId="0" applyFont="1" applyFill="1" applyBorder="1" applyAlignment="1">
      <alignment vertical="center" wrapText="1"/>
    </xf>
    <xf numFmtId="0" fontId="80" fillId="19" borderId="0" xfId="0" applyFont="1" applyFill="1" applyAlignment="1">
      <alignment wrapText="1"/>
    </xf>
    <xf numFmtId="0" fontId="71" fillId="19" borderId="14" xfId="0" applyFont="1" applyFill="1" applyBorder="1" applyAlignment="1">
      <alignment horizontal="center" vertical="center" wrapText="1"/>
    </xf>
    <xf numFmtId="3" fontId="80" fillId="19" borderId="0" xfId="0" applyNumberFormat="1" applyFont="1" applyFill="1" applyAlignment="1">
      <alignment horizontal="center" vertical="center" wrapText="1"/>
    </xf>
    <xf numFmtId="3" fontId="80" fillId="19" borderId="16" xfId="0" applyNumberFormat="1" applyFont="1" applyFill="1" applyBorder="1" applyAlignment="1">
      <alignment horizontal="center" vertical="center" wrapText="1"/>
    </xf>
    <xf numFmtId="0" fontId="80" fillId="13" borderId="11" xfId="0" applyFont="1" applyFill="1" applyBorder="1" applyAlignment="1">
      <alignment wrapText="1"/>
    </xf>
    <xf numFmtId="0" fontId="81" fillId="13" borderId="14" xfId="0" applyFont="1" applyFill="1" applyBorder="1" applyAlignment="1">
      <alignment wrapText="1"/>
    </xf>
    <xf numFmtId="0" fontId="81" fillId="13" borderId="11" xfId="0" applyFont="1" applyFill="1" applyBorder="1" applyAlignment="1">
      <alignment wrapText="1"/>
    </xf>
    <xf numFmtId="0" fontId="81" fillId="13" borderId="11" xfId="0" applyFont="1" applyFill="1" applyBorder="1" applyAlignment="1">
      <alignment horizontal="center" vertical="center" wrapText="1"/>
    </xf>
    <xf numFmtId="0" fontId="71" fillId="13" borderId="11" xfId="0" applyFont="1" applyFill="1" applyBorder="1" applyAlignment="1">
      <alignment wrapText="1"/>
    </xf>
    <xf numFmtId="3" fontId="80" fillId="13" borderId="11" xfId="0" applyNumberFormat="1" applyFont="1" applyFill="1" applyBorder="1" applyAlignment="1">
      <alignment horizontal="center" vertical="center" wrapText="1"/>
    </xf>
    <xf numFmtId="0" fontId="71" fillId="13" borderId="0" xfId="0" applyFont="1" applyFill="1" applyBorder="1" applyAlignment="1">
      <alignment wrapText="1"/>
    </xf>
    <xf numFmtId="0" fontId="80" fillId="13" borderId="0" xfId="0" applyFont="1" applyFill="1" applyAlignment="1">
      <alignment vertical="center" wrapText="1"/>
    </xf>
    <xf numFmtId="0" fontId="81" fillId="13" borderId="15" xfId="0" applyFont="1" applyFill="1" applyBorder="1" applyAlignment="1">
      <alignment vertical="center" wrapText="1"/>
    </xf>
    <xf numFmtId="3" fontId="80" fillId="13" borderId="0" xfId="0" applyNumberFormat="1" applyFont="1" applyFill="1" applyAlignment="1">
      <alignment horizontal="center" vertical="center" wrapText="1"/>
    </xf>
    <xf numFmtId="3" fontId="80" fillId="13" borderId="16" xfId="0" applyNumberFormat="1" applyFont="1" applyFill="1" applyBorder="1" applyAlignment="1">
      <alignment horizontal="center" vertical="center" wrapText="1"/>
    </xf>
    <xf numFmtId="0" fontId="80" fillId="19" borderId="11" xfId="0" applyFont="1" applyFill="1" applyBorder="1" applyAlignment="1">
      <alignment horizontal="left" wrapText="1"/>
    </xf>
    <xf numFmtId="0" fontId="82" fillId="19" borderId="11" xfId="0" applyFont="1" applyFill="1" applyBorder="1" applyAlignment="1">
      <alignment vertical="center" wrapText="1"/>
    </xf>
    <xf numFmtId="0" fontId="82" fillId="19" borderId="11" xfId="0" applyFont="1" applyFill="1" applyBorder="1" applyAlignment="1">
      <alignment wrapText="1"/>
    </xf>
    <xf numFmtId="0" fontId="83" fillId="34" borderId="11" xfId="0" applyFont="1" applyFill="1" applyBorder="1" applyAlignment="1">
      <alignment/>
    </xf>
    <xf numFmtId="3" fontId="83" fillId="0" borderId="11" xfId="0" applyNumberFormat="1" applyFont="1" applyFill="1" applyBorder="1" applyAlignment="1">
      <alignment horizontal="center" vertical="center"/>
    </xf>
    <xf numFmtId="3" fontId="83" fillId="0" borderId="11" xfId="0" applyNumberFormat="1" applyFont="1" applyBorder="1" applyAlignment="1">
      <alignment horizontal="center" vertical="center"/>
    </xf>
    <xf numFmtId="3" fontId="83" fillId="34" borderId="11" xfId="0" applyNumberFormat="1" applyFont="1" applyFill="1" applyBorder="1" applyAlignment="1">
      <alignment horizontal="center" vertical="center"/>
    </xf>
    <xf numFmtId="0" fontId="73" fillId="34" borderId="11" xfId="0" applyFont="1" applyFill="1" applyBorder="1" applyAlignment="1">
      <alignment vertical="center" wrapText="1"/>
    </xf>
    <xf numFmtId="0" fontId="72" fillId="0" borderId="14" xfId="0" applyFont="1" applyFill="1" applyBorder="1" applyAlignment="1">
      <alignment horizontal="left" vertical="center" wrapText="1"/>
    </xf>
    <xf numFmtId="0" fontId="72" fillId="0" borderId="11" xfId="0" applyFont="1" applyFill="1" applyBorder="1" applyAlignment="1">
      <alignment horizontal="left" vertical="center" wrapText="1"/>
    </xf>
    <xf numFmtId="9" fontId="72" fillId="0" borderId="11" xfId="0" applyNumberFormat="1" applyFont="1" applyFill="1" applyBorder="1" applyAlignment="1">
      <alignment horizontal="center" vertical="center" wrapText="1"/>
    </xf>
    <xf numFmtId="0" fontId="72" fillId="0" borderId="11" xfId="0" applyFont="1" applyBorder="1" applyAlignment="1">
      <alignment wrapText="1"/>
    </xf>
    <xf numFmtId="0" fontId="72" fillId="0" borderId="11" xfId="0" applyFont="1" applyBorder="1" applyAlignment="1">
      <alignment horizontal="justify" wrapText="1"/>
    </xf>
    <xf numFmtId="0" fontId="72" fillId="0" borderId="14" xfId="0" applyFont="1" applyFill="1" applyBorder="1" applyAlignment="1">
      <alignment horizontal="center" vertical="center" wrapText="1"/>
    </xf>
    <xf numFmtId="0" fontId="72" fillId="0" borderId="11" xfId="0" applyFont="1" applyFill="1" applyBorder="1" applyAlignment="1">
      <alignment horizontal="center" vertical="center" wrapText="1"/>
    </xf>
    <xf numFmtId="3" fontId="83" fillId="0" borderId="11" xfId="0" applyNumberFormat="1" applyFont="1" applyFill="1" applyBorder="1" applyAlignment="1">
      <alignment horizontal="center" vertical="center" wrapText="1"/>
    </xf>
    <xf numFmtId="3" fontId="83" fillId="0" borderId="11" xfId="0" applyNumberFormat="1" applyFont="1" applyBorder="1" applyAlignment="1">
      <alignment horizontal="center" vertical="center" wrapText="1"/>
    </xf>
    <xf numFmtId="3" fontId="83" fillId="34" borderId="11" xfId="0" applyNumberFormat="1" applyFont="1" applyFill="1" applyBorder="1" applyAlignment="1">
      <alignment horizontal="center" vertical="center" wrapText="1"/>
    </xf>
    <xf numFmtId="0" fontId="72" fillId="34" borderId="14" xfId="0" applyFont="1" applyFill="1" applyBorder="1" applyAlignment="1">
      <alignment horizontal="justify" vertical="center" wrapText="1"/>
    </xf>
    <xf numFmtId="0" fontId="72" fillId="34" borderId="11" xfId="0" applyFont="1" applyFill="1" applyBorder="1" applyAlignment="1">
      <alignment horizontal="justify" vertical="center" wrapText="1"/>
    </xf>
    <xf numFmtId="0" fontId="72" fillId="34" borderId="11" xfId="0" applyFont="1" applyFill="1" applyBorder="1" applyAlignment="1">
      <alignment horizontal="center" vertical="center" wrapText="1"/>
    </xf>
    <xf numFmtId="0" fontId="72" fillId="34" borderId="15" xfId="0" applyFont="1" applyFill="1" applyBorder="1" applyAlignment="1">
      <alignment horizontal="center" vertical="center" wrapText="1"/>
    </xf>
    <xf numFmtId="0" fontId="72" fillId="34" borderId="15" xfId="0" applyFont="1" applyFill="1" applyBorder="1" applyAlignment="1">
      <alignment horizontal="left" vertical="center" wrapText="1"/>
    </xf>
    <xf numFmtId="0" fontId="72" fillId="34" borderId="15" xfId="0" applyFont="1" applyFill="1" applyBorder="1" applyAlignment="1">
      <alignment vertical="center" wrapText="1"/>
    </xf>
    <xf numFmtId="0" fontId="72" fillId="34" borderId="15" xfId="0" applyFont="1" applyFill="1" applyBorder="1" applyAlignment="1">
      <alignment horizontal="justify" wrapText="1"/>
    </xf>
    <xf numFmtId="0" fontId="72" fillId="34" borderId="15" xfId="0" applyFont="1" applyFill="1" applyBorder="1" applyAlignment="1">
      <alignment horizontal="justify" vertical="center" wrapText="1"/>
    </xf>
    <xf numFmtId="3" fontId="83" fillId="0" borderId="15" xfId="0" applyNumberFormat="1" applyFont="1" applyFill="1" applyBorder="1" applyAlignment="1">
      <alignment horizontal="center" vertical="center" wrapText="1"/>
    </xf>
    <xf numFmtId="3" fontId="83" fillId="0" borderId="15" xfId="0" applyNumberFormat="1" applyFont="1" applyBorder="1" applyAlignment="1">
      <alignment horizontal="center" vertical="center" wrapText="1"/>
    </xf>
    <xf numFmtId="3" fontId="83" fillId="34" borderId="0" xfId="0" applyNumberFormat="1" applyFont="1" applyFill="1" applyAlignment="1">
      <alignment horizontal="center" vertical="center" wrapText="1"/>
    </xf>
    <xf numFmtId="3" fontId="83" fillId="0" borderId="18" xfId="0" applyNumberFormat="1" applyFont="1" applyBorder="1" applyAlignment="1">
      <alignment horizontal="center" vertical="center" wrapText="1"/>
    </xf>
    <xf numFmtId="9" fontId="72" fillId="34" borderId="11" xfId="0" applyNumberFormat="1" applyFont="1" applyFill="1" applyBorder="1" applyAlignment="1">
      <alignment horizontal="center" vertical="center" wrapText="1"/>
    </xf>
    <xf numFmtId="0" fontId="72" fillId="34" borderId="11" xfId="0" applyFont="1" applyFill="1" applyBorder="1" applyAlignment="1">
      <alignment horizontal="left" vertical="center" wrapText="1"/>
    </xf>
    <xf numFmtId="0" fontId="72" fillId="34" borderId="11" xfId="0" applyFont="1" applyFill="1" applyBorder="1" applyAlignment="1">
      <alignment vertical="center" wrapText="1"/>
    </xf>
    <xf numFmtId="0" fontId="72" fillId="34" borderId="11" xfId="0" applyFont="1" applyFill="1" applyBorder="1" applyAlignment="1">
      <alignment horizontal="justify" wrapText="1"/>
    </xf>
    <xf numFmtId="3" fontId="83" fillId="0" borderId="16" xfId="0" applyNumberFormat="1" applyFont="1" applyBorder="1" applyAlignment="1">
      <alignment horizontal="center" vertical="center" wrapText="1"/>
    </xf>
    <xf numFmtId="0" fontId="72" fillId="34" borderId="14" xfId="0" applyFont="1" applyFill="1" applyBorder="1" applyAlignment="1">
      <alignment horizontal="justify" wrapText="1"/>
    </xf>
    <xf numFmtId="165" fontId="72" fillId="34" borderId="11" xfId="0" applyNumberFormat="1" applyFont="1" applyFill="1" applyBorder="1" applyAlignment="1">
      <alignment horizontal="center" vertical="center" wrapText="1"/>
    </xf>
    <xf numFmtId="1" fontId="72" fillId="34" borderId="11" xfId="0" applyNumberFormat="1" applyFont="1" applyFill="1" applyBorder="1" applyAlignment="1">
      <alignment horizontal="center" vertical="center" wrapText="1"/>
    </xf>
    <xf numFmtId="0" fontId="72" fillId="34" borderId="14" xfId="0" applyFont="1" applyFill="1" applyBorder="1" applyAlignment="1">
      <alignment vertical="center" wrapText="1"/>
    </xf>
    <xf numFmtId="3" fontId="72" fillId="34" borderId="11" xfId="0" applyNumberFormat="1" applyFont="1" applyFill="1" applyBorder="1" applyAlignment="1">
      <alignment horizontal="center" vertical="center" wrapText="1"/>
    </xf>
    <xf numFmtId="0" fontId="72" fillId="34" borderId="14" xfId="0" applyFont="1" applyFill="1" applyBorder="1" applyAlignment="1">
      <alignment wrapText="1"/>
    </xf>
    <xf numFmtId="0" fontId="72" fillId="34" borderId="11" xfId="0" applyFont="1" applyFill="1" applyBorder="1" applyAlignment="1">
      <alignment wrapText="1"/>
    </xf>
    <xf numFmtId="0" fontId="83" fillId="19" borderId="11" xfId="0" applyFont="1" applyFill="1" applyBorder="1" applyAlignment="1">
      <alignment wrapText="1"/>
    </xf>
    <xf numFmtId="0" fontId="73" fillId="19" borderId="16" xfId="0" applyFont="1" applyFill="1" applyBorder="1" applyAlignment="1">
      <alignment wrapText="1"/>
    </xf>
    <xf numFmtId="0" fontId="83" fillId="19" borderId="14" xfId="0" applyFont="1" applyFill="1" applyBorder="1" applyAlignment="1">
      <alignment wrapText="1"/>
    </xf>
    <xf numFmtId="0" fontId="73" fillId="19" borderId="11" xfId="0" applyFont="1" applyFill="1" applyBorder="1" applyAlignment="1">
      <alignment wrapText="1"/>
    </xf>
    <xf numFmtId="0" fontId="72" fillId="19" borderId="11" xfId="0" applyFont="1" applyFill="1" applyBorder="1" applyAlignment="1">
      <alignment wrapText="1"/>
    </xf>
    <xf numFmtId="0" fontId="72" fillId="19" borderId="11" xfId="0" applyFont="1" applyFill="1" applyBorder="1" applyAlignment="1">
      <alignment horizontal="center" vertical="center" wrapText="1"/>
    </xf>
    <xf numFmtId="3" fontId="83" fillId="19" borderId="11" xfId="0" applyNumberFormat="1" applyFont="1" applyFill="1" applyBorder="1" applyAlignment="1">
      <alignment horizontal="center" vertical="center" wrapText="1"/>
    </xf>
    <xf numFmtId="0" fontId="72" fillId="34" borderId="14" xfId="0" applyFont="1" applyFill="1" applyBorder="1" applyAlignment="1">
      <alignment horizontal="left" vertical="top" wrapText="1"/>
    </xf>
    <xf numFmtId="0" fontId="72" fillId="34" borderId="11" xfId="0" applyFont="1" applyFill="1" applyBorder="1" applyAlignment="1">
      <alignment horizontal="left" vertical="top" wrapText="1"/>
    </xf>
    <xf numFmtId="10" fontId="72" fillId="34" borderId="11" xfId="0" applyNumberFormat="1" applyFont="1" applyFill="1" applyBorder="1" applyAlignment="1">
      <alignment horizontal="center" vertical="center" wrapText="1"/>
    </xf>
    <xf numFmtId="3" fontId="83" fillId="0" borderId="11" xfId="47" applyNumberFormat="1" applyFont="1" applyFill="1" applyBorder="1" applyAlignment="1">
      <alignment horizontal="center" vertical="center" wrapText="1"/>
    </xf>
    <xf numFmtId="3" fontId="83" fillId="0" borderId="12" xfId="0" applyNumberFormat="1" applyFont="1" applyFill="1" applyBorder="1" applyAlignment="1">
      <alignment horizontal="center" vertical="center" wrapText="1"/>
    </xf>
    <xf numFmtId="3" fontId="83" fillId="34" borderId="16" xfId="0" applyNumberFormat="1" applyFont="1" applyFill="1" applyBorder="1" applyAlignment="1">
      <alignment horizontal="center" vertical="center" wrapText="1"/>
    </xf>
    <xf numFmtId="0" fontId="72" fillId="34" borderId="10" xfId="0" applyFont="1" applyFill="1" applyBorder="1" applyAlignment="1">
      <alignment horizontal="left" vertical="top" wrapText="1"/>
    </xf>
    <xf numFmtId="0" fontId="72" fillId="34" borderId="10" xfId="0" applyFont="1" applyFill="1" applyBorder="1" applyAlignment="1">
      <alignment horizontal="center" vertical="center" wrapText="1"/>
    </xf>
    <xf numFmtId="0" fontId="72" fillId="7" borderId="10" xfId="0" applyFont="1" applyFill="1" applyBorder="1" applyAlignment="1">
      <alignment horizontal="center" vertical="center" wrapText="1"/>
    </xf>
    <xf numFmtId="0" fontId="72" fillId="7" borderId="11" xfId="0" applyFont="1" applyFill="1" applyBorder="1" applyAlignment="1">
      <alignment horizontal="left" vertical="top" wrapText="1"/>
    </xf>
    <xf numFmtId="0" fontId="72" fillId="7" borderId="0" xfId="0" applyFont="1" applyFill="1" applyBorder="1" applyAlignment="1">
      <alignment vertical="top" wrapText="1"/>
    </xf>
    <xf numFmtId="0" fontId="83" fillId="7" borderId="0" xfId="0" applyFont="1" applyFill="1" applyAlignment="1">
      <alignment wrapText="1"/>
    </xf>
    <xf numFmtId="0" fontId="72" fillId="7" borderId="11" xfId="0" applyFont="1" applyFill="1" applyBorder="1" applyAlignment="1">
      <alignment wrapText="1"/>
    </xf>
    <xf numFmtId="0" fontId="72" fillId="7" borderId="11" xfId="0" applyFont="1" applyFill="1" applyBorder="1" applyAlignment="1">
      <alignment horizontal="center" vertical="center" wrapText="1"/>
    </xf>
    <xf numFmtId="3" fontId="72" fillId="7" borderId="11" xfId="0" applyNumberFormat="1" applyFont="1" applyFill="1" applyBorder="1" applyAlignment="1">
      <alignment horizontal="center" vertical="center" wrapText="1"/>
    </xf>
    <xf numFmtId="3" fontId="12" fillId="0" borderId="11" xfId="47" applyNumberFormat="1" applyFont="1" applyFill="1" applyBorder="1" applyAlignment="1">
      <alignment horizontal="center" vertical="center" wrapText="1"/>
    </xf>
    <xf numFmtId="3" fontId="72" fillId="0" borderId="11" xfId="0" applyNumberFormat="1" applyFont="1" applyFill="1" applyBorder="1" applyAlignment="1">
      <alignment horizontal="center" vertical="center" wrapText="1"/>
    </xf>
    <xf numFmtId="3" fontId="12" fillId="7" borderId="11" xfId="47" applyNumberFormat="1" applyFont="1" applyFill="1" applyBorder="1" applyAlignment="1">
      <alignment horizontal="center" vertical="center" wrapText="1"/>
    </xf>
    <xf numFmtId="0" fontId="72" fillId="34" borderId="17" xfId="0" applyFont="1" applyFill="1" applyBorder="1" applyAlignment="1">
      <alignment horizontal="left" vertical="top" wrapText="1"/>
    </xf>
    <xf numFmtId="0" fontId="72" fillId="34" borderId="17" xfId="0" applyFont="1" applyFill="1" applyBorder="1" applyAlignment="1">
      <alignment wrapText="1"/>
    </xf>
    <xf numFmtId="0" fontId="84" fillId="34" borderId="11" xfId="0" applyFont="1" applyFill="1" applyBorder="1" applyAlignment="1">
      <alignment horizontal="justify" vertical="center" wrapText="1"/>
    </xf>
    <xf numFmtId="165" fontId="72" fillId="34" borderId="12" xfId="47" applyNumberFormat="1" applyFont="1" applyFill="1" applyBorder="1" applyAlignment="1">
      <alignment horizontal="center" vertical="center" wrapText="1"/>
    </xf>
    <xf numFmtId="9" fontId="72" fillId="34" borderId="12" xfId="0" applyNumberFormat="1" applyFont="1" applyFill="1" applyBorder="1" applyAlignment="1">
      <alignment horizontal="center" vertical="center" wrapText="1"/>
    </xf>
    <xf numFmtId="9" fontId="72" fillId="34" borderId="15" xfId="0" applyNumberFormat="1" applyFont="1" applyFill="1" applyBorder="1" applyAlignment="1">
      <alignment horizontal="center" vertical="center" wrapText="1"/>
    </xf>
    <xf numFmtId="0" fontId="73" fillId="19" borderId="17" xfId="0" applyFont="1" applyFill="1" applyBorder="1" applyAlignment="1">
      <alignment vertical="center" wrapText="1"/>
    </xf>
    <xf numFmtId="0" fontId="73" fillId="19" borderId="17" xfId="0" applyFont="1" applyFill="1" applyBorder="1" applyAlignment="1">
      <alignment horizontal="center" vertical="center" wrapText="1"/>
    </xf>
    <xf numFmtId="0" fontId="83" fillId="19" borderId="0" xfId="0" applyFont="1" applyFill="1" applyAlignment="1">
      <alignment wrapText="1"/>
    </xf>
    <xf numFmtId="0" fontId="73" fillId="19" borderId="14" xfId="0" applyFont="1" applyFill="1" applyBorder="1" applyAlignment="1">
      <alignment horizontal="center" vertical="center" wrapText="1"/>
    </xf>
    <xf numFmtId="3" fontId="83" fillId="19" borderId="0" xfId="0" applyNumberFormat="1" applyFont="1" applyFill="1" applyAlignment="1">
      <alignment horizontal="center" vertical="center" wrapText="1"/>
    </xf>
    <xf numFmtId="3" fontId="83" fillId="19" borderId="16" xfId="0" applyNumberFormat="1" applyFont="1" applyFill="1" applyBorder="1" applyAlignment="1">
      <alignment horizontal="center" vertical="center" wrapText="1"/>
    </xf>
    <xf numFmtId="0" fontId="83" fillId="13" borderId="11" xfId="0" applyFont="1" applyFill="1" applyBorder="1" applyAlignment="1">
      <alignment wrapText="1"/>
    </xf>
    <xf numFmtId="0" fontId="72" fillId="13" borderId="11" xfId="0" applyFont="1" applyFill="1" applyBorder="1" applyAlignment="1">
      <alignment horizontal="center" vertical="center" wrapText="1"/>
    </xf>
    <xf numFmtId="3" fontId="83" fillId="13" borderId="11" xfId="0" applyNumberFormat="1" applyFont="1" applyFill="1" applyBorder="1" applyAlignment="1">
      <alignment horizontal="center" vertical="center" wrapText="1"/>
    </xf>
    <xf numFmtId="0" fontId="72" fillId="0" borderId="11" xfId="0" applyFont="1" applyBorder="1" applyAlignment="1">
      <alignment vertical="center" wrapText="1"/>
    </xf>
    <xf numFmtId="0" fontId="73" fillId="13" borderId="0" xfId="0" applyFont="1" applyFill="1" applyBorder="1" applyAlignment="1">
      <alignment wrapText="1"/>
    </xf>
    <xf numFmtId="0" fontId="83" fillId="13" borderId="0" xfId="0" applyFont="1" applyFill="1" applyAlignment="1">
      <alignment vertical="center" wrapText="1"/>
    </xf>
    <xf numFmtId="3" fontId="83" fillId="13" borderId="0" xfId="0" applyNumberFormat="1" applyFont="1" applyFill="1" applyAlignment="1">
      <alignment horizontal="center" vertical="center" wrapText="1"/>
    </xf>
    <xf numFmtId="3" fontId="83" fillId="13" borderId="16" xfId="0" applyNumberFormat="1" applyFont="1" applyFill="1" applyBorder="1" applyAlignment="1">
      <alignment horizontal="center" vertical="center" wrapText="1"/>
    </xf>
    <xf numFmtId="0" fontId="73" fillId="13" borderId="17" xfId="0" applyFont="1" applyFill="1" applyBorder="1" applyAlignment="1">
      <alignment wrapText="1"/>
    </xf>
    <xf numFmtId="0" fontId="73" fillId="13" borderId="17" xfId="0" applyFont="1" applyFill="1" applyBorder="1" applyAlignment="1">
      <alignment vertical="center" wrapText="1"/>
    </xf>
    <xf numFmtId="0" fontId="73" fillId="13" borderId="17" xfId="0" applyFont="1" applyFill="1" applyBorder="1" applyAlignment="1">
      <alignment horizontal="center" vertical="center" wrapText="1"/>
    </xf>
    <xf numFmtId="0" fontId="73" fillId="13" borderId="14" xfId="0" applyFont="1" applyFill="1" applyBorder="1" applyAlignment="1">
      <alignment wrapText="1"/>
    </xf>
    <xf numFmtId="0" fontId="72" fillId="13" borderId="11" xfId="0" applyFont="1" applyFill="1" applyBorder="1" applyAlignment="1">
      <alignment vertical="center" wrapText="1"/>
    </xf>
    <xf numFmtId="0" fontId="73" fillId="19" borderId="17" xfId="0" applyFont="1" applyFill="1" applyBorder="1" applyAlignment="1">
      <alignment wrapText="1"/>
    </xf>
    <xf numFmtId="0" fontId="73" fillId="19" borderId="17" xfId="0" applyFont="1" applyFill="1" applyBorder="1" applyAlignment="1">
      <alignment horizontal="center" wrapText="1"/>
    </xf>
    <xf numFmtId="0" fontId="73" fillId="19" borderId="14" xfId="0" applyFont="1" applyFill="1" applyBorder="1" applyAlignment="1">
      <alignment wrapText="1"/>
    </xf>
    <xf numFmtId="0" fontId="83" fillId="19" borderId="11" xfId="0" applyFont="1" applyFill="1" applyBorder="1" applyAlignment="1">
      <alignment horizontal="center" vertical="center" wrapText="1"/>
    </xf>
    <xf numFmtId="0" fontId="83" fillId="19" borderId="11" xfId="0" applyFont="1" applyFill="1" applyBorder="1" applyAlignment="1">
      <alignment horizontal="left" wrapText="1"/>
    </xf>
    <xf numFmtId="0" fontId="73" fillId="19" borderId="11" xfId="0" applyFont="1" applyFill="1" applyBorder="1" applyAlignment="1">
      <alignment horizontal="left" wrapText="1"/>
    </xf>
    <xf numFmtId="0" fontId="72" fillId="19" borderId="11" xfId="0" applyFont="1" applyFill="1" applyBorder="1" applyAlignment="1">
      <alignment horizontal="left" wrapText="1"/>
    </xf>
    <xf numFmtId="0" fontId="72" fillId="34" borderId="16" xfId="0" applyFont="1" applyFill="1" applyBorder="1" applyAlignment="1">
      <alignment horizontal="left" vertical="center" wrapText="1"/>
    </xf>
    <xf numFmtId="0" fontId="72" fillId="19" borderId="0" xfId="0" applyFont="1" applyFill="1" applyAlignment="1">
      <alignment wrapText="1"/>
    </xf>
    <xf numFmtId="0" fontId="72" fillId="19" borderId="0" xfId="0" applyFont="1" applyFill="1" applyAlignment="1">
      <alignment horizontal="center" vertical="center" wrapText="1"/>
    </xf>
    <xf numFmtId="0" fontId="73" fillId="19" borderId="16" xfId="0" applyFont="1" applyFill="1" applyBorder="1" applyAlignment="1">
      <alignment vertical="center" wrapText="1"/>
    </xf>
    <xf numFmtId="0" fontId="73" fillId="19" borderId="11" xfId="0" applyFont="1" applyFill="1" applyBorder="1" applyAlignment="1">
      <alignment vertical="center" wrapText="1"/>
    </xf>
    <xf numFmtId="0" fontId="73" fillId="19"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72" fillId="19" borderId="14" xfId="0" applyFont="1" applyFill="1" applyBorder="1" applyAlignment="1">
      <alignment wrapText="1"/>
    </xf>
    <xf numFmtId="0" fontId="72" fillId="34" borderId="16" xfId="0" applyFont="1" applyFill="1" applyBorder="1" applyAlignment="1">
      <alignment horizontal="justify" vertical="center" wrapText="1"/>
    </xf>
    <xf numFmtId="0" fontId="72" fillId="0" borderId="0" xfId="0" applyFont="1" applyAlignment="1">
      <alignment wrapText="1"/>
    </xf>
    <xf numFmtId="1" fontId="72" fillId="34" borderId="11" xfId="54" applyNumberFormat="1" applyFont="1" applyFill="1" applyBorder="1" applyAlignment="1">
      <alignment horizontal="center" vertical="center" wrapText="1"/>
    </xf>
    <xf numFmtId="3" fontId="12" fillId="34" borderId="11" xfId="0" applyNumberFormat="1" applyFont="1" applyFill="1" applyBorder="1" applyAlignment="1">
      <alignment horizontal="center" vertical="center" wrapText="1"/>
    </xf>
    <xf numFmtId="0" fontId="83" fillId="19" borderId="0" xfId="0" applyFont="1" applyFill="1" applyAlignment="1">
      <alignment horizontal="center" vertical="center" wrapText="1"/>
    </xf>
    <xf numFmtId="0" fontId="84" fillId="34" borderId="14" xfId="0" applyFont="1" applyFill="1" applyBorder="1" applyAlignment="1">
      <alignment horizontal="justify" vertical="center" wrapText="1"/>
    </xf>
    <xf numFmtId="0" fontId="72" fillId="34" borderId="16" xfId="0" applyFont="1" applyFill="1" applyBorder="1" applyAlignment="1">
      <alignment horizontal="center" vertical="center" wrapText="1"/>
    </xf>
    <xf numFmtId="0" fontId="72" fillId="19" borderId="17" xfId="0" applyFont="1" applyFill="1" applyBorder="1" applyAlignment="1">
      <alignment horizontal="center" vertical="center" wrapText="1"/>
    </xf>
    <xf numFmtId="0" fontId="72" fillId="34" borderId="14" xfId="0" applyFont="1" applyFill="1" applyBorder="1" applyAlignment="1">
      <alignment horizontal="left" vertical="center" wrapText="1"/>
    </xf>
    <xf numFmtId="0" fontId="73" fillId="34" borderId="15" xfId="0" applyFont="1" applyFill="1" applyBorder="1" applyAlignment="1">
      <alignment vertical="center" wrapText="1"/>
    </xf>
    <xf numFmtId="0" fontId="83" fillId="34" borderId="0" xfId="0" applyFont="1" applyFill="1" applyAlignment="1">
      <alignment wrapText="1"/>
    </xf>
    <xf numFmtId="0" fontId="83" fillId="34" borderId="0" xfId="0" applyFont="1" applyFill="1" applyAlignment="1">
      <alignment horizontal="center" vertical="center" wrapText="1"/>
    </xf>
    <xf numFmtId="0" fontId="83" fillId="34" borderId="11" xfId="0" applyFont="1" applyFill="1" applyBorder="1" applyAlignment="1">
      <alignment horizontal="center" vertical="center" wrapText="1"/>
    </xf>
    <xf numFmtId="0" fontId="72" fillId="34" borderId="16" xfId="0" applyFont="1" applyFill="1" applyBorder="1" applyAlignment="1">
      <alignment vertical="center" wrapText="1"/>
    </xf>
    <xf numFmtId="0" fontId="72" fillId="34" borderId="16" xfId="0" applyFont="1" applyFill="1" applyBorder="1" applyAlignment="1">
      <alignment horizontal="left" wrapText="1"/>
    </xf>
    <xf numFmtId="0" fontId="72" fillId="0" borderId="14" xfId="0" applyFont="1" applyBorder="1" applyAlignment="1">
      <alignment vertical="center" wrapText="1"/>
    </xf>
    <xf numFmtId="0" fontId="85" fillId="19" borderId="11" xfId="0" applyFont="1" applyFill="1" applyBorder="1" applyAlignment="1">
      <alignment/>
    </xf>
    <xf numFmtId="0" fontId="85" fillId="19" borderId="0" xfId="0" applyFont="1" applyFill="1" applyAlignment="1">
      <alignment/>
    </xf>
    <xf numFmtId="0" fontId="85" fillId="19" borderId="17" xfId="0" applyFont="1" applyFill="1" applyBorder="1" applyAlignment="1">
      <alignment/>
    </xf>
    <xf numFmtId="0" fontId="85" fillId="19" borderId="17" xfId="0" applyFont="1" applyFill="1" applyBorder="1" applyAlignment="1">
      <alignment vertical="center"/>
    </xf>
    <xf numFmtId="0" fontId="85" fillId="19" borderId="17" xfId="0" applyFont="1" applyFill="1" applyBorder="1" applyAlignment="1">
      <alignment horizontal="center" vertical="center"/>
    </xf>
    <xf numFmtId="0" fontId="80" fillId="13" borderId="0" xfId="0" applyFont="1" applyFill="1" applyAlignment="1">
      <alignment wrapText="1"/>
    </xf>
    <xf numFmtId="0" fontId="0" fillId="13" borderId="11" xfId="0" applyFont="1" applyFill="1" applyBorder="1" applyAlignment="1">
      <alignment wrapText="1"/>
    </xf>
    <xf numFmtId="0" fontId="86" fillId="13" borderId="14" xfId="0" applyFont="1" applyFill="1" applyBorder="1" applyAlignment="1">
      <alignment wrapText="1"/>
    </xf>
    <xf numFmtId="0" fontId="86" fillId="13" borderId="11" xfId="0" applyFont="1" applyFill="1" applyBorder="1" applyAlignment="1">
      <alignment wrapText="1"/>
    </xf>
    <xf numFmtId="0" fontId="86" fillId="13" borderId="11" xfId="0" applyFont="1" applyFill="1" applyBorder="1" applyAlignment="1">
      <alignment horizontal="center" vertical="center" wrapText="1"/>
    </xf>
    <xf numFmtId="0" fontId="69" fillId="13" borderId="11" xfId="0" applyFont="1" applyFill="1" applyBorder="1" applyAlignment="1">
      <alignment wrapText="1"/>
    </xf>
    <xf numFmtId="3" fontId="0" fillId="13" borderId="11" xfId="0" applyNumberFormat="1" applyFont="1" applyFill="1" applyBorder="1" applyAlignment="1">
      <alignment horizontal="center" vertical="center" wrapText="1"/>
    </xf>
    <xf numFmtId="0" fontId="0" fillId="13" borderId="0" xfId="0" applyFont="1" applyFill="1" applyAlignment="1">
      <alignment wrapText="1"/>
    </xf>
    <xf numFmtId="0" fontId="81" fillId="34" borderId="0" xfId="0" applyFont="1" applyFill="1" applyAlignment="1">
      <alignment/>
    </xf>
    <xf numFmtId="0" fontId="80" fillId="34" borderId="0" xfId="0" applyFont="1" applyFill="1" applyAlignment="1">
      <alignment/>
    </xf>
    <xf numFmtId="0" fontId="85" fillId="19" borderId="14" xfId="0" applyFont="1" applyFill="1" applyBorder="1" applyAlignment="1">
      <alignment horizontal="center"/>
    </xf>
    <xf numFmtId="165" fontId="33" fillId="34" borderId="0" xfId="52" applyNumberFormat="1" applyFont="1" applyFill="1" applyBorder="1" applyAlignment="1">
      <alignment vertical="center"/>
      <protection/>
    </xf>
    <xf numFmtId="0" fontId="87" fillId="19" borderId="11" xfId="0" applyFont="1" applyFill="1" applyBorder="1" applyAlignment="1">
      <alignment/>
    </xf>
    <xf numFmtId="0" fontId="87" fillId="19" borderId="0" xfId="0" applyFont="1" applyFill="1" applyAlignment="1">
      <alignment/>
    </xf>
    <xf numFmtId="0" fontId="87" fillId="19" borderId="17" xfId="0" applyFont="1" applyFill="1" applyBorder="1" applyAlignment="1">
      <alignment/>
    </xf>
    <xf numFmtId="0" fontId="87" fillId="19" borderId="17" xfId="0" applyFont="1" applyFill="1" applyBorder="1" applyAlignment="1">
      <alignment vertical="center"/>
    </xf>
    <xf numFmtId="0" fontId="87" fillId="19" borderId="17" xfId="0" applyFont="1" applyFill="1" applyBorder="1" applyAlignment="1">
      <alignment horizontal="center" vertical="center"/>
    </xf>
    <xf numFmtId="0" fontId="87" fillId="19" borderId="14" xfId="0" applyFont="1" applyFill="1" applyBorder="1" applyAlignment="1">
      <alignment/>
    </xf>
    <xf numFmtId="0" fontId="87" fillId="19" borderId="0" xfId="0" applyFont="1" applyFill="1" applyBorder="1" applyAlignment="1">
      <alignment/>
    </xf>
    <xf numFmtId="0" fontId="87" fillId="19" borderId="11" xfId="0" applyFont="1" applyFill="1" applyBorder="1" applyAlignment="1">
      <alignment horizontal="center" vertical="center"/>
    </xf>
    <xf numFmtId="3" fontId="87" fillId="19" borderId="11" xfId="0" applyNumberFormat="1" applyFont="1" applyFill="1" applyBorder="1" applyAlignment="1">
      <alignment horizontal="center" vertical="center"/>
    </xf>
    <xf numFmtId="0" fontId="87" fillId="34" borderId="0" xfId="0" applyFont="1" applyFill="1" applyBorder="1" applyAlignment="1">
      <alignment/>
    </xf>
    <xf numFmtId="0" fontId="0" fillId="0" borderId="0" xfId="0" applyAlignment="1">
      <alignment vertical="center"/>
    </xf>
    <xf numFmtId="0" fontId="88" fillId="0" borderId="0" xfId="0" applyFont="1" applyAlignment="1">
      <alignment horizontal="center"/>
    </xf>
    <xf numFmtId="0" fontId="88" fillId="0" borderId="0" xfId="0" applyFont="1" applyAlignment="1">
      <alignment horizontal="center" vertical="center"/>
    </xf>
    <xf numFmtId="0" fontId="88" fillId="0" borderId="0" xfId="0" applyFont="1" applyAlignment="1">
      <alignment/>
    </xf>
    <xf numFmtId="0" fontId="74" fillId="7" borderId="0" xfId="0" applyFont="1" applyFill="1" applyBorder="1" applyAlignment="1">
      <alignment vertical="center" textRotation="90" wrapText="1"/>
    </xf>
    <xf numFmtId="0" fontId="74" fillId="7" borderId="24" xfId="0" applyFont="1" applyFill="1" applyBorder="1" applyAlignment="1">
      <alignment vertical="center" textRotation="90" wrapText="1"/>
    </xf>
    <xf numFmtId="0" fontId="75" fillId="7" borderId="19" xfId="0" applyFont="1" applyFill="1" applyBorder="1" applyAlignment="1">
      <alignment vertical="center" wrapText="1"/>
    </xf>
    <xf numFmtId="0" fontId="75" fillId="7" borderId="0" xfId="0" applyFont="1" applyFill="1" applyBorder="1" applyAlignment="1">
      <alignment vertical="center" wrapText="1"/>
    </xf>
    <xf numFmtId="0" fontId="0" fillId="34" borderId="21" xfId="0" applyFill="1" applyBorder="1" applyAlignment="1">
      <alignment horizontal="left" vertical="center" wrapText="1"/>
    </xf>
    <xf numFmtId="0" fontId="0" fillId="34" borderId="19" xfId="0" applyFill="1" applyBorder="1" applyAlignment="1">
      <alignment horizontal="left" vertical="center" wrapText="1"/>
    </xf>
    <xf numFmtId="0" fontId="0" fillId="34" borderId="10" xfId="0" applyFill="1" applyBorder="1" applyAlignment="1">
      <alignment horizontal="left" vertical="center" wrapText="1"/>
    </xf>
    <xf numFmtId="0" fontId="0" fillId="34" borderId="15" xfId="0" applyFill="1" applyBorder="1" applyAlignment="1">
      <alignment horizontal="left" vertical="center" wrapText="1"/>
    </xf>
    <xf numFmtId="0" fontId="0" fillId="34" borderId="1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2" xfId="0" applyFill="1" applyBorder="1" applyAlignment="1">
      <alignment horizontal="left" vertical="center" wrapText="1"/>
    </xf>
    <xf numFmtId="0" fontId="70" fillId="34" borderId="16" xfId="0" applyFont="1" applyFill="1" applyBorder="1" applyAlignment="1">
      <alignment horizontal="left" vertical="center" wrapText="1"/>
    </xf>
    <xf numFmtId="0" fontId="70" fillId="34" borderId="17" xfId="0" applyFont="1" applyFill="1" applyBorder="1" applyAlignment="1">
      <alignment horizontal="left" vertical="center" wrapText="1"/>
    </xf>
    <xf numFmtId="0" fontId="70" fillId="34" borderId="14" xfId="0" applyFont="1" applyFill="1" applyBorder="1" applyAlignment="1">
      <alignment horizontal="left" vertical="center" wrapText="1"/>
    </xf>
    <xf numFmtId="0" fontId="70" fillId="34" borderId="16" xfId="0" applyFont="1" applyFill="1" applyBorder="1" applyAlignment="1">
      <alignment horizontal="left"/>
    </xf>
    <xf numFmtId="0" fontId="70" fillId="34" borderId="17" xfId="0" applyFont="1" applyFill="1" applyBorder="1" applyAlignment="1">
      <alignment horizontal="left"/>
    </xf>
    <xf numFmtId="0" fontId="70" fillId="34" borderId="14" xfId="0" applyFont="1" applyFill="1" applyBorder="1" applyAlignment="1">
      <alignment horizontal="left"/>
    </xf>
    <xf numFmtId="0" fontId="0" fillId="34" borderId="11" xfId="0" applyFill="1" applyBorder="1" applyAlignment="1">
      <alignment horizontal="justify" vertical="center" wrapText="1"/>
    </xf>
    <xf numFmtId="0" fontId="0" fillId="34" borderId="12"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0" xfId="0" applyFill="1" applyBorder="1" applyAlignment="1">
      <alignment horizontal="justify"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4" borderId="15" xfId="0" applyFill="1" applyBorder="1" applyAlignment="1">
      <alignment vertical="center" wrapText="1"/>
    </xf>
    <xf numFmtId="0" fontId="70" fillId="34" borderId="16" xfId="0" applyFont="1" applyFill="1" applyBorder="1" applyAlignment="1">
      <alignment horizontal="justify" vertical="center" wrapText="1"/>
    </xf>
    <xf numFmtId="0" fontId="70" fillId="34" borderId="17" xfId="0" applyFont="1" applyFill="1" applyBorder="1" applyAlignment="1">
      <alignment horizontal="justify" vertical="center" wrapText="1"/>
    </xf>
    <xf numFmtId="0" fontId="70" fillId="34" borderId="14" xfId="0" applyFont="1" applyFill="1" applyBorder="1" applyAlignment="1">
      <alignment horizontal="justify" vertical="center" wrapText="1"/>
    </xf>
    <xf numFmtId="0" fontId="69" fillId="34" borderId="10"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34" borderId="12" xfId="0" applyFont="1" applyFill="1" applyBorder="1" applyAlignment="1">
      <alignment horizontal="center" vertical="center" wrapText="1"/>
    </xf>
    <xf numFmtId="0" fontId="72" fillId="34" borderId="15"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73" fillId="34" borderId="15" xfId="0" applyFont="1" applyFill="1" applyBorder="1" applyAlignment="1">
      <alignment horizontal="center" vertical="center" wrapText="1"/>
    </xf>
    <xf numFmtId="1" fontId="72" fillId="34" borderId="10" xfId="0" applyNumberFormat="1" applyFont="1" applyFill="1" applyBorder="1" applyAlignment="1">
      <alignment horizontal="center" vertical="center" wrapText="1"/>
    </xf>
    <xf numFmtId="1" fontId="72" fillId="34" borderId="15" xfId="0" applyNumberFormat="1" applyFont="1" applyFill="1" applyBorder="1" applyAlignment="1">
      <alignment horizontal="center" vertical="center" wrapText="1"/>
    </xf>
    <xf numFmtId="0" fontId="73" fillId="34" borderId="12" xfId="0" applyFont="1" applyFill="1" applyBorder="1" applyAlignment="1">
      <alignment horizontal="center" vertical="center" wrapText="1"/>
    </xf>
    <xf numFmtId="0" fontId="82" fillId="19" borderId="16" xfId="0" applyFont="1" applyFill="1" applyBorder="1" applyAlignment="1">
      <alignment horizontal="left" vertical="center" wrapText="1"/>
    </xf>
    <xf numFmtId="0" fontId="82" fillId="19" borderId="17" xfId="0" applyFont="1" applyFill="1" applyBorder="1" applyAlignment="1">
      <alignment horizontal="left" vertical="center" wrapText="1"/>
    </xf>
    <xf numFmtId="0" fontId="83" fillId="34" borderId="10" xfId="0" applyFont="1" applyFill="1" applyBorder="1" applyAlignment="1">
      <alignment horizontal="center" wrapText="1"/>
    </xf>
    <xf numFmtId="0" fontId="83" fillId="34" borderId="12" xfId="0" applyFont="1" applyFill="1" applyBorder="1" applyAlignment="1">
      <alignment horizontal="center" wrapText="1"/>
    </xf>
    <xf numFmtId="0" fontId="83" fillId="34" borderId="15" xfId="0"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12"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1" fillId="34" borderId="15"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72" fillId="34" borderId="12" xfId="0" applyFont="1" applyFill="1" applyBorder="1" applyAlignment="1">
      <alignment horizontal="left" vertical="center" wrapText="1"/>
    </xf>
    <xf numFmtId="0" fontId="72" fillId="34" borderId="15" xfId="0" applyFont="1" applyFill="1" applyBorder="1" applyAlignment="1">
      <alignment horizontal="left" vertical="center" wrapText="1"/>
    </xf>
    <xf numFmtId="0" fontId="72" fillId="34" borderId="10" xfId="0" applyFont="1" applyFill="1" applyBorder="1" applyAlignment="1">
      <alignment horizontal="justify" vertical="center" wrapText="1"/>
    </xf>
    <xf numFmtId="0" fontId="72" fillId="34" borderId="15" xfId="0" applyFont="1" applyFill="1" applyBorder="1" applyAlignment="1">
      <alignment horizontal="justify" vertical="center" wrapText="1"/>
    </xf>
    <xf numFmtId="0" fontId="72" fillId="34" borderId="12" xfId="0" applyFont="1" applyFill="1" applyBorder="1" applyAlignment="1">
      <alignment horizontal="justify" vertical="center" wrapText="1"/>
    </xf>
    <xf numFmtId="10" fontId="72" fillId="34" borderId="10" xfId="0" applyNumberFormat="1" applyFont="1" applyFill="1" applyBorder="1" applyAlignment="1">
      <alignment horizontal="center" vertical="center" wrapText="1"/>
    </xf>
    <xf numFmtId="10" fontId="72" fillId="34" borderId="15" xfId="0" applyNumberFormat="1" applyFont="1" applyFill="1" applyBorder="1" applyAlignment="1">
      <alignment horizontal="center" vertical="center" wrapText="1"/>
    </xf>
    <xf numFmtId="0" fontId="72" fillId="34" borderId="10" xfId="0" applyFont="1" applyFill="1" applyBorder="1" applyAlignment="1">
      <alignment vertical="center" wrapText="1"/>
    </xf>
    <xf numFmtId="0" fontId="72" fillId="34" borderId="12" xfId="0" applyFont="1" applyFill="1" applyBorder="1" applyAlignment="1">
      <alignment vertical="center" wrapText="1"/>
    </xf>
    <xf numFmtId="0" fontId="72" fillId="34" borderId="15" xfId="0" applyFont="1" applyFill="1" applyBorder="1" applyAlignment="1">
      <alignment vertical="center" wrapText="1"/>
    </xf>
    <xf numFmtId="0" fontId="72" fillId="34" borderId="10" xfId="0" applyFont="1" applyFill="1" applyBorder="1" applyAlignment="1">
      <alignment horizontal="center" wrapText="1"/>
    </xf>
    <xf numFmtId="0" fontId="72" fillId="34" borderId="15" xfId="0" applyFont="1" applyFill="1" applyBorder="1" applyAlignment="1">
      <alignment horizontal="center" wrapText="1"/>
    </xf>
    <xf numFmtId="0" fontId="81" fillId="34" borderId="10" xfId="0" applyFont="1" applyFill="1" applyBorder="1" applyAlignment="1">
      <alignment horizontal="center" vertical="center" wrapText="1"/>
    </xf>
    <xf numFmtId="0" fontId="81" fillId="34" borderId="12"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79" fillId="7" borderId="10" xfId="0" applyFont="1" applyFill="1" applyBorder="1" applyAlignment="1">
      <alignment horizontal="center" vertical="center" textRotation="90" wrapText="1"/>
    </xf>
    <xf numFmtId="0" fontId="79" fillId="7" borderId="12" xfId="0" applyFont="1" applyFill="1" applyBorder="1" applyAlignment="1">
      <alignment horizontal="center" vertical="center" textRotation="90" wrapText="1"/>
    </xf>
    <xf numFmtId="0" fontId="79" fillId="7" borderId="10" xfId="0" applyFont="1" applyFill="1" applyBorder="1" applyAlignment="1">
      <alignment horizontal="center" vertical="center" wrapText="1"/>
    </xf>
    <xf numFmtId="0" fontId="79" fillId="7" borderId="12" xfId="0" applyFont="1" applyFill="1" applyBorder="1" applyAlignment="1">
      <alignment horizontal="center" vertical="center" wrapText="1"/>
    </xf>
    <xf numFmtId="0" fontId="83" fillId="34" borderId="10" xfId="0" applyFont="1" applyFill="1" applyBorder="1" applyAlignment="1">
      <alignment horizontal="center" vertical="center" wrapText="1"/>
    </xf>
    <xf numFmtId="0" fontId="83" fillId="34" borderId="12"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77" fillId="19" borderId="16" xfId="0" applyFont="1" applyFill="1" applyBorder="1" applyAlignment="1">
      <alignment horizontal="center" wrapText="1"/>
    </xf>
    <xf numFmtId="0" fontId="77" fillId="19" borderId="17" xfId="0" applyFont="1" applyFill="1" applyBorder="1" applyAlignment="1">
      <alignment horizontal="center" wrapText="1"/>
    </xf>
    <xf numFmtId="0" fontId="90" fillId="0" borderId="0" xfId="0" applyFont="1" applyAlignment="1">
      <alignment horizontal="center" vertical="center"/>
    </xf>
    <xf numFmtId="0" fontId="88" fillId="0" borderId="0" xfId="0" applyFont="1" applyAlignment="1">
      <alignment horizontal="center" vertical="center"/>
    </xf>
    <xf numFmtId="0" fontId="88" fillId="0" borderId="0" xfId="0" applyFont="1" applyAlignment="1">
      <alignment horizontal="center"/>
    </xf>
    <xf numFmtId="0" fontId="85" fillId="19" borderId="17" xfId="0" applyFont="1" applyFill="1" applyBorder="1" applyAlignment="1">
      <alignment horizontal="center"/>
    </xf>
    <xf numFmtId="0" fontId="85" fillId="19" borderId="14" xfId="0" applyFont="1" applyFill="1" applyBorder="1" applyAlignment="1">
      <alignment horizontal="center"/>
    </xf>
    <xf numFmtId="0" fontId="79" fillId="7" borderId="11" xfId="0" applyFont="1" applyFill="1" applyBorder="1" applyAlignment="1">
      <alignment horizontal="center" vertical="center" wrapText="1"/>
    </xf>
    <xf numFmtId="165" fontId="33" fillId="19" borderId="11" xfId="52" applyNumberFormat="1" applyFont="1" applyFill="1" applyBorder="1" applyAlignment="1">
      <alignment horizontal="center" vertical="center"/>
      <protection/>
    </xf>
    <xf numFmtId="0" fontId="23" fillId="7" borderId="11" xfId="52" applyFont="1" applyFill="1" applyBorder="1" applyAlignment="1">
      <alignment horizontal="center" vertical="center" wrapText="1"/>
      <protection/>
    </xf>
    <xf numFmtId="0" fontId="75" fillId="7" borderId="16" xfId="0" applyFont="1" applyFill="1" applyBorder="1" applyAlignment="1">
      <alignment horizontal="center" vertical="center" wrapText="1"/>
    </xf>
    <xf numFmtId="0" fontId="75" fillId="7" borderId="17" xfId="0" applyFont="1" applyFill="1" applyBorder="1" applyAlignment="1">
      <alignment horizontal="center" vertical="center" wrapText="1"/>
    </xf>
    <xf numFmtId="0" fontId="75" fillId="7" borderId="14" xfId="0" applyFont="1" applyFill="1" applyBorder="1" applyAlignment="1">
      <alignment horizontal="center" vertical="center" wrapText="1"/>
    </xf>
    <xf numFmtId="0" fontId="18" fillId="7" borderId="20" xfId="52" applyFont="1" applyFill="1" applyBorder="1" applyAlignment="1">
      <alignment horizontal="center" vertical="center" wrapText="1"/>
      <protection/>
    </xf>
    <xf numFmtId="0" fontId="18" fillId="7" borderId="23" xfId="52" applyFont="1" applyFill="1" applyBorder="1" applyAlignment="1">
      <alignment horizontal="center" vertical="center" wrapText="1"/>
      <protection/>
    </xf>
    <xf numFmtId="0" fontId="18" fillId="7" borderId="21" xfId="52" applyFont="1" applyFill="1" applyBorder="1" applyAlignment="1">
      <alignment horizontal="center" vertical="center" wrapText="1"/>
      <protection/>
    </xf>
    <xf numFmtId="0" fontId="18" fillId="7" borderId="18" xfId="52" applyFont="1" applyFill="1" applyBorder="1" applyAlignment="1">
      <alignment horizontal="center" vertical="center" wrapText="1"/>
      <protection/>
    </xf>
    <xf numFmtId="0" fontId="18" fillId="7" borderId="24" xfId="52" applyFont="1" applyFill="1" applyBorder="1" applyAlignment="1">
      <alignment horizontal="center" vertical="center" wrapText="1"/>
      <protection/>
    </xf>
    <xf numFmtId="0" fontId="18" fillId="7" borderId="19" xfId="52" applyFont="1" applyFill="1" applyBorder="1" applyAlignment="1">
      <alignment horizontal="center" vertical="center" wrapText="1"/>
      <protection/>
    </xf>
    <xf numFmtId="0" fontId="74" fillId="7" borderId="10" xfId="0" applyFont="1" applyFill="1" applyBorder="1" applyAlignment="1">
      <alignment horizontal="center" vertical="center" textRotation="90" wrapText="1"/>
    </xf>
    <xf numFmtId="0" fontId="74" fillId="7" borderId="12" xfId="0" applyFont="1" applyFill="1" applyBorder="1" applyAlignment="1">
      <alignment horizontal="center" vertical="center" textRotation="90" wrapText="1"/>
    </xf>
    <xf numFmtId="0" fontId="75" fillId="7" borderId="10" xfId="0" applyFont="1" applyFill="1" applyBorder="1" applyAlignment="1">
      <alignment horizontal="center" vertical="center" wrapText="1"/>
    </xf>
    <xf numFmtId="0" fontId="75" fillId="7" borderId="12"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75" fillId="34" borderId="11" xfId="0" applyFont="1" applyFill="1" applyBorder="1" applyAlignment="1">
      <alignment horizontal="center" vertical="center" wrapText="1"/>
    </xf>
    <xf numFmtId="0" fontId="74" fillId="34" borderId="10" xfId="0" applyFont="1" applyFill="1" applyBorder="1" applyAlignment="1">
      <alignment horizontal="center" vertical="center"/>
    </xf>
    <xf numFmtId="0" fontId="74" fillId="34" borderId="15" xfId="0" applyFont="1" applyFill="1" applyBorder="1" applyAlignment="1">
      <alignment horizontal="center" vertical="center"/>
    </xf>
    <xf numFmtId="0" fontId="74" fillId="34" borderId="20" xfId="0" applyFont="1" applyFill="1" applyBorder="1" applyAlignment="1">
      <alignment horizontal="center" vertical="center" wrapText="1"/>
    </xf>
    <xf numFmtId="0" fontId="74" fillId="34" borderId="22" xfId="0"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5" fillId="34" borderId="10" xfId="0" applyFont="1" applyFill="1" applyBorder="1" applyAlignment="1">
      <alignment horizontal="center" vertical="center"/>
    </xf>
    <xf numFmtId="0" fontId="75" fillId="34" borderId="12" xfId="0" applyFont="1" applyFill="1" applyBorder="1" applyAlignment="1">
      <alignment horizontal="center" vertical="center"/>
    </xf>
    <xf numFmtId="0" fontId="75" fillId="34" borderId="15" xfId="0" applyFont="1" applyFill="1" applyBorder="1" applyAlignment="1">
      <alignment horizontal="center" vertical="center"/>
    </xf>
    <xf numFmtId="0" fontId="75" fillId="34" borderId="10" xfId="0" applyFont="1" applyFill="1" applyBorder="1" applyAlignment="1">
      <alignment horizontal="center" vertical="center" wrapText="1"/>
    </xf>
    <xf numFmtId="0" fontId="75" fillId="34" borderId="12" xfId="0" applyFont="1" applyFill="1" applyBorder="1" applyAlignment="1">
      <alignment horizontal="center" vertical="center" wrapText="1"/>
    </xf>
    <xf numFmtId="0" fontId="75" fillId="34" borderId="15" xfId="0" applyFont="1" applyFill="1" applyBorder="1" applyAlignment="1">
      <alignment horizontal="center" vertical="center" wrapText="1"/>
    </xf>
    <xf numFmtId="0" fontId="74" fillId="34" borderId="11" xfId="0" applyFont="1" applyFill="1" applyBorder="1" applyAlignment="1">
      <alignment vertical="center" wrapText="1"/>
    </xf>
    <xf numFmtId="0" fontId="74" fillId="34" borderId="12" xfId="0" applyFont="1" applyFill="1" applyBorder="1" applyAlignment="1">
      <alignment horizontal="center" vertical="center"/>
    </xf>
    <xf numFmtId="0" fontId="75" fillId="19" borderId="17" xfId="0" applyFont="1" applyFill="1" applyBorder="1" applyAlignment="1">
      <alignment horizontal="center"/>
    </xf>
    <xf numFmtId="0" fontId="74" fillId="34" borderId="10" xfId="0" applyFont="1" applyFill="1" applyBorder="1" applyAlignment="1">
      <alignment horizontal="center" vertical="center" wrapText="1"/>
    </xf>
    <xf numFmtId="0" fontId="74" fillId="34" borderId="15" xfId="0" applyFont="1" applyFill="1" applyBorder="1" applyAlignment="1">
      <alignment horizontal="center" vertical="center" wrapText="1"/>
    </xf>
    <xf numFmtId="0" fontId="74" fillId="34" borderId="11" xfId="0" applyFont="1" applyFill="1" applyBorder="1" applyAlignment="1">
      <alignment horizontal="left" vertical="center" wrapText="1"/>
    </xf>
    <xf numFmtId="0" fontId="74" fillId="34" borderId="11" xfId="0" applyFont="1" applyFill="1" applyBorder="1" applyAlignment="1">
      <alignment horizontal="justify" vertical="center" wrapText="1"/>
    </xf>
    <xf numFmtId="1" fontId="74" fillId="34" borderId="10" xfId="0" applyNumberFormat="1" applyFont="1" applyFill="1" applyBorder="1" applyAlignment="1">
      <alignment horizontal="center" vertical="center"/>
    </xf>
    <xf numFmtId="1" fontId="74" fillId="34" borderId="15" xfId="0" applyNumberFormat="1" applyFont="1" applyFill="1" applyBorder="1" applyAlignment="1">
      <alignment horizontal="center" vertical="center"/>
    </xf>
    <xf numFmtId="0" fontId="74" fillId="34" borderId="11" xfId="0" applyFont="1" applyFill="1" applyBorder="1" applyAlignment="1">
      <alignment horizontal="center" vertical="center" wrapText="1"/>
    </xf>
    <xf numFmtId="3" fontId="74" fillId="34" borderId="10" xfId="0" applyNumberFormat="1" applyFont="1" applyFill="1" applyBorder="1" applyAlignment="1">
      <alignment horizontal="center" vertical="center"/>
    </xf>
    <xf numFmtId="3" fontId="74" fillId="34" borderId="15" xfId="0" applyNumberFormat="1" applyFont="1" applyFill="1" applyBorder="1" applyAlignment="1">
      <alignment horizontal="center" vertical="center"/>
    </xf>
    <xf numFmtId="0" fontId="74" fillId="7" borderId="16" xfId="0" applyFont="1" applyFill="1" applyBorder="1" applyAlignment="1">
      <alignment horizontal="center"/>
    </xf>
    <xf numFmtId="0" fontId="74" fillId="0" borderId="17" xfId="0" applyFont="1" applyBorder="1" applyAlignment="1">
      <alignment/>
    </xf>
    <xf numFmtId="0" fontId="74" fillId="0" borderId="14" xfId="0" applyFont="1" applyBorder="1" applyAlignment="1">
      <alignment/>
    </xf>
    <xf numFmtId="0" fontId="74" fillId="34" borderId="12" xfId="0" applyFont="1" applyFill="1" applyBorder="1" applyAlignment="1">
      <alignment horizontal="center" vertical="center" wrapText="1"/>
    </xf>
    <xf numFmtId="0" fontId="74" fillId="34" borderId="10" xfId="0" applyFont="1" applyFill="1" applyBorder="1" applyAlignment="1">
      <alignment horizontal="left" vertical="center" wrapText="1"/>
    </xf>
    <xf numFmtId="0" fontId="74" fillId="34" borderId="15" xfId="0" applyFont="1" applyFill="1" applyBorder="1" applyAlignment="1">
      <alignment horizontal="left" vertical="center" wrapText="1"/>
    </xf>
    <xf numFmtId="0" fontId="74" fillId="34" borderId="12" xfId="0" applyFont="1" applyFill="1" applyBorder="1" applyAlignment="1">
      <alignment horizontal="left" vertical="center" wrapText="1"/>
    </xf>
    <xf numFmtId="165" fontId="18" fillId="19" borderId="20" xfId="52" applyNumberFormat="1" applyFont="1" applyFill="1" applyBorder="1" applyAlignment="1">
      <alignment horizontal="center" vertical="center"/>
      <protection/>
    </xf>
    <xf numFmtId="165" fontId="18" fillId="19" borderId="23" xfId="52" applyNumberFormat="1" applyFont="1" applyFill="1" applyBorder="1" applyAlignment="1">
      <alignment horizontal="center" vertical="center"/>
      <protection/>
    </xf>
    <xf numFmtId="165" fontId="18" fillId="19" borderId="21" xfId="52" applyNumberFormat="1" applyFont="1" applyFill="1" applyBorder="1" applyAlignment="1">
      <alignment horizontal="center" vertical="center"/>
      <protection/>
    </xf>
    <xf numFmtId="0" fontId="74" fillId="34" borderId="10" xfId="0" applyFont="1" applyFill="1" applyBorder="1" applyAlignment="1">
      <alignment horizontal="justify" vertical="center" wrapText="1"/>
    </xf>
    <xf numFmtId="0" fontId="74" fillId="34" borderId="12" xfId="0" applyFont="1" applyFill="1" applyBorder="1" applyAlignment="1">
      <alignment horizontal="justify" vertical="center" wrapText="1"/>
    </xf>
    <xf numFmtId="0" fontId="74" fillId="34" borderId="15" xfId="0" applyFont="1" applyFill="1" applyBorder="1" applyAlignment="1">
      <alignment horizontal="justify" vertical="center" wrapText="1"/>
    </xf>
    <xf numFmtId="9" fontId="74" fillId="34" borderId="10" xfId="0" applyNumberFormat="1" applyFont="1" applyFill="1" applyBorder="1" applyAlignment="1">
      <alignment horizontal="center" vertical="center" wrapText="1"/>
    </xf>
    <xf numFmtId="9" fontId="74" fillId="34" borderId="12" xfId="0" applyNumberFormat="1" applyFont="1" applyFill="1" applyBorder="1" applyAlignment="1">
      <alignment horizontal="center" vertical="center" wrapText="1"/>
    </xf>
    <xf numFmtId="9" fontId="74" fillId="34" borderId="15" xfId="0" applyNumberFormat="1" applyFont="1" applyFill="1" applyBorder="1" applyAlignment="1">
      <alignment horizontal="center" vertical="center" wrapText="1"/>
    </xf>
    <xf numFmtId="0" fontId="74" fillId="0" borderId="12" xfId="0" applyFont="1" applyBorder="1" applyAlignment="1">
      <alignment/>
    </xf>
    <xf numFmtId="0" fontId="74" fillId="0" borderId="15" xfId="0" applyFont="1" applyBorder="1" applyAlignment="1">
      <alignment/>
    </xf>
    <xf numFmtId="0" fontId="75" fillId="7" borderId="11" xfId="0" applyFont="1" applyFill="1" applyBorder="1" applyAlignment="1">
      <alignment horizontal="center" vertical="center" wrapText="1"/>
    </xf>
    <xf numFmtId="0" fontId="75" fillId="19" borderId="16" xfId="0" applyFont="1" applyFill="1" applyBorder="1" applyAlignment="1">
      <alignment horizontal="center"/>
    </xf>
    <xf numFmtId="0" fontId="75" fillId="19" borderId="14"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93"/>
  <sheetViews>
    <sheetView zoomScalePageLayoutView="0" workbookViewId="0" topLeftCell="A1">
      <selection activeCell="G7" sqref="G7"/>
    </sheetView>
  </sheetViews>
  <sheetFormatPr defaultColWidth="11.421875" defaultRowHeight="15"/>
  <cols>
    <col min="1" max="1" width="43.00390625" style="0" customWidth="1"/>
    <col min="2" max="2" width="40.421875" style="0" bestFit="1" customWidth="1"/>
    <col min="3" max="3" width="37.140625" style="0" customWidth="1"/>
    <col min="4" max="4" width="9.8515625" style="35" customWidth="1"/>
    <col min="5" max="5" width="10.57421875" style="35" customWidth="1"/>
  </cols>
  <sheetData>
    <row r="2" ht="15">
      <c r="A2" s="34" t="s">
        <v>442</v>
      </c>
    </row>
    <row r="3" spans="1:5" ht="22.5">
      <c r="A3" s="1" t="s">
        <v>162</v>
      </c>
      <c r="B3" s="1" t="s">
        <v>0</v>
      </c>
      <c r="C3" s="1" t="s">
        <v>161</v>
      </c>
      <c r="D3" s="37" t="s">
        <v>1</v>
      </c>
      <c r="E3" s="40" t="s">
        <v>2</v>
      </c>
    </row>
    <row r="4" spans="1:5" ht="15.75">
      <c r="A4" s="23" t="s">
        <v>343</v>
      </c>
      <c r="B4" s="23"/>
      <c r="C4" s="23"/>
      <c r="D4" s="36"/>
      <c r="E4" s="36"/>
    </row>
    <row r="5" spans="1:5" ht="75">
      <c r="A5" s="29" t="s">
        <v>344</v>
      </c>
      <c r="B5" s="15" t="s">
        <v>204</v>
      </c>
      <c r="C5" s="4" t="s">
        <v>41</v>
      </c>
      <c r="D5" s="5">
        <v>0</v>
      </c>
      <c r="E5" s="5">
        <v>6</v>
      </c>
    </row>
    <row r="6" spans="1:5" ht="45">
      <c r="A6" s="29" t="s">
        <v>345</v>
      </c>
      <c r="B6" s="3" t="s">
        <v>37</v>
      </c>
      <c r="C6" s="4" t="s">
        <v>38</v>
      </c>
      <c r="D6" s="5">
        <v>0</v>
      </c>
      <c r="E6" s="5">
        <v>4</v>
      </c>
    </row>
    <row r="7" spans="1:5" ht="60">
      <c r="A7" s="455" t="s">
        <v>346</v>
      </c>
      <c r="B7" s="3" t="s">
        <v>179</v>
      </c>
      <c r="C7" s="4" t="s">
        <v>39</v>
      </c>
      <c r="D7" s="5">
        <v>0</v>
      </c>
      <c r="E7" s="5">
        <v>4</v>
      </c>
    </row>
    <row r="8" spans="1:5" ht="75">
      <c r="A8" s="456"/>
      <c r="B8" s="3" t="s">
        <v>180</v>
      </c>
      <c r="C8" s="4" t="s">
        <v>181</v>
      </c>
      <c r="D8" s="5">
        <v>0</v>
      </c>
      <c r="E8" s="5">
        <v>48</v>
      </c>
    </row>
    <row r="9" spans="1:5" ht="45">
      <c r="A9" s="29" t="s">
        <v>347</v>
      </c>
      <c r="B9" s="3" t="s">
        <v>155</v>
      </c>
      <c r="C9" s="4" t="s">
        <v>154</v>
      </c>
      <c r="D9" s="5">
        <v>0</v>
      </c>
      <c r="E9" s="5">
        <v>12</v>
      </c>
    </row>
    <row r="10" spans="1:5" ht="45">
      <c r="A10" s="29" t="s">
        <v>348</v>
      </c>
      <c r="B10" s="3" t="s">
        <v>188</v>
      </c>
      <c r="C10" s="4" t="s">
        <v>40</v>
      </c>
      <c r="D10" s="5">
        <v>700</v>
      </c>
      <c r="E10" s="5">
        <v>700</v>
      </c>
    </row>
    <row r="11" spans="1:5" ht="45">
      <c r="A11" s="22" t="s">
        <v>349</v>
      </c>
      <c r="B11" s="3" t="s">
        <v>141</v>
      </c>
      <c r="C11" s="4" t="s">
        <v>42</v>
      </c>
      <c r="D11" s="5">
        <v>0</v>
      </c>
      <c r="E11" s="5">
        <v>2</v>
      </c>
    </row>
    <row r="12" spans="1:5" ht="45">
      <c r="A12" s="22" t="s">
        <v>350</v>
      </c>
      <c r="B12" s="6" t="s">
        <v>205</v>
      </c>
      <c r="C12" s="6" t="s">
        <v>187</v>
      </c>
      <c r="D12" s="5">
        <v>1724</v>
      </c>
      <c r="E12" s="5">
        <v>1724</v>
      </c>
    </row>
    <row r="13" spans="1:5" ht="45">
      <c r="A13" s="455" t="s">
        <v>351</v>
      </c>
      <c r="B13" s="3" t="s">
        <v>171</v>
      </c>
      <c r="C13" s="4" t="s">
        <v>172</v>
      </c>
      <c r="D13" s="5">
        <v>1856</v>
      </c>
      <c r="E13" s="5">
        <v>1856</v>
      </c>
    </row>
    <row r="14" spans="1:5" ht="90.75" customHeight="1">
      <c r="A14" s="456"/>
      <c r="B14" s="3" t="s">
        <v>227</v>
      </c>
      <c r="C14" s="3" t="s">
        <v>228</v>
      </c>
      <c r="D14" s="5">
        <v>0</v>
      </c>
      <c r="E14" s="5">
        <v>200</v>
      </c>
    </row>
    <row r="15" spans="1:5" ht="15.75">
      <c r="A15" s="23" t="s">
        <v>163</v>
      </c>
      <c r="B15" s="2"/>
      <c r="C15" s="2"/>
      <c r="D15" s="7"/>
      <c r="E15" s="7"/>
    </row>
    <row r="16" spans="1:5" ht="45">
      <c r="A16" s="470" t="s">
        <v>352</v>
      </c>
      <c r="B16" s="6" t="s">
        <v>206</v>
      </c>
      <c r="C16" s="6" t="s">
        <v>207</v>
      </c>
      <c r="D16" s="7">
        <v>7410</v>
      </c>
      <c r="E16" s="8">
        <v>7410</v>
      </c>
    </row>
    <row r="17" spans="1:6" ht="30">
      <c r="A17" s="469"/>
      <c r="B17" s="6" t="s">
        <v>168</v>
      </c>
      <c r="C17" s="6" t="s">
        <v>169</v>
      </c>
      <c r="D17" s="14">
        <v>7610</v>
      </c>
      <c r="E17" s="14">
        <v>7610</v>
      </c>
      <c r="F17" s="33"/>
    </row>
    <row r="18" spans="1:5" ht="30">
      <c r="A18" s="6" t="s">
        <v>353</v>
      </c>
      <c r="B18" s="2"/>
      <c r="C18" s="2"/>
      <c r="D18" s="7"/>
      <c r="E18" s="7"/>
    </row>
    <row r="19" spans="1:5" ht="45">
      <c r="A19" s="468" t="s">
        <v>354</v>
      </c>
      <c r="B19" s="6" t="s">
        <v>208</v>
      </c>
      <c r="C19" s="6" t="s">
        <v>3</v>
      </c>
      <c r="D19" s="7">
        <v>0</v>
      </c>
      <c r="E19" s="7">
        <v>150</v>
      </c>
    </row>
    <row r="20" spans="1:5" ht="30">
      <c r="A20" s="468"/>
      <c r="B20" s="6" t="s">
        <v>209</v>
      </c>
      <c r="C20" s="6" t="s">
        <v>4</v>
      </c>
      <c r="D20" s="7">
        <v>0</v>
      </c>
      <c r="E20" s="7">
        <v>771</v>
      </c>
    </row>
    <row r="21" spans="1:5" ht="75">
      <c r="A21" s="468"/>
      <c r="B21" s="6" t="s">
        <v>6</v>
      </c>
      <c r="C21" s="6" t="s">
        <v>7</v>
      </c>
      <c r="D21" s="7">
        <v>0</v>
      </c>
      <c r="E21" s="7">
        <v>4</v>
      </c>
    </row>
    <row r="22" spans="1:5" ht="90">
      <c r="A22" s="468"/>
      <c r="B22" s="6" t="s">
        <v>210</v>
      </c>
      <c r="C22" s="6" t="s">
        <v>5</v>
      </c>
      <c r="D22" s="7">
        <v>0</v>
      </c>
      <c r="E22" s="7">
        <v>9004</v>
      </c>
    </row>
    <row r="23" spans="1:5" ht="75">
      <c r="A23" s="468"/>
      <c r="B23" s="3" t="s">
        <v>211</v>
      </c>
      <c r="C23" s="4" t="s">
        <v>10</v>
      </c>
      <c r="D23" s="5">
        <v>0</v>
      </c>
      <c r="E23" s="5">
        <v>130</v>
      </c>
    </row>
    <row r="24" spans="1:5" ht="75">
      <c r="A24" s="469"/>
      <c r="B24" s="3" t="s">
        <v>18</v>
      </c>
      <c r="C24" s="4" t="s">
        <v>19</v>
      </c>
      <c r="D24" s="5">
        <v>0</v>
      </c>
      <c r="E24" s="5">
        <v>4</v>
      </c>
    </row>
    <row r="25" spans="1:5" ht="90">
      <c r="A25" s="468" t="s">
        <v>355</v>
      </c>
      <c r="B25" s="3" t="s">
        <v>212</v>
      </c>
      <c r="C25" s="4" t="s">
        <v>213</v>
      </c>
      <c r="D25" s="5">
        <v>0</v>
      </c>
      <c r="E25" s="5">
        <v>100</v>
      </c>
    </row>
    <row r="26" spans="1:5" ht="45">
      <c r="A26" s="468"/>
      <c r="B26" s="3" t="s">
        <v>21</v>
      </c>
      <c r="C26" s="4" t="s">
        <v>20</v>
      </c>
      <c r="D26" s="5">
        <v>0</v>
      </c>
      <c r="E26" s="5">
        <v>2</v>
      </c>
    </row>
    <row r="27" spans="1:5" ht="60">
      <c r="A27" s="468"/>
      <c r="B27" s="3" t="s">
        <v>173</v>
      </c>
      <c r="C27" s="4" t="s">
        <v>29</v>
      </c>
      <c r="D27" s="5">
        <v>0</v>
      </c>
      <c r="E27" s="5">
        <v>400</v>
      </c>
    </row>
    <row r="28" spans="1:5" ht="75">
      <c r="A28" s="468"/>
      <c r="B28" s="3" t="s">
        <v>11</v>
      </c>
      <c r="C28" s="4" t="s">
        <v>12</v>
      </c>
      <c r="D28" s="5">
        <v>0</v>
      </c>
      <c r="E28" s="5">
        <v>2</v>
      </c>
    </row>
    <row r="29" spans="1:5" ht="60">
      <c r="A29" s="468"/>
      <c r="B29" s="3" t="s">
        <v>145</v>
      </c>
      <c r="C29" s="3" t="s">
        <v>144</v>
      </c>
      <c r="D29" s="7">
        <v>0</v>
      </c>
      <c r="E29" s="7">
        <v>12</v>
      </c>
    </row>
    <row r="30" spans="1:5" ht="60">
      <c r="A30" s="468"/>
      <c r="B30" s="6" t="s">
        <v>8</v>
      </c>
      <c r="C30" s="6" t="s">
        <v>9</v>
      </c>
      <c r="D30" s="5">
        <v>0</v>
      </c>
      <c r="E30" s="5">
        <v>8</v>
      </c>
    </row>
    <row r="31" spans="1:5" ht="60">
      <c r="A31" s="468"/>
      <c r="B31" s="3" t="s">
        <v>174</v>
      </c>
      <c r="C31" s="4" t="s">
        <v>146</v>
      </c>
      <c r="D31" s="5">
        <v>0</v>
      </c>
      <c r="E31" s="5">
        <v>400</v>
      </c>
    </row>
    <row r="32" spans="1:5" ht="60">
      <c r="A32" s="469"/>
      <c r="B32" s="3" t="s">
        <v>214</v>
      </c>
      <c r="C32" s="3" t="s">
        <v>147</v>
      </c>
      <c r="D32" s="5">
        <v>0</v>
      </c>
      <c r="E32" s="5">
        <v>300</v>
      </c>
    </row>
    <row r="33" spans="1:5" ht="75">
      <c r="A33" s="27" t="s">
        <v>356</v>
      </c>
      <c r="B33" s="3" t="s">
        <v>240</v>
      </c>
      <c r="C33" s="3" t="s">
        <v>36</v>
      </c>
      <c r="D33" s="5">
        <v>0</v>
      </c>
      <c r="E33" s="5">
        <v>7410</v>
      </c>
    </row>
    <row r="34" spans="1:5" ht="60">
      <c r="A34" s="470" t="s">
        <v>357</v>
      </c>
      <c r="B34" s="3" t="s">
        <v>215</v>
      </c>
      <c r="C34" s="3" t="s">
        <v>150</v>
      </c>
      <c r="D34" s="5">
        <v>0</v>
      </c>
      <c r="E34" s="5">
        <v>12</v>
      </c>
    </row>
    <row r="35" spans="1:5" ht="60">
      <c r="A35" s="468"/>
      <c r="B35" s="3" t="s">
        <v>216</v>
      </c>
      <c r="C35" s="3" t="s">
        <v>148</v>
      </c>
      <c r="D35" s="5">
        <v>0</v>
      </c>
      <c r="E35" s="5">
        <v>4</v>
      </c>
    </row>
    <row r="36" spans="1:5" ht="60">
      <c r="A36" s="468"/>
      <c r="B36" s="3" t="s">
        <v>175</v>
      </c>
      <c r="C36" s="4" t="s">
        <v>14</v>
      </c>
      <c r="D36" s="5">
        <v>0</v>
      </c>
      <c r="E36" s="5">
        <v>300</v>
      </c>
    </row>
    <row r="37" spans="1:5" ht="45">
      <c r="A37" s="468"/>
      <c r="B37" s="3" t="s">
        <v>176</v>
      </c>
      <c r="C37" s="4" t="s">
        <v>22</v>
      </c>
      <c r="D37" s="5">
        <v>0</v>
      </c>
      <c r="E37" s="5">
        <v>300</v>
      </c>
    </row>
    <row r="38" spans="1:5" ht="90">
      <c r="A38" s="469"/>
      <c r="B38" s="9" t="s">
        <v>177</v>
      </c>
      <c r="C38" s="4" t="s">
        <v>28</v>
      </c>
      <c r="D38" s="5">
        <v>0</v>
      </c>
      <c r="E38" s="5">
        <v>5</v>
      </c>
    </row>
    <row r="39" spans="1:5" ht="75">
      <c r="A39" s="470" t="s">
        <v>358</v>
      </c>
      <c r="B39" s="3" t="s">
        <v>184</v>
      </c>
      <c r="C39" s="2" t="s">
        <v>185</v>
      </c>
      <c r="D39" s="7">
        <v>0</v>
      </c>
      <c r="E39" s="7">
        <v>4</v>
      </c>
    </row>
    <row r="40" spans="1:5" ht="105">
      <c r="A40" s="468"/>
      <c r="B40" s="3" t="s">
        <v>30</v>
      </c>
      <c r="C40" s="4" t="s">
        <v>31</v>
      </c>
      <c r="D40" s="7">
        <v>0</v>
      </c>
      <c r="E40" s="7">
        <v>4</v>
      </c>
    </row>
    <row r="41" spans="1:5" ht="90">
      <c r="A41" s="468"/>
      <c r="B41" s="3" t="s">
        <v>32</v>
      </c>
      <c r="C41" s="4" t="s">
        <v>33</v>
      </c>
      <c r="D41" s="7">
        <v>0</v>
      </c>
      <c r="E41" s="7">
        <v>4</v>
      </c>
    </row>
    <row r="42" spans="1:5" ht="45">
      <c r="A42" s="467" t="s">
        <v>359</v>
      </c>
      <c r="B42" s="3" t="s">
        <v>241</v>
      </c>
      <c r="C42" s="4" t="s">
        <v>13</v>
      </c>
      <c r="D42" s="5">
        <v>0</v>
      </c>
      <c r="E42" s="5">
        <v>1856</v>
      </c>
    </row>
    <row r="43" spans="1:5" ht="75">
      <c r="A43" s="467"/>
      <c r="B43" s="3" t="s">
        <v>25</v>
      </c>
      <c r="C43" s="4" t="s">
        <v>26</v>
      </c>
      <c r="D43" s="5">
        <v>0</v>
      </c>
      <c r="E43" s="5">
        <v>2</v>
      </c>
    </row>
    <row r="44" spans="1:5" ht="45">
      <c r="A44" s="467"/>
      <c r="B44" s="3" t="s">
        <v>164</v>
      </c>
      <c r="C44" s="4" t="s">
        <v>27</v>
      </c>
      <c r="D44" s="5">
        <v>0</v>
      </c>
      <c r="E44" s="5">
        <v>100</v>
      </c>
    </row>
    <row r="45" spans="1:5" ht="60">
      <c r="A45" s="455" t="s">
        <v>440</v>
      </c>
      <c r="B45" s="4" t="s">
        <v>43</v>
      </c>
      <c r="C45" s="4" t="s">
        <v>165</v>
      </c>
      <c r="D45" s="5">
        <v>0</v>
      </c>
      <c r="E45" s="5">
        <v>1</v>
      </c>
    </row>
    <row r="46" spans="1:5" ht="75">
      <c r="A46" s="460"/>
      <c r="B46" s="4" t="s">
        <v>178</v>
      </c>
      <c r="C46" s="4" t="s">
        <v>166</v>
      </c>
      <c r="D46" s="5">
        <v>0</v>
      </c>
      <c r="E46" s="5">
        <v>1</v>
      </c>
    </row>
    <row r="47" spans="1:5" ht="30">
      <c r="A47" s="460"/>
      <c r="B47" s="3" t="s">
        <v>152</v>
      </c>
      <c r="C47" s="4" t="s">
        <v>153</v>
      </c>
      <c r="D47" s="5">
        <v>0</v>
      </c>
      <c r="E47" s="5">
        <v>1</v>
      </c>
    </row>
    <row r="48" spans="1:5" ht="75">
      <c r="A48" s="456"/>
      <c r="B48" s="3" t="s">
        <v>23</v>
      </c>
      <c r="C48" s="4" t="s">
        <v>24</v>
      </c>
      <c r="D48" s="5">
        <v>0</v>
      </c>
      <c r="E48" s="5">
        <v>2</v>
      </c>
    </row>
    <row r="49" spans="1:5" ht="45">
      <c r="A49" s="467" t="s">
        <v>441</v>
      </c>
      <c r="B49" s="3" t="s">
        <v>183</v>
      </c>
      <c r="C49" s="3" t="s">
        <v>182</v>
      </c>
      <c r="D49" s="5">
        <v>0</v>
      </c>
      <c r="E49" s="5">
        <v>4</v>
      </c>
    </row>
    <row r="50" spans="1:5" ht="45">
      <c r="A50" s="467"/>
      <c r="B50" s="3" t="s">
        <v>242</v>
      </c>
      <c r="C50" s="3" t="s">
        <v>185</v>
      </c>
      <c r="D50" s="5">
        <v>0</v>
      </c>
      <c r="E50" s="5">
        <v>8</v>
      </c>
    </row>
    <row r="51" spans="1:5" ht="120">
      <c r="A51" s="467"/>
      <c r="B51" s="3" t="s">
        <v>334</v>
      </c>
      <c r="C51" s="3" t="s">
        <v>151</v>
      </c>
      <c r="D51" s="5">
        <v>0</v>
      </c>
      <c r="E51" s="5">
        <v>12</v>
      </c>
    </row>
    <row r="52" spans="1:5" ht="60">
      <c r="A52" s="18" t="s">
        <v>360</v>
      </c>
      <c r="B52" s="3" t="s">
        <v>34</v>
      </c>
      <c r="C52" s="4" t="s">
        <v>35</v>
      </c>
      <c r="D52" s="5">
        <v>0</v>
      </c>
      <c r="E52" s="5">
        <v>12</v>
      </c>
    </row>
    <row r="53" spans="1:5" ht="45">
      <c r="A53" s="477" t="s">
        <v>361</v>
      </c>
      <c r="B53" s="3" t="s">
        <v>16</v>
      </c>
      <c r="C53" s="4" t="s">
        <v>17</v>
      </c>
      <c r="D53" s="5">
        <v>0</v>
      </c>
      <c r="E53" s="5">
        <v>4</v>
      </c>
    </row>
    <row r="54" spans="1:5" ht="75">
      <c r="A54" s="478"/>
      <c r="B54" s="3" t="s">
        <v>217</v>
      </c>
      <c r="C54" s="4" t="s">
        <v>186</v>
      </c>
      <c r="D54" s="5">
        <v>0</v>
      </c>
      <c r="E54" s="5">
        <v>2</v>
      </c>
    </row>
    <row r="55" spans="1:5" ht="31.5" customHeight="1">
      <c r="A55" s="461" t="s">
        <v>335</v>
      </c>
      <c r="B55" s="462"/>
      <c r="C55" s="462"/>
      <c r="D55" s="462"/>
      <c r="E55" s="463"/>
    </row>
    <row r="56" spans="1:5" ht="15">
      <c r="A56" s="2"/>
      <c r="B56" s="2">
        <v>0</v>
      </c>
      <c r="C56" s="2">
        <v>0</v>
      </c>
      <c r="D56" s="7">
        <v>0</v>
      </c>
      <c r="E56" s="7">
        <v>0</v>
      </c>
    </row>
    <row r="57" spans="1:5" ht="60">
      <c r="A57" s="28" t="s">
        <v>366</v>
      </c>
      <c r="B57" s="3" t="s">
        <v>224</v>
      </c>
      <c r="C57" s="4" t="s">
        <v>44</v>
      </c>
      <c r="D57" s="5">
        <v>671</v>
      </c>
      <c r="E57" s="5">
        <v>671</v>
      </c>
    </row>
    <row r="58" spans="1:5" ht="45" customHeight="1">
      <c r="A58" s="455" t="s">
        <v>367</v>
      </c>
      <c r="B58" s="3" t="s">
        <v>220</v>
      </c>
      <c r="C58" s="4" t="s">
        <v>221</v>
      </c>
      <c r="D58" s="13">
        <v>0.3</v>
      </c>
      <c r="E58" s="13">
        <v>1</v>
      </c>
    </row>
    <row r="59" spans="1:5" ht="30">
      <c r="A59" s="460"/>
      <c r="B59" s="3" t="s">
        <v>225</v>
      </c>
      <c r="C59" s="4" t="s">
        <v>226</v>
      </c>
      <c r="D59" s="5">
        <v>1</v>
      </c>
      <c r="E59" s="5">
        <v>3</v>
      </c>
    </row>
    <row r="60" spans="1:5" ht="60">
      <c r="A60" s="456"/>
      <c r="B60" s="3" t="s">
        <v>246</v>
      </c>
      <c r="C60" s="4" t="s">
        <v>247</v>
      </c>
      <c r="D60" s="5">
        <v>0</v>
      </c>
      <c r="E60" s="5">
        <v>671</v>
      </c>
    </row>
    <row r="61" spans="1:5" ht="75">
      <c r="A61" s="470" t="s">
        <v>368</v>
      </c>
      <c r="B61" s="3" t="s">
        <v>243</v>
      </c>
      <c r="C61" s="4" t="s">
        <v>222</v>
      </c>
      <c r="D61" s="5">
        <v>4</v>
      </c>
      <c r="E61" s="5">
        <v>10</v>
      </c>
    </row>
    <row r="62" spans="1:5" ht="30">
      <c r="A62" s="469"/>
      <c r="B62" s="3" t="s">
        <v>244</v>
      </c>
      <c r="C62" s="4" t="s">
        <v>245</v>
      </c>
      <c r="D62" s="5">
        <v>0</v>
      </c>
      <c r="E62" s="5">
        <v>300</v>
      </c>
    </row>
    <row r="63" spans="1:5" ht="30">
      <c r="A63" s="28" t="s">
        <v>369</v>
      </c>
      <c r="B63" s="3" t="s">
        <v>223</v>
      </c>
      <c r="C63" s="4" t="s">
        <v>333</v>
      </c>
      <c r="D63" s="5">
        <v>0</v>
      </c>
      <c r="E63" s="5">
        <v>300</v>
      </c>
    </row>
    <row r="64" spans="1:5" ht="30">
      <c r="A64" s="467" t="s">
        <v>370</v>
      </c>
      <c r="B64" s="3" t="s">
        <v>50</v>
      </c>
      <c r="C64" s="4" t="s">
        <v>51</v>
      </c>
      <c r="D64" s="5">
        <v>0</v>
      </c>
      <c r="E64" s="5">
        <v>8</v>
      </c>
    </row>
    <row r="65" spans="1:5" ht="60">
      <c r="A65" s="467"/>
      <c r="B65" s="3" t="s">
        <v>331</v>
      </c>
      <c r="C65" s="4" t="s">
        <v>332</v>
      </c>
      <c r="D65" s="5">
        <v>0</v>
      </c>
      <c r="E65" s="5">
        <v>48</v>
      </c>
    </row>
    <row r="66" spans="1:5" ht="45">
      <c r="A66" s="467"/>
      <c r="B66" s="3" t="s">
        <v>48</v>
      </c>
      <c r="C66" s="4" t="s">
        <v>49</v>
      </c>
      <c r="D66" s="5">
        <v>0</v>
      </c>
      <c r="E66" s="5">
        <v>100</v>
      </c>
    </row>
    <row r="67" spans="1:5" ht="45">
      <c r="A67" s="28" t="s">
        <v>371</v>
      </c>
      <c r="B67" s="3" t="s">
        <v>45</v>
      </c>
      <c r="C67" s="4" t="s">
        <v>46</v>
      </c>
      <c r="D67" s="5" t="s">
        <v>47</v>
      </c>
      <c r="E67" s="5">
        <v>10</v>
      </c>
    </row>
    <row r="68" spans="1:5" ht="15.75">
      <c r="A68" s="23" t="s">
        <v>372</v>
      </c>
      <c r="B68" s="2"/>
      <c r="C68" s="2"/>
      <c r="D68" s="7"/>
      <c r="E68" s="7"/>
    </row>
    <row r="69" spans="1:5" ht="45">
      <c r="A69" s="28" t="s">
        <v>365</v>
      </c>
      <c r="B69" s="3" t="s">
        <v>218</v>
      </c>
      <c r="C69" s="4" t="s">
        <v>219</v>
      </c>
      <c r="D69" s="13">
        <v>0.3</v>
      </c>
      <c r="E69" s="13">
        <v>0.7</v>
      </c>
    </row>
    <row r="70" spans="1:5" ht="45">
      <c r="A70" s="455" t="s">
        <v>363</v>
      </c>
      <c r="B70" s="3" t="s">
        <v>189</v>
      </c>
      <c r="C70" s="4" t="s">
        <v>190</v>
      </c>
      <c r="D70" s="5">
        <v>0</v>
      </c>
      <c r="E70" s="5">
        <v>4</v>
      </c>
    </row>
    <row r="71" spans="1:5" ht="45">
      <c r="A71" s="456"/>
      <c r="B71" s="16" t="s">
        <v>298</v>
      </c>
      <c r="C71" s="4" t="s">
        <v>191</v>
      </c>
      <c r="D71" s="5">
        <v>1</v>
      </c>
      <c r="E71" s="5">
        <v>3</v>
      </c>
    </row>
    <row r="72" spans="1:5" ht="45">
      <c r="A72" s="28" t="s">
        <v>362</v>
      </c>
      <c r="B72" s="3" t="s">
        <v>192</v>
      </c>
      <c r="C72" s="4" t="s">
        <v>52</v>
      </c>
      <c r="D72" s="5">
        <v>0</v>
      </c>
      <c r="E72" s="5">
        <v>100</v>
      </c>
    </row>
    <row r="73" spans="1:5" ht="15.75">
      <c r="A73" s="23" t="s">
        <v>373</v>
      </c>
      <c r="B73" s="2"/>
      <c r="C73" s="2"/>
      <c r="D73" s="7"/>
      <c r="E73" s="7"/>
    </row>
    <row r="74" spans="1:5" ht="45">
      <c r="A74" s="471" t="s">
        <v>364</v>
      </c>
      <c r="B74" s="3" t="s">
        <v>54</v>
      </c>
      <c r="C74" s="3" t="s">
        <v>53</v>
      </c>
      <c r="D74" s="5">
        <v>52</v>
      </c>
      <c r="E74" s="5">
        <v>52</v>
      </c>
    </row>
    <row r="75" spans="1:5" ht="45">
      <c r="A75" s="472"/>
      <c r="B75" s="3" t="s">
        <v>330</v>
      </c>
      <c r="C75" s="3" t="s">
        <v>248</v>
      </c>
      <c r="D75" s="5">
        <v>0</v>
      </c>
      <c r="E75" s="5">
        <v>671</v>
      </c>
    </row>
    <row r="76" spans="1:5" ht="60">
      <c r="A76" s="473"/>
      <c r="B76" s="3" t="s">
        <v>309</v>
      </c>
      <c r="C76" s="3" t="s">
        <v>329</v>
      </c>
      <c r="D76" s="5">
        <v>0</v>
      </c>
      <c r="E76" s="21">
        <v>4</v>
      </c>
    </row>
    <row r="77" spans="1:5" ht="15.75">
      <c r="A77" s="23" t="s">
        <v>336</v>
      </c>
      <c r="B77" s="2"/>
      <c r="C77" s="2"/>
      <c r="D77" s="7"/>
      <c r="E77" s="7"/>
    </row>
    <row r="78" spans="1:5" ht="120">
      <c r="A78" s="471" t="s">
        <v>374</v>
      </c>
      <c r="B78" s="3" t="s">
        <v>229</v>
      </c>
      <c r="C78" s="3" t="s">
        <v>55</v>
      </c>
      <c r="D78" s="5">
        <v>0</v>
      </c>
      <c r="E78" s="5">
        <v>20</v>
      </c>
    </row>
    <row r="79" spans="1:5" ht="75">
      <c r="A79" s="472"/>
      <c r="B79" s="3" t="s">
        <v>193</v>
      </c>
      <c r="C79" s="4" t="s">
        <v>61</v>
      </c>
      <c r="D79" s="5">
        <v>0</v>
      </c>
      <c r="E79" s="5">
        <v>4</v>
      </c>
    </row>
    <row r="80" spans="1:5" ht="60">
      <c r="A80" s="472"/>
      <c r="B80" s="3" t="s">
        <v>196</v>
      </c>
      <c r="C80" s="4" t="s">
        <v>197</v>
      </c>
      <c r="D80" s="5">
        <v>0</v>
      </c>
      <c r="E80" s="5">
        <v>8</v>
      </c>
    </row>
    <row r="81" spans="1:5" ht="60">
      <c r="A81" s="473"/>
      <c r="B81" s="3" t="s">
        <v>198</v>
      </c>
      <c r="C81" s="4" t="s">
        <v>199</v>
      </c>
      <c r="D81" s="5">
        <v>0</v>
      </c>
      <c r="E81" s="5">
        <v>48</v>
      </c>
    </row>
    <row r="82" spans="1:5" ht="45">
      <c r="A82" s="30" t="s">
        <v>375</v>
      </c>
      <c r="B82" s="3" t="s">
        <v>315</v>
      </c>
      <c r="C82" s="10" t="s">
        <v>56</v>
      </c>
      <c r="D82" s="5">
        <v>0</v>
      </c>
      <c r="E82" s="5">
        <v>5</v>
      </c>
    </row>
    <row r="83" spans="1:5" ht="60">
      <c r="A83" s="30" t="s">
        <v>376</v>
      </c>
      <c r="B83" s="3" t="s">
        <v>194</v>
      </c>
      <c r="C83" s="3" t="s">
        <v>59</v>
      </c>
      <c r="D83" s="5">
        <v>0</v>
      </c>
      <c r="E83" s="5">
        <v>10</v>
      </c>
    </row>
    <row r="84" spans="1:5" ht="45">
      <c r="A84" s="30" t="s">
        <v>377</v>
      </c>
      <c r="B84" s="3" t="s">
        <v>57</v>
      </c>
      <c r="C84" s="4" t="s">
        <v>58</v>
      </c>
      <c r="D84" s="5">
        <v>0</v>
      </c>
      <c r="E84" s="5">
        <v>4</v>
      </c>
    </row>
    <row r="85" spans="1:5" ht="45">
      <c r="A85" s="28" t="s">
        <v>378</v>
      </c>
      <c r="B85" s="3" t="s">
        <v>195</v>
      </c>
      <c r="C85" s="3" t="s">
        <v>60</v>
      </c>
      <c r="D85" s="5">
        <v>0</v>
      </c>
      <c r="E85" s="5">
        <v>1</v>
      </c>
    </row>
    <row r="86" spans="1:5" ht="15.75">
      <c r="A86" s="23" t="s">
        <v>337</v>
      </c>
      <c r="B86" s="2"/>
      <c r="C86" s="2"/>
      <c r="D86" s="7"/>
      <c r="E86" s="7"/>
    </row>
    <row r="87" spans="1:5" ht="90">
      <c r="A87" s="455" t="s">
        <v>379</v>
      </c>
      <c r="B87" s="3" t="s">
        <v>201</v>
      </c>
      <c r="C87" s="3" t="s">
        <v>65</v>
      </c>
      <c r="D87" s="5">
        <v>0</v>
      </c>
      <c r="E87" s="5">
        <v>12</v>
      </c>
    </row>
    <row r="88" spans="1:5" ht="45">
      <c r="A88" s="456"/>
      <c r="B88" s="17" t="s">
        <v>232</v>
      </c>
      <c r="C88" s="17" t="s">
        <v>233</v>
      </c>
      <c r="D88" s="5">
        <v>0</v>
      </c>
      <c r="E88" s="5">
        <v>4</v>
      </c>
    </row>
    <row r="89" spans="1:5" ht="90">
      <c r="A89" s="457" t="s">
        <v>380</v>
      </c>
      <c r="B89" s="3" t="s">
        <v>200</v>
      </c>
      <c r="C89" s="4" t="s">
        <v>62</v>
      </c>
      <c r="D89" s="5">
        <v>0</v>
      </c>
      <c r="E89" s="5">
        <v>120</v>
      </c>
    </row>
    <row r="90" spans="1:5" ht="90">
      <c r="A90" s="458"/>
      <c r="B90" s="3" t="s">
        <v>237</v>
      </c>
      <c r="C90" s="4" t="s">
        <v>236</v>
      </c>
      <c r="D90" s="5">
        <v>0</v>
      </c>
      <c r="E90" s="5">
        <v>9004</v>
      </c>
    </row>
    <row r="91" spans="1:5" ht="60">
      <c r="A91" s="459"/>
      <c r="B91" s="3" t="s">
        <v>63</v>
      </c>
      <c r="C91" s="4" t="s">
        <v>64</v>
      </c>
      <c r="D91" s="5">
        <v>0</v>
      </c>
      <c r="E91" s="5">
        <v>2</v>
      </c>
    </row>
    <row r="92" spans="1:5" ht="60">
      <c r="A92" s="455" t="s">
        <v>381</v>
      </c>
      <c r="B92" s="3" t="s">
        <v>306</v>
      </c>
      <c r="C92" s="4" t="s">
        <v>307</v>
      </c>
      <c r="D92" s="5">
        <v>0</v>
      </c>
      <c r="E92" s="5">
        <v>4</v>
      </c>
    </row>
    <row r="93" spans="1:5" ht="30">
      <c r="A93" s="456"/>
      <c r="B93" s="3" t="s">
        <v>202</v>
      </c>
      <c r="C93" s="4" t="s">
        <v>203</v>
      </c>
      <c r="D93" s="5">
        <v>0</v>
      </c>
      <c r="E93" s="5">
        <v>1</v>
      </c>
    </row>
    <row r="94" spans="1:5" ht="45">
      <c r="A94" s="30" t="s">
        <v>382</v>
      </c>
      <c r="B94" s="3" t="s">
        <v>66</v>
      </c>
      <c r="C94" s="4" t="s">
        <v>67</v>
      </c>
      <c r="D94" s="5">
        <v>0</v>
      </c>
      <c r="E94" s="5">
        <v>2</v>
      </c>
    </row>
    <row r="95" spans="1:5" ht="60">
      <c r="A95" s="30" t="s">
        <v>383</v>
      </c>
      <c r="B95" s="3" t="s">
        <v>68</v>
      </c>
      <c r="C95" s="3" t="s">
        <v>69</v>
      </c>
      <c r="D95" s="5">
        <v>0</v>
      </c>
      <c r="E95" s="5">
        <v>4</v>
      </c>
    </row>
    <row r="96" spans="1:5" ht="45">
      <c r="A96" s="455" t="s">
        <v>384</v>
      </c>
      <c r="B96" s="3" t="s">
        <v>230</v>
      </c>
      <c r="C96" s="3" t="s">
        <v>167</v>
      </c>
      <c r="D96" s="5">
        <v>0</v>
      </c>
      <c r="E96" s="5">
        <v>1856</v>
      </c>
    </row>
    <row r="97" spans="1:5" ht="45">
      <c r="A97" s="456"/>
      <c r="B97" s="3" t="s">
        <v>70</v>
      </c>
      <c r="C97" s="2" t="s">
        <v>71</v>
      </c>
      <c r="D97" s="5">
        <v>0</v>
      </c>
      <c r="E97" s="5">
        <v>48</v>
      </c>
    </row>
    <row r="98" spans="1:5" ht="63" customHeight="1">
      <c r="A98" s="474" t="s">
        <v>338</v>
      </c>
      <c r="B98" s="475"/>
      <c r="C98" s="475"/>
      <c r="D98" s="475"/>
      <c r="E98" s="476"/>
    </row>
    <row r="99" spans="1:5" ht="75">
      <c r="A99" s="30" t="s">
        <v>385</v>
      </c>
      <c r="B99" s="3" t="s">
        <v>308</v>
      </c>
      <c r="C99" s="4" t="s">
        <v>288</v>
      </c>
      <c r="D99" s="20">
        <v>744</v>
      </c>
      <c r="E99" s="20">
        <v>744</v>
      </c>
    </row>
    <row r="100" spans="1:5" ht="60">
      <c r="A100" s="30" t="s">
        <v>386</v>
      </c>
      <c r="B100" s="3" t="s">
        <v>170</v>
      </c>
      <c r="C100" s="4" t="s">
        <v>72</v>
      </c>
      <c r="D100" s="5">
        <v>2103</v>
      </c>
      <c r="E100" s="5">
        <v>2143</v>
      </c>
    </row>
    <row r="101" spans="1:5" ht="45">
      <c r="A101" s="30" t="s">
        <v>387</v>
      </c>
      <c r="B101" s="3" t="s">
        <v>328</v>
      </c>
      <c r="C101" s="4" t="s">
        <v>231</v>
      </c>
      <c r="D101" s="20">
        <v>580</v>
      </c>
      <c r="E101" s="20">
        <v>680</v>
      </c>
    </row>
    <row r="102" spans="1:5" ht="15.75">
      <c r="A102" s="23" t="s">
        <v>339</v>
      </c>
      <c r="B102" s="2"/>
      <c r="C102" s="2"/>
      <c r="D102" s="7"/>
      <c r="E102" s="7"/>
    </row>
    <row r="103" spans="1:5" ht="60">
      <c r="A103" s="30" t="s">
        <v>388</v>
      </c>
      <c r="B103" s="3" t="s">
        <v>238</v>
      </c>
      <c r="C103" s="4" t="s">
        <v>73</v>
      </c>
      <c r="D103" s="5"/>
      <c r="E103" s="5">
        <v>200</v>
      </c>
    </row>
    <row r="104" spans="1:5" ht="75">
      <c r="A104" s="30" t="s">
        <v>389</v>
      </c>
      <c r="B104" s="3" t="s">
        <v>305</v>
      </c>
      <c r="C104" s="4" t="s">
        <v>239</v>
      </c>
      <c r="D104" s="5">
        <v>0</v>
      </c>
      <c r="E104" s="5">
        <v>50</v>
      </c>
    </row>
    <row r="105" spans="1:5" ht="15.75">
      <c r="A105" s="23" t="s">
        <v>340</v>
      </c>
      <c r="B105" s="2"/>
      <c r="C105" s="2"/>
      <c r="D105" s="7"/>
      <c r="E105" s="7"/>
    </row>
    <row r="106" spans="1:5" ht="75">
      <c r="A106" s="455" t="s">
        <v>390</v>
      </c>
      <c r="B106" s="3" t="s">
        <v>257</v>
      </c>
      <c r="C106" s="3" t="s">
        <v>258</v>
      </c>
      <c r="D106" s="5">
        <v>0</v>
      </c>
      <c r="E106" s="5">
        <v>50</v>
      </c>
    </row>
    <row r="107" spans="1:5" ht="45">
      <c r="A107" s="456"/>
      <c r="B107" s="3" t="s">
        <v>75</v>
      </c>
      <c r="C107" s="3" t="s">
        <v>74</v>
      </c>
      <c r="D107" s="5">
        <v>0</v>
      </c>
      <c r="E107" s="5">
        <v>100</v>
      </c>
    </row>
    <row r="108" spans="1:5" ht="45">
      <c r="A108" s="28" t="s">
        <v>391</v>
      </c>
      <c r="B108" s="3" t="s">
        <v>76</v>
      </c>
      <c r="C108" s="3" t="s">
        <v>77</v>
      </c>
      <c r="D108" s="5">
        <v>0</v>
      </c>
      <c r="E108" s="5">
        <v>2</v>
      </c>
    </row>
    <row r="109" spans="1:5" ht="45">
      <c r="A109" s="470" t="s">
        <v>392</v>
      </c>
      <c r="B109" s="3" t="s">
        <v>253</v>
      </c>
      <c r="C109" s="3" t="s">
        <v>254</v>
      </c>
      <c r="D109" s="5">
        <v>0</v>
      </c>
      <c r="E109" s="13">
        <v>1</v>
      </c>
    </row>
    <row r="110" spans="1:5" ht="105">
      <c r="A110" s="468"/>
      <c r="B110" s="3" t="s">
        <v>291</v>
      </c>
      <c r="C110" s="3" t="s">
        <v>292</v>
      </c>
      <c r="D110" s="5">
        <v>0</v>
      </c>
      <c r="E110" s="5">
        <v>100</v>
      </c>
    </row>
    <row r="111" spans="1:5" ht="90">
      <c r="A111" s="469"/>
      <c r="B111" s="3" t="s">
        <v>295</v>
      </c>
      <c r="C111" s="4" t="s">
        <v>252</v>
      </c>
      <c r="D111" s="5">
        <v>0</v>
      </c>
      <c r="E111" s="5">
        <v>300</v>
      </c>
    </row>
    <row r="112" spans="1:5" ht="60">
      <c r="A112" s="467" t="s">
        <v>393</v>
      </c>
      <c r="B112" s="3" t="s">
        <v>255</v>
      </c>
      <c r="C112" s="3" t="s">
        <v>256</v>
      </c>
      <c r="D112" s="5">
        <v>0</v>
      </c>
      <c r="E112" s="5">
        <v>100</v>
      </c>
    </row>
    <row r="113" spans="1:5" ht="75">
      <c r="A113" s="467"/>
      <c r="B113" s="3" t="s">
        <v>293</v>
      </c>
      <c r="C113" s="3" t="s">
        <v>294</v>
      </c>
      <c r="D113" s="5">
        <v>0</v>
      </c>
      <c r="E113" s="5">
        <v>2000</v>
      </c>
    </row>
    <row r="114" spans="1:5" ht="90">
      <c r="A114" s="467"/>
      <c r="B114" s="3" t="s">
        <v>78</v>
      </c>
      <c r="C114" s="4" t="s">
        <v>79</v>
      </c>
      <c r="D114" s="5">
        <v>0</v>
      </c>
      <c r="E114" s="5">
        <v>100</v>
      </c>
    </row>
    <row r="115" spans="1:5" ht="60">
      <c r="A115" s="467"/>
      <c r="B115" s="3" t="s">
        <v>80</v>
      </c>
      <c r="C115" s="4" t="s">
        <v>81</v>
      </c>
      <c r="D115" s="5">
        <v>0</v>
      </c>
      <c r="E115" s="5">
        <v>2</v>
      </c>
    </row>
    <row r="116" spans="1:5" ht="15.75">
      <c r="A116" s="23" t="s">
        <v>341</v>
      </c>
      <c r="B116" s="2"/>
      <c r="C116" s="2"/>
      <c r="D116" s="7"/>
      <c r="E116" s="7"/>
    </row>
    <row r="117" spans="1:5" ht="60">
      <c r="A117" s="471" t="s">
        <v>394</v>
      </c>
      <c r="B117" s="3" t="s">
        <v>324</v>
      </c>
      <c r="C117" s="4" t="s">
        <v>83</v>
      </c>
      <c r="D117" s="5"/>
      <c r="E117" s="5">
        <v>400</v>
      </c>
    </row>
    <row r="118" spans="1:5" ht="45">
      <c r="A118" s="472"/>
      <c r="B118" s="3" t="s">
        <v>249</v>
      </c>
      <c r="C118" s="3" t="s">
        <v>250</v>
      </c>
      <c r="D118" s="5">
        <v>0</v>
      </c>
      <c r="E118" s="5">
        <v>2000</v>
      </c>
    </row>
    <row r="119" spans="1:5" ht="75">
      <c r="A119" s="473"/>
      <c r="B119" s="3" t="s">
        <v>158</v>
      </c>
      <c r="C119" s="3" t="s">
        <v>89</v>
      </c>
      <c r="D119" s="5">
        <v>0</v>
      </c>
      <c r="E119" s="5">
        <v>40</v>
      </c>
    </row>
    <row r="120" spans="1:5" ht="45">
      <c r="A120" s="455" t="s">
        <v>395</v>
      </c>
      <c r="B120" s="3" t="s">
        <v>251</v>
      </c>
      <c r="C120" s="4" t="s">
        <v>82</v>
      </c>
      <c r="D120" s="5">
        <v>0</v>
      </c>
      <c r="E120" s="5">
        <v>184</v>
      </c>
    </row>
    <row r="121" spans="1:5" ht="45">
      <c r="A121" s="460"/>
      <c r="B121" s="3" t="s">
        <v>86</v>
      </c>
      <c r="C121" s="4" t="s">
        <v>87</v>
      </c>
      <c r="D121" s="5">
        <v>0</v>
      </c>
      <c r="E121" s="5">
        <v>20</v>
      </c>
    </row>
    <row r="122" spans="1:5" ht="60">
      <c r="A122" s="456"/>
      <c r="B122" s="3" t="s">
        <v>285</v>
      </c>
      <c r="C122" s="4" t="s">
        <v>284</v>
      </c>
      <c r="D122" s="5">
        <v>0</v>
      </c>
      <c r="E122" s="5">
        <v>48</v>
      </c>
    </row>
    <row r="123" spans="1:5" ht="60">
      <c r="A123" s="31" t="s">
        <v>396</v>
      </c>
      <c r="B123" s="3" t="s">
        <v>316</v>
      </c>
      <c r="C123" s="4" t="s">
        <v>317</v>
      </c>
      <c r="D123" s="5">
        <v>0</v>
      </c>
      <c r="E123" s="5">
        <v>5</v>
      </c>
    </row>
    <row r="124" spans="1:5" ht="60">
      <c r="A124" s="31" t="s">
        <v>397</v>
      </c>
      <c r="B124" s="3" t="s">
        <v>84</v>
      </c>
      <c r="C124" s="3" t="s">
        <v>85</v>
      </c>
      <c r="D124" s="5">
        <v>0</v>
      </c>
      <c r="E124" s="5">
        <v>48</v>
      </c>
    </row>
    <row r="125" spans="1:5" ht="15.75">
      <c r="A125" s="23" t="s">
        <v>342</v>
      </c>
      <c r="B125" s="2"/>
      <c r="C125" s="2"/>
      <c r="D125" s="7"/>
      <c r="E125" s="7"/>
    </row>
    <row r="126" spans="1:5" ht="90">
      <c r="A126" s="28" t="s">
        <v>398</v>
      </c>
      <c r="B126" s="3" t="s">
        <v>267</v>
      </c>
      <c r="C126" s="3" t="s">
        <v>88</v>
      </c>
      <c r="D126" s="11">
        <v>0</v>
      </c>
      <c r="E126" s="11">
        <v>48</v>
      </c>
    </row>
    <row r="127" spans="1:5" ht="75">
      <c r="A127" s="28" t="s">
        <v>399</v>
      </c>
      <c r="B127" s="3" t="s">
        <v>297</v>
      </c>
      <c r="C127" s="3" t="s">
        <v>268</v>
      </c>
      <c r="D127" s="11">
        <v>0</v>
      </c>
      <c r="E127" s="11">
        <v>20</v>
      </c>
    </row>
    <row r="128" spans="1:5" ht="75">
      <c r="A128" s="455" t="s">
        <v>400</v>
      </c>
      <c r="B128" s="3" t="s">
        <v>272</v>
      </c>
      <c r="C128" s="4" t="s">
        <v>269</v>
      </c>
      <c r="D128" s="5">
        <v>0</v>
      </c>
      <c r="E128" s="5">
        <v>1856</v>
      </c>
    </row>
    <row r="129" spans="1:5" ht="75">
      <c r="A129" s="460"/>
      <c r="B129" s="3" t="s">
        <v>270</v>
      </c>
      <c r="C129" s="3" t="s">
        <v>271</v>
      </c>
      <c r="D129" s="5">
        <v>0</v>
      </c>
      <c r="E129" s="11">
        <v>5000</v>
      </c>
    </row>
    <row r="130" spans="1:5" ht="135">
      <c r="A130" s="456"/>
      <c r="B130" s="3" t="s">
        <v>325</v>
      </c>
      <c r="C130" s="24" t="s">
        <v>149</v>
      </c>
      <c r="D130" s="38">
        <v>27979</v>
      </c>
      <c r="E130" s="38">
        <v>27979</v>
      </c>
    </row>
    <row r="131" spans="1:5" ht="45">
      <c r="A131" s="30" t="s">
        <v>401</v>
      </c>
      <c r="B131" s="3" t="s">
        <v>322</v>
      </c>
      <c r="C131" s="4" t="s">
        <v>323</v>
      </c>
      <c r="D131" s="5">
        <v>0</v>
      </c>
      <c r="E131" s="12">
        <v>10</v>
      </c>
    </row>
    <row r="132" spans="1:5" ht="31.5" customHeight="1">
      <c r="A132" s="461" t="s">
        <v>402</v>
      </c>
      <c r="B132" s="462"/>
      <c r="C132" s="462"/>
      <c r="D132" s="462"/>
      <c r="E132" s="463"/>
    </row>
    <row r="133" spans="1:5" ht="30">
      <c r="A133" s="28" t="s">
        <v>403</v>
      </c>
      <c r="B133" s="3" t="s">
        <v>99</v>
      </c>
      <c r="C133" s="3" t="s">
        <v>100</v>
      </c>
      <c r="D133" s="5">
        <v>0</v>
      </c>
      <c r="E133" s="5">
        <v>1</v>
      </c>
    </row>
    <row r="134" spans="1:5" ht="105">
      <c r="A134" s="28" t="s">
        <v>404</v>
      </c>
      <c r="B134" s="3" t="s">
        <v>266</v>
      </c>
      <c r="C134" s="4" t="s">
        <v>98</v>
      </c>
      <c r="D134" s="5">
        <v>0</v>
      </c>
      <c r="E134" s="5">
        <v>48</v>
      </c>
    </row>
    <row r="135" spans="1:5" ht="60">
      <c r="A135" s="28" t="s">
        <v>405</v>
      </c>
      <c r="B135" s="3" t="s">
        <v>296</v>
      </c>
      <c r="C135" s="4" t="s">
        <v>93</v>
      </c>
      <c r="D135" s="5">
        <v>0</v>
      </c>
      <c r="E135" s="5">
        <v>48</v>
      </c>
    </row>
    <row r="136" spans="1:5" ht="105">
      <c r="A136" s="28" t="s">
        <v>406</v>
      </c>
      <c r="B136" s="3" t="s">
        <v>95</v>
      </c>
      <c r="C136" s="4" t="s">
        <v>94</v>
      </c>
      <c r="D136" s="5">
        <v>0</v>
      </c>
      <c r="E136" s="5">
        <v>30</v>
      </c>
    </row>
    <row r="137" spans="1:5" ht="75">
      <c r="A137" s="28" t="s">
        <v>407</v>
      </c>
      <c r="B137" s="3" t="s">
        <v>96</v>
      </c>
      <c r="C137" s="4" t="s">
        <v>97</v>
      </c>
      <c r="D137" s="5">
        <v>0</v>
      </c>
      <c r="E137" s="5">
        <v>48</v>
      </c>
    </row>
    <row r="138" spans="1:5" ht="15.75">
      <c r="A138" s="461" t="s">
        <v>408</v>
      </c>
      <c r="B138" s="462"/>
      <c r="C138" s="462"/>
      <c r="D138" s="462"/>
      <c r="E138" s="463"/>
    </row>
    <row r="139" spans="1:5" ht="90">
      <c r="A139" s="467" t="s">
        <v>409</v>
      </c>
      <c r="B139" s="3" t="s">
        <v>290</v>
      </c>
      <c r="C139" s="4" t="s">
        <v>91</v>
      </c>
      <c r="D139" s="5">
        <v>0</v>
      </c>
      <c r="E139" s="5">
        <v>60</v>
      </c>
    </row>
    <row r="140" spans="1:5" ht="75">
      <c r="A140" s="467"/>
      <c r="B140" s="3" t="s">
        <v>259</v>
      </c>
      <c r="C140" s="4" t="s">
        <v>260</v>
      </c>
      <c r="D140" s="5">
        <v>0</v>
      </c>
      <c r="E140" s="13">
        <v>1</v>
      </c>
    </row>
    <row r="141" spans="1:5" ht="105">
      <c r="A141" s="467"/>
      <c r="B141" s="3" t="s">
        <v>289</v>
      </c>
      <c r="C141" s="3" t="s">
        <v>92</v>
      </c>
      <c r="D141" s="5">
        <v>0</v>
      </c>
      <c r="E141" s="5">
        <v>300</v>
      </c>
    </row>
    <row r="142" spans="1:5" ht="165">
      <c r="A142" s="28" t="s">
        <v>410</v>
      </c>
      <c r="B142" s="3" t="s">
        <v>261</v>
      </c>
      <c r="C142" s="3" t="s">
        <v>90</v>
      </c>
      <c r="D142" s="5">
        <v>0</v>
      </c>
      <c r="E142" s="5">
        <v>2</v>
      </c>
    </row>
    <row r="143" spans="1:5" ht="31.5" customHeight="1">
      <c r="A143" s="461" t="s">
        <v>411</v>
      </c>
      <c r="B143" s="462"/>
      <c r="C143" s="462"/>
      <c r="D143" s="462"/>
      <c r="E143" s="463"/>
    </row>
    <row r="144" spans="1:5" ht="60">
      <c r="A144" s="28" t="s">
        <v>412</v>
      </c>
      <c r="B144" s="3" t="s">
        <v>101</v>
      </c>
      <c r="C144" s="3" t="s">
        <v>102</v>
      </c>
      <c r="D144" s="5">
        <v>0</v>
      </c>
      <c r="E144" s="5">
        <v>892</v>
      </c>
    </row>
    <row r="145" spans="1:5" ht="45">
      <c r="A145" s="28" t="s">
        <v>413</v>
      </c>
      <c r="B145" s="3" t="s">
        <v>103</v>
      </c>
      <c r="C145" s="3" t="s">
        <v>104</v>
      </c>
      <c r="D145" s="5">
        <v>0</v>
      </c>
      <c r="E145" s="5">
        <v>645</v>
      </c>
    </row>
    <row r="146" spans="1:5" ht="45">
      <c r="A146" s="28" t="s">
        <v>414</v>
      </c>
      <c r="B146" s="3" t="s">
        <v>105</v>
      </c>
      <c r="C146" s="3" t="s">
        <v>106</v>
      </c>
      <c r="D146" s="5">
        <v>0</v>
      </c>
      <c r="E146" s="5">
        <v>788</v>
      </c>
    </row>
    <row r="147" spans="1:5" ht="60">
      <c r="A147" s="467" t="s">
        <v>415</v>
      </c>
      <c r="B147" s="3" t="s">
        <v>304</v>
      </c>
      <c r="C147" s="3" t="s">
        <v>115</v>
      </c>
      <c r="D147" s="5">
        <v>0</v>
      </c>
      <c r="E147" s="5">
        <v>1462</v>
      </c>
    </row>
    <row r="148" spans="1:5" ht="60">
      <c r="A148" s="467"/>
      <c r="B148" s="3" t="s">
        <v>299</v>
      </c>
      <c r="C148" s="4" t="s">
        <v>300</v>
      </c>
      <c r="D148" s="5">
        <v>0</v>
      </c>
      <c r="E148" s="5">
        <v>48</v>
      </c>
    </row>
    <row r="149" spans="1:5" ht="45">
      <c r="A149" s="467"/>
      <c r="B149" s="3" t="s">
        <v>301</v>
      </c>
      <c r="C149" s="4" t="s">
        <v>113</v>
      </c>
      <c r="D149" s="5">
        <v>0</v>
      </c>
      <c r="E149" s="5">
        <v>300</v>
      </c>
    </row>
    <row r="150" spans="1:5" ht="45">
      <c r="A150" s="467"/>
      <c r="B150" s="3" t="s">
        <v>327</v>
      </c>
      <c r="C150" s="4" t="s">
        <v>114</v>
      </c>
      <c r="D150" s="5">
        <v>0</v>
      </c>
      <c r="E150" s="5">
        <v>250</v>
      </c>
    </row>
    <row r="151" spans="1:5" ht="60">
      <c r="A151" s="457" t="s">
        <v>416</v>
      </c>
      <c r="B151" s="3" t="s">
        <v>119</v>
      </c>
      <c r="C151" s="4" t="s">
        <v>116</v>
      </c>
      <c r="D151" s="5">
        <v>0</v>
      </c>
      <c r="E151" s="5">
        <v>120</v>
      </c>
    </row>
    <row r="152" spans="1:5" ht="105">
      <c r="A152" s="458"/>
      <c r="B152" s="3" t="s">
        <v>234</v>
      </c>
      <c r="C152" s="4" t="s">
        <v>235</v>
      </c>
      <c r="D152" s="5">
        <v>0</v>
      </c>
      <c r="E152" s="5">
        <v>120</v>
      </c>
    </row>
    <row r="153" spans="1:5" ht="60">
      <c r="A153" s="459"/>
      <c r="B153" s="3" t="s">
        <v>118</v>
      </c>
      <c r="C153" s="4" t="s">
        <v>117</v>
      </c>
      <c r="D153" s="5">
        <v>0</v>
      </c>
      <c r="E153" s="5">
        <v>80</v>
      </c>
    </row>
    <row r="154" spans="1:5" ht="60">
      <c r="A154" s="467" t="s">
        <v>417</v>
      </c>
      <c r="B154" s="3" t="s">
        <v>110</v>
      </c>
      <c r="C154" s="4" t="s">
        <v>111</v>
      </c>
      <c r="D154" s="5">
        <v>0</v>
      </c>
      <c r="E154" s="5">
        <v>48</v>
      </c>
    </row>
    <row r="155" spans="1:5" ht="75">
      <c r="A155" s="467"/>
      <c r="B155" s="3" t="s">
        <v>302</v>
      </c>
      <c r="C155" s="4" t="s">
        <v>112</v>
      </c>
      <c r="D155" s="5">
        <v>31</v>
      </c>
      <c r="E155" s="5">
        <v>31</v>
      </c>
    </row>
    <row r="156" spans="1:5" ht="45">
      <c r="A156" s="455" t="s">
        <v>418</v>
      </c>
      <c r="B156" s="3" t="s">
        <v>303</v>
      </c>
      <c r="C156" s="3" t="s">
        <v>109</v>
      </c>
      <c r="D156" s="5">
        <v>0</v>
      </c>
      <c r="E156" s="5">
        <v>390</v>
      </c>
    </row>
    <row r="157" spans="1:5" ht="60">
      <c r="A157" s="456"/>
      <c r="B157" s="3" t="s">
        <v>107</v>
      </c>
      <c r="C157" s="3" t="s">
        <v>108</v>
      </c>
      <c r="D157" s="5">
        <v>0</v>
      </c>
      <c r="E157" s="5">
        <v>20</v>
      </c>
    </row>
    <row r="158" spans="1:5" ht="60">
      <c r="A158" s="455" t="s">
        <v>457</v>
      </c>
      <c r="B158" s="3" t="s">
        <v>455</v>
      </c>
      <c r="C158" s="3" t="s">
        <v>456</v>
      </c>
      <c r="D158" s="5">
        <v>0</v>
      </c>
      <c r="E158" s="5">
        <v>1</v>
      </c>
    </row>
    <row r="159" spans="1:5" ht="60">
      <c r="A159" s="456"/>
      <c r="B159" s="3" t="s">
        <v>459</v>
      </c>
      <c r="C159" s="3" t="s">
        <v>326</v>
      </c>
      <c r="D159" s="5">
        <v>150</v>
      </c>
      <c r="E159" s="5">
        <v>150</v>
      </c>
    </row>
    <row r="160" spans="1:5" ht="15.75">
      <c r="A160" s="461" t="s">
        <v>419</v>
      </c>
      <c r="B160" s="462"/>
      <c r="C160" s="462"/>
      <c r="D160" s="462"/>
      <c r="E160" s="463"/>
    </row>
    <row r="161" spans="1:5" ht="75">
      <c r="A161" s="455" t="s">
        <v>420</v>
      </c>
      <c r="B161" s="3" t="s">
        <v>120</v>
      </c>
      <c r="C161" s="4" t="s">
        <v>121</v>
      </c>
      <c r="D161" s="5">
        <v>0</v>
      </c>
      <c r="E161" s="5">
        <v>4</v>
      </c>
    </row>
    <row r="162" spans="1:5" ht="60">
      <c r="A162" s="456"/>
      <c r="B162" s="3" t="s">
        <v>122</v>
      </c>
      <c r="C162" s="4" t="s">
        <v>123</v>
      </c>
      <c r="D162" s="5">
        <v>0</v>
      </c>
      <c r="E162" s="5">
        <v>4</v>
      </c>
    </row>
    <row r="163" spans="1:5" ht="71.25" customHeight="1">
      <c r="A163" s="455" t="s">
        <v>421</v>
      </c>
      <c r="B163" s="3" t="s">
        <v>314</v>
      </c>
      <c r="C163" s="24" t="s">
        <v>283</v>
      </c>
      <c r="D163" s="5">
        <v>0</v>
      </c>
      <c r="E163" s="5">
        <v>4</v>
      </c>
    </row>
    <row r="164" spans="1:5" ht="71.25" customHeight="1">
      <c r="A164" s="460"/>
      <c r="B164" s="3" t="s">
        <v>318</v>
      </c>
      <c r="C164" s="24" t="s">
        <v>319</v>
      </c>
      <c r="D164" s="13">
        <v>0.6</v>
      </c>
      <c r="E164" s="13">
        <v>1</v>
      </c>
    </row>
    <row r="165" spans="1:5" ht="45">
      <c r="A165" s="460"/>
      <c r="B165" s="3" t="s">
        <v>311</v>
      </c>
      <c r="C165" s="4" t="s">
        <v>310</v>
      </c>
      <c r="D165" s="13">
        <v>0.7</v>
      </c>
      <c r="E165" s="13">
        <v>1</v>
      </c>
    </row>
    <row r="166" spans="1:5" ht="60">
      <c r="A166" s="456"/>
      <c r="B166" s="3" t="s">
        <v>312</v>
      </c>
      <c r="C166" s="24" t="s">
        <v>313</v>
      </c>
      <c r="D166" s="5">
        <v>2</v>
      </c>
      <c r="E166" s="5">
        <v>2</v>
      </c>
    </row>
    <row r="167" spans="1:5" ht="15.75">
      <c r="A167" s="464" t="s">
        <v>422</v>
      </c>
      <c r="B167" s="465"/>
      <c r="C167" s="465"/>
      <c r="D167" s="465"/>
      <c r="E167" s="466"/>
    </row>
    <row r="168" spans="1:5" ht="75">
      <c r="A168" s="455" t="s">
        <v>423</v>
      </c>
      <c r="B168" s="3" t="s">
        <v>124</v>
      </c>
      <c r="C168" s="4" t="s">
        <v>125</v>
      </c>
      <c r="D168" s="5">
        <v>0</v>
      </c>
      <c r="E168" s="5">
        <v>30</v>
      </c>
    </row>
    <row r="169" spans="1:5" ht="105">
      <c r="A169" s="456"/>
      <c r="B169" s="3" t="s">
        <v>286</v>
      </c>
      <c r="C169" s="3" t="s">
        <v>287</v>
      </c>
      <c r="D169" s="5">
        <v>0</v>
      </c>
      <c r="E169" s="5">
        <v>4</v>
      </c>
    </row>
    <row r="170" spans="1:5" ht="60">
      <c r="A170" s="30" t="s">
        <v>424</v>
      </c>
      <c r="B170" s="3" t="s">
        <v>126</v>
      </c>
      <c r="C170" s="24" t="s">
        <v>127</v>
      </c>
      <c r="D170" s="5">
        <v>0</v>
      </c>
      <c r="E170" s="5">
        <v>8</v>
      </c>
    </row>
    <row r="171" spans="1:5" ht="60">
      <c r="A171" s="30" t="s">
        <v>425</v>
      </c>
      <c r="B171" s="3" t="s">
        <v>320</v>
      </c>
      <c r="C171" s="4" t="s">
        <v>321</v>
      </c>
      <c r="D171" s="5">
        <v>0</v>
      </c>
      <c r="E171" s="5">
        <v>40</v>
      </c>
    </row>
    <row r="172" spans="1:5" ht="31.5" customHeight="1">
      <c r="A172" s="461" t="s">
        <v>426</v>
      </c>
      <c r="B172" s="462"/>
      <c r="C172" s="462"/>
      <c r="D172" s="462"/>
      <c r="E172" s="463"/>
    </row>
    <row r="173" spans="1:5" ht="45">
      <c r="A173" s="455" t="s">
        <v>427</v>
      </c>
      <c r="B173" s="3" t="s">
        <v>160</v>
      </c>
      <c r="C173" s="3" t="s">
        <v>159</v>
      </c>
      <c r="D173" s="5">
        <v>0</v>
      </c>
      <c r="E173" s="5">
        <v>4</v>
      </c>
    </row>
    <row r="174" spans="1:5" ht="105">
      <c r="A174" s="456"/>
      <c r="B174" s="3" t="s">
        <v>278</v>
      </c>
      <c r="C174" s="24" t="s">
        <v>274</v>
      </c>
      <c r="D174" s="5">
        <v>0</v>
      </c>
      <c r="E174" s="5">
        <v>4</v>
      </c>
    </row>
    <row r="175" spans="1:5" ht="60">
      <c r="A175" s="455" t="s">
        <v>428</v>
      </c>
      <c r="B175" s="3" t="s">
        <v>157</v>
      </c>
      <c r="C175" s="24" t="s">
        <v>156</v>
      </c>
      <c r="D175" s="5">
        <v>0</v>
      </c>
      <c r="E175" s="5">
        <v>2</v>
      </c>
    </row>
    <row r="176" spans="1:5" ht="45">
      <c r="A176" s="456"/>
      <c r="B176" s="3" t="s">
        <v>282</v>
      </c>
      <c r="C176" s="24" t="s">
        <v>281</v>
      </c>
      <c r="D176" s="5">
        <v>0</v>
      </c>
      <c r="E176" s="5">
        <v>48</v>
      </c>
    </row>
    <row r="177" spans="1:5" ht="45">
      <c r="A177" s="30" t="s">
        <v>429</v>
      </c>
      <c r="B177" s="3" t="s">
        <v>273</v>
      </c>
      <c r="C177" s="4" t="s">
        <v>15</v>
      </c>
      <c r="D177" s="5">
        <v>0</v>
      </c>
      <c r="E177" s="5">
        <v>5</v>
      </c>
    </row>
    <row r="178" spans="1:5" ht="45">
      <c r="A178" s="30" t="s">
        <v>430</v>
      </c>
      <c r="B178" s="3" t="s">
        <v>275</v>
      </c>
      <c r="C178" s="3" t="s">
        <v>130</v>
      </c>
      <c r="D178" s="5">
        <v>0</v>
      </c>
      <c r="E178" s="13">
        <v>1</v>
      </c>
    </row>
    <row r="179" spans="1:5" ht="30">
      <c r="A179" s="32" t="s">
        <v>431</v>
      </c>
      <c r="B179" s="3" t="s">
        <v>279</v>
      </c>
      <c r="C179" s="3" t="s">
        <v>280</v>
      </c>
      <c r="D179" s="5">
        <v>0</v>
      </c>
      <c r="E179" s="13">
        <v>1</v>
      </c>
    </row>
    <row r="180" spans="1:5" ht="120">
      <c r="A180" s="467" t="s">
        <v>432</v>
      </c>
      <c r="B180" s="3" t="s">
        <v>128</v>
      </c>
      <c r="C180" s="24" t="s">
        <v>129</v>
      </c>
      <c r="D180" s="5">
        <v>0</v>
      </c>
      <c r="E180" s="5">
        <v>6</v>
      </c>
    </row>
    <row r="181" spans="1:5" ht="60">
      <c r="A181" s="467"/>
      <c r="B181" s="3" t="s">
        <v>131</v>
      </c>
      <c r="C181" s="24" t="s">
        <v>132</v>
      </c>
      <c r="D181" s="5">
        <v>0</v>
      </c>
      <c r="E181" s="5">
        <v>4</v>
      </c>
    </row>
    <row r="182" spans="1:5" ht="30">
      <c r="A182" s="28" t="s">
        <v>433</v>
      </c>
      <c r="B182" s="3" t="s">
        <v>276</v>
      </c>
      <c r="C182" s="24" t="s">
        <v>277</v>
      </c>
      <c r="D182" s="5">
        <v>0</v>
      </c>
      <c r="E182" s="13">
        <v>1</v>
      </c>
    </row>
    <row r="183" spans="1:5" ht="15.75">
      <c r="A183" s="23" t="s">
        <v>434</v>
      </c>
      <c r="B183" s="2"/>
      <c r="C183" s="2"/>
      <c r="D183" s="7"/>
      <c r="E183" s="7"/>
    </row>
    <row r="184" spans="1:5" ht="30">
      <c r="A184" s="28" t="s">
        <v>435</v>
      </c>
      <c r="B184" s="3" t="s">
        <v>133</v>
      </c>
      <c r="C184" s="3" t="s">
        <v>134</v>
      </c>
      <c r="D184" s="5">
        <v>0</v>
      </c>
      <c r="E184" s="5">
        <v>48</v>
      </c>
    </row>
    <row r="185" spans="1:5" ht="75">
      <c r="A185" s="10" t="s">
        <v>436</v>
      </c>
      <c r="B185" s="3" t="s">
        <v>135</v>
      </c>
      <c r="C185" s="4" t="s">
        <v>136</v>
      </c>
      <c r="D185" s="5">
        <v>0</v>
      </c>
      <c r="E185" s="5">
        <v>48</v>
      </c>
    </row>
    <row r="186" spans="1:5" ht="60">
      <c r="A186" s="30" t="s">
        <v>437</v>
      </c>
      <c r="B186" s="3" t="s">
        <v>137</v>
      </c>
      <c r="C186" s="4" t="s">
        <v>138</v>
      </c>
      <c r="D186" s="5">
        <v>0</v>
      </c>
      <c r="E186" s="5">
        <v>4</v>
      </c>
    </row>
    <row r="187" spans="1:5" ht="90">
      <c r="A187" s="453" t="s">
        <v>438</v>
      </c>
      <c r="B187" s="3" t="s">
        <v>264</v>
      </c>
      <c r="C187" s="24" t="s">
        <v>265</v>
      </c>
      <c r="D187" s="5">
        <v>0</v>
      </c>
      <c r="E187" s="13">
        <v>1</v>
      </c>
    </row>
    <row r="188" spans="1:5" ht="90">
      <c r="A188" s="454"/>
      <c r="B188" s="3" t="s">
        <v>139</v>
      </c>
      <c r="C188" s="24" t="s">
        <v>140</v>
      </c>
      <c r="D188" s="5">
        <v>0</v>
      </c>
      <c r="E188" s="5">
        <v>48</v>
      </c>
    </row>
    <row r="189" spans="1:5" ht="75">
      <c r="A189" s="457" t="s">
        <v>439</v>
      </c>
      <c r="B189" s="4" t="s">
        <v>142</v>
      </c>
      <c r="C189" s="27" t="s">
        <v>143</v>
      </c>
      <c r="D189" s="5">
        <v>0</v>
      </c>
      <c r="E189" s="5">
        <v>100</v>
      </c>
    </row>
    <row r="190" spans="1:5" ht="120">
      <c r="A190" s="459"/>
      <c r="B190" s="3" t="s">
        <v>262</v>
      </c>
      <c r="C190" s="27" t="s">
        <v>263</v>
      </c>
      <c r="D190" s="5">
        <v>0</v>
      </c>
      <c r="E190" s="5">
        <v>200</v>
      </c>
    </row>
    <row r="191" spans="3:5" ht="15">
      <c r="C191" s="26"/>
      <c r="D191" s="19"/>
      <c r="E191" s="19"/>
    </row>
    <row r="192" spans="3:5" ht="15">
      <c r="C192" s="25"/>
      <c r="D192" s="39"/>
      <c r="E192" s="39"/>
    </row>
    <row r="193" spans="3:5" ht="15">
      <c r="C193" s="25"/>
      <c r="D193" s="39"/>
      <c r="E193" s="39"/>
    </row>
  </sheetData>
  <sheetProtection/>
  <mergeCells count="49">
    <mergeCell ref="A189:A190"/>
    <mergeCell ref="A7:A8"/>
    <mergeCell ref="A13:A14"/>
    <mergeCell ref="A78:A81"/>
    <mergeCell ref="A89:A91"/>
    <mergeCell ref="A106:A107"/>
    <mergeCell ref="A53:A54"/>
    <mergeCell ref="A16:A17"/>
    <mergeCell ref="A180:A181"/>
    <mergeCell ref="A112:A115"/>
    <mergeCell ref="A109:A111"/>
    <mergeCell ref="A117:A119"/>
    <mergeCell ref="A139:A141"/>
    <mergeCell ref="A147:A150"/>
    <mergeCell ref="A161:A162"/>
    <mergeCell ref="A61:A62"/>
    <mergeCell ref="A143:E143"/>
    <mergeCell ref="A138:E138"/>
    <mergeCell ref="A98:E98"/>
    <mergeCell ref="A132:E132"/>
    <mergeCell ref="A120:A122"/>
    <mergeCell ref="A128:A130"/>
    <mergeCell ref="A49:A51"/>
    <mergeCell ref="A96:A97"/>
    <mergeCell ref="A19:A24"/>
    <mergeCell ref="A25:A32"/>
    <mergeCell ref="A34:A38"/>
    <mergeCell ref="A39:A41"/>
    <mergeCell ref="A42:A44"/>
    <mergeCell ref="A45:A48"/>
    <mergeCell ref="A74:A76"/>
    <mergeCell ref="A92:A93"/>
    <mergeCell ref="A58:A60"/>
    <mergeCell ref="A87:A88"/>
    <mergeCell ref="A70:A71"/>
    <mergeCell ref="A55:E55"/>
    <mergeCell ref="A64:A66"/>
    <mergeCell ref="A187:A188"/>
    <mergeCell ref="A173:A174"/>
    <mergeCell ref="A168:A169"/>
    <mergeCell ref="A151:A153"/>
    <mergeCell ref="A163:A166"/>
    <mergeCell ref="A160:E160"/>
    <mergeCell ref="A172:E172"/>
    <mergeCell ref="A167:E167"/>
    <mergeCell ref="A156:A157"/>
    <mergeCell ref="A154:A155"/>
    <mergeCell ref="A175:A176"/>
    <mergeCell ref="A158:A159"/>
  </mergeCells>
  <printOptions/>
  <pageMargins left="0.7" right="0.7" top="0.75" bottom="0.75" header="0.3" footer="0.3"/>
  <pageSetup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AS200"/>
  <sheetViews>
    <sheetView zoomScalePageLayoutView="0" workbookViewId="0" topLeftCell="J1">
      <pane ySplit="4" topLeftCell="A5" activePane="bottomLeft" state="frozen"/>
      <selection pane="topLeft" activeCell="J1" sqref="J1"/>
      <selection pane="bottomLeft" activeCell="W182" sqref="W182"/>
    </sheetView>
  </sheetViews>
  <sheetFormatPr defaultColWidth="11.421875" defaultRowHeight="15"/>
  <cols>
    <col min="1" max="1" width="4.00390625" style="33" customWidth="1"/>
    <col min="2" max="2" width="11.421875" style="33" customWidth="1"/>
    <col min="3" max="3" width="4.28125" style="33" customWidth="1"/>
    <col min="4" max="4" width="13.421875" style="432" customWidth="1"/>
    <col min="5" max="5" width="5.00390625" style="33" customWidth="1"/>
    <col min="6" max="7" width="11.8515625" style="0" customWidth="1"/>
    <col min="8" max="8" width="7.421875" style="50" customWidth="1"/>
    <col min="9" max="9" width="10.28125" style="50" customWidth="1"/>
    <col min="10" max="13" width="7.28125" style="50" customWidth="1"/>
    <col min="14" max="14" width="5.8515625" style="50" bestFit="1" customWidth="1"/>
    <col min="15" max="15" width="14.7109375" style="0" customWidth="1"/>
    <col min="16" max="16" width="5.421875" style="60" customWidth="1"/>
    <col min="17" max="17" width="22.00390625" style="0" customWidth="1"/>
    <col min="18" max="18" width="21.421875" style="0" customWidth="1"/>
    <col min="19" max="24" width="5.7109375" style="35" customWidth="1"/>
    <col min="25" max="25" width="11.140625" style="51" customWidth="1"/>
    <col min="26" max="27" width="9.28125" style="51" customWidth="1"/>
    <col min="28" max="28" width="11.28125" style="51" customWidth="1"/>
    <col min="29" max="29" width="11.57421875" style="0" customWidth="1"/>
    <col min="30" max="36" width="9.421875" style="0" customWidth="1"/>
    <col min="37" max="37" width="9.00390625" style="0" customWidth="1"/>
    <col min="38" max="38" width="9.421875" style="0" customWidth="1"/>
    <col min="39" max="39" width="9.00390625" style="0" customWidth="1"/>
    <col min="40" max="40" width="8.28125" style="0" customWidth="1"/>
    <col min="41" max="41" width="10.421875" style="0" customWidth="1"/>
    <col min="42" max="16384" width="11.421875" style="33" customWidth="1"/>
  </cols>
  <sheetData>
    <row r="1" spans="1:41" ht="15">
      <c r="A1" s="153"/>
      <c r="B1" s="153"/>
      <c r="C1" s="153"/>
      <c r="D1" s="431"/>
      <c r="E1" s="153"/>
      <c r="F1" s="154"/>
      <c r="G1" s="154"/>
      <c r="H1" s="155"/>
      <c r="I1" s="155"/>
      <c r="J1" s="155"/>
      <c r="K1" s="155"/>
      <c r="L1" s="155"/>
      <c r="M1" s="155"/>
      <c r="N1" s="155"/>
      <c r="O1" s="154"/>
      <c r="P1" s="156"/>
      <c r="Q1" s="154"/>
      <c r="R1" s="154"/>
      <c r="S1" s="157"/>
      <c r="T1" s="157"/>
      <c r="U1" s="157"/>
      <c r="V1" s="157"/>
      <c r="W1" s="157"/>
      <c r="X1" s="157"/>
      <c r="Y1" s="158"/>
      <c r="Z1" s="158"/>
      <c r="AA1" s="158"/>
      <c r="AB1" s="158"/>
      <c r="AC1" s="154"/>
      <c r="AD1" s="154"/>
      <c r="AE1" s="154"/>
      <c r="AF1" s="154"/>
      <c r="AG1" s="154"/>
      <c r="AH1" s="154"/>
      <c r="AI1" s="154"/>
      <c r="AJ1" s="154"/>
      <c r="AK1" s="154"/>
      <c r="AL1" s="154"/>
      <c r="AM1" s="154"/>
      <c r="AN1" s="154"/>
      <c r="AO1" s="154"/>
    </row>
    <row r="2" spans="1:45" s="419" customFormat="1" ht="16.5">
      <c r="A2" s="418"/>
      <c r="B2" s="418"/>
      <c r="C2" s="418"/>
      <c r="D2" s="418"/>
      <c r="E2" s="418"/>
      <c r="F2" s="420"/>
      <c r="G2" s="420"/>
      <c r="H2" s="421"/>
      <c r="I2" s="421"/>
      <c r="J2" s="421"/>
      <c r="K2" s="421"/>
      <c r="L2" s="421"/>
      <c r="M2" s="421"/>
      <c r="N2" s="422"/>
      <c r="O2" s="526" t="s">
        <v>880</v>
      </c>
      <c r="P2" s="526"/>
      <c r="Q2" s="526"/>
      <c r="R2" s="526"/>
      <c r="S2" s="526"/>
      <c r="T2" s="527"/>
      <c r="U2" s="433"/>
      <c r="V2" s="433"/>
      <c r="W2" s="433"/>
      <c r="X2" s="433"/>
      <c r="Y2" s="529" t="s">
        <v>1020</v>
      </c>
      <c r="Z2" s="529"/>
      <c r="AA2" s="529"/>
      <c r="AB2" s="529"/>
      <c r="AC2" s="529"/>
      <c r="AD2" s="529"/>
      <c r="AE2" s="529"/>
      <c r="AF2" s="529"/>
      <c r="AG2" s="529"/>
      <c r="AH2" s="529"/>
      <c r="AI2" s="529"/>
      <c r="AJ2" s="529"/>
      <c r="AK2" s="529"/>
      <c r="AL2" s="529"/>
      <c r="AM2" s="529"/>
      <c r="AN2" s="529"/>
      <c r="AO2" s="529"/>
      <c r="AP2" s="434"/>
      <c r="AQ2" s="434"/>
      <c r="AR2" s="434"/>
      <c r="AS2" s="434"/>
    </row>
    <row r="3" spans="1:45" s="253" customFormat="1" ht="78.75" customHeight="1">
      <c r="A3" s="514" t="s">
        <v>871</v>
      </c>
      <c r="B3" s="516" t="s">
        <v>872</v>
      </c>
      <c r="C3" s="514" t="s">
        <v>873</v>
      </c>
      <c r="D3" s="516" t="s">
        <v>874</v>
      </c>
      <c r="E3" s="514" t="s">
        <v>871</v>
      </c>
      <c r="F3" s="516" t="s">
        <v>876</v>
      </c>
      <c r="G3" s="516" t="s">
        <v>443</v>
      </c>
      <c r="H3" s="516" t="s">
        <v>451</v>
      </c>
      <c r="I3" s="516" t="s">
        <v>452</v>
      </c>
      <c r="J3" s="530" t="s">
        <v>875</v>
      </c>
      <c r="K3" s="530"/>
      <c r="L3" s="530"/>
      <c r="M3" s="530"/>
      <c r="N3" s="514" t="s">
        <v>871</v>
      </c>
      <c r="O3" s="516" t="s">
        <v>162</v>
      </c>
      <c r="P3" s="514" t="s">
        <v>871</v>
      </c>
      <c r="Q3" s="516" t="s">
        <v>0</v>
      </c>
      <c r="R3" s="530" t="s">
        <v>877</v>
      </c>
      <c r="S3" s="530"/>
      <c r="T3" s="530"/>
      <c r="U3" s="530"/>
      <c r="V3" s="530"/>
      <c r="W3" s="530"/>
      <c r="X3" s="530"/>
      <c r="Y3" s="528">
        <v>2012</v>
      </c>
      <c r="Z3" s="528"/>
      <c r="AA3" s="528"/>
      <c r="AB3" s="528"/>
      <c r="AC3" s="528">
        <v>2013</v>
      </c>
      <c r="AD3" s="528"/>
      <c r="AE3" s="528"/>
      <c r="AF3" s="528"/>
      <c r="AG3" s="528">
        <v>2014</v>
      </c>
      <c r="AH3" s="528"/>
      <c r="AI3" s="528"/>
      <c r="AJ3" s="528"/>
      <c r="AK3" s="528">
        <v>2015</v>
      </c>
      <c r="AL3" s="528"/>
      <c r="AM3" s="528"/>
      <c r="AN3" s="528"/>
      <c r="AO3" s="528" t="s">
        <v>774</v>
      </c>
      <c r="AP3" s="251"/>
      <c r="AQ3" s="251"/>
      <c r="AR3" s="251"/>
      <c r="AS3" s="252"/>
    </row>
    <row r="4" spans="1:45" s="253" customFormat="1" ht="34.5" customHeight="1">
      <c r="A4" s="515"/>
      <c r="B4" s="517"/>
      <c r="C4" s="515"/>
      <c r="D4" s="517"/>
      <c r="E4" s="515"/>
      <c r="F4" s="517"/>
      <c r="G4" s="517"/>
      <c r="H4" s="517"/>
      <c r="I4" s="517"/>
      <c r="J4" s="530"/>
      <c r="K4" s="530"/>
      <c r="L4" s="530"/>
      <c r="M4" s="530"/>
      <c r="N4" s="515"/>
      <c r="O4" s="517"/>
      <c r="P4" s="515"/>
      <c r="Q4" s="517"/>
      <c r="R4" s="530"/>
      <c r="S4" s="530"/>
      <c r="T4" s="530"/>
      <c r="U4" s="530"/>
      <c r="V4" s="530"/>
      <c r="W4" s="530"/>
      <c r="X4" s="530"/>
      <c r="Y4" s="254" t="s">
        <v>736</v>
      </c>
      <c r="Z4" s="254" t="s">
        <v>737</v>
      </c>
      <c r="AA4" s="254" t="s">
        <v>738</v>
      </c>
      <c r="AB4" s="254" t="s">
        <v>739</v>
      </c>
      <c r="AC4" s="254" t="s">
        <v>736</v>
      </c>
      <c r="AD4" s="254" t="s">
        <v>737</v>
      </c>
      <c r="AE4" s="254" t="s">
        <v>738</v>
      </c>
      <c r="AF4" s="254" t="s">
        <v>739</v>
      </c>
      <c r="AG4" s="254" t="s">
        <v>736</v>
      </c>
      <c r="AH4" s="254" t="s">
        <v>737</v>
      </c>
      <c r="AI4" s="254" t="s">
        <v>738</v>
      </c>
      <c r="AJ4" s="254" t="s">
        <v>739</v>
      </c>
      <c r="AK4" s="254" t="s">
        <v>736</v>
      </c>
      <c r="AL4" s="254" t="s">
        <v>737</v>
      </c>
      <c r="AM4" s="254" t="s">
        <v>738</v>
      </c>
      <c r="AN4" s="254" t="s">
        <v>739</v>
      </c>
      <c r="AO4" s="528"/>
      <c r="AP4" s="252"/>
      <c r="AQ4" s="252"/>
      <c r="AR4" s="252"/>
      <c r="AS4" s="252"/>
    </row>
    <row r="5" spans="1:45" s="253" customFormat="1" ht="24" customHeight="1">
      <c r="A5" s="255"/>
      <c r="B5" s="256"/>
      <c r="C5" s="255"/>
      <c r="D5" s="256"/>
      <c r="E5" s="255"/>
      <c r="F5" s="256"/>
      <c r="G5" s="256"/>
      <c r="H5" s="256"/>
      <c r="I5" s="256"/>
      <c r="J5" s="257">
        <v>2012</v>
      </c>
      <c r="K5" s="257">
        <v>2013</v>
      </c>
      <c r="L5" s="257">
        <v>2014</v>
      </c>
      <c r="M5" s="257">
        <v>2015</v>
      </c>
      <c r="N5" s="255"/>
      <c r="O5" s="256"/>
      <c r="P5" s="255"/>
      <c r="Q5" s="256"/>
      <c r="R5" s="257" t="s">
        <v>878</v>
      </c>
      <c r="S5" s="257" t="s">
        <v>1</v>
      </c>
      <c r="T5" s="257" t="s">
        <v>879</v>
      </c>
      <c r="U5" s="257">
        <v>2012</v>
      </c>
      <c r="V5" s="257">
        <v>2013</v>
      </c>
      <c r="W5" s="257">
        <v>2014</v>
      </c>
      <c r="X5" s="257">
        <v>2015</v>
      </c>
      <c r="Y5" s="258">
        <f aca="true" t="shared" si="0" ref="Y5:AO5">Y6+Y17+Y56+Y78+Y87+Y98+Y102+Y105+Y116+Y126+Y133+Y139+Y144+Y161+Y168+Y173+Y184</f>
        <v>3605269</v>
      </c>
      <c r="Z5" s="258">
        <f t="shared" si="0"/>
        <v>587028</v>
      </c>
      <c r="AA5" s="258">
        <f t="shared" si="0"/>
        <v>1020624</v>
      </c>
      <c r="AB5" s="258">
        <f t="shared" si="0"/>
        <v>5211993</v>
      </c>
      <c r="AC5" s="258">
        <f t="shared" si="0"/>
        <v>3644387.07</v>
      </c>
      <c r="AD5" s="258">
        <f t="shared" si="0"/>
        <v>603608.8400000001</v>
      </c>
      <c r="AE5" s="258">
        <f t="shared" si="0"/>
        <v>1151242.7200000002</v>
      </c>
      <c r="AF5" s="258">
        <f t="shared" si="0"/>
        <v>5398282.79</v>
      </c>
      <c r="AG5" s="258">
        <f t="shared" si="0"/>
        <v>3697220.0238999994</v>
      </c>
      <c r="AH5" s="258">
        <f t="shared" si="0"/>
        <v>561533.3091000001</v>
      </c>
      <c r="AI5" s="258">
        <f t="shared" si="0"/>
        <v>1087780.0016</v>
      </c>
      <c r="AJ5" s="258">
        <f t="shared" si="0"/>
        <v>5345548.8194</v>
      </c>
      <c r="AK5" s="258">
        <f t="shared" si="0"/>
        <v>3802672.989617</v>
      </c>
      <c r="AL5" s="258">
        <f t="shared" si="0"/>
        <v>578379.308373</v>
      </c>
      <c r="AM5" s="258">
        <f t="shared" si="0"/>
        <v>1220413.4016479999</v>
      </c>
      <c r="AN5" s="258">
        <f t="shared" si="0"/>
        <v>5600451.648982</v>
      </c>
      <c r="AO5" s="258">
        <f t="shared" si="0"/>
        <v>21560158.664238006</v>
      </c>
      <c r="AP5" s="252"/>
      <c r="AQ5" s="252"/>
      <c r="AR5" s="252"/>
      <c r="AS5" s="252"/>
    </row>
    <row r="6" spans="1:45" s="436" customFormat="1" ht="18" customHeight="1">
      <c r="A6" s="435"/>
      <c r="C6" s="435"/>
      <c r="D6" s="435" t="s">
        <v>1004</v>
      </c>
      <c r="E6" s="435"/>
      <c r="F6" s="437" t="s">
        <v>793</v>
      </c>
      <c r="G6" s="437"/>
      <c r="H6" s="438"/>
      <c r="I6" s="438"/>
      <c r="J6" s="438"/>
      <c r="K6" s="438"/>
      <c r="L6" s="438"/>
      <c r="M6" s="438"/>
      <c r="N6" s="439"/>
      <c r="O6" s="440" t="s">
        <v>794</v>
      </c>
      <c r="P6" s="441"/>
      <c r="R6" s="435"/>
      <c r="S6" s="442"/>
      <c r="T6" s="442"/>
      <c r="U6" s="442"/>
      <c r="V6" s="442"/>
      <c r="W6" s="442"/>
      <c r="X6" s="442"/>
      <c r="Y6" s="443">
        <f aca="true" t="shared" si="1" ref="Y6:AO6">Y8+Y9+Y10+Y11+Y12+Y13+Y14+Y15+Y16</f>
        <v>418571</v>
      </c>
      <c r="Z6" s="443">
        <f t="shared" si="1"/>
        <v>13837</v>
      </c>
      <c r="AA6" s="443">
        <f t="shared" si="1"/>
        <v>0</v>
      </c>
      <c r="AB6" s="443">
        <f t="shared" si="1"/>
        <v>432408</v>
      </c>
      <c r="AC6" s="443">
        <f t="shared" si="1"/>
        <v>431128.13</v>
      </c>
      <c r="AD6" s="443">
        <f t="shared" si="1"/>
        <v>14252.11</v>
      </c>
      <c r="AE6" s="443">
        <f t="shared" si="1"/>
        <v>0</v>
      </c>
      <c r="AF6" s="443">
        <f t="shared" si="1"/>
        <v>445380.24</v>
      </c>
      <c r="AG6" s="443">
        <f t="shared" si="1"/>
        <v>444061.9739</v>
      </c>
      <c r="AH6" s="443">
        <f t="shared" si="1"/>
        <v>14679.673300000002</v>
      </c>
      <c r="AI6" s="443">
        <f t="shared" si="1"/>
        <v>0</v>
      </c>
      <c r="AJ6" s="443">
        <f t="shared" si="1"/>
        <v>458741.64719999995</v>
      </c>
      <c r="AK6" s="443">
        <f t="shared" si="1"/>
        <v>457383.83311700006</v>
      </c>
      <c r="AL6" s="443">
        <f t="shared" si="1"/>
        <v>15120.063499</v>
      </c>
      <c r="AM6" s="443">
        <f t="shared" si="1"/>
        <v>0</v>
      </c>
      <c r="AN6" s="443">
        <f t="shared" si="1"/>
        <v>472503.896616</v>
      </c>
      <c r="AO6" s="443">
        <f t="shared" si="1"/>
        <v>1809033.783816</v>
      </c>
      <c r="AP6" s="444"/>
      <c r="AQ6" s="444"/>
      <c r="AR6" s="444"/>
      <c r="AS6" s="444"/>
    </row>
    <row r="7" spans="1:45" ht="96.75" hidden="1">
      <c r="A7" s="298"/>
      <c r="B7" s="298"/>
      <c r="C7" s="298"/>
      <c r="D7" s="274"/>
      <c r="E7" s="298"/>
      <c r="F7" s="56" t="s">
        <v>771</v>
      </c>
      <c r="G7" s="41" t="s">
        <v>543</v>
      </c>
      <c r="H7" s="48">
        <v>100</v>
      </c>
      <c r="I7" s="49">
        <v>100</v>
      </c>
      <c r="J7" s="55"/>
      <c r="K7" s="55"/>
      <c r="L7" s="55"/>
      <c r="M7" s="55"/>
      <c r="N7" s="55"/>
      <c r="O7" s="52" t="s">
        <v>550</v>
      </c>
      <c r="P7" s="59"/>
      <c r="Q7" s="53" t="s">
        <v>551</v>
      </c>
      <c r="R7" s="54" t="s">
        <v>552</v>
      </c>
      <c r="S7" s="44">
        <v>0</v>
      </c>
      <c r="T7" s="44">
        <v>6</v>
      </c>
      <c r="U7" s="44"/>
      <c r="V7" s="44"/>
      <c r="W7" s="44"/>
      <c r="X7" s="44"/>
      <c r="Y7" s="299">
        <v>30000</v>
      </c>
      <c r="Z7" s="299">
        <v>0</v>
      </c>
      <c r="AA7" s="299">
        <v>0</v>
      </c>
      <c r="AB7" s="299">
        <f>Y7+Z7+AA7</f>
        <v>30000</v>
      </c>
      <c r="AC7" s="300">
        <f aca="true" t="shared" si="2" ref="AC7:AE9">Y7*3%+Y7</f>
        <v>30900</v>
      </c>
      <c r="AD7" s="300">
        <f t="shared" si="2"/>
        <v>0</v>
      </c>
      <c r="AE7" s="300">
        <f t="shared" si="2"/>
        <v>0</v>
      </c>
      <c r="AF7" s="301">
        <f>AC7+AD7+AE7</f>
        <v>30900</v>
      </c>
      <c r="AG7" s="300"/>
      <c r="AH7" s="300"/>
      <c r="AI7" s="300"/>
      <c r="AJ7" s="300"/>
      <c r="AK7" s="300"/>
      <c r="AL7" s="300"/>
      <c r="AM7" s="300"/>
      <c r="AN7" s="300"/>
      <c r="AO7" s="300"/>
      <c r="AP7" s="42"/>
      <c r="AQ7" s="42"/>
      <c r="AR7" s="42"/>
      <c r="AS7" s="42"/>
    </row>
    <row r="8" spans="1:45" s="237" customFormat="1" ht="84.75">
      <c r="A8" s="482"/>
      <c r="B8" s="495" t="s">
        <v>1012</v>
      </c>
      <c r="C8" s="482">
        <v>8.39</v>
      </c>
      <c r="D8" s="495" t="str">
        <f>+'PLAN INDICATIVO 2012 2015'!O8</f>
        <v>Construcción ampliación y adecuación de infraestructura educativa.       </v>
      </c>
      <c r="E8" s="302">
        <v>30</v>
      </c>
      <c r="F8" s="303" t="s">
        <v>835</v>
      </c>
      <c r="G8" s="304" t="s">
        <v>836</v>
      </c>
      <c r="H8" s="305">
        <v>1</v>
      </c>
      <c r="I8" s="305">
        <v>1</v>
      </c>
      <c r="J8" s="305">
        <v>1</v>
      </c>
      <c r="K8" s="305">
        <v>1</v>
      </c>
      <c r="L8" s="305">
        <v>1</v>
      </c>
      <c r="M8" s="305">
        <v>1</v>
      </c>
      <c r="N8" s="305">
        <v>0.1</v>
      </c>
      <c r="O8" s="306" t="s">
        <v>866</v>
      </c>
      <c r="P8" s="306">
        <v>10</v>
      </c>
      <c r="Q8" s="306" t="s">
        <v>867</v>
      </c>
      <c r="R8" s="307" t="s">
        <v>868</v>
      </c>
      <c r="S8" s="308">
        <v>0</v>
      </c>
      <c r="T8" s="309">
        <v>6</v>
      </c>
      <c r="U8" s="309">
        <v>1</v>
      </c>
      <c r="V8" s="309">
        <v>3</v>
      </c>
      <c r="W8" s="309">
        <v>5</v>
      </c>
      <c r="X8" s="309">
        <v>6</v>
      </c>
      <c r="Y8" s="310">
        <v>2350</v>
      </c>
      <c r="Z8" s="310">
        <v>0</v>
      </c>
      <c r="AA8" s="310">
        <v>0</v>
      </c>
      <c r="AB8" s="310">
        <f>Y8+Z8+AA8</f>
        <v>2350</v>
      </c>
      <c r="AC8" s="311">
        <f>Y8*3%+Y8</f>
        <v>2420.5</v>
      </c>
      <c r="AD8" s="311">
        <f>Z8*3%+Z8</f>
        <v>0</v>
      </c>
      <c r="AE8" s="311">
        <f>AA8*3%+AA8</f>
        <v>0</v>
      </c>
      <c r="AF8" s="312">
        <f>AC8+AD8+AE8</f>
        <v>2420.5</v>
      </c>
      <c r="AG8" s="311">
        <f>AC8*3%+AC8</f>
        <v>2493.115</v>
      </c>
      <c r="AH8" s="311">
        <f>AD8*3%+AD8</f>
        <v>0</v>
      </c>
      <c r="AI8" s="311">
        <f>AE8*3%+AE8</f>
        <v>0</v>
      </c>
      <c r="AJ8" s="311">
        <f>AG8+AH8+AI8</f>
        <v>2493.115</v>
      </c>
      <c r="AK8" s="311">
        <f>AG8*3%+AG8</f>
        <v>2567.90845</v>
      </c>
      <c r="AL8" s="311">
        <f>AH8*3%+AH8</f>
        <v>0</v>
      </c>
      <c r="AM8" s="311">
        <f>AI8*3%+AI8</f>
        <v>0</v>
      </c>
      <c r="AN8" s="311">
        <f>AK8+AL8+AM8</f>
        <v>2567.90845</v>
      </c>
      <c r="AO8" s="311">
        <f>AB8+AF8+AJ8+AN8</f>
        <v>9831.52345</v>
      </c>
      <c r="AP8" s="236"/>
      <c r="AQ8" s="236"/>
      <c r="AR8" s="236"/>
      <c r="AS8" s="236"/>
    </row>
    <row r="9" spans="1:41" s="238" customFormat="1" ht="84">
      <c r="A9" s="486"/>
      <c r="B9" s="496"/>
      <c r="C9" s="486"/>
      <c r="D9" s="496"/>
      <c r="E9" s="302">
        <v>20</v>
      </c>
      <c r="F9" s="313" t="s">
        <v>540</v>
      </c>
      <c r="G9" s="314" t="s">
        <v>544</v>
      </c>
      <c r="H9" s="315" t="s">
        <v>823</v>
      </c>
      <c r="I9" s="315" t="s">
        <v>824</v>
      </c>
      <c r="J9" s="316">
        <v>26</v>
      </c>
      <c r="K9" s="316">
        <v>28</v>
      </c>
      <c r="L9" s="316">
        <v>31</v>
      </c>
      <c r="M9" s="316">
        <v>34.63</v>
      </c>
      <c r="N9" s="316">
        <v>10</v>
      </c>
      <c r="O9" s="317" t="s">
        <v>553</v>
      </c>
      <c r="P9" s="318">
        <v>10</v>
      </c>
      <c r="Q9" s="319" t="s">
        <v>554</v>
      </c>
      <c r="R9" s="320" t="s">
        <v>555</v>
      </c>
      <c r="S9" s="315">
        <v>0</v>
      </c>
      <c r="T9" s="315">
        <v>4</v>
      </c>
      <c r="U9" s="315">
        <v>1</v>
      </c>
      <c r="V9" s="315">
        <v>2</v>
      </c>
      <c r="W9" s="315">
        <v>3</v>
      </c>
      <c r="X9" s="315">
        <v>4</v>
      </c>
      <c r="Y9" s="321">
        <v>15000</v>
      </c>
      <c r="Z9" s="321">
        <v>1700</v>
      </c>
      <c r="AA9" s="321">
        <v>0</v>
      </c>
      <c r="AB9" s="321">
        <f>Y9+Z9+AA9</f>
        <v>16700</v>
      </c>
      <c r="AC9" s="322">
        <f t="shared" si="2"/>
        <v>15450</v>
      </c>
      <c r="AD9" s="322">
        <f t="shared" si="2"/>
        <v>1751</v>
      </c>
      <c r="AE9" s="322">
        <f t="shared" si="2"/>
        <v>0</v>
      </c>
      <c r="AF9" s="323">
        <f aca="true" t="shared" si="3" ref="AF9:AF70">AC9+AD9+AE9</f>
        <v>17201</v>
      </c>
      <c r="AG9" s="322">
        <f aca="true" t="shared" si="4" ref="AG9:AI13">AC9*3%+AC9</f>
        <v>15913.5</v>
      </c>
      <c r="AH9" s="322">
        <f t="shared" si="4"/>
        <v>1803.53</v>
      </c>
      <c r="AI9" s="322">
        <f t="shared" si="4"/>
        <v>0</v>
      </c>
      <c r="AJ9" s="322">
        <f>AG9+AH9+AI9</f>
        <v>17717.03</v>
      </c>
      <c r="AK9" s="322">
        <f aca="true" t="shared" si="5" ref="AK9:AM10">AG9*3%+AG9</f>
        <v>16390.905</v>
      </c>
      <c r="AL9" s="322">
        <f t="shared" si="5"/>
        <v>1857.6359</v>
      </c>
      <c r="AM9" s="322">
        <f t="shared" si="5"/>
        <v>0</v>
      </c>
      <c r="AN9" s="324">
        <f>AK9+AL9+AM9</f>
        <v>18248.5409</v>
      </c>
      <c r="AO9" s="322">
        <f>AB9+AF9+AJ9+AN9</f>
        <v>69866.57089999999</v>
      </c>
    </row>
    <row r="10" spans="1:41" s="238" customFormat="1" ht="144.75">
      <c r="A10" s="486"/>
      <c r="B10" s="496"/>
      <c r="C10" s="486"/>
      <c r="D10" s="496"/>
      <c r="E10" s="302">
        <v>10</v>
      </c>
      <c r="F10" s="313" t="s">
        <v>541</v>
      </c>
      <c r="G10" s="314" t="s">
        <v>545</v>
      </c>
      <c r="H10" s="315">
        <v>189</v>
      </c>
      <c r="I10" s="325">
        <v>1</v>
      </c>
      <c r="J10" s="325">
        <v>1</v>
      </c>
      <c r="K10" s="325">
        <v>1</v>
      </c>
      <c r="L10" s="325">
        <v>1</v>
      </c>
      <c r="M10" s="325">
        <v>1</v>
      </c>
      <c r="N10" s="315">
        <v>10</v>
      </c>
      <c r="O10" s="326" t="s">
        <v>556</v>
      </c>
      <c r="P10" s="327">
        <v>10</v>
      </c>
      <c r="Q10" s="328" t="s">
        <v>806</v>
      </c>
      <c r="R10" s="314" t="s">
        <v>557</v>
      </c>
      <c r="S10" s="315">
        <v>0</v>
      </c>
      <c r="T10" s="315">
        <v>6</v>
      </c>
      <c r="U10" s="315">
        <v>1</v>
      </c>
      <c r="V10" s="315">
        <v>3</v>
      </c>
      <c r="W10" s="315">
        <v>5</v>
      </c>
      <c r="X10" s="315">
        <v>6</v>
      </c>
      <c r="Y10" s="310">
        <v>9000</v>
      </c>
      <c r="Z10" s="310">
        <v>0</v>
      </c>
      <c r="AA10" s="310">
        <v>0</v>
      </c>
      <c r="AB10" s="310">
        <f>Y10+Z10+AA10</f>
        <v>9000</v>
      </c>
      <c r="AC10" s="311">
        <f aca="true" t="shared" si="6" ref="AC10:AE11">Y10*3%+Y10</f>
        <v>9270</v>
      </c>
      <c r="AD10" s="311">
        <f>Z10*3%+Z10</f>
        <v>0</v>
      </c>
      <c r="AE10" s="311">
        <f t="shared" si="6"/>
        <v>0</v>
      </c>
      <c r="AF10" s="312">
        <f t="shared" si="3"/>
        <v>9270</v>
      </c>
      <c r="AG10" s="312">
        <f t="shared" si="4"/>
        <v>9548.1</v>
      </c>
      <c r="AH10" s="323">
        <f t="shared" si="4"/>
        <v>0</v>
      </c>
      <c r="AI10" s="312">
        <f t="shared" si="4"/>
        <v>0</v>
      </c>
      <c r="AJ10" s="311">
        <f>AG10+AH10+AI10</f>
        <v>9548.1</v>
      </c>
      <c r="AK10" s="311">
        <f t="shared" si="5"/>
        <v>9834.543</v>
      </c>
      <c r="AL10" s="311">
        <f t="shared" si="5"/>
        <v>0</v>
      </c>
      <c r="AM10" s="311">
        <f t="shared" si="5"/>
        <v>0</v>
      </c>
      <c r="AN10" s="329">
        <f>AK10+AL10+AM10</f>
        <v>9834.543</v>
      </c>
      <c r="AO10" s="312">
        <f>AB10+AF10+AJ10+AN10</f>
        <v>37652.643</v>
      </c>
    </row>
    <row r="11" spans="1:41" s="238" customFormat="1" ht="180.75">
      <c r="A11" s="486"/>
      <c r="B11" s="496"/>
      <c r="C11" s="486"/>
      <c r="D11" s="496"/>
      <c r="E11" s="302">
        <v>10</v>
      </c>
      <c r="F11" s="330" t="s">
        <v>772</v>
      </c>
      <c r="G11" s="314" t="s">
        <v>546</v>
      </c>
      <c r="H11" s="315" t="s">
        <v>826</v>
      </c>
      <c r="I11" s="325">
        <v>0.03</v>
      </c>
      <c r="J11" s="325">
        <v>0.05</v>
      </c>
      <c r="K11" s="325">
        <v>0.04</v>
      </c>
      <c r="L11" s="331">
        <v>0.035</v>
      </c>
      <c r="M11" s="325">
        <v>0.03</v>
      </c>
      <c r="N11" s="332">
        <v>10</v>
      </c>
      <c r="O11" s="326" t="s">
        <v>558</v>
      </c>
      <c r="P11" s="327">
        <v>10</v>
      </c>
      <c r="Q11" s="328" t="s">
        <v>155</v>
      </c>
      <c r="R11" s="314" t="s">
        <v>154</v>
      </c>
      <c r="S11" s="315">
        <v>0</v>
      </c>
      <c r="T11" s="315">
        <v>12</v>
      </c>
      <c r="U11" s="315">
        <v>12</v>
      </c>
      <c r="V11" s="315">
        <v>12</v>
      </c>
      <c r="W11" s="315">
        <v>12</v>
      </c>
      <c r="X11" s="315">
        <v>12</v>
      </c>
      <c r="Y11" s="310">
        <v>39000</v>
      </c>
      <c r="Z11" s="310">
        <v>0</v>
      </c>
      <c r="AA11" s="310">
        <v>0</v>
      </c>
      <c r="AB11" s="310">
        <f aca="true" t="shared" si="7" ref="AB11:AB16">Y11+Z11+AA11</f>
        <v>39000</v>
      </c>
      <c r="AC11" s="311">
        <f t="shared" si="6"/>
        <v>40170</v>
      </c>
      <c r="AD11" s="311">
        <f>Z11*3%+Z11</f>
        <v>0</v>
      </c>
      <c r="AE11" s="311">
        <f t="shared" si="6"/>
        <v>0</v>
      </c>
      <c r="AF11" s="323">
        <f t="shared" si="3"/>
        <v>40170</v>
      </c>
      <c r="AG11" s="311">
        <f t="shared" si="4"/>
        <v>41375.1</v>
      </c>
      <c r="AH11" s="311">
        <f t="shared" si="4"/>
        <v>0</v>
      </c>
      <c r="AI11" s="311">
        <f t="shared" si="4"/>
        <v>0</v>
      </c>
      <c r="AJ11" s="311">
        <f>AG11+AH11+AI11</f>
        <v>41375.1</v>
      </c>
      <c r="AK11" s="311">
        <f>AG11*3%+AG11</f>
        <v>42616.352999999996</v>
      </c>
      <c r="AL11" s="311">
        <f>AH11*3%+AH11</f>
        <v>0</v>
      </c>
      <c r="AM11" s="311">
        <f>AI11*3%+AI11</f>
        <v>0</v>
      </c>
      <c r="AN11" s="329">
        <f aca="true" t="shared" si="8" ref="AN11:AN72">AK11+AL11+AM11</f>
        <v>42616.352999999996</v>
      </c>
      <c r="AO11" s="311">
        <f aca="true" t="shared" si="9" ref="AO11:AO73">AB11+AF11+AJ11+AN11</f>
        <v>163161.453</v>
      </c>
    </row>
    <row r="12" spans="1:41" s="238" customFormat="1" ht="120">
      <c r="A12" s="486"/>
      <c r="B12" s="496"/>
      <c r="C12" s="486"/>
      <c r="D12" s="496"/>
      <c r="E12" s="302">
        <v>10</v>
      </c>
      <c r="F12" s="313" t="s">
        <v>542</v>
      </c>
      <c r="G12" s="314" t="s">
        <v>773</v>
      </c>
      <c r="H12" s="315" t="s">
        <v>825</v>
      </c>
      <c r="I12" s="325">
        <v>1</v>
      </c>
      <c r="J12" s="325">
        <v>0.93</v>
      </c>
      <c r="K12" s="325">
        <v>0.95</v>
      </c>
      <c r="L12" s="325">
        <v>0.97</v>
      </c>
      <c r="M12" s="325">
        <v>1</v>
      </c>
      <c r="N12" s="325">
        <v>0.1</v>
      </c>
      <c r="O12" s="326" t="s">
        <v>559</v>
      </c>
      <c r="P12" s="327">
        <v>10</v>
      </c>
      <c r="Q12" s="314" t="s">
        <v>1026</v>
      </c>
      <c r="R12" s="314" t="s">
        <v>560</v>
      </c>
      <c r="S12" s="315">
        <v>260</v>
      </c>
      <c r="T12" s="315">
        <v>260</v>
      </c>
      <c r="U12" s="315">
        <v>260</v>
      </c>
      <c r="V12" s="315">
        <v>260</v>
      </c>
      <c r="W12" s="315">
        <v>260</v>
      </c>
      <c r="X12" s="315">
        <v>260</v>
      </c>
      <c r="Y12" s="310">
        <v>148089</v>
      </c>
      <c r="Z12" s="310">
        <v>10137</v>
      </c>
      <c r="AA12" s="310">
        <v>0</v>
      </c>
      <c r="AB12" s="310">
        <f t="shared" si="7"/>
        <v>158226</v>
      </c>
      <c r="AC12" s="311">
        <f aca="true" t="shared" si="10" ref="AC12:AC24">Y12*3%+Y12</f>
        <v>152531.67</v>
      </c>
      <c r="AD12" s="311">
        <f aca="true" t="shared" si="11" ref="AD12:AD24">Z12*3%+Z12</f>
        <v>10441.11</v>
      </c>
      <c r="AE12" s="311">
        <f aca="true" t="shared" si="12" ref="AE12:AE24">AA12*3%+AA12</f>
        <v>0</v>
      </c>
      <c r="AF12" s="312">
        <f t="shared" si="3"/>
        <v>162972.78000000003</v>
      </c>
      <c r="AG12" s="312">
        <f t="shared" si="4"/>
        <v>157107.6201</v>
      </c>
      <c r="AH12" s="323">
        <f t="shared" si="4"/>
        <v>10754.3433</v>
      </c>
      <c r="AI12" s="312">
        <f t="shared" si="4"/>
        <v>0</v>
      </c>
      <c r="AJ12" s="311">
        <f>AG12+AH12+AI12</f>
        <v>167861.9634</v>
      </c>
      <c r="AK12" s="311">
        <f>AG12*3%+AG12</f>
        <v>161820.848703</v>
      </c>
      <c r="AL12" s="311">
        <f>AH12*3%+AH12</f>
        <v>11076.973599</v>
      </c>
      <c r="AM12" s="311">
        <f>AI12*3%+AI12</f>
        <v>0</v>
      </c>
      <c r="AN12" s="329">
        <f t="shared" si="8"/>
        <v>172897.822302</v>
      </c>
      <c r="AO12" s="312">
        <f t="shared" si="9"/>
        <v>661958.565702</v>
      </c>
    </row>
    <row r="13" spans="1:41" s="238" customFormat="1" ht="132">
      <c r="A13" s="486"/>
      <c r="B13" s="496"/>
      <c r="C13" s="486"/>
      <c r="D13" s="496"/>
      <c r="E13" s="302">
        <v>10</v>
      </c>
      <c r="F13" s="333" t="s">
        <v>547</v>
      </c>
      <c r="G13" s="327" t="s">
        <v>548</v>
      </c>
      <c r="H13" s="332" t="s">
        <v>828</v>
      </c>
      <c r="I13" s="325">
        <v>0.4</v>
      </c>
      <c r="J13" s="325">
        <v>0.15</v>
      </c>
      <c r="K13" s="325">
        <v>0.2</v>
      </c>
      <c r="L13" s="325">
        <v>0.3</v>
      </c>
      <c r="M13" s="325">
        <v>0.4</v>
      </c>
      <c r="N13" s="332">
        <v>10</v>
      </c>
      <c r="O13" s="327" t="s">
        <v>561</v>
      </c>
      <c r="P13" s="327">
        <v>10</v>
      </c>
      <c r="Q13" s="314" t="s">
        <v>807</v>
      </c>
      <c r="R13" s="314" t="s">
        <v>562</v>
      </c>
      <c r="S13" s="315">
        <v>0</v>
      </c>
      <c r="T13" s="315">
        <v>1</v>
      </c>
      <c r="U13" s="315">
        <v>1</v>
      </c>
      <c r="V13" s="315">
        <v>1</v>
      </c>
      <c r="W13" s="315">
        <v>1</v>
      </c>
      <c r="X13" s="315">
        <v>1</v>
      </c>
      <c r="Y13" s="310">
        <v>0</v>
      </c>
      <c r="Z13" s="310">
        <v>2000</v>
      </c>
      <c r="AA13" s="310">
        <v>0</v>
      </c>
      <c r="AB13" s="310">
        <f t="shared" si="7"/>
        <v>2000</v>
      </c>
      <c r="AC13" s="311">
        <f t="shared" si="10"/>
        <v>0</v>
      </c>
      <c r="AD13" s="311">
        <f t="shared" si="11"/>
        <v>2060</v>
      </c>
      <c r="AE13" s="311">
        <f t="shared" si="12"/>
        <v>0</v>
      </c>
      <c r="AF13" s="323">
        <f t="shared" si="3"/>
        <v>2060</v>
      </c>
      <c r="AG13" s="311">
        <f t="shared" si="4"/>
        <v>0</v>
      </c>
      <c r="AH13" s="311">
        <f t="shared" si="4"/>
        <v>2121.8</v>
      </c>
      <c r="AI13" s="311">
        <f t="shared" si="4"/>
        <v>0</v>
      </c>
      <c r="AJ13" s="311">
        <f>AG13+AH13+AI13</f>
        <v>2121.8</v>
      </c>
      <c r="AK13" s="311">
        <f>AG13*3%+AG13</f>
        <v>0</v>
      </c>
      <c r="AL13" s="311">
        <f>AH13*3%+AH13</f>
        <v>2185.454</v>
      </c>
      <c r="AM13" s="311">
        <f>AI13*3%+AI13</f>
        <v>0</v>
      </c>
      <c r="AN13" s="329">
        <f t="shared" si="8"/>
        <v>2185.454</v>
      </c>
      <c r="AO13" s="311">
        <f t="shared" si="9"/>
        <v>8367.254</v>
      </c>
    </row>
    <row r="14" spans="1:41" s="238" customFormat="1" ht="180">
      <c r="A14" s="486"/>
      <c r="B14" s="496"/>
      <c r="C14" s="486"/>
      <c r="D14" s="496"/>
      <c r="E14" s="302">
        <v>10</v>
      </c>
      <c r="F14" s="333" t="s">
        <v>445</v>
      </c>
      <c r="G14" s="327" t="s">
        <v>549</v>
      </c>
      <c r="H14" s="325">
        <v>0.93</v>
      </c>
      <c r="I14" s="325">
        <v>0.93</v>
      </c>
      <c r="J14" s="325">
        <v>0.93</v>
      </c>
      <c r="K14" s="325">
        <v>0.93</v>
      </c>
      <c r="L14" s="325">
        <v>0.93</v>
      </c>
      <c r="M14" s="325">
        <v>0.93</v>
      </c>
      <c r="N14" s="325">
        <v>0.2</v>
      </c>
      <c r="O14" s="327" t="s">
        <v>563</v>
      </c>
      <c r="P14" s="327">
        <v>20</v>
      </c>
      <c r="Q14" s="326" t="s">
        <v>564</v>
      </c>
      <c r="R14" s="326" t="s">
        <v>565</v>
      </c>
      <c r="S14" s="334">
        <v>1724</v>
      </c>
      <c r="T14" s="334">
        <v>1724</v>
      </c>
      <c r="U14" s="334">
        <v>1724</v>
      </c>
      <c r="V14" s="334">
        <v>1724</v>
      </c>
      <c r="W14" s="334">
        <v>1724</v>
      </c>
      <c r="X14" s="334">
        <v>1724</v>
      </c>
      <c r="Y14" s="310">
        <v>60998</v>
      </c>
      <c r="Z14" s="310">
        <v>0</v>
      </c>
      <c r="AA14" s="310">
        <v>0</v>
      </c>
      <c r="AB14" s="310">
        <f t="shared" si="7"/>
        <v>60998</v>
      </c>
      <c r="AC14" s="311">
        <f t="shared" si="10"/>
        <v>62827.94</v>
      </c>
      <c r="AD14" s="311">
        <f t="shared" si="11"/>
        <v>0</v>
      </c>
      <c r="AE14" s="311">
        <f t="shared" si="12"/>
        <v>0</v>
      </c>
      <c r="AF14" s="312">
        <f t="shared" si="3"/>
        <v>62827.94</v>
      </c>
      <c r="AG14" s="311">
        <f aca="true" t="shared" si="13" ref="AG14:AI76">AC14*3%+AC14</f>
        <v>64712.7782</v>
      </c>
      <c r="AH14" s="311">
        <f aca="true" t="shared" si="14" ref="AH14:AH76">AD14*3%+AD14</f>
        <v>0</v>
      </c>
      <c r="AI14" s="311">
        <f t="shared" si="13"/>
        <v>0</v>
      </c>
      <c r="AJ14" s="311">
        <f aca="true" t="shared" si="15" ref="AJ14:AJ76">AG14+AH14+AI14</f>
        <v>64712.7782</v>
      </c>
      <c r="AK14" s="311">
        <f>AG14*3%+AG14</f>
        <v>66654.161546</v>
      </c>
      <c r="AL14" s="311">
        <f>AH14*3%+AH14</f>
        <v>0</v>
      </c>
      <c r="AM14" s="311">
        <f>AI14*3%+AI14</f>
        <v>0</v>
      </c>
      <c r="AN14" s="329">
        <f t="shared" si="8"/>
        <v>66654.161546</v>
      </c>
      <c r="AO14" s="311">
        <f t="shared" si="9"/>
        <v>255192.879746</v>
      </c>
    </row>
    <row r="15" spans="1:41" s="238" customFormat="1" ht="48">
      <c r="A15" s="486"/>
      <c r="B15" s="496"/>
      <c r="C15" s="486"/>
      <c r="D15" s="496"/>
      <c r="E15" s="302"/>
      <c r="F15" s="335"/>
      <c r="G15" s="336"/>
      <c r="H15" s="315"/>
      <c r="I15" s="315"/>
      <c r="J15" s="315"/>
      <c r="K15" s="315"/>
      <c r="L15" s="315"/>
      <c r="M15" s="315"/>
      <c r="N15" s="479">
        <v>20</v>
      </c>
      <c r="O15" s="498" t="s">
        <v>351</v>
      </c>
      <c r="P15" s="327">
        <v>10</v>
      </c>
      <c r="Q15" s="314" t="s">
        <v>566</v>
      </c>
      <c r="R15" s="314" t="s">
        <v>568</v>
      </c>
      <c r="S15" s="315">
        <v>1856</v>
      </c>
      <c r="T15" s="315">
        <v>1856</v>
      </c>
      <c r="U15" s="315">
        <v>1856</v>
      </c>
      <c r="V15" s="315">
        <v>1856</v>
      </c>
      <c r="W15" s="315">
        <v>1856</v>
      </c>
      <c r="X15" s="315">
        <v>1856</v>
      </c>
      <c r="Y15" s="310">
        <v>142134</v>
      </c>
      <c r="Z15" s="310">
        <v>0</v>
      </c>
      <c r="AA15" s="310">
        <v>0</v>
      </c>
      <c r="AB15" s="310">
        <f t="shared" si="7"/>
        <v>142134</v>
      </c>
      <c r="AC15" s="311">
        <f t="shared" si="10"/>
        <v>146398.02</v>
      </c>
      <c r="AD15" s="311">
        <f t="shared" si="11"/>
        <v>0</v>
      </c>
      <c r="AE15" s="311">
        <f t="shared" si="12"/>
        <v>0</v>
      </c>
      <c r="AF15" s="312">
        <f t="shared" si="3"/>
        <v>146398.02</v>
      </c>
      <c r="AG15" s="312">
        <f t="shared" si="13"/>
        <v>150789.9606</v>
      </c>
      <c r="AH15" s="323">
        <f t="shared" si="14"/>
        <v>0</v>
      </c>
      <c r="AI15" s="312">
        <f t="shared" si="13"/>
        <v>0</v>
      </c>
      <c r="AJ15" s="311">
        <f t="shared" si="15"/>
        <v>150789.9606</v>
      </c>
      <c r="AK15" s="311">
        <f>AG15*3%+AG15</f>
        <v>155313.659418</v>
      </c>
      <c r="AL15" s="311">
        <f>AH15*3%+AH15</f>
        <v>0</v>
      </c>
      <c r="AM15" s="311">
        <f>AI15*3%+AI15</f>
        <v>0</v>
      </c>
      <c r="AN15" s="329">
        <f t="shared" si="8"/>
        <v>155313.659418</v>
      </c>
      <c r="AO15" s="312">
        <f t="shared" si="9"/>
        <v>594635.640018</v>
      </c>
    </row>
    <row r="16" spans="1:41" s="238" customFormat="1" ht="120">
      <c r="A16" s="483"/>
      <c r="B16" s="497"/>
      <c r="C16" s="483"/>
      <c r="D16" s="497"/>
      <c r="E16" s="302"/>
      <c r="F16" s="335"/>
      <c r="G16" s="336"/>
      <c r="H16" s="315"/>
      <c r="I16" s="315"/>
      <c r="J16" s="315"/>
      <c r="K16" s="315"/>
      <c r="L16" s="315"/>
      <c r="M16" s="315"/>
      <c r="N16" s="481"/>
      <c r="O16" s="500"/>
      <c r="P16" s="327">
        <v>10</v>
      </c>
      <c r="Q16" s="314" t="s">
        <v>567</v>
      </c>
      <c r="R16" s="314" t="s">
        <v>827</v>
      </c>
      <c r="S16" s="315">
        <v>0</v>
      </c>
      <c r="T16" s="315">
        <v>200</v>
      </c>
      <c r="U16" s="315">
        <v>200</v>
      </c>
      <c r="V16" s="315">
        <v>200</v>
      </c>
      <c r="W16" s="315">
        <v>200</v>
      </c>
      <c r="X16" s="315">
        <v>200</v>
      </c>
      <c r="Y16" s="310">
        <v>2000</v>
      </c>
      <c r="Z16" s="310">
        <v>0</v>
      </c>
      <c r="AA16" s="310">
        <v>0</v>
      </c>
      <c r="AB16" s="310">
        <f t="shared" si="7"/>
        <v>2000</v>
      </c>
      <c r="AC16" s="311">
        <f t="shared" si="10"/>
        <v>2060</v>
      </c>
      <c r="AD16" s="311">
        <f t="shared" si="11"/>
        <v>0</v>
      </c>
      <c r="AE16" s="311">
        <f t="shared" si="12"/>
        <v>0</v>
      </c>
      <c r="AF16" s="323">
        <f t="shared" si="3"/>
        <v>2060</v>
      </c>
      <c r="AG16" s="311">
        <f t="shared" si="13"/>
        <v>2121.8</v>
      </c>
      <c r="AH16" s="311">
        <f t="shared" si="14"/>
        <v>0</v>
      </c>
      <c r="AI16" s="311">
        <f t="shared" si="13"/>
        <v>0</v>
      </c>
      <c r="AJ16" s="311">
        <f t="shared" si="15"/>
        <v>2121.8</v>
      </c>
      <c r="AK16" s="311">
        <f aca="true" t="shared" si="16" ref="AK16:AK77">AG16*3%+AG16</f>
        <v>2185.454</v>
      </c>
      <c r="AL16" s="311">
        <f aca="true" t="shared" si="17" ref="AL16:AL77">AH16*3%+AH16</f>
        <v>0</v>
      </c>
      <c r="AM16" s="311">
        <f aca="true" t="shared" si="18" ref="AM16:AM77">AI16*3%+AI16</f>
        <v>0</v>
      </c>
      <c r="AN16" s="329">
        <f t="shared" si="8"/>
        <v>2185.454</v>
      </c>
      <c r="AO16" s="311">
        <f t="shared" si="9"/>
        <v>8367.254</v>
      </c>
    </row>
    <row r="17" spans="1:41" s="247" customFormat="1" ht="30" customHeight="1">
      <c r="A17" s="239"/>
      <c r="B17" s="239"/>
      <c r="C17" s="239"/>
      <c r="D17" s="521" t="s">
        <v>795</v>
      </c>
      <c r="E17" s="522"/>
      <c r="F17" s="240"/>
      <c r="G17" s="240"/>
      <c r="H17" s="240"/>
      <c r="I17" s="240"/>
      <c r="J17" s="240"/>
      <c r="K17" s="240"/>
      <c r="L17" s="240"/>
      <c r="M17" s="240"/>
      <c r="N17" s="240"/>
      <c r="O17" s="241"/>
      <c r="P17" s="241"/>
      <c r="Q17" s="242"/>
      <c r="R17" s="243"/>
      <c r="S17" s="244"/>
      <c r="T17" s="245"/>
      <c r="U17" s="245"/>
      <c r="V17" s="245"/>
      <c r="W17" s="245"/>
      <c r="X17" s="245"/>
      <c r="Y17" s="246">
        <f aca="true" t="shared" si="19" ref="Y17:AO17">Y18+Y19+Y20+Y53+Y54+Y55</f>
        <v>1982358</v>
      </c>
      <c r="Z17" s="245">
        <f t="shared" si="19"/>
        <v>3000</v>
      </c>
      <c r="AA17" s="246">
        <f t="shared" si="19"/>
        <v>414810</v>
      </c>
      <c r="AB17" s="245">
        <f t="shared" si="19"/>
        <v>2399240</v>
      </c>
      <c r="AC17" s="246">
        <f t="shared" si="19"/>
        <v>2034618.74</v>
      </c>
      <c r="AD17" s="245">
        <f t="shared" si="19"/>
        <v>2060</v>
      </c>
      <c r="AE17" s="245">
        <f t="shared" si="19"/>
        <v>477254.3</v>
      </c>
      <c r="AF17" s="246">
        <f t="shared" si="19"/>
        <v>2512977.2</v>
      </c>
      <c r="AG17" s="245">
        <f t="shared" si="19"/>
        <v>2096657.3022</v>
      </c>
      <c r="AH17" s="246">
        <f t="shared" si="19"/>
        <v>2121.8</v>
      </c>
      <c r="AI17" s="245">
        <f t="shared" si="19"/>
        <v>440071.929</v>
      </c>
      <c r="AJ17" s="246">
        <f t="shared" si="19"/>
        <v>2537866.516</v>
      </c>
      <c r="AK17" s="245">
        <f t="shared" si="19"/>
        <v>2159557.0212660003</v>
      </c>
      <c r="AL17" s="245">
        <f t="shared" si="19"/>
        <v>2185.454</v>
      </c>
      <c r="AM17" s="246">
        <f t="shared" si="19"/>
        <v>553274.08687</v>
      </c>
      <c r="AN17" s="245">
        <f t="shared" si="19"/>
        <v>2714002.51148</v>
      </c>
      <c r="AO17" s="246">
        <f t="shared" si="19"/>
        <v>10167968.633336002</v>
      </c>
    </row>
    <row r="18" spans="1:41" s="238" customFormat="1" ht="96">
      <c r="A18" s="489"/>
      <c r="B18" s="482" t="s">
        <v>1012</v>
      </c>
      <c r="C18" s="518">
        <v>47.2</v>
      </c>
      <c r="D18" s="495" t="str">
        <f>+'PLAN INDICATIVO 2012 2015'!O18:O19</f>
        <v>2.1 Regimen Subsidiado</v>
      </c>
      <c r="E18" s="302">
        <v>45</v>
      </c>
      <c r="F18" s="344" t="s">
        <v>869</v>
      </c>
      <c r="G18" s="345" t="s">
        <v>569</v>
      </c>
      <c r="H18" s="325">
        <v>0.9214</v>
      </c>
      <c r="I18" s="346">
        <v>0.9414</v>
      </c>
      <c r="J18" s="346">
        <v>0.925</v>
      </c>
      <c r="K18" s="325">
        <v>0.93</v>
      </c>
      <c r="L18" s="346">
        <v>0.935</v>
      </c>
      <c r="M18" s="346">
        <v>0.9114</v>
      </c>
      <c r="N18" s="484">
        <v>65</v>
      </c>
      <c r="O18" s="501" t="s">
        <v>352</v>
      </c>
      <c r="P18" s="327">
        <v>35</v>
      </c>
      <c r="Q18" s="345" t="s">
        <v>870</v>
      </c>
      <c r="R18" s="345" t="s">
        <v>207</v>
      </c>
      <c r="S18" s="334">
        <v>8297</v>
      </c>
      <c r="T18" s="334">
        <v>8297</v>
      </c>
      <c r="U18" s="334">
        <v>8297</v>
      </c>
      <c r="V18" s="334">
        <v>8297</v>
      </c>
      <c r="W18" s="334">
        <v>8297</v>
      </c>
      <c r="X18" s="334">
        <v>8297</v>
      </c>
      <c r="Y18" s="310">
        <v>1929002</v>
      </c>
      <c r="Z18" s="347">
        <v>0</v>
      </c>
      <c r="AA18" s="348">
        <v>0</v>
      </c>
      <c r="AB18" s="310">
        <f>Y18+Z18+AA18</f>
        <v>1929002</v>
      </c>
      <c r="AC18" s="312">
        <f t="shared" si="10"/>
        <v>1986872.06</v>
      </c>
      <c r="AD18" s="312">
        <f t="shared" si="11"/>
        <v>0</v>
      </c>
      <c r="AE18" s="312">
        <f t="shared" si="12"/>
        <v>0</v>
      </c>
      <c r="AF18" s="323">
        <f t="shared" si="3"/>
        <v>1986872.06</v>
      </c>
      <c r="AG18" s="312">
        <f t="shared" si="13"/>
        <v>2046478.2218</v>
      </c>
      <c r="AH18" s="323">
        <f t="shared" si="14"/>
        <v>0</v>
      </c>
      <c r="AI18" s="312">
        <f t="shared" si="13"/>
        <v>0</v>
      </c>
      <c r="AJ18" s="312">
        <f t="shared" si="15"/>
        <v>2046478.2218</v>
      </c>
      <c r="AK18" s="312">
        <f t="shared" si="16"/>
        <v>2107872.568454</v>
      </c>
      <c r="AL18" s="312">
        <f t="shared" si="17"/>
        <v>0</v>
      </c>
      <c r="AM18" s="312">
        <f t="shared" si="18"/>
        <v>0</v>
      </c>
      <c r="AN18" s="349">
        <f t="shared" si="8"/>
        <v>2107872.568454</v>
      </c>
      <c r="AO18" s="312">
        <f t="shared" si="9"/>
        <v>8070224.850254</v>
      </c>
    </row>
    <row r="19" spans="1:41" s="238" customFormat="1" ht="144">
      <c r="A19" s="490"/>
      <c r="B19" s="486"/>
      <c r="C19" s="519"/>
      <c r="D19" s="496"/>
      <c r="E19" s="302">
        <v>5</v>
      </c>
      <c r="F19" s="344" t="s">
        <v>570</v>
      </c>
      <c r="G19" s="345" t="s">
        <v>444</v>
      </c>
      <c r="H19" s="325">
        <v>0.84</v>
      </c>
      <c r="I19" s="325">
        <v>0.95</v>
      </c>
      <c r="J19" s="325">
        <v>0.95</v>
      </c>
      <c r="K19" s="325">
        <v>0.95</v>
      </c>
      <c r="L19" s="325">
        <v>0.95</v>
      </c>
      <c r="M19" s="325">
        <v>0.95</v>
      </c>
      <c r="N19" s="485"/>
      <c r="O19" s="502"/>
      <c r="P19" s="327">
        <v>5</v>
      </c>
      <c r="Q19" s="345" t="s">
        <v>168</v>
      </c>
      <c r="R19" s="345" t="s">
        <v>574</v>
      </c>
      <c r="S19" s="334">
        <v>8297</v>
      </c>
      <c r="T19" s="334">
        <v>8497</v>
      </c>
      <c r="U19" s="334">
        <v>8297</v>
      </c>
      <c r="V19" s="334">
        <v>8297</v>
      </c>
      <c r="W19" s="334">
        <v>8297</v>
      </c>
      <c r="X19" s="334">
        <v>8297</v>
      </c>
      <c r="Y19" s="310">
        <v>0</v>
      </c>
      <c r="Z19" s="310">
        <v>0</v>
      </c>
      <c r="AA19" s="310">
        <v>388014</v>
      </c>
      <c r="AB19" s="310">
        <f aca="true" t="shared" si="20" ref="AB19:AB55">Y19+Z19+AA19</f>
        <v>388014</v>
      </c>
      <c r="AC19" s="311">
        <f t="shared" si="10"/>
        <v>0</v>
      </c>
      <c r="AD19" s="311">
        <f t="shared" si="11"/>
        <v>0</v>
      </c>
      <c r="AE19" s="311">
        <f t="shared" si="12"/>
        <v>399654.42</v>
      </c>
      <c r="AF19" s="312">
        <f t="shared" si="3"/>
        <v>399654.42</v>
      </c>
      <c r="AG19" s="311">
        <f t="shared" si="13"/>
        <v>0</v>
      </c>
      <c r="AH19" s="311">
        <f t="shared" si="14"/>
        <v>0</v>
      </c>
      <c r="AI19" s="311">
        <f t="shared" si="13"/>
        <v>411644.0526</v>
      </c>
      <c r="AJ19" s="311">
        <f t="shared" si="15"/>
        <v>411644.0526</v>
      </c>
      <c r="AK19" s="311">
        <f t="shared" si="16"/>
        <v>0</v>
      </c>
      <c r="AL19" s="311">
        <f t="shared" si="17"/>
        <v>0</v>
      </c>
      <c r="AM19" s="311">
        <f t="shared" si="18"/>
        <v>423993.37417799997</v>
      </c>
      <c r="AN19" s="329">
        <f t="shared" si="8"/>
        <v>423993.37417799997</v>
      </c>
      <c r="AO19" s="311">
        <f t="shared" si="9"/>
        <v>1623305.846778</v>
      </c>
    </row>
    <row r="20" spans="1:41" s="248" customFormat="1" ht="132">
      <c r="A20" s="490"/>
      <c r="B20" s="486"/>
      <c r="C20" s="519"/>
      <c r="D20" s="496"/>
      <c r="E20" s="302">
        <v>5</v>
      </c>
      <c r="F20" s="344" t="s">
        <v>571</v>
      </c>
      <c r="G20" s="350" t="s">
        <v>447</v>
      </c>
      <c r="H20" s="351">
        <v>0</v>
      </c>
      <c r="I20" s="351" t="s">
        <v>901</v>
      </c>
      <c r="J20" s="351" t="s">
        <v>901</v>
      </c>
      <c r="K20" s="351" t="s">
        <v>901</v>
      </c>
      <c r="L20" s="351" t="s">
        <v>901</v>
      </c>
      <c r="M20" s="351" t="s">
        <v>901</v>
      </c>
      <c r="N20" s="352">
        <v>10</v>
      </c>
      <c r="O20" s="353" t="s">
        <v>353</v>
      </c>
      <c r="P20" s="354"/>
      <c r="Q20" s="355"/>
      <c r="R20" s="356"/>
      <c r="S20" s="357"/>
      <c r="T20" s="358"/>
      <c r="U20" s="358"/>
      <c r="V20" s="358"/>
      <c r="W20" s="358"/>
      <c r="X20" s="358"/>
      <c r="Y20" s="359">
        <f>Y21+Y22+Y23+Y24+Y25+Y26+Y27+Y28+Y29+Y30+Y31+Y32+Y33+Y34+Y35+Y36+Y37+Y38+Y39+Y40+Y41+Y42+Y43+Y44+Y45+Y46+Y47+Y48+Y49+Y49+Y50+Y51+Y52</f>
        <v>53356</v>
      </c>
      <c r="Z20" s="360">
        <f>Z21+Z22+Z23+Z24+Z25+Z26+Z27+Z28+Z29+Z30+Z31+Z32+Z33+Z34+Z35+Z36+Z37+Z38+Z39+Z40+Z41+Z42+Z43+Z44+Z45+Z46+Z47+Z48+Z49+Z50+Z51+Z52</f>
        <v>3000</v>
      </c>
      <c r="AA20" s="359">
        <f>AA21+AA22+AA23+AA24+AA25+AA26+AA27+AA28+AA29+AA30+AA31+AA32+AA33+AA34+AA35+AA36+AA37+AA38+AA39+AA40+AA41+AA42+AA43+AA44+AA45+AA46+AA47+AA48+AA49+AA49+AA50+AA51+AA52</f>
        <v>2156</v>
      </c>
      <c r="AB20" s="360">
        <f>AB21+AB22+AB23+AB24+AB25+AB26+AB27+AB28+AB29+AB30+AB31+AB32+AB33+AB34+AB35+AB36+AB37+AB38+AB39+AB40+AB41+AB42+AB43+AB44+AB45+AB46+AB47+AB48+AB49+AB50+AB51+AB52</f>
        <v>57584</v>
      </c>
      <c r="AC20" s="361">
        <f>AC21+AC22+AC23+AC24+AC25+AC26+AC27+AC28+AC29+AC30+AC31+AC32+AC33+AC34+AC35+AC36+AC37+AC38+AC39+AC40+AC41+AC42+AC43+AC44+AC45+AC46+AC47+AC48+AC49+AC49+AC50+AC51+AC52</f>
        <v>47746.67999999999</v>
      </c>
      <c r="AD20" s="358">
        <f>AD21+AD22+AD23+AD24+AD25+AD26+AD27+AD28+AD29+AD30+AD31+AD32+AD33+AD34+AD35+AD36+AD37+AD38+AD39+AD40+AD41+AD42+AD43+AD44+AD45+AD46+AD47+AD48+AD49+AD50+AD51+AD52</f>
        <v>2060</v>
      </c>
      <c r="AE20" s="361">
        <f>AE21+AE22+AE23+AE24+AE25+AE26+AE27+AE28+AE29+AE30+AE31+AE32+AE33+AE34+AE35+AE36+AE37+AE38+AE39+AE40+AE41+AE42+AE43+AE44+AE45+AE46+AE47+AE48+AE49+AE49+AE50+AE51+AE52</f>
        <v>2220.68</v>
      </c>
      <c r="AF20" s="358">
        <f>AF21+AF22+AF23+AF24+AF25+AF26+AF27+AF28+AF29+AF30+AF31+AF32+AF33+AF34+AF35+AF36+AF37+AF38+AF39+AF40+AF41+AF42+AF43+AF44+AF45+AF46+AF47+AF48+AF49+AF50+AF51+AF52</f>
        <v>51071.52</v>
      </c>
      <c r="AG20" s="361">
        <f>AG21+AG22+AG23+AG24+AG25+AG26+AG27+AG28+AG29+AG30+AG31+AG32+AG33+AG34+AG35+AG36+AG37+AG38+AG39+AG40+AG41+AG42+AG43+AG44+AG45+AG46+AG47+AG48+AG49+AG49+AG50+AG51+AG52</f>
        <v>49179.0804</v>
      </c>
      <c r="AH20" s="358">
        <f>AH21+AH22+AH23+AH24+AH25+AH26+AH27+AH28+AH29+AH30+AH31+AH32+AH33+AH34+AH35+AH36+AH37+AH38+AH39+AH40+AH41+AH42+AH43+AH44+AH45+AH46+AH47+AH48+AH49+AH50+AH51+AH52</f>
        <v>2121.8</v>
      </c>
      <c r="AI20" s="361">
        <f>AI21+AI22+AI23+AI24+AI25+AI26+AI27+AI28+AI29+AI30+AI31+AI32+AI33+AI34+AI35+AI36+AI37+AI38+AI39+AI40+AI41+AI42+AI43+AI44+AI45+AI46+AI47+AI48+AI49+AI49+AI50+AI51+AI52</f>
        <v>2287.3003999999996</v>
      </c>
      <c r="AJ20" s="358">
        <f>AJ21+AJ22+AJ23+AJ24+AJ25+AJ26+AJ27+AJ28+AJ29+AJ30+AJ31+AJ32+AJ33+AJ34+AJ35+AJ36+AJ37+AJ38+AJ39+AJ40+AJ41+AJ42+AJ43+AJ44+AJ45+AJ46+AJ47+AJ48+AJ49+AJ50+AJ51+AJ52</f>
        <v>52603.665599999986</v>
      </c>
      <c r="AK20" s="361">
        <f>AK21+AK22+AK23+AK24+AK25+AK26+AK27+AK28+AK29+AK30+AK31+AK32+AK33+AK34+AK35+AK36+AK37+AK38+AK39+AK40+AK41+AK42+AK43+AK44+AK45+AK46+AK47+AK48+AK49+AK49+AK50+AK51+AK52</f>
        <v>50654.45281199998</v>
      </c>
      <c r="AL20" s="358">
        <f>AL21+AL22+AL23+AL24+AL25+AL26+AL27+AL28+AL29+AL30+AL31+AL32+AL33+AL34+AL35+AL36+AL37+AL38+AL39+AL40+AL41+AL42+AL43+AL44+AL45+AL46+AL47+AL48+AL49+AL50+AL51+AL52</f>
        <v>2185.454</v>
      </c>
      <c r="AM20" s="361">
        <f>AM21+AM22+AM23+AM24+AM25+AM26+AM27+AM28+AM29+AM30+AM31+AM32+AM33+AM34+AM35+AM36+AM37+AM38+AM39+AM40+AM41+AM42+AM43+AM44+AM45+AM46+AM47+AM48+AM49+AM49+AM50+AM51+AM52</f>
        <v>2355.9194119999997</v>
      </c>
      <c r="AN20" s="358">
        <f>AN21+AN22+AN23+AN24+AN25+AN26+AN27+AN28+AN29+AN30+AN31+AN32+AN33+AN34+AN35+AN36+AN37+AN38+AN39+AN40+AN41+AN42+AN43+AN44+AN45+AN46+AN47+AN48+AN49+AN50+AN51+AN52</f>
        <v>54181.77556799998</v>
      </c>
      <c r="AO20" s="361">
        <f>AO21+AO22+AO23+AO24+AO25+AO26+AO27+AO28+AO29+AO30+AO31+AO32+AO33+AO34+AO35+AO36+AO37+AO38+AO39+AO40+AO41+AO42+AO43+AO44+AO45+AO46+AO47+AO48+AO49+AO49+AO50+AO51+AO52</f>
        <v>219323.36702399998</v>
      </c>
    </row>
    <row r="21" spans="1:41" s="238" customFormat="1" ht="60">
      <c r="A21" s="490"/>
      <c r="B21" s="486"/>
      <c r="C21" s="519"/>
      <c r="D21" s="496"/>
      <c r="E21" s="302">
        <v>5</v>
      </c>
      <c r="F21" s="362" t="s">
        <v>572</v>
      </c>
      <c r="G21" s="345" t="s">
        <v>462</v>
      </c>
      <c r="H21" s="315">
        <v>0</v>
      </c>
      <c r="I21" s="351" t="s">
        <v>901</v>
      </c>
      <c r="J21" s="351" t="s">
        <v>901</v>
      </c>
      <c r="K21" s="351" t="s">
        <v>901</v>
      </c>
      <c r="L21" s="351" t="s">
        <v>901</v>
      </c>
      <c r="M21" s="351" t="s">
        <v>901</v>
      </c>
      <c r="N21" s="479"/>
      <c r="O21" s="501" t="s">
        <v>354</v>
      </c>
      <c r="P21" s="327">
        <v>2</v>
      </c>
      <c r="Q21" s="326" t="s">
        <v>208</v>
      </c>
      <c r="R21" s="326" t="s">
        <v>3</v>
      </c>
      <c r="S21" s="315">
        <v>0</v>
      </c>
      <c r="T21" s="315">
        <v>150</v>
      </c>
      <c r="U21" s="315">
        <v>150</v>
      </c>
      <c r="V21" s="315">
        <v>150</v>
      </c>
      <c r="W21" s="315">
        <v>150</v>
      </c>
      <c r="X21" s="315">
        <v>150</v>
      </c>
      <c r="Y21" s="310">
        <v>500</v>
      </c>
      <c r="Z21" s="310">
        <v>500</v>
      </c>
      <c r="AA21" s="310">
        <v>0</v>
      </c>
      <c r="AB21" s="310">
        <f t="shared" si="20"/>
        <v>1000</v>
      </c>
      <c r="AC21" s="311">
        <f t="shared" si="10"/>
        <v>515</v>
      </c>
      <c r="AD21" s="311">
        <f t="shared" si="11"/>
        <v>515</v>
      </c>
      <c r="AE21" s="311">
        <f t="shared" si="12"/>
        <v>0</v>
      </c>
      <c r="AF21" s="323">
        <f t="shared" si="3"/>
        <v>1030</v>
      </c>
      <c r="AG21" s="312">
        <f t="shared" si="13"/>
        <v>530.45</v>
      </c>
      <c r="AH21" s="323">
        <f t="shared" si="14"/>
        <v>530.45</v>
      </c>
      <c r="AI21" s="312">
        <f t="shared" si="13"/>
        <v>0</v>
      </c>
      <c r="AJ21" s="311">
        <f t="shared" si="15"/>
        <v>1060.9</v>
      </c>
      <c r="AK21" s="311">
        <f t="shared" si="16"/>
        <v>546.3635</v>
      </c>
      <c r="AL21" s="311">
        <f t="shared" si="17"/>
        <v>546.3635</v>
      </c>
      <c r="AM21" s="311">
        <f t="shared" si="18"/>
        <v>0</v>
      </c>
      <c r="AN21" s="329">
        <f t="shared" si="8"/>
        <v>1092.727</v>
      </c>
      <c r="AO21" s="312">
        <f t="shared" si="9"/>
        <v>4183.627</v>
      </c>
    </row>
    <row r="22" spans="1:41" s="238" customFormat="1" ht="132">
      <c r="A22" s="490"/>
      <c r="B22" s="486"/>
      <c r="C22" s="519"/>
      <c r="D22" s="496"/>
      <c r="E22" s="302">
        <v>5</v>
      </c>
      <c r="F22" s="362" t="s">
        <v>726</v>
      </c>
      <c r="G22" s="345" t="s">
        <v>573</v>
      </c>
      <c r="H22" s="315">
        <v>0</v>
      </c>
      <c r="I22" s="351" t="s">
        <v>901</v>
      </c>
      <c r="J22" s="351" t="s">
        <v>901</v>
      </c>
      <c r="K22" s="351" t="s">
        <v>901</v>
      </c>
      <c r="L22" s="351" t="s">
        <v>901</v>
      </c>
      <c r="M22" s="351" t="s">
        <v>901</v>
      </c>
      <c r="N22" s="480"/>
      <c r="O22" s="503"/>
      <c r="P22" s="327">
        <v>2</v>
      </c>
      <c r="Q22" s="326" t="s">
        <v>209</v>
      </c>
      <c r="R22" s="326" t="s">
        <v>575</v>
      </c>
      <c r="S22" s="315">
        <v>0</v>
      </c>
      <c r="T22" s="315">
        <v>771</v>
      </c>
      <c r="U22" s="315">
        <v>771</v>
      </c>
      <c r="V22" s="315">
        <v>771</v>
      </c>
      <c r="W22" s="315">
        <v>771</v>
      </c>
      <c r="X22" s="315">
        <v>771</v>
      </c>
      <c r="Y22" s="310">
        <v>500</v>
      </c>
      <c r="Z22" s="310">
        <v>500</v>
      </c>
      <c r="AA22" s="310">
        <v>0</v>
      </c>
      <c r="AB22" s="310">
        <f t="shared" si="20"/>
        <v>1000</v>
      </c>
      <c r="AC22" s="311">
        <f t="shared" si="10"/>
        <v>515</v>
      </c>
      <c r="AD22" s="311">
        <f t="shared" si="11"/>
        <v>515</v>
      </c>
      <c r="AE22" s="311">
        <f t="shared" si="12"/>
        <v>0</v>
      </c>
      <c r="AF22" s="312">
        <f t="shared" si="3"/>
        <v>1030</v>
      </c>
      <c r="AG22" s="311">
        <f t="shared" si="13"/>
        <v>530.45</v>
      </c>
      <c r="AH22" s="311">
        <f t="shared" si="14"/>
        <v>530.45</v>
      </c>
      <c r="AI22" s="311">
        <f t="shared" si="13"/>
        <v>0</v>
      </c>
      <c r="AJ22" s="311">
        <f t="shared" si="15"/>
        <v>1060.9</v>
      </c>
      <c r="AK22" s="311">
        <f t="shared" si="16"/>
        <v>546.3635</v>
      </c>
      <c r="AL22" s="311">
        <f t="shared" si="17"/>
        <v>546.3635</v>
      </c>
      <c r="AM22" s="311">
        <f t="shared" si="18"/>
        <v>0</v>
      </c>
      <c r="AN22" s="329">
        <f t="shared" si="8"/>
        <v>1092.727</v>
      </c>
      <c r="AO22" s="311">
        <f t="shared" si="9"/>
        <v>4183.627</v>
      </c>
    </row>
    <row r="23" spans="1:41" s="238" customFormat="1" ht="84">
      <c r="A23" s="490"/>
      <c r="B23" s="486"/>
      <c r="C23" s="519"/>
      <c r="D23" s="496"/>
      <c r="E23" s="302"/>
      <c r="F23" s="362"/>
      <c r="G23" s="345"/>
      <c r="H23" s="315"/>
      <c r="I23" s="315"/>
      <c r="J23" s="315"/>
      <c r="K23" s="315"/>
      <c r="L23" s="315"/>
      <c r="M23" s="315"/>
      <c r="N23" s="480"/>
      <c r="O23" s="503"/>
      <c r="P23" s="327">
        <v>2</v>
      </c>
      <c r="Q23" s="326" t="s">
        <v>6</v>
      </c>
      <c r="R23" s="326" t="s">
        <v>576</v>
      </c>
      <c r="S23" s="315">
        <v>0</v>
      </c>
      <c r="T23" s="315">
        <v>4</v>
      </c>
      <c r="U23" s="315">
        <v>4</v>
      </c>
      <c r="V23" s="315">
        <v>4</v>
      </c>
      <c r="W23" s="315">
        <v>4</v>
      </c>
      <c r="X23" s="315">
        <v>4</v>
      </c>
      <c r="Y23" s="310">
        <v>1000</v>
      </c>
      <c r="Z23" s="310">
        <v>500</v>
      </c>
      <c r="AA23" s="310">
        <v>0</v>
      </c>
      <c r="AB23" s="310">
        <f t="shared" si="20"/>
        <v>1500</v>
      </c>
      <c r="AC23" s="311">
        <f t="shared" si="10"/>
        <v>1030</v>
      </c>
      <c r="AD23" s="311">
        <f t="shared" si="11"/>
        <v>515</v>
      </c>
      <c r="AE23" s="311">
        <f t="shared" si="12"/>
        <v>0</v>
      </c>
      <c r="AF23" s="323">
        <f t="shared" si="3"/>
        <v>1545</v>
      </c>
      <c r="AG23" s="311">
        <f t="shared" si="13"/>
        <v>1060.9</v>
      </c>
      <c r="AH23" s="311">
        <f t="shared" si="14"/>
        <v>530.45</v>
      </c>
      <c r="AI23" s="311">
        <f t="shared" si="13"/>
        <v>0</v>
      </c>
      <c r="AJ23" s="311">
        <f t="shared" si="15"/>
        <v>1591.3500000000001</v>
      </c>
      <c r="AK23" s="311">
        <f t="shared" si="16"/>
        <v>1092.727</v>
      </c>
      <c r="AL23" s="311">
        <f t="shared" si="17"/>
        <v>546.3635</v>
      </c>
      <c r="AM23" s="311">
        <f t="shared" si="18"/>
        <v>0</v>
      </c>
      <c r="AN23" s="329">
        <f t="shared" si="8"/>
        <v>1639.0905000000002</v>
      </c>
      <c r="AO23" s="311">
        <f t="shared" si="9"/>
        <v>6275.440500000001</v>
      </c>
    </row>
    <row r="24" spans="1:41" s="238" customFormat="1" ht="120">
      <c r="A24" s="490"/>
      <c r="B24" s="486"/>
      <c r="C24" s="519"/>
      <c r="D24" s="496"/>
      <c r="E24" s="302"/>
      <c r="F24" s="363"/>
      <c r="G24" s="336"/>
      <c r="H24" s="315"/>
      <c r="I24" s="315"/>
      <c r="J24" s="315"/>
      <c r="K24" s="315"/>
      <c r="L24" s="315"/>
      <c r="M24" s="315"/>
      <c r="N24" s="480"/>
      <c r="O24" s="503"/>
      <c r="P24" s="327">
        <v>2</v>
      </c>
      <c r="Q24" s="326" t="s">
        <v>577</v>
      </c>
      <c r="R24" s="326" t="s">
        <v>578</v>
      </c>
      <c r="S24" s="315">
        <v>0</v>
      </c>
      <c r="T24" s="334">
        <v>9004</v>
      </c>
      <c r="U24" s="334">
        <v>9004</v>
      </c>
      <c r="V24" s="334">
        <v>9004</v>
      </c>
      <c r="W24" s="334">
        <v>9004</v>
      </c>
      <c r="X24" s="334">
        <v>9004</v>
      </c>
      <c r="Y24" s="310">
        <v>12000</v>
      </c>
      <c r="Z24" s="310">
        <v>0</v>
      </c>
      <c r="AA24" s="310">
        <v>2156</v>
      </c>
      <c r="AB24" s="310">
        <f t="shared" si="20"/>
        <v>14156</v>
      </c>
      <c r="AC24" s="311">
        <f t="shared" si="10"/>
        <v>12360</v>
      </c>
      <c r="AD24" s="311">
        <f t="shared" si="11"/>
        <v>0</v>
      </c>
      <c r="AE24" s="311">
        <f t="shared" si="12"/>
        <v>2220.68</v>
      </c>
      <c r="AF24" s="312">
        <f t="shared" si="3"/>
        <v>14580.68</v>
      </c>
      <c r="AG24" s="312">
        <f t="shared" si="13"/>
        <v>12730.8</v>
      </c>
      <c r="AH24" s="323">
        <f t="shared" si="14"/>
        <v>0</v>
      </c>
      <c r="AI24" s="312">
        <f t="shared" si="13"/>
        <v>2287.3003999999996</v>
      </c>
      <c r="AJ24" s="311">
        <f t="shared" si="15"/>
        <v>15018.1004</v>
      </c>
      <c r="AK24" s="311">
        <f t="shared" si="16"/>
        <v>13112.723999999998</v>
      </c>
      <c r="AL24" s="311">
        <f t="shared" si="17"/>
        <v>0</v>
      </c>
      <c r="AM24" s="311">
        <f t="shared" si="18"/>
        <v>2355.9194119999997</v>
      </c>
      <c r="AN24" s="329">
        <f t="shared" si="8"/>
        <v>15468.643411999998</v>
      </c>
      <c r="AO24" s="312">
        <f t="shared" si="9"/>
        <v>59223.423812</v>
      </c>
    </row>
    <row r="25" spans="1:41" s="238" customFormat="1" ht="84">
      <c r="A25" s="490"/>
      <c r="B25" s="486"/>
      <c r="C25" s="519"/>
      <c r="D25" s="496"/>
      <c r="E25" s="302"/>
      <c r="F25" s="363"/>
      <c r="G25" s="336"/>
      <c r="H25" s="315"/>
      <c r="I25" s="315"/>
      <c r="J25" s="315"/>
      <c r="K25" s="315"/>
      <c r="L25" s="315"/>
      <c r="M25" s="315"/>
      <c r="N25" s="480"/>
      <c r="O25" s="503"/>
      <c r="P25" s="327">
        <v>2</v>
      </c>
      <c r="Q25" s="314" t="s">
        <v>211</v>
      </c>
      <c r="R25" s="314" t="s">
        <v>10</v>
      </c>
      <c r="S25" s="315">
        <v>0</v>
      </c>
      <c r="T25" s="315">
        <v>130</v>
      </c>
      <c r="U25" s="315">
        <v>130</v>
      </c>
      <c r="V25" s="315">
        <v>130</v>
      </c>
      <c r="W25" s="315">
        <v>130</v>
      </c>
      <c r="X25" s="315">
        <v>130</v>
      </c>
      <c r="Y25" s="310">
        <v>1000</v>
      </c>
      <c r="Z25" s="310">
        <v>0</v>
      </c>
      <c r="AA25" s="310">
        <v>0</v>
      </c>
      <c r="AB25" s="310">
        <f t="shared" si="20"/>
        <v>1000</v>
      </c>
      <c r="AC25" s="311">
        <f aca="true" t="shared" si="21" ref="AC25:AC86">Y25*3%+Y25</f>
        <v>1030</v>
      </c>
      <c r="AD25" s="311">
        <f aca="true" t="shared" si="22" ref="AD25:AD86">Z25*3%+Z25</f>
        <v>0</v>
      </c>
      <c r="AE25" s="311">
        <f aca="true" t="shared" si="23" ref="AE25:AE86">AA25*3%+AA25</f>
        <v>0</v>
      </c>
      <c r="AF25" s="312">
        <f t="shared" si="3"/>
        <v>1030</v>
      </c>
      <c r="AG25" s="311">
        <f t="shared" si="13"/>
        <v>1060.9</v>
      </c>
      <c r="AH25" s="311">
        <f t="shared" si="14"/>
        <v>0</v>
      </c>
      <c r="AI25" s="311">
        <f t="shared" si="13"/>
        <v>0</v>
      </c>
      <c r="AJ25" s="311">
        <f t="shared" si="15"/>
        <v>1060.9</v>
      </c>
      <c r="AK25" s="311">
        <f t="shared" si="16"/>
        <v>1092.727</v>
      </c>
      <c r="AL25" s="311">
        <f t="shared" si="17"/>
        <v>0</v>
      </c>
      <c r="AM25" s="311">
        <f t="shared" si="18"/>
        <v>0</v>
      </c>
      <c r="AN25" s="329">
        <f t="shared" si="8"/>
        <v>1092.727</v>
      </c>
      <c r="AO25" s="311">
        <f t="shared" si="9"/>
        <v>4183.627</v>
      </c>
    </row>
    <row r="26" spans="1:41" s="238" customFormat="1" ht="96">
      <c r="A26" s="490"/>
      <c r="B26" s="486"/>
      <c r="C26" s="519"/>
      <c r="D26" s="496"/>
      <c r="E26" s="302"/>
      <c r="F26" s="363"/>
      <c r="G26" s="336"/>
      <c r="H26" s="315"/>
      <c r="I26" s="315"/>
      <c r="J26" s="315"/>
      <c r="K26" s="315"/>
      <c r="L26" s="315"/>
      <c r="M26" s="315"/>
      <c r="N26" s="481"/>
      <c r="O26" s="502"/>
      <c r="P26" s="327">
        <v>2</v>
      </c>
      <c r="Q26" s="314" t="s">
        <v>579</v>
      </c>
      <c r="R26" s="314" t="s">
        <v>580</v>
      </c>
      <c r="S26" s="315">
        <v>0</v>
      </c>
      <c r="T26" s="315">
        <v>4</v>
      </c>
      <c r="U26" s="315">
        <v>4</v>
      </c>
      <c r="V26" s="315">
        <v>4</v>
      </c>
      <c r="W26" s="315">
        <v>4</v>
      </c>
      <c r="X26" s="315">
        <v>4</v>
      </c>
      <c r="Y26" s="310">
        <v>500</v>
      </c>
      <c r="Z26" s="310">
        <v>0</v>
      </c>
      <c r="AA26" s="310">
        <v>0</v>
      </c>
      <c r="AB26" s="310">
        <f t="shared" si="20"/>
        <v>500</v>
      </c>
      <c r="AC26" s="311">
        <f t="shared" si="21"/>
        <v>515</v>
      </c>
      <c r="AD26" s="311">
        <f t="shared" si="22"/>
        <v>0</v>
      </c>
      <c r="AE26" s="311">
        <f t="shared" si="23"/>
        <v>0</v>
      </c>
      <c r="AF26" s="323">
        <f t="shared" si="3"/>
        <v>515</v>
      </c>
      <c r="AG26" s="311">
        <f t="shared" si="13"/>
        <v>530.45</v>
      </c>
      <c r="AH26" s="311">
        <f t="shared" si="14"/>
        <v>0</v>
      </c>
      <c r="AI26" s="311">
        <f t="shared" si="13"/>
        <v>0</v>
      </c>
      <c r="AJ26" s="311">
        <f t="shared" si="15"/>
        <v>530.45</v>
      </c>
      <c r="AK26" s="311">
        <f t="shared" si="16"/>
        <v>546.3635</v>
      </c>
      <c r="AL26" s="311">
        <f t="shared" si="17"/>
        <v>0</v>
      </c>
      <c r="AM26" s="311">
        <f t="shared" si="18"/>
        <v>0</v>
      </c>
      <c r="AN26" s="329">
        <f t="shared" si="8"/>
        <v>546.3635</v>
      </c>
      <c r="AO26" s="311">
        <f t="shared" si="9"/>
        <v>2091.8135</v>
      </c>
    </row>
    <row r="27" spans="1:41" s="238" customFormat="1" ht="120">
      <c r="A27" s="490"/>
      <c r="B27" s="486"/>
      <c r="C27" s="519"/>
      <c r="D27" s="496"/>
      <c r="E27" s="302"/>
      <c r="F27" s="363"/>
      <c r="G27" s="336"/>
      <c r="H27" s="315"/>
      <c r="I27" s="315"/>
      <c r="J27" s="315"/>
      <c r="K27" s="315"/>
      <c r="L27" s="315"/>
      <c r="M27" s="315"/>
      <c r="N27" s="479"/>
      <c r="O27" s="501" t="s">
        <v>355</v>
      </c>
      <c r="P27" s="327">
        <v>2</v>
      </c>
      <c r="Q27" s="314" t="s">
        <v>581</v>
      </c>
      <c r="R27" s="314" t="s">
        <v>582</v>
      </c>
      <c r="S27" s="315">
        <v>0</v>
      </c>
      <c r="T27" s="315">
        <v>100</v>
      </c>
      <c r="U27" s="315">
        <v>100</v>
      </c>
      <c r="V27" s="315">
        <v>100</v>
      </c>
      <c r="W27" s="315">
        <v>100</v>
      </c>
      <c r="X27" s="315">
        <v>100</v>
      </c>
      <c r="Y27" s="310">
        <v>500</v>
      </c>
      <c r="Z27" s="310">
        <v>0</v>
      </c>
      <c r="AA27" s="310">
        <v>0</v>
      </c>
      <c r="AB27" s="310">
        <f t="shared" si="20"/>
        <v>500</v>
      </c>
      <c r="AC27" s="311">
        <f t="shared" si="21"/>
        <v>515</v>
      </c>
      <c r="AD27" s="311">
        <f t="shared" si="22"/>
        <v>0</v>
      </c>
      <c r="AE27" s="311">
        <f t="shared" si="23"/>
        <v>0</v>
      </c>
      <c r="AF27" s="312">
        <f t="shared" si="3"/>
        <v>515</v>
      </c>
      <c r="AG27" s="312">
        <f t="shared" si="13"/>
        <v>530.45</v>
      </c>
      <c r="AH27" s="323">
        <f t="shared" si="14"/>
        <v>0</v>
      </c>
      <c r="AI27" s="312">
        <f t="shared" si="13"/>
        <v>0</v>
      </c>
      <c r="AJ27" s="311">
        <f t="shared" si="15"/>
        <v>530.45</v>
      </c>
      <c r="AK27" s="311">
        <f t="shared" si="16"/>
        <v>546.3635</v>
      </c>
      <c r="AL27" s="311">
        <f t="shared" si="17"/>
        <v>0</v>
      </c>
      <c r="AM27" s="311">
        <f t="shared" si="18"/>
        <v>0</v>
      </c>
      <c r="AN27" s="329">
        <f t="shared" si="8"/>
        <v>546.3635</v>
      </c>
      <c r="AO27" s="312">
        <f t="shared" si="9"/>
        <v>2091.8135</v>
      </c>
    </row>
    <row r="28" spans="1:41" s="238" customFormat="1" ht="72">
      <c r="A28" s="490"/>
      <c r="B28" s="486"/>
      <c r="C28" s="519"/>
      <c r="D28" s="496"/>
      <c r="E28" s="302"/>
      <c r="F28" s="363"/>
      <c r="G28" s="336"/>
      <c r="H28" s="315"/>
      <c r="I28" s="315"/>
      <c r="J28" s="315"/>
      <c r="K28" s="315"/>
      <c r="L28" s="315"/>
      <c r="M28" s="315"/>
      <c r="N28" s="480"/>
      <c r="O28" s="503"/>
      <c r="P28" s="327">
        <v>2</v>
      </c>
      <c r="Q28" s="314" t="s">
        <v>21</v>
      </c>
      <c r="R28" s="314" t="s">
        <v>583</v>
      </c>
      <c r="S28" s="315">
        <v>0</v>
      </c>
      <c r="T28" s="315">
        <v>2</v>
      </c>
      <c r="U28" s="315">
        <v>2</v>
      </c>
      <c r="V28" s="315">
        <v>2</v>
      </c>
      <c r="W28" s="315">
        <v>2</v>
      </c>
      <c r="X28" s="315">
        <v>2</v>
      </c>
      <c r="Y28" s="310">
        <v>500</v>
      </c>
      <c r="Z28" s="310">
        <v>0</v>
      </c>
      <c r="AA28" s="310">
        <v>0</v>
      </c>
      <c r="AB28" s="310">
        <f t="shared" si="20"/>
        <v>500</v>
      </c>
      <c r="AC28" s="311">
        <f t="shared" si="21"/>
        <v>515</v>
      </c>
      <c r="AD28" s="311">
        <f t="shared" si="22"/>
        <v>0</v>
      </c>
      <c r="AE28" s="311">
        <f t="shared" si="23"/>
        <v>0</v>
      </c>
      <c r="AF28" s="323">
        <f t="shared" si="3"/>
        <v>515</v>
      </c>
      <c r="AG28" s="311">
        <f t="shared" si="13"/>
        <v>530.45</v>
      </c>
      <c r="AH28" s="311">
        <f t="shared" si="14"/>
        <v>0</v>
      </c>
      <c r="AI28" s="311">
        <f t="shared" si="13"/>
        <v>0</v>
      </c>
      <c r="AJ28" s="311">
        <f t="shared" si="15"/>
        <v>530.45</v>
      </c>
      <c r="AK28" s="311">
        <f t="shared" si="16"/>
        <v>546.3635</v>
      </c>
      <c r="AL28" s="311">
        <f t="shared" si="17"/>
        <v>0</v>
      </c>
      <c r="AM28" s="311">
        <f t="shared" si="18"/>
        <v>0</v>
      </c>
      <c r="AN28" s="329">
        <f t="shared" si="8"/>
        <v>546.3635</v>
      </c>
      <c r="AO28" s="311">
        <f t="shared" si="9"/>
        <v>2091.8135</v>
      </c>
    </row>
    <row r="29" spans="1:41" s="238" customFormat="1" ht="72">
      <c r="A29" s="490"/>
      <c r="B29" s="486"/>
      <c r="C29" s="519"/>
      <c r="D29" s="496"/>
      <c r="E29" s="302"/>
      <c r="F29" s="363"/>
      <c r="G29" s="336"/>
      <c r="H29" s="315"/>
      <c r="I29" s="315"/>
      <c r="J29" s="315"/>
      <c r="K29" s="315"/>
      <c r="L29" s="315"/>
      <c r="M29" s="315"/>
      <c r="N29" s="480"/>
      <c r="O29" s="503"/>
      <c r="P29" s="327">
        <v>2</v>
      </c>
      <c r="Q29" s="314" t="s">
        <v>584</v>
      </c>
      <c r="R29" s="314" t="s">
        <v>585</v>
      </c>
      <c r="S29" s="315">
        <v>0</v>
      </c>
      <c r="T29" s="315">
        <v>400</v>
      </c>
      <c r="U29" s="315">
        <v>400</v>
      </c>
      <c r="V29" s="315">
        <v>400</v>
      </c>
      <c r="W29" s="315">
        <v>400</v>
      </c>
      <c r="X29" s="315">
        <v>400</v>
      </c>
      <c r="Y29" s="310">
        <v>500</v>
      </c>
      <c r="Z29" s="310">
        <v>0</v>
      </c>
      <c r="AA29" s="310">
        <v>0</v>
      </c>
      <c r="AB29" s="310">
        <f t="shared" si="20"/>
        <v>500</v>
      </c>
      <c r="AC29" s="311">
        <f t="shared" si="21"/>
        <v>515</v>
      </c>
      <c r="AD29" s="311">
        <f t="shared" si="22"/>
        <v>0</v>
      </c>
      <c r="AE29" s="311">
        <f t="shared" si="23"/>
        <v>0</v>
      </c>
      <c r="AF29" s="312">
        <f t="shared" si="3"/>
        <v>515</v>
      </c>
      <c r="AG29" s="311">
        <f t="shared" si="13"/>
        <v>530.45</v>
      </c>
      <c r="AH29" s="311">
        <f t="shared" si="14"/>
        <v>0</v>
      </c>
      <c r="AI29" s="311">
        <f t="shared" si="13"/>
        <v>0</v>
      </c>
      <c r="AJ29" s="311">
        <f t="shared" si="15"/>
        <v>530.45</v>
      </c>
      <c r="AK29" s="311">
        <f t="shared" si="16"/>
        <v>546.3635</v>
      </c>
      <c r="AL29" s="311">
        <f t="shared" si="17"/>
        <v>0</v>
      </c>
      <c r="AM29" s="311">
        <f t="shared" si="18"/>
        <v>0</v>
      </c>
      <c r="AN29" s="329">
        <f t="shared" si="8"/>
        <v>546.3635</v>
      </c>
      <c r="AO29" s="311">
        <f t="shared" si="9"/>
        <v>2091.8135</v>
      </c>
    </row>
    <row r="30" spans="1:41" s="238" customFormat="1" ht="108">
      <c r="A30" s="490"/>
      <c r="B30" s="486"/>
      <c r="C30" s="519"/>
      <c r="D30" s="496"/>
      <c r="E30" s="302">
        <v>5</v>
      </c>
      <c r="F30" s="330" t="s">
        <v>741</v>
      </c>
      <c r="G30" s="328" t="s">
        <v>742</v>
      </c>
      <c r="H30" s="315">
        <v>0</v>
      </c>
      <c r="I30" s="315">
        <v>0</v>
      </c>
      <c r="J30" s="315"/>
      <c r="K30" s="315"/>
      <c r="L30" s="315"/>
      <c r="M30" s="315"/>
      <c r="N30" s="480"/>
      <c r="O30" s="503"/>
      <c r="P30" s="327">
        <v>1</v>
      </c>
      <c r="Q30" s="314" t="s">
        <v>11</v>
      </c>
      <c r="R30" s="314" t="s">
        <v>586</v>
      </c>
      <c r="S30" s="315">
        <v>0</v>
      </c>
      <c r="T30" s="315">
        <v>2</v>
      </c>
      <c r="U30" s="315">
        <v>2</v>
      </c>
      <c r="V30" s="315">
        <v>2</v>
      </c>
      <c r="W30" s="315">
        <v>2</v>
      </c>
      <c r="X30" s="315">
        <v>2</v>
      </c>
      <c r="Y30" s="310">
        <v>500</v>
      </c>
      <c r="Z30" s="310">
        <v>0</v>
      </c>
      <c r="AA30" s="310">
        <v>0</v>
      </c>
      <c r="AB30" s="310">
        <f t="shared" si="20"/>
        <v>500</v>
      </c>
      <c r="AC30" s="311">
        <f t="shared" si="21"/>
        <v>515</v>
      </c>
      <c r="AD30" s="311">
        <f t="shared" si="22"/>
        <v>0</v>
      </c>
      <c r="AE30" s="311">
        <f t="shared" si="23"/>
        <v>0</v>
      </c>
      <c r="AF30" s="312">
        <f t="shared" si="3"/>
        <v>515</v>
      </c>
      <c r="AG30" s="312">
        <f t="shared" si="13"/>
        <v>530.45</v>
      </c>
      <c r="AH30" s="323">
        <f t="shared" si="14"/>
        <v>0</v>
      </c>
      <c r="AI30" s="312">
        <f t="shared" si="13"/>
        <v>0</v>
      </c>
      <c r="AJ30" s="311">
        <f t="shared" si="15"/>
        <v>530.45</v>
      </c>
      <c r="AK30" s="311">
        <f t="shared" si="16"/>
        <v>546.3635</v>
      </c>
      <c r="AL30" s="311">
        <f t="shared" si="17"/>
        <v>0</v>
      </c>
      <c r="AM30" s="311">
        <f t="shared" si="18"/>
        <v>0</v>
      </c>
      <c r="AN30" s="329">
        <f t="shared" si="8"/>
        <v>546.3635</v>
      </c>
      <c r="AO30" s="312">
        <f t="shared" si="9"/>
        <v>2091.8135</v>
      </c>
    </row>
    <row r="31" spans="1:41" s="238" customFormat="1" ht="96.75">
      <c r="A31" s="490"/>
      <c r="B31" s="486"/>
      <c r="C31" s="519"/>
      <c r="D31" s="496"/>
      <c r="E31" s="302">
        <v>5</v>
      </c>
      <c r="F31" s="330" t="s">
        <v>725</v>
      </c>
      <c r="G31" s="328" t="s">
        <v>743</v>
      </c>
      <c r="H31" s="315">
        <v>0</v>
      </c>
      <c r="I31" s="315">
        <v>0</v>
      </c>
      <c r="J31" s="315"/>
      <c r="K31" s="315"/>
      <c r="L31" s="315"/>
      <c r="M31" s="315"/>
      <c r="N31" s="480"/>
      <c r="O31" s="503"/>
      <c r="P31" s="327">
        <v>1</v>
      </c>
      <c r="Q31" s="314" t="s">
        <v>145</v>
      </c>
      <c r="R31" s="314" t="s">
        <v>587</v>
      </c>
      <c r="S31" s="315">
        <v>0</v>
      </c>
      <c r="T31" s="315">
        <v>12</v>
      </c>
      <c r="U31" s="315">
        <v>12</v>
      </c>
      <c r="V31" s="315">
        <v>12</v>
      </c>
      <c r="W31" s="315">
        <v>12</v>
      </c>
      <c r="X31" s="315">
        <v>12</v>
      </c>
      <c r="Y31" s="310">
        <v>500</v>
      </c>
      <c r="Z31" s="310">
        <v>0</v>
      </c>
      <c r="AA31" s="310">
        <v>0</v>
      </c>
      <c r="AB31" s="310">
        <f t="shared" si="20"/>
        <v>500</v>
      </c>
      <c r="AC31" s="311">
        <f t="shared" si="21"/>
        <v>515</v>
      </c>
      <c r="AD31" s="311">
        <f t="shared" si="22"/>
        <v>0</v>
      </c>
      <c r="AE31" s="311">
        <f t="shared" si="23"/>
        <v>0</v>
      </c>
      <c r="AF31" s="323">
        <f t="shared" si="3"/>
        <v>515</v>
      </c>
      <c r="AG31" s="311">
        <f t="shared" si="13"/>
        <v>530.45</v>
      </c>
      <c r="AH31" s="311">
        <f t="shared" si="14"/>
        <v>0</v>
      </c>
      <c r="AI31" s="311">
        <f t="shared" si="13"/>
        <v>0</v>
      </c>
      <c r="AJ31" s="311">
        <f t="shared" si="15"/>
        <v>530.45</v>
      </c>
      <c r="AK31" s="311">
        <f t="shared" si="16"/>
        <v>546.3635</v>
      </c>
      <c r="AL31" s="311">
        <f t="shared" si="17"/>
        <v>0</v>
      </c>
      <c r="AM31" s="311">
        <f t="shared" si="18"/>
        <v>0</v>
      </c>
      <c r="AN31" s="329">
        <f t="shared" si="8"/>
        <v>546.3635</v>
      </c>
      <c r="AO31" s="311">
        <f t="shared" si="9"/>
        <v>2091.8135</v>
      </c>
    </row>
    <row r="32" spans="1:41" s="238" customFormat="1" ht="84">
      <c r="A32" s="490"/>
      <c r="B32" s="486"/>
      <c r="C32" s="519"/>
      <c r="D32" s="496"/>
      <c r="E32" s="302"/>
      <c r="F32" s="335"/>
      <c r="G32" s="336"/>
      <c r="H32" s="315"/>
      <c r="I32" s="315"/>
      <c r="J32" s="315"/>
      <c r="K32" s="315"/>
      <c r="L32" s="315"/>
      <c r="M32" s="315"/>
      <c r="N32" s="480"/>
      <c r="O32" s="503"/>
      <c r="P32" s="327">
        <v>1</v>
      </c>
      <c r="Q32" s="326" t="s">
        <v>588</v>
      </c>
      <c r="R32" s="326" t="s">
        <v>9</v>
      </c>
      <c r="S32" s="315">
        <v>0</v>
      </c>
      <c r="T32" s="315">
        <v>8</v>
      </c>
      <c r="U32" s="315">
        <v>2</v>
      </c>
      <c r="V32" s="315">
        <v>4</v>
      </c>
      <c r="W32" s="315">
        <v>6</v>
      </c>
      <c r="X32" s="315">
        <v>8</v>
      </c>
      <c r="Y32" s="310">
        <v>500</v>
      </c>
      <c r="Z32" s="310">
        <v>0</v>
      </c>
      <c r="AA32" s="310">
        <v>0</v>
      </c>
      <c r="AB32" s="310">
        <f t="shared" si="20"/>
        <v>500</v>
      </c>
      <c r="AC32" s="311">
        <f t="shared" si="21"/>
        <v>515</v>
      </c>
      <c r="AD32" s="311">
        <f t="shared" si="22"/>
        <v>0</v>
      </c>
      <c r="AE32" s="311">
        <f t="shared" si="23"/>
        <v>0</v>
      </c>
      <c r="AF32" s="312">
        <f t="shared" si="3"/>
        <v>515</v>
      </c>
      <c r="AG32" s="311">
        <f t="shared" si="13"/>
        <v>530.45</v>
      </c>
      <c r="AH32" s="311">
        <f t="shared" si="14"/>
        <v>0</v>
      </c>
      <c r="AI32" s="311">
        <f t="shared" si="13"/>
        <v>0</v>
      </c>
      <c r="AJ32" s="311">
        <f t="shared" si="15"/>
        <v>530.45</v>
      </c>
      <c r="AK32" s="311">
        <f t="shared" si="16"/>
        <v>546.3635</v>
      </c>
      <c r="AL32" s="311">
        <f t="shared" si="17"/>
        <v>0</v>
      </c>
      <c r="AM32" s="311">
        <f t="shared" si="18"/>
        <v>0</v>
      </c>
      <c r="AN32" s="329">
        <f t="shared" si="8"/>
        <v>546.3635</v>
      </c>
      <c r="AO32" s="311">
        <f t="shared" si="9"/>
        <v>2091.8135</v>
      </c>
    </row>
    <row r="33" spans="1:41" s="238" customFormat="1" ht="84">
      <c r="A33" s="490"/>
      <c r="B33" s="486"/>
      <c r="C33" s="519"/>
      <c r="D33" s="496"/>
      <c r="E33" s="302">
        <v>5</v>
      </c>
      <c r="F33" s="313" t="s">
        <v>744</v>
      </c>
      <c r="G33" s="314" t="s">
        <v>745</v>
      </c>
      <c r="H33" s="315">
        <v>2</v>
      </c>
      <c r="I33" s="315">
        <v>1</v>
      </c>
      <c r="J33" s="315"/>
      <c r="K33" s="315"/>
      <c r="L33" s="315"/>
      <c r="M33" s="315"/>
      <c r="N33" s="480"/>
      <c r="O33" s="503"/>
      <c r="P33" s="327">
        <v>1</v>
      </c>
      <c r="Q33" s="314" t="s">
        <v>589</v>
      </c>
      <c r="R33" s="314" t="s">
        <v>590</v>
      </c>
      <c r="S33" s="315">
        <v>0</v>
      </c>
      <c r="T33" s="315">
        <v>400</v>
      </c>
      <c r="U33" s="315">
        <v>400</v>
      </c>
      <c r="V33" s="315">
        <v>400</v>
      </c>
      <c r="W33" s="315">
        <v>400</v>
      </c>
      <c r="X33" s="315">
        <v>400</v>
      </c>
      <c r="Y33" s="310">
        <v>500</v>
      </c>
      <c r="Z33" s="310">
        <v>0</v>
      </c>
      <c r="AA33" s="310">
        <v>0</v>
      </c>
      <c r="AB33" s="310">
        <f t="shared" si="20"/>
        <v>500</v>
      </c>
      <c r="AC33" s="311">
        <f t="shared" si="21"/>
        <v>515</v>
      </c>
      <c r="AD33" s="311">
        <f t="shared" si="22"/>
        <v>0</v>
      </c>
      <c r="AE33" s="311">
        <f t="shared" si="23"/>
        <v>0</v>
      </c>
      <c r="AF33" s="323">
        <f t="shared" si="3"/>
        <v>515</v>
      </c>
      <c r="AG33" s="312">
        <f t="shared" si="13"/>
        <v>530.45</v>
      </c>
      <c r="AH33" s="323">
        <f t="shared" si="14"/>
        <v>0</v>
      </c>
      <c r="AI33" s="312">
        <f t="shared" si="13"/>
        <v>0</v>
      </c>
      <c r="AJ33" s="311">
        <f t="shared" si="15"/>
        <v>530.45</v>
      </c>
      <c r="AK33" s="311">
        <f t="shared" si="16"/>
        <v>546.3635</v>
      </c>
      <c r="AL33" s="311">
        <f t="shared" si="17"/>
        <v>0</v>
      </c>
      <c r="AM33" s="311">
        <f t="shared" si="18"/>
        <v>0</v>
      </c>
      <c r="AN33" s="329">
        <f t="shared" si="8"/>
        <v>546.3635</v>
      </c>
      <c r="AO33" s="312">
        <f t="shared" si="9"/>
        <v>2091.8135</v>
      </c>
    </row>
    <row r="34" spans="1:41" s="238" customFormat="1" ht="84">
      <c r="A34" s="490"/>
      <c r="B34" s="486"/>
      <c r="C34" s="519"/>
      <c r="D34" s="496"/>
      <c r="E34" s="302"/>
      <c r="F34" s="335"/>
      <c r="G34" s="336"/>
      <c r="H34" s="315"/>
      <c r="I34" s="315"/>
      <c r="J34" s="315"/>
      <c r="K34" s="315"/>
      <c r="L34" s="315"/>
      <c r="M34" s="315"/>
      <c r="N34" s="481"/>
      <c r="O34" s="502"/>
      <c r="P34" s="327">
        <v>1</v>
      </c>
      <c r="Q34" s="314" t="s">
        <v>214</v>
      </c>
      <c r="R34" s="314" t="s">
        <v>147</v>
      </c>
      <c r="S34" s="315">
        <v>0</v>
      </c>
      <c r="T34" s="315">
        <v>300</v>
      </c>
      <c r="U34" s="315">
        <v>300</v>
      </c>
      <c r="V34" s="315">
        <v>300</v>
      </c>
      <c r="W34" s="315">
        <v>300</v>
      </c>
      <c r="X34" s="315">
        <v>300</v>
      </c>
      <c r="Y34" s="310">
        <v>500</v>
      </c>
      <c r="Z34" s="310">
        <v>0</v>
      </c>
      <c r="AA34" s="310">
        <v>0</v>
      </c>
      <c r="AB34" s="310">
        <f>Y34+Z34+AA34</f>
        <v>500</v>
      </c>
      <c r="AC34" s="311">
        <f t="shared" si="21"/>
        <v>515</v>
      </c>
      <c r="AD34" s="311">
        <f t="shared" si="22"/>
        <v>0</v>
      </c>
      <c r="AE34" s="311">
        <f t="shared" si="23"/>
        <v>0</v>
      </c>
      <c r="AF34" s="312">
        <f t="shared" si="3"/>
        <v>515</v>
      </c>
      <c r="AG34" s="311">
        <f t="shared" si="13"/>
        <v>530.45</v>
      </c>
      <c r="AH34" s="311">
        <f t="shared" si="14"/>
        <v>0</v>
      </c>
      <c r="AI34" s="311">
        <f t="shared" si="13"/>
        <v>0</v>
      </c>
      <c r="AJ34" s="311">
        <f t="shared" si="15"/>
        <v>530.45</v>
      </c>
      <c r="AK34" s="311">
        <f t="shared" si="16"/>
        <v>546.3635</v>
      </c>
      <c r="AL34" s="311">
        <f t="shared" si="17"/>
        <v>0</v>
      </c>
      <c r="AM34" s="311">
        <f t="shared" si="18"/>
        <v>0</v>
      </c>
      <c r="AN34" s="329">
        <f t="shared" si="8"/>
        <v>546.3635</v>
      </c>
      <c r="AO34" s="311">
        <f t="shared" si="9"/>
        <v>2091.8135</v>
      </c>
    </row>
    <row r="35" spans="1:41" s="238" customFormat="1" ht="96">
      <c r="A35" s="490"/>
      <c r="B35" s="486"/>
      <c r="C35" s="519"/>
      <c r="D35" s="496"/>
      <c r="E35" s="302"/>
      <c r="F35" s="335"/>
      <c r="G35" s="336"/>
      <c r="H35" s="315"/>
      <c r="I35" s="315"/>
      <c r="J35" s="315"/>
      <c r="K35" s="315"/>
      <c r="L35" s="315"/>
      <c r="M35" s="315"/>
      <c r="N35" s="315"/>
      <c r="O35" s="314" t="s">
        <v>356</v>
      </c>
      <c r="P35" s="327">
        <v>1</v>
      </c>
      <c r="Q35" s="314" t="s">
        <v>240</v>
      </c>
      <c r="R35" s="314" t="s">
        <v>591</v>
      </c>
      <c r="S35" s="315">
        <v>0</v>
      </c>
      <c r="T35" s="315">
        <v>7410</v>
      </c>
      <c r="U35" s="315">
        <v>1500</v>
      </c>
      <c r="V35" s="315">
        <v>3000</v>
      </c>
      <c r="W35" s="315">
        <v>5000</v>
      </c>
      <c r="X35" s="315">
        <v>7410</v>
      </c>
      <c r="Y35" s="310">
        <v>2000</v>
      </c>
      <c r="Z35" s="310">
        <v>0</v>
      </c>
      <c r="AA35" s="310">
        <v>0</v>
      </c>
      <c r="AB35" s="310">
        <f t="shared" si="20"/>
        <v>2000</v>
      </c>
      <c r="AC35" s="311">
        <f t="shared" si="21"/>
        <v>2060</v>
      </c>
      <c r="AD35" s="311">
        <f t="shared" si="22"/>
        <v>0</v>
      </c>
      <c r="AE35" s="311">
        <f t="shared" si="23"/>
        <v>0</v>
      </c>
      <c r="AF35" s="312">
        <f t="shared" si="3"/>
        <v>2060</v>
      </c>
      <c r="AG35" s="311">
        <f t="shared" si="13"/>
        <v>2121.8</v>
      </c>
      <c r="AH35" s="311">
        <f t="shared" si="14"/>
        <v>0</v>
      </c>
      <c r="AI35" s="311">
        <f t="shared" si="13"/>
        <v>0</v>
      </c>
      <c r="AJ35" s="311">
        <f t="shared" si="15"/>
        <v>2121.8</v>
      </c>
      <c r="AK35" s="311">
        <f t="shared" si="16"/>
        <v>2185.454</v>
      </c>
      <c r="AL35" s="311">
        <f t="shared" si="17"/>
        <v>0</v>
      </c>
      <c r="AM35" s="311">
        <f t="shared" si="18"/>
        <v>0</v>
      </c>
      <c r="AN35" s="329">
        <f t="shared" si="8"/>
        <v>2185.454</v>
      </c>
      <c r="AO35" s="311">
        <f t="shared" si="9"/>
        <v>8367.254</v>
      </c>
    </row>
    <row r="36" spans="1:41" s="238" customFormat="1" ht="120">
      <c r="A36" s="490"/>
      <c r="B36" s="486"/>
      <c r="C36" s="519"/>
      <c r="D36" s="496"/>
      <c r="E36" s="302">
        <v>5</v>
      </c>
      <c r="F36" s="313" t="s">
        <v>746</v>
      </c>
      <c r="G36" s="314" t="s">
        <v>747</v>
      </c>
      <c r="H36" s="315">
        <v>1</v>
      </c>
      <c r="I36" s="315" t="s">
        <v>901</v>
      </c>
      <c r="J36" s="315" t="s">
        <v>901</v>
      </c>
      <c r="K36" s="315" t="s">
        <v>901</v>
      </c>
      <c r="L36" s="315" t="s">
        <v>901</v>
      </c>
      <c r="M36" s="315" t="s">
        <v>901</v>
      </c>
      <c r="N36" s="479"/>
      <c r="O36" s="501" t="s">
        <v>357</v>
      </c>
      <c r="P36" s="327">
        <v>1</v>
      </c>
      <c r="Q36" s="314" t="s">
        <v>592</v>
      </c>
      <c r="R36" s="314" t="s">
        <v>150</v>
      </c>
      <c r="S36" s="315">
        <v>0</v>
      </c>
      <c r="T36" s="315">
        <v>12</v>
      </c>
      <c r="U36" s="315">
        <v>12</v>
      </c>
      <c r="V36" s="315">
        <v>12</v>
      </c>
      <c r="W36" s="315">
        <v>12</v>
      </c>
      <c r="X36" s="315">
        <v>12</v>
      </c>
      <c r="Y36" s="310">
        <v>6000</v>
      </c>
      <c r="Z36" s="310">
        <v>0</v>
      </c>
      <c r="AA36" s="310">
        <v>0</v>
      </c>
      <c r="AB36" s="310">
        <f t="shared" si="20"/>
        <v>6000</v>
      </c>
      <c r="AC36" s="311">
        <f t="shared" si="21"/>
        <v>6180</v>
      </c>
      <c r="AD36" s="311">
        <f t="shared" si="22"/>
        <v>0</v>
      </c>
      <c r="AE36" s="311">
        <f t="shared" si="23"/>
        <v>0</v>
      </c>
      <c r="AF36" s="323">
        <f t="shared" si="3"/>
        <v>6180</v>
      </c>
      <c r="AG36" s="312">
        <f t="shared" si="13"/>
        <v>6365.4</v>
      </c>
      <c r="AH36" s="323">
        <f t="shared" si="14"/>
        <v>0</v>
      </c>
      <c r="AI36" s="312">
        <f t="shared" si="13"/>
        <v>0</v>
      </c>
      <c r="AJ36" s="311">
        <f t="shared" si="15"/>
        <v>6365.4</v>
      </c>
      <c r="AK36" s="311">
        <f t="shared" si="16"/>
        <v>6556.361999999999</v>
      </c>
      <c r="AL36" s="311">
        <f t="shared" si="17"/>
        <v>0</v>
      </c>
      <c r="AM36" s="311">
        <f t="shared" si="18"/>
        <v>0</v>
      </c>
      <c r="AN36" s="329">
        <f t="shared" si="8"/>
        <v>6556.361999999999</v>
      </c>
      <c r="AO36" s="312">
        <f t="shared" si="9"/>
        <v>25101.762000000002</v>
      </c>
    </row>
    <row r="37" spans="1:41" s="238" customFormat="1" ht="108">
      <c r="A37" s="490"/>
      <c r="B37" s="486"/>
      <c r="C37" s="519"/>
      <c r="D37" s="496"/>
      <c r="E37" s="302"/>
      <c r="F37" s="335"/>
      <c r="G37" s="336"/>
      <c r="H37" s="315"/>
      <c r="I37" s="315"/>
      <c r="J37" s="315"/>
      <c r="K37" s="315"/>
      <c r="L37" s="315"/>
      <c r="M37" s="315"/>
      <c r="N37" s="480"/>
      <c r="O37" s="503"/>
      <c r="P37" s="327">
        <v>1</v>
      </c>
      <c r="Q37" s="314" t="s">
        <v>216</v>
      </c>
      <c r="R37" s="314" t="s">
        <v>148</v>
      </c>
      <c r="S37" s="315">
        <v>0</v>
      </c>
      <c r="T37" s="315">
        <v>4</v>
      </c>
      <c r="U37" s="315">
        <v>4</v>
      </c>
      <c r="V37" s="315">
        <v>4</v>
      </c>
      <c r="W37" s="315">
        <v>4</v>
      </c>
      <c r="X37" s="315">
        <v>4</v>
      </c>
      <c r="Y37" s="310">
        <v>500</v>
      </c>
      <c r="Z37" s="310">
        <v>0</v>
      </c>
      <c r="AA37" s="310">
        <v>0</v>
      </c>
      <c r="AB37" s="310">
        <f t="shared" si="20"/>
        <v>500</v>
      </c>
      <c r="AC37" s="311">
        <f t="shared" si="21"/>
        <v>515</v>
      </c>
      <c r="AD37" s="311">
        <f t="shared" si="22"/>
        <v>0</v>
      </c>
      <c r="AE37" s="311">
        <f t="shared" si="23"/>
        <v>0</v>
      </c>
      <c r="AF37" s="312">
        <f t="shared" si="3"/>
        <v>515</v>
      </c>
      <c r="AG37" s="311">
        <f t="shared" si="13"/>
        <v>530.45</v>
      </c>
      <c r="AH37" s="311">
        <f t="shared" si="14"/>
        <v>0</v>
      </c>
      <c r="AI37" s="311">
        <f t="shared" si="13"/>
        <v>0</v>
      </c>
      <c r="AJ37" s="311">
        <f t="shared" si="15"/>
        <v>530.45</v>
      </c>
      <c r="AK37" s="311">
        <f t="shared" si="16"/>
        <v>546.3635</v>
      </c>
      <c r="AL37" s="311">
        <f t="shared" si="17"/>
        <v>0</v>
      </c>
      <c r="AM37" s="311">
        <f t="shared" si="18"/>
        <v>0</v>
      </c>
      <c r="AN37" s="329">
        <f t="shared" si="8"/>
        <v>546.3635</v>
      </c>
      <c r="AO37" s="311">
        <f t="shared" si="9"/>
        <v>2091.8135</v>
      </c>
    </row>
    <row r="38" spans="1:41" s="238" customFormat="1" ht="72">
      <c r="A38" s="490"/>
      <c r="B38" s="486"/>
      <c r="C38" s="519"/>
      <c r="D38" s="496"/>
      <c r="E38" s="302"/>
      <c r="F38" s="335"/>
      <c r="G38" s="336"/>
      <c r="H38" s="315"/>
      <c r="I38" s="315"/>
      <c r="J38" s="315"/>
      <c r="K38" s="315"/>
      <c r="L38" s="315"/>
      <c r="M38" s="315"/>
      <c r="N38" s="480"/>
      <c r="O38" s="503"/>
      <c r="P38" s="327">
        <v>1</v>
      </c>
      <c r="Q38" s="314" t="s">
        <v>175</v>
      </c>
      <c r="R38" s="314" t="s">
        <v>14</v>
      </c>
      <c r="S38" s="315">
        <v>0</v>
      </c>
      <c r="T38" s="315">
        <v>300</v>
      </c>
      <c r="U38" s="315">
        <v>300</v>
      </c>
      <c r="V38" s="315">
        <v>300</v>
      </c>
      <c r="W38" s="315">
        <v>300</v>
      </c>
      <c r="X38" s="315">
        <v>300</v>
      </c>
      <c r="Y38" s="310">
        <v>500</v>
      </c>
      <c r="Z38" s="310">
        <v>0</v>
      </c>
      <c r="AA38" s="310">
        <v>0</v>
      </c>
      <c r="AB38" s="310">
        <f t="shared" si="20"/>
        <v>500</v>
      </c>
      <c r="AC38" s="311">
        <f t="shared" si="21"/>
        <v>515</v>
      </c>
      <c r="AD38" s="311">
        <f t="shared" si="22"/>
        <v>0</v>
      </c>
      <c r="AE38" s="311">
        <f t="shared" si="23"/>
        <v>0</v>
      </c>
      <c r="AF38" s="323">
        <f t="shared" si="3"/>
        <v>515</v>
      </c>
      <c r="AG38" s="311">
        <f t="shared" si="13"/>
        <v>530.45</v>
      </c>
      <c r="AH38" s="311">
        <f t="shared" si="14"/>
        <v>0</v>
      </c>
      <c r="AI38" s="311">
        <f t="shared" si="13"/>
        <v>0</v>
      </c>
      <c r="AJ38" s="311">
        <f t="shared" si="15"/>
        <v>530.45</v>
      </c>
      <c r="AK38" s="311">
        <f t="shared" si="16"/>
        <v>546.3635</v>
      </c>
      <c r="AL38" s="311">
        <f t="shared" si="17"/>
        <v>0</v>
      </c>
      <c r="AM38" s="311">
        <f t="shared" si="18"/>
        <v>0</v>
      </c>
      <c r="AN38" s="329">
        <f t="shared" si="8"/>
        <v>546.3635</v>
      </c>
      <c r="AO38" s="311">
        <f t="shared" si="9"/>
        <v>2091.8135</v>
      </c>
    </row>
    <row r="39" spans="1:41" s="238" customFormat="1" ht="60">
      <c r="A39" s="490"/>
      <c r="B39" s="486"/>
      <c r="C39" s="519"/>
      <c r="D39" s="496"/>
      <c r="E39" s="302"/>
      <c r="F39" s="335"/>
      <c r="G39" s="336"/>
      <c r="H39" s="315"/>
      <c r="I39" s="315"/>
      <c r="J39" s="315"/>
      <c r="K39" s="315"/>
      <c r="L39" s="315"/>
      <c r="M39" s="315"/>
      <c r="N39" s="480"/>
      <c r="O39" s="503"/>
      <c r="P39" s="327">
        <v>1</v>
      </c>
      <c r="Q39" s="314" t="s">
        <v>176</v>
      </c>
      <c r="R39" s="314" t="s">
        <v>593</v>
      </c>
      <c r="S39" s="315">
        <v>0</v>
      </c>
      <c r="T39" s="315">
        <v>300</v>
      </c>
      <c r="U39" s="315">
        <v>50</v>
      </c>
      <c r="V39" s="315">
        <v>100</v>
      </c>
      <c r="W39" s="315">
        <v>200</v>
      </c>
      <c r="X39" s="315">
        <v>300</v>
      </c>
      <c r="Y39" s="310">
        <v>500</v>
      </c>
      <c r="Z39" s="310">
        <v>0</v>
      </c>
      <c r="AA39" s="310">
        <v>0</v>
      </c>
      <c r="AB39" s="310">
        <f t="shared" si="20"/>
        <v>500</v>
      </c>
      <c r="AC39" s="311">
        <f t="shared" si="21"/>
        <v>515</v>
      </c>
      <c r="AD39" s="311">
        <f t="shared" si="22"/>
        <v>0</v>
      </c>
      <c r="AE39" s="311">
        <f t="shared" si="23"/>
        <v>0</v>
      </c>
      <c r="AF39" s="312">
        <f t="shared" si="3"/>
        <v>515</v>
      </c>
      <c r="AG39" s="312">
        <f t="shared" si="13"/>
        <v>530.45</v>
      </c>
      <c r="AH39" s="323">
        <f t="shared" si="14"/>
        <v>0</v>
      </c>
      <c r="AI39" s="312">
        <f t="shared" si="13"/>
        <v>0</v>
      </c>
      <c r="AJ39" s="311">
        <f t="shared" si="15"/>
        <v>530.45</v>
      </c>
      <c r="AK39" s="311">
        <f t="shared" si="16"/>
        <v>546.3635</v>
      </c>
      <c r="AL39" s="311">
        <f t="shared" si="17"/>
        <v>0</v>
      </c>
      <c r="AM39" s="311">
        <f t="shared" si="18"/>
        <v>0</v>
      </c>
      <c r="AN39" s="329">
        <f t="shared" si="8"/>
        <v>546.3635</v>
      </c>
      <c r="AO39" s="312">
        <f t="shared" si="9"/>
        <v>2091.8135</v>
      </c>
    </row>
    <row r="40" spans="1:41" s="238" customFormat="1" ht="120">
      <c r="A40" s="490"/>
      <c r="B40" s="486"/>
      <c r="C40" s="519"/>
      <c r="D40" s="496"/>
      <c r="E40" s="302"/>
      <c r="F40" s="335"/>
      <c r="G40" s="336"/>
      <c r="H40" s="315"/>
      <c r="I40" s="315"/>
      <c r="J40" s="315"/>
      <c r="K40" s="315"/>
      <c r="L40" s="315"/>
      <c r="M40" s="315"/>
      <c r="N40" s="481"/>
      <c r="O40" s="502"/>
      <c r="P40" s="327">
        <v>2</v>
      </c>
      <c r="Q40" s="364" t="s">
        <v>177</v>
      </c>
      <c r="R40" s="314" t="s">
        <v>28</v>
      </c>
      <c r="S40" s="315">
        <v>0</v>
      </c>
      <c r="T40" s="315">
        <v>5</v>
      </c>
      <c r="U40" s="315">
        <v>5</v>
      </c>
      <c r="V40" s="315">
        <v>5</v>
      </c>
      <c r="W40" s="315">
        <v>5</v>
      </c>
      <c r="X40" s="315">
        <v>5</v>
      </c>
      <c r="Y40" s="310">
        <v>500</v>
      </c>
      <c r="Z40" s="310">
        <v>0</v>
      </c>
      <c r="AA40" s="310">
        <v>0</v>
      </c>
      <c r="AB40" s="310">
        <f t="shared" si="20"/>
        <v>500</v>
      </c>
      <c r="AC40" s="311">
        <f t="shared" si="21"/>
        <v>515</v>
      </c>
      <c r="AD40" s="311">
        <f t="shared" si="22"/>
        <v>0</v>
      </c>
      <c r="AE40" s="311">
        <f t="shared" si="23"/>
        <v>0</v>
      </c>
      <c r="AF40" s="312">
        <f t="shared" si="3"/>
        <v>515</v>
      </c>
      <c r="AG40" s="311">
        <f t="shared" si="13"/>
        <v>530.45</v>
      </c>
      <c r="AH40" s="311">
        <f t="shared" si="14"/>
        <v>0</v>
      </c>
      <c r="AI40" s="311">
        <f t="shared" si="13"/>
        <v>0</v>
      </c>
      <c r="AJ40" s="311">
        <f t="shared" si="15"/>
        <v>530.45</v>
      </c>
      <c r="AK40" s="311">
        <f t="shared" si="16"/>
        <v>546.3635</v>
      </c>
      <c r="AL40" s="311">
        <f t="shared" si="17"/>
        <v>0</v>
      </c>
      <c r="AM40" s="311">
        <f t="shared" si="18"/>
        <v>0</v>
      </c>
      <c r="AN40" s="329">
        <f t="shared" si="8"/>
        <v>546.3635</v>
      </c>
      <c r="AO40" s="311">
        <f t="shared" si="9"/>
        <v>2091.8135</v>
      </c>
    </row>
    <row r="41" spans="1:41" s="238" customFormat="1" ht="108">
      <c r="A41" s="490"/>
      <c r="B41" s="486"/>
      <c r="C41" s="519"/>
      <c r="D41" s="496"/>
      <c r="E41" s="302"/>
      <c r="F41" s="335"/>
      <c r="G41" s="336"/>
      <c r="H41" s="315"/>
      <c r="I41" s="315"/>
      <c r="J41" s="315"/>
      <c r="K41" s="315"/>
      <c r="L41" s="315"/>
      <c r="M41" s="315"/>
      <c r="N41" s="479"/>
      <c r="O41" s="501" t="s">
        <v>358</v>
      </c>
      <c r="P41" s="327">
        <v>2</v>
      </c>
      <c r="Q41" s="314" t="s">
        <v>184</v>
      </c>
      <c r="R41" s="327" t="s">
        <v>594</v>
      </c>
      <c r="S41" s="315">
        <v>0</v>
      </c>
      <c r="T41" s="315">
        <v>4</v>
      </c>
      <c r="U41" s="315">
        <v>1</v>
      </c>
      <c r="V41" s="315">
        <v>2</v>
      </c>
      <c r="W41" s="315">
        <v>3</v>
      </c>
      <c r="X41" s="315">
        <v>4</v>
      </c>
      <c r="Y41" s="310">
        <v>500</v>
      </c>
      <c r="Z41" s="310">
        <v>0</v>
      </c>
      <c r="AA41" s="310">
        <v>0</v>
      </c>
      <c r="AB41" s="310">
        <f t="shared" si="20"/>
        <v>500</v>
      </c>
      <c r="AC41" s="311">
        <f t="shared" si="21"/>
        <v>515</v>
      </c>
      <c r="AD41" s="311">
        <f t="shared" si="22"/>
        <v>0</v>
      </c>
      <c r="AE41" s="311">
        <f t="shared" si="23"/>
        <v>0</v>
      </c>
      <c r="AF41" s="323">
        <f t="shared" si="3"/>
        <v>515</v>
      </c>
      <c r="AG41" s="311">
        <f t="shared" si="13"/>
        <v>530.45</v>
      </c>
      <c r="AH41" s="311">
        <f t="shared" si="14"/>
        <v>0</v>
      </c>
      <c r="AI41" s="311">
        <f t="shared" si="13"/>
        <v>0</v>
      </c>
      <c r="AJ41" s="311">
        <f t="shared" si="15"/>
        <v>530.45</v>
      </c>
      <c r="AK41" s="311">
        <f t="shared" si="16"/>
        <v>546.3635</v>
      </c>
      <c r="AL41" s="311">
        <f t="shared" si="17"/>
        <v>0</v>
      </c>
      <c r="AM41" s="311">
        <f t="shared" si="18"/>
        <v>0</v>
      </c>
      <c r="AN41" s="329">
        <f t="shared" si="8"/>
        <v>546.3635</v>
      </c>
      <c r="AO41" s="311">
        <f t="shared" si="9"/>
        <v>2091.8135</v>
      </c>
    </row>
    <row r="42" spans="1:41" s="238" customFormat="1" ht="144">
      <c r="A42" s="490"/>
      <c r="B42" s="486"/>
      <c r="C42" s="519"/>
      <c r="D42" s="496"/>
      <c r="E42" s="302"/>
      <c r="F42" s="335"/>
      <c r="G42" s="336"/>
      <c r="H42" s="315"/>
      <c r="I42" s="315"/>
      <c r="J42" s="315"/>
      <c r="K42" s="315"/>
      <c r="L42" s="315"/>
      <c r="M42" s="315"/>
      <c r="N42" s="480"/>
      <c r="O42" s="503"/>
      <c r="P42" s="327">
        <v>2</v>
      </c>
      <c r="Q42" s="314" t="s">
        <v>30</v>
      </c>
      <c r="R42" s="314" t="s">
        <v>595</v>
      </c>
      <c r="S42" s="315">
        <v>0</v>
      </c>
      <c r="T42" s="315">
        <v>4</v>
      </c>
      <c r="U42" s="315">
        <v>4</v>
      </c>
      <c r="V42" s="315">
        <v>4</v>
      </c>
      <c r="W42" s="315">
        <v>4</v>
      </c>
      <c r="X42" s="315">
        <v>4</v>
      </c>
      <c r="Y42" s="310">
        <v>500</v>
      </c>
      <c r="Z42" s="310">
        <v>0</v>
      </c>
      <c r="AA42" s="310">
        <v>0</v>
      </c>
      <c r="AB42" s="310">
        <f t="shared" si="20"/>
        <v>500</v>
      </c>
      <c r="AC42" s="311">
        <f t="shared" si="21"/>
        <v>515</v>
      </c>
      <c r="AD42" s="311">
        <f t="shared" si="22"/>
        <v>0</v>
      </c>
      <c r="AE42" s="311">
        <f t="shared" si="23"/>
        <v>0</v>
      </c>
      <c r="AF42" s="312">
        <f t="shared" si="3"/>
        <v>515</v>
      </c>
      <c r="AG42" s="312">
        <f t="shared" si="13"/>
        <v>530.45</v>
      </c>
      <c r="AH42" s="323">
        <f t="shared" si="14"/>
        <v>0</v>
      </c>
      <c r="AI42" s="312">
        <f t="shared" si="13"/>
        <v>0</v>
      </c>
      <c r="AJ42" s="311">
        <f t="shared" si="15"/>
        <v>530.45</v>
      </c>
      <c r="AK42" s="311">
        <f t="shared" si="16"/>
        <v>546.3635</v>
      </c>
      <c r="AL42" s="311">
        <f t="shared" si="17"/>
        <v>0</v>
      </c>
      <c r="AM42" s="311">
        <f t="shared" si="18"/>
        <v>0</v>
      </c>
      <c r="AN42" s="329">
        <f t="shared" si="8"/>
        <v>546.3635</v>
      </c>
      <c r="AO42" s="312">
        <f t="shared" si="9"/>
        <v>2091.8135</v>
      </c>
    </row>
    <row r="43" spans="1:41" s="238" customFormat="1" ht="120">
      <c r="A43" s="490"/>
      <c r="B43" s="486"/>
      <c r="C43" s="519"/>
      <c r="D43" s="496"/>
      <c r="E43" s="302"/>
      <c r="F43" s="335"/>
      <c r="G43" s="336"/>
      <c r="H43" s="315"/>
      <c r="I43" s="315"/>
      <c r="J43" s="315"/>
      <c r="K43" s="315"/>
      <c r="L43" s="315"/>
      <c r="M43" s="315"/>
      <c r="N43" s="481"/>
      <c r="O43" s="502"/>
      <c r="P43" s="327">
        <v>2</v>
      </c>
      <c r="Q43" s="314" t="s">
        <v>32</v>
      </c>
      <c r="R43" s="314" t="s">
        <v>596</v>
      </c>
      <c r="S43" s="315">
        <v>0</v>
      </c>
      <c r="T43" s="315">
        <v>4</v>
      </c>
      <c r="U43" s="315">
        <v>4</v>
      </c>
      <c r="V43" s="315">
        <v>4</v>
      </c>
      <c r="W43" s="315">
        <v>4</v>
      </c>
      <c r="X43" s="315">
        <v>4</v>
      </c>
      <c r="Y43" s="310">
        <v>500</v>
      </c>
      <c r="Z43" s="310">
        <v>0</v>
      </c>
      <c r="AA43" s="310">
        <v>0</v>
      </c>
      <c r="AB43" s="310">
        <f t="shared" si="20"/>
        <v>500</v>
      </c>
      <c r="AC43" s="311">
        <f t="shared" si="21"/>
        <v>515</v>
      </c>
      <c r="AD43" s="311">
        <f t="shared" si="22"/>
        <v>0</v>
      </c>
      <c r="AE43" s="311">
        <f t="shared" si="23"/>
        <v>0</v>
      </c>
      <c r="AF43" s="323">
        <f t="shared" si="3"/>
        <v>515</v>
      </c>
      <c r="AG43" s="311">
        <f t="shared" si="13"/>
        <v>530.45</v>
      </c>
      <c r="AH43" s="311">
        <f t="shared" si="14"/>
        <v>0</v>
      </c>
      <c r="AI43" s="311">
        <f t="shared" si="13"/>
        <v>0</v>
      </c>
      <c r="AJ43" s="311">
        <f t="shared" si="15"/>
        <v>530.45</v>
      </c>
      <c r="AK43" s="311">
        <f t="shared" si="16"/>
        <v>546.3635</v>
      </c>
      <c r="AL43" s="311">
        <f t="shared" si="17"/>
        <v>0</v>
      </c>
      <c r="AM43" s="311">
        <f t="shared" si="18"/>
        <v>0</v>
      </c>
      <c r="AN43" s="329">
        <f t="shared" si="8"/>
        <v>546.3635</v>
      </c>
      <c r="AO43" s="311">
        <f t="shared" si="9"/>
        <v>2091.8135</v>
      </c>
    </row>
    <row r="44" spans="1:41" s="238" customFormat="1" ht="96">
      <c r="A44" s="490"/>
      <c r="B44" s="486"/>
      <c r="C44" s="519"/>
      <c r="D44" s="496"/>
      <c r="E44" s="302">
        <v>5</v>
      </c>
      <c r="F44" s="313" t="s">
        <v>748</v>
      </c>
      <c r="G44" s="314" t="s">
        <v>749</v>
      </c>
      <c r="H44" s="315">
        <v>0</v>
      </c>
      <c r="I44" s="315">
        <v>0</v>
      </c>
      <c r="J44" s="315">
        <v>0</v>
      </c>
      <c r="K44" s="315">
        <v>0</v>
      </c>
      <c r="L44" s="315">
        <v>0</v>
      </c>
      <c r="M44" s="315">
        <v>0</v>
      </c>
      <c r="N44" s="351"/>
      <c r="O44" s="501" t="s">
        <v>359</v>
      </c>
      <c r="P44" s="327">
        <v>2</v>
      </c>
      <c r="Q44" s="314" t="s">
        <v>597</v>
      </c>
      <c r="R44" s="314" t="s">
        <v>13</v>
      </c>
      <c r="S44" s="315">
        <v>0</v>
      </c>
      <c r="T44" s="315">
        <v>1856</v>
      </c>
      <c r="U44" s="315">
        <v>1856</v>
      </c>
      <c r="V44" s="315">
        <v>1856</v>
      </c>
      <c r="W44" s="315">
        <v>1856</v>
      </c>
      <c r="X44" s="315">
        <v>1856</v>
      </c>
      <c r="Y44" s="310">
        <v>1000</v>
      </c>
      <c r="Z44" s="310">
        <v>0</v>
      </c>
      <c r="AA44" s="310">
        <v>0</v>
      </c>
      <c r="AB44" s="310">
        <f t="shared" si="20"/>
        <v>1000</v>
      </c>
      <c r="AC44" s="311">
        <f t="shared" si="21"/>
        <v>1030</v>
      </c>
      <c r="AD44" s="311">
        <f t="shared" si="22"/>
        <v>0</v>
      </c>
      <c r="AE44" s="311">
        <f t="shared" si="23"/>
        <v>0</v>
      </c>
      <c r="AF44" s="312">
        <f t="shared" si="3"/>
        <v>1030</v>
      </c>
      <c r="AG44" s="311">
        <f t="shared" si="13"/>
        <v>1060.9</v>
      </c>
      <c r="AH44" s="311">
        <f t="shared" si="14"/>
        <v>0</v>
      </c>
      <c r="AI44" s="311">
        <f t="shared" si="13"/>
        <v>0</v>
      </c>
      <c r="AJ44" s="311">
        <f t="shared" si="15"/>
        <v>1060.9</v>
      </c>
      <c r="AK44" s="311">
        <f t="shared" si="16"/>
        <v>1092.727</v>
      </c>
      <c r="AL44" s="311">
        <f t="shared" si="17"/>
        <v>0</v>
      </c>
      <c r="AM44" s="311">
        <f t="shared" si="18"/>
        <v>0</v>
      </c>
      <c r="AN44" s="329">
        <f t="shared" si="8"/>
        <v>1092.727</v>
      </c>
      <c r="AO44" s="311">
        <f t="shared" si="9"/>
        <v>4183.627</v>
      </c>
    </row>
    <row r="45" spans="1:41" s="238" customFormat="1" ht="120">
      <c r="A45" s="490"/>
      <c r="B45" s="486"/>
      <c r="C45" s="519"/>
      <c r="D45" s="496"/>
      <c r="E45" s="302">
        <v>5</v>
      </c>
      <c r="F45" s="313" t="s">
        <v>750</v>
      </c>
      <c r="G45" s="314" t="s">
        <v>751</v>
      </c>
      <c r="H45" s="325">
        <v>0.03</v>
      </c>
      <c r="I45" s="325">
        <v>0.01</v>
      </c>
      <c r="J45" s="365">
        <v>0.025</v>
      </c>
      <c r="K45" s="366">
        <v>0.02</v>
      </c>
      <c r="L45" s="365">
        <v>0.015</v>
      </c>
      <c r="M45" s="366">
        <v>0.01</v>
      </c>
      <c r="N45" s="366"/>
      <c r="O45" s="503"/>
      <c r="P45" s="327">
        <v>2</v>
      </c>
      <c r="Q45" s="314" t="s">
        <v>25</v>
      </c>
      <c r="R45" s="314" t="s">
        <v>598</v>
      </c>
      <c r="S45" s="315">
        <v>0</v>
      </c>
      <c r="T45" s="315">
        <v>2</v>
      </c>
      <c r="U45" s="315">
        <v>2</v>
      </c>
      <c r="V45" s="315">
        <v>2</v>
      </c>
      <c r="W45" s="315">
        <v>2</v>
      </c>
      <c r="X45" s="315">
        <v>2</v>
      </c>
      <c r="Y45" s="310">
        <v>1000</v>
      </c>
      <c r="Z45" s="310">
        <v>0</v>
      </c>
      <c r="AA45" s="310">
        <v>0</v>
      </c>
      <c r="AB45" s="310">
        <f t="shared" si="20"/>
        <v>1000</v>
      </c>
      <c r="AC45" s="311">
        <f t="shared" si="21"/>
        <v>1030</v>
      </c>
      <c r="AD45" s="311">
        <f t="shared" si="22"/>
        <v>0</v>
      </c>
      <c r="AE45" s="311">
        <f t="shared" si="23"/>
        <v>0</v>
      </c>
      <c r="AF45" s="312">
        <f t="shared" si="3"/>
        <v>1030</v>
      </c>
      <c r="AG45" s="312">
        <f t="shared" si="13"/>
        <v>1060.9</v>
      </c>
      <c r="AH45" s="323">
        <f t="shared" si="14"/>
        <v>0</v>
      </c>
      <c r="AI45" s="312">
        <f t="shared" si="13"/>
        <v>0</v>
      </c>
      <c r="AJ45" s="311">
        <f t="shared" si="15"/>
        <v>1060.9</v>
      </c>
      <c r="AK45" s="311">
        <f t="shared" si="16"/>
        <v>1092.727</v>
      </c>
      <c r="AL45" s="311">
        <f t="shared" si="17"/>
        <v>0</v>
      </c>
      <c r="AM45" s="311">
        <f t="shared" si="18"/>
        <v>0</v>
      </c>
      <c r="AN45" s="329">
        <f t="shared" si="8"/>
        <v>1092.727</v>
      </c>
      <c r="AO45" s="312">
        <f t="shared" si="9"/>
        <v>4183.627</v>
      </c>
    </row>
    <row r="46" spans="1:41" s="238" customFormat="1" ht="168">
      <c r="A46" s="490"/>
      <c r="B46" s="486"/>
      <c r="C46" s="519"/>
      <c r="D46" s="496"/>
      <c r="E46" s="302">
        <v>5</v>
      </c>
      <c r="F46" s="313" t="s">
        <v>752</v>
      </c>
      <c r="G46" s="314" t="s">
        <v>753</v>
      </c>
      <c r="H46" s="325">
        <v>0.9</v>
      </c>
      <c r="I46" s="325">
        <v>1</v>
      </c>
      <c r="J46" s="367">
        <v>0.92</v>
      </c>
      <c r="K46" s="367">
        <v>0.95</v>
      </c>
      <c r="L46" s="367">
        <v>0.97</v>
      </c>
      <c r="M46" s="367">
        <v>1</v>
      </c>
      <c r="N46" s="367"/>
      <c r="O46" s="502"/>
      <c r="P46" s="327">
        <v>2</v>
      </c>
      <c r="Q46" s="314" t="s">
        <v>599</v>
      </c>
      <c r="R46" s="314" t="s">
        <v>600</v>
      </c>
      <c r="S46" s="315">
        <v>0</v>
      </c>
      <c r="T46" s="315">
        <v>100</v>
      </c>
      <c r="U46" s="315">
        <v>100</v>
      </c>
      <c r="V46" s="315">
        <v>100</v>
      </c>
      <c r="W46" s="315">
        <v>100</v>
      </c>
      <c r="X46" s="315">
        <v>100</v>
      </c>
      <c r="Y46" s="310">
        <v>1000</v>
      </c>
      <c r="Z46" s="310">
        <v>0</v>
      </c>
      <c r="AA46" s="310">
        <v>0</v>
      </c>
      <c r="AB46" s="310">
        <f t="shared" si="20"/>
        <v>1000</v>
      </c>
      <c r="AC46" s="311">
        <f t="shared" si="21"/>
        <v>1030</v>
      </c>
      <c r="AD46" s="311">
        <f t="shared" si="22"/>
        <v>0</v>
      </c>
      <c r="AE46" s="311">
        <f t="shared" si="23"/>
        <v>0</v>
      </c>
      <c r="AF46" s="323">
        <f t="shared" si="3"/>
        <v>1030</v>
      </c>
      <c r="AG46" s="311">
        <f t="shared" si="13"/>
        <v>1060.9</v>
      </c>
      <c r="AH46" s="311">
        <f t="shared" si="14"/>
        <v>0</v>
      </c>
      <c r="AI46" s="311">
        <f t="shared" si="13"/>
        <v>0</v>
      </c>
      <c r="AJ46" s="311">
        <f t="shared" si="15"/>
        <v>1060.9</v>
      </c>
      <c r="AK46" s="311">
        <f t="shared" si="16"/>
        <v>1092.727</v>
      </c>
      <c r="AL46" s="311">
        <f t="shared" si="17"/>
        <v>0</v>
      </c>
      <c r="AM46" s="311">
        <f t="shared" si="18"/>
        <v>0</v>
      </c>
      <c r="AN46" s="329">
        <f t="shared" si="8"/>
        <v>1092.727</v>
      </c>
      <c r="AO46" s="311">
        <f t="shared" si="9"/>
        <v>4183.627</v>
      </c>
    </row>
    <row r="47" spans="1:41" s="238" customFormat="1" ht="72">
      <c r="A47" s="490"/>
      <c r="B47" s="486"/>
      <c r="C47" s="519"/>
      <c r="D47" s="496"/>
      <c r="E47" s="302"/>
      <c r="F47" s="335"/>
      <c r="G47" s="336"/>
      <c r="H47" s="315"/>
      <c r="I47" s="315"/>
      <c r="J47" s="315"/>
      <c r="K47" s="315"/>
      <c r="L47" s="315"/>
      <c r="M47" s="315"/>
      <c r="N47" s="479"/>
      <c r="O47" s="498" t="s">
        <v>440</v>
      </c>
      <c r="P47" s="327">
        <v>2</v>
      </c>
      <c r="Q47" s="314" t="s">
        <v>43</v>
      </c>
      <c r="R47" s="314" t="s">
        <v>601</v>
      </c>
      <c r="S47" s="315">
        <v>0</v>
      </c>
      <c r="T47" s="315">
        <v>1</v>
      </c>
      <c r="U47" s="315">
        <v>1</v>
      </c>
      <c r="V47" s="315">
        <v>1</v>
      </c>
      <c r="W47" s="315">
        <v>1</v>
      </c>
      <c r="X47" s="315">
        <v>1</v>
      </c>
      <c r="Y47" s="310">
        <v>9000</v>
      </c>
      <c r="Z47" s="310">
        <v>500</v>
      </c>
      <c r="AA47" s="310">
        <v>0</v>
      </c>
      <c r="AB47" s="310">
        <f t="shared" si="20"/>
        <v>9500</v>
      </c>
      <c r="AC47" s="311">
        <f t="shared" si="21"/>
        <v>9270</v>
      </c>
      <c r="AD47" s="311">
        <f t="shared" si="22"/>
        <v>515</v>
      </c>
      <c r="AE47" s="311">
        <f t="shared" si="23"/>
        <v>0</v>
      </c>
      <c r="AF47" s="312">
        <f t="shared" si="3"/>
        <v>9785</v>
      </c>
      <c r="AG47" s="311">
        <f t="shared" si="13"/>
        <v>9548.1</v>
      </c>
      <c r="AH47" s="311">
        <f t="shared" si="14"/>
        <v>530.45</v>
      </c>
      <c r="AI47" s="311">
        <f t="shared" si="13"/>
        <v>0</v>
      </c>
      <c r="AJ47" s="311">
        <f t="shared" si="15"/>
        <v>10078.550000000001</v>
      </c>
      <c r="AK47" s="311">
        <f t="shared" si="16"/>
        <v>9834.543</v>
      </c>
      <c r="AL47" s="311">
        <f t="shared" si="17"/>
        <v>546.3635</v>
      </c>
      <c r="AM47" s="311">
        <f t="shared" si="18"/>
        <v>0</v>
      </c>
      <c r="AN47" s="329">
        <f t="shared" si="8"/>
        <v>10380.9065</v>
      </c>
      <c r="AO47" s="311">
        <f t="shared" si="9"/>
        <v>39744.4565</v>
      </c>
    </row>
    <row r="48" spans="1:41" s="238" customFormat="1" ht="108">
      <c r="A48" s="490"/>
      <c r="B48" s="486"/>
      <c r="C48" s="519"/>
      <c r="D48" s="496"/>
      <c r="E48" s="302"/>
      <c r="F48" s="335"/>
      <c r="G48" s="336"/>
      <c r="H48" s="315"/>
      <c r="I48" s="315"/>
      <c r="J48" s="315"/>
      <c r="K48" s="315"/>
      <c r="L48" s="315"/>
      <c r="M48" s="315"/>
      <c r="N48" s="480"/>
      <c r="O48" s="499"/>
      <c r="P48" s="327">
        <v>2</v>
      </c>
      <c r="Q48" s="314" t="s">
        <v>178</v>
      </c>
      <c r="R48" s="314" t="s">
        <v>602</v>
      </c>
      <c r="S48" s="315">
        <v>0</v>
      </c>
      <c r="T48" s="315">
        <v>1</v>
      </c>
      <c r="U48" s="315">
        <v>1</v>
      </c>
      <c r="V48" s="315"/>
      <c r="W48" s="315"/>
      <c r="X48" s="315"/>
      <c r="Y48" s="310">
        <v>7000</v>
      </c>
      <c r="Z48" s="310">
        <v>1000</v>
      </c>
      <c r="AA48" s="310">
        <v>0</v>
      </c>
      <c r="AB48" s="310">
        <f t="shared" si="20"/>
        <v>8000</v>
      </c>
      <c r="AC48" s="311">
        <v>0</v>
      </c>
      <c r="AD48" s="311">
        <v>0</v>
      </c>
      <c r="AE48" s="311">
        <f t="shared" si="23"/>
        <v>0</v>
      </c>
      <c r="AF48" s="323">
        <f t="shared" si="3"/>
        <v>0</v>
      </c>
      <c r="AG48" s="312">
        <f t="shared" si="13"/>
        <v>0</v>
      </c>
      <c r="AH48" s="323">
        <f t="shared" si="14"/>
        <v>0</v>
      </c>
      <c r="AI48" s="312">
        <f t="shared" si="13"/>
        <v>0</v>
      </c>
      <c r="AJ48" s="311">
        <f t="shared" si="15"/>
        <v>0</v>
      </c>
      <c r="AK48" s="311">
        <f t="shared" si="16"/>
        <v>0</v>
      </c>
      <c r="AL48" s="311">
        <f t="shared" si="17"/>
        <v>0</v>
      </c>
      <c r="AM48" s="311">
        <f t="shared" si="18"/>
        <v>0</v>
      </c>
      <c r="AN48" s="329">
        <f t="shared" si="8"/>
        <v>0</v>
      </c>
      <c r="AO48" s="312">
        <f t="shared" si="9"/>
        <v>8000</v>
      </c>
    </row>
    <row r="49" spans="1:41" s="238" customFormat="1" ht="84">
      <c r="A49" s="490"/>
      <c r="B49" s="486"/>
      <c r="C49" s="519"/>
      <c r="D49" s="496"/>
      <c r="E49" s="302"/>
      <c r="F49" s="335"/>
      <c r="G49" s="336"/>
      <c r="H49" s="315"/>
      <c r="I49" s="315"/>
      <c r="J49" s="315"/>
      <c r="K49" s="315"/>
      <c r="L49" s="315"/>
      <c r="M49" s="315"/>
      <c r="N49" s="481"/>
      <c r="O49" s="500"/>
      <c r="P49" s="327">
        <v>2</v>
      </c>
      <c r="Q49" s="314" t="s">
        <v>23</v>
      </c>
      <c r="R49" s="314" t="s">
        <v>603</v>
      </c>
      <c r="S49" s="315">
        <v>0</v>
      </c>
      <c r="T49" s="315">
        <v>2</v>
      </c>
      <c r="U49" s="315">
        <v>2</v>
      </c>
      <c r="V49" s="315">
        <v>2</v>
      </c>
      <c r="W49" s="315">
        <v>2</v>
      </c>
      <c r="X49" s="315">
        <v>2</v>
      </c>
      <c r="Y49" s="310">
        <v>928</v>
      </c>
      <c r="Z49" s="310">
        <v>0</v>
      </c>
      <c r="AA49" s="310">
        <v>0</v>
      </c>
      <c r="AB49" s="310">
        <f t="shared" si="20"/>
        <v>928</v>
      </c>
      <c r="AC49" s="311">
        <f t="shared" si="21"/>
        <v>955.84</v>
      </c>
      <c r="AD49" s="311">
        <f t="shared" si="22"/>
        <v>0</v>
      </c>
      <c r="AE49" s="311">
        <f t="shared" si="23"/>
        <v>0</v>
      </c>
      <c r="AF49" s="312">
        <f t="shared" si="3"/>
        <v>955.84</v>
      </c>
      <c r="AG49" s="311">
        <f t="shared" si="13"/>
        <v>984.5152</v>
      </c>
      <c r="AH49" s="311">
        <f t="shared" si="14"/>
        <v>0</v>
      </c>
      <c r="AI49" s="311">
        <f t="shared" si="13"/>
        <v>0</v>
      </c>
      <c r="AJ49" s="311">
        <f t="shared" si="15"/>
        <v>984.5152</v>
      </c>
      <c r="AK49" s="311">
        <f t="shared" si="16"/>
        <v>1014.050656</v>
      </c>
      <c r="AL49" s="311">
        <f t="shared" si="17"/>
        <v>0</v>
      </c>
      <c r="AM49" s="311">
        <f t="shared" si="18"/>
        <v>0</v>
      </c>
      <c r="AN49" s="329">
        <f t="shared" si="8"/>
        <v>1014.050656</v>
      </c>
      <c r="AO49" s="311">
        <f t="shared" si="9"/>
        <v>3882.405856</v>
      </c>
    </row>
    <row r="50" spans="1:41" s="238" customFormat="1" ht="48">
      <c r="A50" s="490"/>
      <c r="B50" s="486"/>
      <c r="C50" s="519"/>
      <c r="D50" s="496"/>
      <c r="E50" s="302"/>
      <c r="F50" s="335"/>
      <c r="G50" s="336"/>
      <c r="H50" s="315"/>
      <c r="I50" s="315"/>
      <c r="J50" s="315"/>
      <c r="K50" s="315"/>
      <c r="L50" s="315"/>
      <c r="M50" s="315"/>
      <c r="N50" s="479"/>
      <c r="O50" s="501" t="s">
        <v>441</v>
      </c>
      <c r="P50" s="327">
        <v>2</v>
      </c>
      <c r="Q50" s="314" t="s">
        <v>458</v>
      </c>
      <c r="R50" s="314" t="s">
        <v>604</v>
      </c>
      <c r="S50" s="315">
        <v>0</v>
      </c>
      <c r="T50" s="315">
        <v>4</v>
      </c>
      <c r="U50" s="315">
        <v>4</v>
      </c>
      <c r="V50" s="315">
        <v>4</v>
      </c>
      <c r="W50" s="315">
        <v>4</v>
      </c>
      <c r="X50" s="315">
        <v>4</v>
      </c>
      <c r="Y50" s="310">
        <v>500</v>
      </c>
      <c r="Z50" s="310">
        <v>0</v>
      </c>
      <c r="AA50" s="310">
        <v>0</v>
      </c>
      <c r="AB50" s="310">
        <f t="shared" si="20"/>
        <v>500</v>
      </c>
      <c r="AC50" s="311">
        <f t="shared" si="21"/>
        <v>515</v>
      </c>
      <c r="AD50" s="311">
        <f t="shared" si="22"/>
        <v>0</v>
      </c>
      <c r="AE50" s="311">
        <f t="shared" si="23"/>
        <v>0</v>
      </c>
      <c r="AF50" s="323">
        <f t="shared" si="3"/>
        <v>515</v>
      </c>
      <c r="AG50" s="312">
        <f t="shared" si="13"/>
        <v>530.45</v>
      </c>
      <c r="AH50" s="323">
        <f t="shared" si="14"/>
        <v>0</v>
      </c>
      <c r="AI50" s="312">
        <f t="shared" si="13"/>
        <v>0</v>
      </c>
      <c r="AJ50" s="311">
        <f t="shared" si="15"/>
        <v>530.45</v>
      </c>
      <c r="AK50" s="311">
        <f t="shared" si="16"/>
        <v>546.3635</v>
      </c>
      <c r="AL50" s="311">
        <f t="shared" si="17"/>
        <v>0</v>
      </c>
      <c r="AM50" s="311">
        <f t="shared" si="18"/>
        <v>0</v>
      </c>
      <c r="AN50" s="329">
        <f t="shared" si="8"/>
        <v>546.3635</v>
      </c>
      <c r="AO50" s="312">
        <f t="shared" si="9"/>
        <v>2091.8135</v>
      </c>
    </row>
    <row r="51" spans="1:41" s="238" customFormat="1" ht="72">
      <c r="A51" s="490"/>
      <c r="B51" s="486"/>
      <c r="C51" s="519"/>
      <c r="D51" s="496"/>
      <c r="E51" s="302"/>
      <c r="F51" s="335"/>
      <c r="G51" s="336"/>
      <c r="H51" s="315"/>
      <c r="I51" s="315"/>
      <c r="J51" s="315"/>
      <c r="K51" s="315"/>
      <c r="L51" s="315"/>
      <c r="M51" s="315"/>
      <c r="N51" s="480"/>
      <c r="O51" s="503"/>
      <c r="P51" s="327">
        <v>2</v>
      </c>
      <c r="Q51" s="314" t="s">
        <v>605</v>
      </c>
      <c r="R51" s="314" t="s">
        <v>606</v>
      </c>
      <c r="S51" s="315">
        <v>0</v>
      </c>
      <c r="T51" s="315">
        <v>8</v>
      </c>
      <c r="U51" s="315">
        <v>2</v>
      </c>
      <c r="V51" s="315">
        <v>4</v>
      </c>
      <c r="W51" s="315">
        <v>6</v>
      </c>
      <c r="X51" s="315">
        <v>8</v>
      </c>
      <c r="Y51" s="310">
        <v>500</v>
      </c>
      <c r="Z51" s="310">
        <v>0</v>
      </c>
      <c r="AA51" s="310">
        <v>0</v>
      </c>
      <c r="AB51" s="310">
        <f t="shared" si="20"/>
        <v>500</v>
      </c>
      <c r="AC51" s="311">
        <f t="shared" si="21"/>
        <v>515</v>
      </c>
      <c r="AD51" s="311">
        <f t="shared" si="22"/>
        <v>0</v>
      </c>
      <c r="AE51" s="311">
        <f t="shared" si="23"/>
        <v>0</v>
      </c>
      <c r="AF51" s="312">
        <f t="shared" si="3"/>
        <v>515</v>
      </c>
      <c r="AG51" s="311">
        <f t="shared" si="13"/>
        <v>530.45</v>
      </c>
      <c r="AH51" s="311">
        <f t="shared" si="14"/>
        <v>0</v>
      </c>
      <c r="AI51" s="311">
        <f t="shared" si="13"/>
        <v>0</v>
      </c>
      <c r="AJ51" s="311">
        <f t="shared" si="15"/>
        <v>530.45</v>
      </c>
      <c r="AK51" s="311">
        <f t="shared" si="16"/>
        <v>546.3635</v>
      </c>
      <c r="AL51" s="311">
        <f t="shared" si="17"/>
        <v>0</v>
      </c>
      <c r="AM51" s="311">
        <f t="shared" si="18"/>
        <v>0</v>
      </c>
      <c r="AN51" s="329">
        <f t="shared" si="8"/>
        <v>546.3635</v>
      </c>
      <c r="AO51" s="311">
        <f t="shared" si="9"/>
        <v>2091.8135</v>
      </c>
    </row>
    <row r="52" spans="1:41" s="238" customFormat="1" ht="156">
      <c r="A52" s="490"/>
      <c r="B52" s="486"/>
      <c r="C52" s="519"/>
      <c r="D52" s="496"/>
      <c r="E52" s="302"/>
      <c r="F52" s="335"/>
      <c r="G52" s="336"/>
      <c r="H52" s="315"/>
      <c r="I52" s="315"/>
      <c r="J52" s="315"/>
      <c r="K52" s="315"/>
      <c r="L52" s="315"/>
      <c r="M52" s="315"/>
      <c r="N52" s="481"/>
      <c r="O52" s="502"/>
      <c r="P52" s="327">
        <v>2</v>
      </c>
      <c r="Q52" s="314" t="s">
        <v>334</v>
      </c>
      <c r="R52" s="314" t="s">
        <v>607</v>
      </c>
      <c r="S52" s="315">
        <v>0</v>
      </c>
      <c r="T52" s="315">
        <v>12</v>
      </c>
      <c r="U52" s="315">
        <v>12</v>
      </c>
      <c r="V52" s="315">
        <v>12</v>
      </c>
      <c r="W52" s="315">
        <v>12</v>
      </c>
      <c r="X52" s="315">
        <v>12</v>
      </c>
      <c r="Y52" s="310">
        <v>500</v>
      </c>
      <c r="Z52" s="310">
        <v>0</v>
      </c>
      <c r="AA52" s="310">
        <v>0</v>
      </c>
      <c r="AB52" s="310">
        <f t="shared" si="20"/>
        <v>500</v>
      </c>
      <c r="AC52" s="311">
        <f t="shared" si="21"/>
        <v>515</v>
      </c>
      <c r="AD52" s="311">
        <f t="shared" si="22"/>
        <v>0</v>
      </c>
      <c r="AE52" s="311">
        <f t="shared" si="23"/>
        <v>0</v>
      </c>
      <c r="AF52" s="323">
        <f t="shared" si="3"/>
        <v>515</v>
      </c>
      <c r="AG52" s="311">
        <f t="shared" si="13"/>
        <v>530.45</v>
      </c>
      <c r="AH52" s="311">
        <f t="shared" si="14"/>
        <v>0</v>
      </c>
      <c r="AI52" s="311">
        <f t="shared" si="13"/>
        <v>0</v>
      </c>
      <c r="AJ52" s="311">
        <f t="shared" si="15"/>
        <v>530.45</v>
      </c>
      <c r="AK52" s="311">
        <f t="shared" si="16"/>
        <v>546.3635</v>
      </c>
      <c r="AL52" s="311">
        <f t="shared" si="17"/>
        <v>0</v>
      </c>
      <c r="AM52" s="311">
        <f t="shared" si="18"/>
        <v>0</v>
      </c>
      <c r="AN52" s="329">
        <f t="shared" si="8"/>
        <v>546.3635</v>
      </c>
      <c r="AO52" s="311">
        <f t="shared" si="9"/>
        <v>2091.8135</v>
      </c>
    </row>
    <row r="53" spans="1:41" s="238" customFormat="1" ht="96">
      <c r="A53" s="490"/>
      <c r="B53" s="486"/>
      <c r="C53" s="519"/>
      <c r="D53" s="496"/>
      <c r="E53" s="302"/>
      <c r="F53" s="335"/>
      <c r="G53" s="336"/>
      <c r="H53" s="315"/>
      <c r="I53" s="315"/>
      <c r="J53" s="315"/>
      <c r="K53" s="315"/>
      <c r="L53" s="315"/>
      <c r="M53" s="315"/>
      <c r="N53" s="315">
        <v>20</v>
      </c>
      <c r="O53" s="314" t="s">
        <v>608</v>
      </c>
      <c r="P53" s="327">
        <v>2</v>
      </c>
      <c r="Q53" s="314" t="s">
        <v>609</v>
      </c>
      <c r="R53" s="314" t="s">
        <v>610</v>
      </c>
      <c r="S53" s="315">
        <v>0</v>
      </c>
      <c r="T53" s="315">
        <v>12</v>
      </c>
      <c r="U53" s="315">
        <v>12</v>
      </c>
      <c r="V53" s="315">
        <v>12</v>
      </c>
      <c r="W53" s="315">
        <v>12</v>
      </c>
      <c r="X53" s="315">
        <v>12</v>
      </c>
      <c r="Y53" s="310">
        <v>0</v>
      </c>
      <c r="Z53" s="310">
        <v>0</v>
      </c>
      <c r="AA53" s="347">
        <v>24640</v>
      </c>
      <c r="AB53" s="310">
        <f t="shared" si="20"/>
        <v>24640</v>
      </c>
      <c r="AC53" s="312">
        <f t="shared" si="21"/>
        <v>0</v>
      </c>
      <c r="AD53" s="312">
        <f t="shared" si="22"/>
        <v>0</v>
      </c>
      <c r="AE53" s="312">
        <f t="shared" si="23"/>
        <v>25379.2</v>
      </c>
      <c r="AF53" s="312">
        <f t="shared" si="3"/>
        <v>25379.2</v>
      </c>
      <c r="AG53" s="312">
        <f t="shared" si="13"/>
        <v>0</v>
      </c>
      <c r="AH53" s="323">
        <f t="shared" si="14"/>
        <v>0</v>
      </c>
      <c r="AI53" s="312">
        <f t="shared" si="13"/>
        <v>26140.576</v>
      </c>
      <c r="AJ53" s="312">
        <f t="shared" si="15"/>
        <v>26140.576</v>
      </c>
      <c r="AK53" s="312">
        <f t="shared" si="16"/>
        <v>0</v>
      </c>
      <c r="AL53" s="312">
        <f t="shared" si="17"/>
        <v>0</v>
      </c>
      <c r="AM53" s="312">
        <f t="shared" si="18"/>
        <v>26924.79328</v>
      </c>
      <c r="AN53" s="349">
        <f t="shared" si="8"/>
        <v>26924.79328</v>
      </c>
      <c r="AO53" s="312">
        <f t="shared" si="9"/>
        <v>103084.56928</v>
      </c>
    </row>
    <row r="54" spans="1:41" s="238" customFormat="1" ht="48">
      <c r="A54" s="490"/>
      <c r="B54" s="486"/>
      <c r="C54" s="519"/>
      <c r="D54" s="496"/>
      <c r="E54" s="302"/>
      <c r="F54" s="335"/>
      <c r="G54" s="336"/>
      <c r="H54" s="315"/>
      <c r="I54" s="315"/>
      <c r="J54" s="315"/>
      <c r="K54" s="315"/>
      <c r="L54" s="315"/>
      <c r="M54" s="315"/>
      <c r="N54" s="479">
        <v>5</v>
      </c>
      <c r="O54" s="479" t="s">
        <v>611</v>
      </c>
      <c r="P54" s="327">
        <v>2</v>
      </c>
      <c r="Q54" s="314" t="s">
        <v>808</v>
      </c>
      <c r="R54" s="314" t="s">
        <v>17</v>
      </c>
      <c r="S54" s="315">
        <v>0</v>
      </c>
      <c r="T54" s="315">
        <v>2</v>
      </c>
      <c r="U54" s="315"/>
      <c r="V54" s="315"/>
      <c r="W54" s="315">
        <v>1</v>
      </c>
      <c r="X54" s="315">
        <v>2</v>
      </c>
      <c r="Y54" s="310">
        <v>0</v>
      </c>
      <c r="Z54" s="310">
        <v>0</v>
      </c>
      <c r="AA54" s="310">
        <v>0</v>
      </c>
      <c r="AB54" s="310">
        <f t="shared" si="20"/>
        <v>0</v>
      </c>
      <c r="AC54" s="311">
        <f t="shared" si="21"/>
        <v>0</v>
      </c>
      <c r="AD54" s="311">
        <f t="shared" si="22"/>
        <v>0</v>
      </c>
      <c r="AE54" s="311">
        <f t="shared" si="23"/>
        <v>0</v>
      </c>
      <c r="AF54" s="312">
        <v>0</v>
      </c>
      <c r="AG54" s="311">
        <v>1000</v>
      </c>
      <c r="AH54" s="311">
        <f t="shared" si="14"/>
        <v>0</v>
      </c>
      <c r="AI54" s="311">
        <f t="shared" si="13"/>
        <v>0</v>
      </c>
      <c r="AJ54" s="311">
        <v>1000</v>
      </c>
      <c r="AK54" s="311">
        <f t="shared" si="16"/>
        <v>1030</v>
      </c>
      <c r="AL54" s="311">
        <f t="shared" si="17"/>
        <v>0</v>
      </c>
      <c r="AM54" s="311">
        <f t="shared" si="18"/>
        <v>0</v>
      </c>
      <c r="AN54" s="329">
        <f t="shared" si="8"/>
        <v>1030</v>
      </c>
      <c r="AO54" s="311">
        <f t="shared" si="9"/>
        <v>2030</v>
      </c>
    </row>
    <row r="55" spans="1:41" s="238" customFormat="1" ht="96">
      <c r="A55" s="491"/>
      <c r="B55" s="483"/>
      <c r="C55" s="520"/>
      <c r="D55" s="497"/>
      <c r="E55" s="302"/>
      <c r="F55" s="335"/>
      <c r="G55" s="336"/>
      <c r="H55" s="315"/>
      <c r="I55" s="315"/>
      <c r="J55" s="315"/>
      <c r="K55" s="315"/>
      <c r="L55" s="315"/>
      <c r="M55" s="315"/>
      <c r="N55" s="481"/>
      <c r="O55" s="481"/>
      <c r="P55" s="327">
        <v>2</v>
      </c>
      <c r="Q55" s="314" t="s">
        <v>612</v>
      </c>
      <c r="R55" s="314" t="s">
        <v>613</v>
      </c>
      <c r="S55" s="315">
        <v>0</v>
      </c>
      <c r="T55" s="315">
        <v>2</v>
      </c>
      <c r="U55" s="315"/>
      <c r="V55" s="315">
        <v>1</v>
      </c>
      <c r="W55" s="315"/>
      <c r="X55" s="315">
        <v>2</v>
      </c>
      <c r="Y55" s="310">
        <v>0</v>
      </c>
      <c r="Z55" s="310">
        <v>0</v>
      </c>
      <c r="AA55" s="310">
        <v>0</v>
      </c>
      <c r="AB55" s="310">
        <f t="shared" si="20"/>
        <v>0</v>
      </c>
      <c r="AC55" s="312">
        <f t="shared" si="21"/>
        <v>0</v>
      </c>
      <c r="AD55" s="312">
        <f t="shared" si="22"/>
        <v>0</v>
      </c>
      <c r="AE55" s="312">
        <v>50000</v>
      </c>
      <c r="AF55" s="323">
        <f t="shared" si="3"/>
        <v>50000</v>
      </c>
      <c r="AG55" s="312">
        <f t="shared" si="13"/>
        <v>0</v>
      </c>
      <c r="AH55" s="312">
        <f t="shared" si="14"/>
        <v>0</v>
      </c>
      <c r="AI55" s="312">
        <v>0</v>
      </c>
      <c r="AJ55" s="312">
        <v>0</v>
      </c>
      <c r="AK55" s="312">
        <f t="shared" si="16"/>
        <v>0</v>
      </c>
      <c r="AL55" s="312">
        <f t="shared" si="17"/>
        <v>0</v>
      </c>
      <c r="AM55" s="312">
        <v>100000</v>
      </c>
      <c r="AN55" s="349">
        <f t="shared" si="8"/>
        <v>100000</v>
      </c>
      <c r="AO55" s="312">
        <f t="shared" si="9"/>
        <v>150000</v>
      </c>
    </row>
    <row r="56" spans="1:41" s="280" customFormat="1" ht="51">
      <c r="A56" s="275"/>
      <c r="B56" s="275"/>
      <c r="C56" s="275"/>
      <c r="D56" s="487" t="str">
        <f>+'PLAN INDICATIVO 2012 2015'!O56</f>
        <v>  3. Sector  Agua potable y saneamiento basico    </v>
      </c>
      <c r="E56" s="488"/>
      <c r="F56" s="488"/>
      <c r="G56" s="277"/>
      <c r="H56" s="277"/>
      <c r="I56" s="277"/>
      <c r="J56" s="277"/>
      <c r="K56" s="277"/>
      <c r="L56" s="277"/>
      <c r="M56" s="277"/>
      <c r="N56" s="278"/>
      <c r="O56" s="277" t="s">
        <v>792</v>
      </c>
      <c r="P56" s="279"/>
      <c r="R56" s="277"/>
      <c r="S56" s="278"/>
      <c r="T56" s="281"/>
      <c r="U56" s="281"/>
      <c r="V56" s="281"/>
      <c r="W56" s="281"/>
      <c r="X56" s="281"/>
      <c r="Y56" s="276">
        <f>Y57+Y69+Y74</f>
        <v>345384</v>
      </c>
      <c r="Z56" s="276">
        <f>Z57+Z69+Z74</f>
        <v>21730</v>
      </c>
      <c r="AA56" s="276">
        <v>0</v>
      </c>
      <c r="AB56" s="276">
        <f aca="true" t="shared" si="24" ref="AB56:AB79">Y56+Z56+AA56</f>
        <v>367114</v>
      </c>
      <c r="AC56" s="276">
        <f t="shared" si="21"/>
        <v>355745.52</v>
      </c>
      <c r="AD56" s="276">
        <f t="shared" si="22"/>
        <v>22381.9</v>
      </c>
      <c r="AE56" s="276">
        <f t="shared" si="23"/>
        <v>0</v>
      </c>
      <c r="AF56" s="276">
        <f t="shared" si="3"/>
        <v>378127.42000000004</v>
      </c>
      <c r="AG56" s="276">
        <f t="shared" si="13"/>
        <v>366417.88560000004</v>
      </c>
      <c r="AH56" s="282">
        <f t="shared" si="14"/>
        <v>23053.357</v>
      </c>
      <c r="AI56" s="276">
        <f t="shared" si="13"/>
        <v>0</v>
      </c>
      <c r="AJ56" s="276">
        <f t="shared" si="15"/>
        <v>389471.24260000006</v>
      </c>
      <c r="AK56" s="276">
        <f t="shared" si="16"/>
        <v>377410.422168</v>
      </c>
      <c r="AL56" s="276">
        <f t="shared" si="17"/>
        <v>23744.95771</v>
      </c>
      <c r="AM56" s="276">
        <f t="shared" si="18"/>
        <v>0</v>
      </c>
      <c r="AN56" s="283">
        <f t="shared" si="8"/>
        <v>401155.379878</v>
      </c>
      <c r="AO56" s="276">
        <f t="shared" si="9"/>
        <v>1535868.0424780003</v>
      </c>
    </row>
    <row r="57" spans="1:41" s="430" customFormat="1" ht="15">
      <c r="A57" s="424"/>
      <c r="B57" s="424"/>
      <c r="C57" s="424"/>
      <c r="D57" s="284" t="str">
        <f>+'PLAN INDICATIVO 2012 2015'!O57</f>
        <v>Agua Potable</v>
      </c>
      <c r="E57" s="424"/>
      <c r="F57" s="425"/>
      <c r="G57" s="426"/>
      <c r="H57" s="427"/>
      <c r="I57" s="427"/>
      <c r="J57" s="427"/>
      <c r="K57" s="427"/>
      <c r="L57" s="427"/>
      <c r="M57" s="427"/>
      <c r="N57" s="427"/>
      <c r="O57" s="428" t="s">
        <v>796</v>
      </c>
      <c r="P57" s="428"/>
      <c r="Q57" s="426"/>
      <c r="R57" s="426">
        <v>0</v>
      </c>
      <c r="S57" s="427"/>
      <c r="T57" s="427"/>
      <c r="U57" s="427"/>
      <c r="V57" s="427"/>
      <c r="W57" s="427"/>
      <c r="X57" s="427"/>
      <c r="Y57" s="429">
        <f>Y58+Y59+Y60+Y61+Y62+Y63+Y64+Y65+Y66+Y67+Y68</f>
        <v>242758</v>
      </c>
      <c r="Z57" s="429">
        <f>Z58+Z59+Z60+Z61+Z62+Z63+Z64+Z65+Z66+Z67+Z68</f>
        <v>21730</v>
      </c>
      <c r="AA57" s="429">
        <f>AA58+AA59+AA60+AA61+AA62+AA63+AA64+AA65+AA66+AA67+AA68</f>
        <v>0</v>
      </c>
      <c r="AB57" s="429">
        <f t="shared" si="24"/>
        <v>264488</v>
      </c>
      <c r="AC57" s="429">
        <f>AC58+AC59+AC60+AC61+AC62+AC63+AC64+AC65+AC66+AC67+AC68</f>
        <v>153990.74</v>
      </c>
      <c r="AD57" s="429">
        <f>AD58+AD59+AD60+AD61+AD62+AD63+AD64+AD65+AD66+AD67+AD68</f>
        <v>22381.9</v>
      </c>
      <c r="AE57" s="429">
        <f>AE58+AE59+AE60+AE61+AE62+AE63+AE64+AE65+AE66+AE67+AE68</f>
        <v>0</v>
      </c>
      <c r="AF57" s="429">
        <f t="shared" si="3"/>
        <v>176372.63999999998</v>
      </c>
      <c r="AG57" s="429">
        <f>AG58+AG59+AG60+AG61+AG62+AG63+AG64+AG65+AG66+AG67+AG68</f>
        <v>158610.46219999998</v>
      </c>
      <c r="AH57" s="429">
        <f>AH58+AH59+AH60+AH61+AH62+AH63+AH64+AH65+AH66+AH67+AH68</f>
        <v>23053.357</v>
      </c>
      <c r="AI57" s="429">
        <f>AI58+AI59+AI60+AI61+AI62+AI63+AI64+AI65+AI66+AI67+AI68</f>
        <v>0</v>
      </c>
      <c r="AJ57" s="429">
        <f t="shared" si="15"/>
        <v>181663.81919999997</v>
      </c>
      <c r="AK57" s="429">
        <f>AK58+AK59+AK60+AK61+AK62+AK63+AK64+AK65+AK66+AK67+AK68</f>
        <v>163368.77606600002</v>
      </c>
      <c r="AL57" s="429">
        <f>AL58+AL59+AL60+AL61+AL62+AL63+AL64+AL65+AL66+AL67+AL68</f>
        <v>23744.957710000002</v>
      </c>
      <c r="AM57" s="429">
        <f>AM58+AM59+AM60+AM61+AM62+AM63+AM64+AM65+AM66+AM67+AM68</f>
        <v>0</v>
      </c>
      <c r="AN57" s="429">
        <f t="shared" si="8"/>
        <v>187113.73377600004</v>
      </c>
      <c r="AO57" s="429">
        <f t="shared" si="9"/>
        <v>809638.192976</v>
      </c>
    </row>
    <row r="58" spans="1:41" s="238" customFormat="1" ht="84">
      <c r="A58" s="482"/>
      <c r="B58" s="482" t="s">
        <v>1015</v>
      </c>
      <c r="C58" s="482">
        <v>3.76</v>
      </c>
      <c r="D58" s="495" t="str">
        <f>+'PLAN INDICATIVO 2012 2015'!O58</f>
        <v>3.1,1     Subsidios-Fondo de solidaridad y predistribucion del ingreso.                                                                                                                                                  </v>
      </c>
      <c r="E58" s="302">
        <v>30</v>
      </c>
      <c r="F58" s="313" t="s">
        <v>446</v>
      </c>
      <c r="G58" s="314" t="s">
        <v>614</v>
      </c>
      <c r="H58" s="325">
        <v>1</v>
      </c>
      <c r="I58" s="325">
        <v>1</v>
      </c>
      <c r="J58" s="325">
        <v>1</v>
      </c>
      <c r="K58" s="325">
        <v>1</v>
      </c>
      <c r="L58" s="325">
        <v>1</v>
      </c>
      <c r="M58" s="325">
        <v>1</v>
      </c>
      <c r="N58" s="332">
        <v>10</v>
      </c>
      <c r="O58" s="314" t="s">
        <v>619</v>
      </c>
      <c r="P58" s="327">
        <v>20</v>
      </c>
      <c r="Q58" s="314" t="s">
        <v>224</v>
      </c>
      <c r="R58" s="314" t="s">
        <v>44</v>
      </c>
      <c r="S58" s="315">
        <v>671</v>
      </c>
      <c r="T58" s="315">
        <v>671</v>
      </c>
      <c r="U58" s="315">
        <v>671</v>
      </c>
      <c r="V58" s="315">
        <v>671</v>
      </c>
      <c r="W58" s="315">
        <v>671</v>
      </c>
      <c r="X58" s="315">
        <v>671</v>
      </c>
      <c r="Y58" s="310">
        <v>49050</v>
      </c>
      <c r="Z58" s="310">
        <v>0</v>
      </c>
      <c r="AA58" s="310">
        <v>0</v>
      </c>
      <c r="AB58" s="310">
        <f t="shared" si="24"/>
        <v>49050</v>
      </c>
      <c r="AC58" s="311">
        <f t="shared" si="21"/>
        <v>50521.5</v>
      </c>
      <c r="AD58" s="311">
        <f t="shared" si="22"/>
        <v>0</v>
      </c>
      <c r="AE58" s="311">
        <f t="shared" si="23"/>
        <v>0</v>
      </c>
      <c r="AF58" s="312">
        <f t="shared" si="3"/>
        <v>50521.5</v>
      </c>
      <c r="AG58" s="311">
        <f t="shared" si="13"/>
        <v>52037.145</v>
      </c>
      <c r="AH58" s="311">
        <f t="shared" si="14"/>
        <v>0</v>
      </c>
      <c r="AI58" s="311">
        <f t="shared" si="13"/>
        <v>0</v>
      </c>
      <c r="AJ58" s="311">
        <f t="shared" si="15"/>
        <v>52037.145</v>
      </c>
      <c r="AK58" s="311">
        <f t="shared" si="16"/>
        <v>53598.25934999999</v>
      </c>
      <c r="AL58" s="311">
        <f t="shared" si="17"/>
        <v>0</v>
      </c>
      <c r="AM58" s="311">
        <f t="shared" si="18"/>
        <v>0</v>
      </c>
      <c r="AN58" s="329">
        <f t="shared" si="8"/>
        <v>53598.25934999999</v>
      </c>
      <c r="AO58" s="311">
        <f t="shared" si="9"/>
        <v>205206.90434999997</v>
      </c>
    </row>
    <row r="59" spans="1:41" s="238" customFormat="1" ht="108">
      <c r="A59" s="486"/>
      <c r="B59" s="486"/>
      <c r="C59" s="486"/>
      <c r="D59" s="496"/>
      <c r="E59" s="302">
        <v>20</v>
      </c>
      <c r="F59" s="313" t="s">
        <v>615</v>
      </c>
      <c r="G59" s="314" t="s">
        <v>616</v>
      </c>
      <c r="H59" s="346">
        <v>0.2077</v>
      </c>
      <c r="I59" s="325">
        <v>0.05</v>
      </c>
      <c r="J59" s="325">
        <v>0.1</v>
      </c>
      <c r="K59" s="325">
        <v>0.08</v>
      </c>
      <c r="L59" s="325">
        <v>0.06</v>
      </c>
      <c r="M59" s="325">
        <v>0.05</v>
      </c>
      <c r="N59" s="479">
        <v>10</v>
      </c>
      <c r="O59" s="498" t="s">
        <v>620</v>
      </c>
      <c r="P59" s="327">
        <v>10</v>
      </c>
      <c r="Q59" s="314" t="s">
        <v>621</v>
      </c>
      <c r="R59" s="314" t="s">
        <v>221</v>
      </c>
      <c r="S59" s="325">
        <v>0.3</v>
      </c>
      <c r="T59" s="325">
        <v>1</v>
      </c>
      <c r="U59" s="325">
        <v>1</v>
      </c>
      <c r="V59" s="325"/>
      <c r="W59" s="325"/>
      <c r="X59" s="325"/>
      <c r="Y59" s="310">
        <v>100000</v>
      </c>
      <c r="Z59" s="310">
        <v>0</v>
      </c>
      <c r="AA59" s="310">
        <v>0</v>
      </c>
      <c r="AB59" s="310">
        <f t="shared" si="24"/>
        <v>100000</v>
      </c>
      <c r="AC59" s="311">
        <v>0</v>
      </c>
      <c r="AD59" s="311">
        <f t="shared" si="22"/>
        <v>0</v>
      </c>
      <c r="AE59" s="311">
        <f t="shared" si="23"/>
        <v>0</v>
      </c>
      <c r="AF59" s="312">
        <f t="shared" si="3"/>
        <v>0</v>
      </c>
      <c r="AG59" s="312">
        <f t="shared" si="13"/>
        <v>0</v>
      </c>
      <c r="AH59" s="323">
        <f t="shared" si="14"/>
        <v>0</v>
      </c>
      <c r="AI59" s="312">
        <f t="shared" si="13"/>
        <v>0</v>
      </c>
      <c r="AJ59" s="311">
        <f t="shared" si="15"/>
        <v>0</v>
      </c>
      <c r="AK59" s="311">
        <f t="shared" si="16"/>
        <v>0</v>
      </c>
      <c r="AL59" s="311">
        <f t="shared" si="17"/>
        <v>0</v>
      </c>
      <c r="AM59" s="311">
        <f t="shared" si="18"/>
        <v>0</v>
      </c>
      <c r="AN59" s="329">
        <f t="shared" si="8"/>
        <v>0</v>
      </c>
      <c r="AO59" s="312">
        <f t="shared" si="9"/>
        <v>100000</v>
      </c>
    </row>
    <row r="60" spans="1:41" s="238" customFormat="1" ht="168">
      <c r="A60" s="486"/>
      <c r="B60" s="486"/>
      <c r="C60" s="486"/>
      <c r="D60" s="496"/>
      <c r="E60" s="302">
        <v>10</v>
      </c>
      <c r="F60" s="313" t="s">
        <v>617</v>
      </c>
      <c r="G60" s="314" t="s">
        <v>618</v>
      </c>
      <c r="H60" s="325">
        <v>0.45</v>
      </c>
      <c r="I60" s="325">
        <v>0.5</v>
      </c>
      <c r="J60" s="325">
        <v>0.46</v>
      </c>
      <c r="K60" s="325">
        <v>0.47</v>
      </c>
      <c r="L60" s="325">
        <v>0.48</v>
      </c>
      <c r="M60" s="325">
        <v>0.5</v>
      </c>
      <c r="N60" s="480"/>
      <c r="O60" s="499"/>
      <c r="P60" s="327">
        <v>10</v>
      </c>
      <c r="Q60" s="314" t="s">
        <v>837</v>
      </c>
      <c r="R60" s="314" t="s">
        <v>622</v>
      </c>
      <c r="S60" s="315">
        <v>1</v>
      </c>
      <c r="T60" s="315">
        <v>2</v>
      </c>
      <c r="U60" s="315"/>
      <c r="V60" s="315">
        <v>2</v>
      </c>
      <c r="W60" s="315"/>
      <c r="X60" s="315"/>
      <c r="Y60" s="310"/>
      <c r="Z60" s="310">
        <v>0</v>
      </c>
      <c r="AA60" s="310">
        <v>0</v>
      </c>
      <c r="AB60" s="310">
        <v>20000</v>
      </c>
      <c r="AC60" s="311">
        <f t="shared" si="21"/>
        <v>0</v>
      </c>
      <c r="AD60" s="311">
        <f t="shared" si="22"/>
        <v>0</v>
      </c>
      <c r="AE60" s="311">
        <f t="shared" si="23"/>
        <v>0</v>
      </c>
      <c r="AF60" s="323">
        <f t="shared" si="3"/>
        <v>0</v>
      </c>
      <c r="AG60" s="311">
        <f t="shared" si="13"/>
        <v>0</v>
      </c>
      <c r="AH60" s="311">
        <f t="shared" si="14"/>
        <v>0</v>
      </c>
      <c r="AI60" s="311">
        <f t="shared" si="13"/>
        <v>0</v>
      </c>
      <c r="AJ60" s="311">
        <f t="shared" si="15"/>
        <v>0</v>
      </c>
      <c r="AK60" s="311">
        <f t="shared" si="16"/>
        <v>0</v>
      </c>
      <c r="AL60" s="311">
        <f t="shared" si="17"/>
        <v>0</v>
      </c>
      <c r="AM60" s="311">
        <f t="shared" si="18"/>
        <v>0</v>
      </c>
      <c r="AN60" s="329">
        <f t="shared" si="8"/>
        <v>0</v>
      </c>
      <c r="AO60" s="311">
        <f t="shared" si="9"/>
        <v>20000</v>
      </c>
    </row>
    <row r="61" spans="1:41" s="238" customFormat="1" ht="96">
      <c r="A61" s="486"/>
      <c r="B61" s="486"/>
      <c r="C61" s="486"/>
      <c r="D61" s="496"/>
      <c r="E61" s="302"/>
      <c r="F61" s="335"/>
      <c r="G61" s="336"/>
      <c r="H61" s="315"/>
      <c r="I61" s="315"/>
      <c r="J61" s="315"/>
      <c r="K61" s="315"/>
      <c r="L61" s="315"/>
      <c r="M61" s="315"/>
      <c r="N61" s="481"/>
      <c r="O61" s="500"/>
      <c r="P61" s="327">
        <v>4</v>
      </c>
      <c r="Q61" s="314" t="s">
        <v>838</v>
      </c>
      <c r="R61" s="314" t="s">
        <v>623</v>
      </c>
      <c r="S61" s="315">
        <v>0</v>
      </c>
      <c r="T61" s="315">
        <v>200</v>
      </c>
      <c r="U61" s="315">
        <v>50</v>
      </c>
      <c r="V61" s="315">
        <v>100</v>
      </c>
      <c r="W61" s="315">
        <v>150</v>
      </c>
      <c r="X61" s="315">
        <v>200</v>
      </c>
      <c r="Y61" s="310">
        <v>4450</v>
      </c>
      <c r="Z61" s="310">
        <v>0</v>
      </c>
      <c r="AA61" s="310">
        <v>0</v>
      </c>
      <c r="AB61" s="310">
        <f t="shared" si="24"/>
        <v>4450</v>
      </c>
      <c r="AC61" s="311">
        <f t="shared" si="21"/>
        <v>4583.5</v>
      </c>
      <c r="AD61" s="311">
        <f t="shared" si="22"/>
        <v>0</v>
      </c>
      <c r="AE61" s="311">
        <f t="shared" si="23"/>
        <v>0</v>
      </c>
      <c r="AF61" s="312">
        <f t="shared" si="3"/>
        <v>4583.5</v>
      </c>
      <c r="AG61" s="311">
        <f t="shared" si="13"/>
        <v>4721.005</v>
      </c>
      <c r="AH61" s="311">
        <f t="shared" si="14"/>
        <v>0</v>
      </c>
      <c r="AI61" s="311">
        <f t="shared" si="13"/>
        <v>0</v>
      </c>
      <c r="AJ61" s="311">
        <f t="shared" si="15"/>
        <v>4721.005</v>
      </c>
      <c r="AK61" s="311">
        <f t="shared" si="16"/>
        <v>4862.63515</v>
      </c>
      <c r="AL61" s="311">
        <f t="shared" si="17"/>
        <v>0</v>
      </c>
      <c r="AM61" s="311">
        <f t="shared" si="18"/>
        <v>0</v>
      </c>
      <c r="AN61" s="329">
        <f t="shared" si="8"/>
        <v>4862.63515</v>
      </c>
      <c r="AO61" s="311">
        <f t="shared" si="9"/>
        <v>18617.14015</v>
      </c>
    </row>
    <row r="62" spans="1:41" s="238" customFormat="1" ht="96">
      <c r="A62" s="486"/>
      <c r="B62" s="486"/>
      <c r="C62" s="486"/>
      <c r="D62" s="496"/>
      <c r="E62" s="302"/>
      <c r="F62" s="335"/>
      <c r="G62" s="336"/>
      <c r="H62" s="315"/>
      <c r="I62" s="315"/>
      <c r="J62" s="315"/>
      <c r="K62" s="315"/>
      <c r="L62" s="315"/>
      <c r="M62" s="315"/>
      <c r="N62" s="479">
        <v>10</v>
      </c>
      <c r="O62" s="501" t="s">
        <v>624</v>
      </c>
      <c r="P62" s="327">
        <v>3</v>
      </c>
      <c r="Q62" s="314" t="s">
        <v>839</v>
      </c>
      <c r="R62" s="314" t="s">
        <v>840</v>
      </c>
      <c r="S62" s="315">
        <v>6</v>
      </c>
      <c r="T62" s="315">
        <v>6</v>
      </c>
      <c r="U62" s="315">
        <v>2</v>
      </c>
      <c r="V62" s="315">
        <v>4</v>
      </c>
      <c r="W62" s="315">
        <v>5</v>
      </c>
      <c r="X62" s="315">
        <v>6</v>
      </c>
      <c r="Y62" s="310">
        <v>0</v>
      </c>
      <c r="Z62" s="310">
        <v>0</v>
      </c>
      <c r="AA62" s="310">
        <v>0</v>
      </c>
      <c r="AB62" s="310">
        <f t="shared" si="24"/>
        <v>0</v>
      </c>
      <c r="AC62" s="311">
        <v>21800</v>
      </c>
      <c r="AD62" s="311">
        <f t="shared" si="22"/>
        <v>0</v>
      </c>
      <c r="AE62" s="311">
        <f t="shared" si="23"/>
        <v>0</v>
      </c>
      <c r="AF62" s="323">
        <f t="shared" si="3"/>
        <v>21800</v>
      </c>
      <c r="AG62" s="312">
        <f t="shared" si="13"/>
        <v>22454</v>
      </c>
      <c r="AH62" s="323">
        <f t="shared" si="14"/>
        <v>0</v>
      </c>
      <c r="AI62" s="312">
        <f t="shared" si="13"/>
        <v>0</v>
      </c>
      <c r="AJ62" s="311">
        <f t="shared" si="15"/>
        <v>22454</v>
      </c>
      <c r="AK62" s="311">
        <f t="shared" si="16"/>
        <v>23127.62</v>
      </c>
      <c r="AL62" s="311">
        <f t="shared" si="17"/>
        <v>0</v>
      </c>
      <c r="AM62" s="311">
        <f t="shared" si="18"/>
        <v>0</v>
      </c>
      <c r="AN62" s="329">
        <f t="shared" si="8"/>
        <v>23127.62</v>
      </c>
      <c r="AO62" s="312">
        <f t="shared" si="9"/>
        <v>67381.62</v>
      </c>
    </row>
    <row r="63" spans="1:41" s="238" customFormat="1" ht="36">
      <c r="A63" s="486"/>
      <c r="B63" s="486"/>
      <c r="C63" s="486"/>
      <c r="D63" s="496"/>
      <c r="E63" s="302"/>
      <c r="F63" s="335"/>
      <c r="G63" s="336"/>
      <c r="H63" s="315"/>
      <c r="I63" s="315"/>
      <c r="J63" s="315"/>
      <c r="K63" s="315"/>
      <c r="L63" s="315"/>
      <c r="M63" s="315"/>
      <c r="N63" s="481"/>
      <c r="O63" s="502"/>
      <c r="P63" s="327">
        <v>3</v>
      </c>
      <c r="Q63" s="314" t="s">
        <v>244</v>
      </c>
      <c r="R63" s="314" t="s">
        <v>625</v>
      </c>
      <c r="S63" s="315">
        <v>0</v>
      </c>
      <c r="T63" s="315">
        <v>300</v>
      </c>
      <c r="U63" s="315">
        <v>50</v>
      </c>
      <c r="V63" s="315">
        <v>150</v>
      </c>
      <c r="W63" s="315">
        <v>250</v>
      </c>
      <c r="X63" s="315">
        <v>300</v>
      </c>
      <c r="Y63" s="310">
        <v>5000</v>
      </c>
      <c r="Z63" s="310">
        <v>0</v>
      </c>
      <c r="AA63" s="310">
        <v>0</v>
      </c>
      <c r="AB63" s="310">
        <f t="shared" si="24"/>
        <v>5000</v>
      </c>
      <c r="AC63" s="311">
        <f t="shared" si="21"/>
        <v>5150</v>
      </c>
      <c r="AD63" s="311">
        <f t="shared" si="22"/>
        <v>0</v>
      </c>
      <c r="AE63" s="311">
        <f t="shared" si="23"/>
        <v>0</v>
      </c>
      <c r="AF63" s="312">
        <f t="shared" si="3"/>
        <v>5150</v>
      </c>
      <c r="AG63" s="311">
        <f t="shared" si="13"/>
        <v>5304.5</v>
      </c>
      <c r="AH63" s="311">
        <f t="shared" si="14"/>
        <v>0</v>
      </c>
      <c r="AI63" s="311">
        <f t="shared" si="13"/>
        <v>0</v>
      </c>
      <c r="AJ63" s="311">
        <f t="shared" si="15"/>
        <v>5304.5</v>
      </c>
      <c r="AK63" s="311">
        <f t="shared" si="16"/>
        <v>5463.635</v>
      </c>
      <c r="AL63" s="311">
        <f t="shared" si="17"/>
        <v>0</v>
      </c>
      <c r="AM63" s="311">
        <f t="shared" si="18"/>
        <v>0</v>
      </c>
      <c r="AN63" s="329">
        <f t="shared" si="8"/>
        <v>5463.635</v>
      </c>
      <c r="AO63" s="311">
        <f t="shared" si="9"/>
        <v>20918.135000000002</v>
      </c>
    </row>
    <row r="64" spans="1:41" s="238" customFormat="1" ht="48">
      <c r="A64" s="486"/>
      <c r="B64" s="486"/>
      <c r="C64" s="486"/>
      <c r="D64" s="496"/>
      <c r="E64" s="302"/>
      <c r="F64" s="335"/>
      <c r="G64" s="336"/>
      <c r="H64" s="315"/>
      <c r="I64" s="315"/>
      <c r="J64" s="315"/>
      <c r="K64" s="315"/>
      <c r="L64" s="315"/>
      <c r="M64" s="315"/>
      <c r="N64" s="315">
        <v>10</v>
      </c>
      <c r="O64" s="314" t="s">
        <v>626</v>
      </c>
      <c r="P64" s="327">
        <v>3</v>
      </c>
      <c r="Q64" s="314" t="s">
        <v>627</v>
      </c>
      <c r="R64" s="314" t="s">
        <v>628</v>
      </c>
      <c r="S64" s="315">
        <v>0</v>
      </c>
      <c r="T64" s="315">
        <v>300</v>
      </c>
      <c r="U64" s="315">
        <v>50</v>
      </c>
      <c r="V64" s="315">
        <v>150</v>
      </c>
      <c r="W64" s="315">
        <v>250</v>
      </c>
      <c r="X64" s="315">
        <v>300</v>
      </c>
      <c r="Y64" s="310">
        <v>55000</v>
      </c>
      <c r="Z64" s="310">
        <v>20000</v>
      </c>
      <c r="AA64" s="310">
        <v>0</v>
      </c>
      <c r="AB64" s="310">
        <f t="shared" si="24"/>
        <v>75000</v>
      </c>
      <c r="AC64" s="311">
        <v>41800</v>
      </c>
      <c r="AD64" s="311">
        <f t="shared" si="22"/>
        <v>20600</v>
      </c>
      <c r="AE64" s="311">
        <f t="shared" si="23"/>
        <v>0</v>
      </c>
      <c r="AF64" s="312">
        <f t="shared" si="3"/>
        <v>62400</v>
      </c>
      <c r="AG64" s="311">
        <f t="shared" si="13"/>
        <v>43054</v>
      </c>
      <c r="AH64" s="311">
        <f t="shared" si="14"/>
        <v>21218</v>
      </c>
      <c r="AI64" s="311">
        <f t="shared" si="13"/>
        <v>0</v>
      </c>
      <c r="AJ64" s="311">
        <f t="shared" si="15"/>
        <v>64272</v>
      </c>
      <c r="AK64" s="311">
        <f t="shared" si="16"/>
        <v>44345.62</v>
      </c>
      <c r="AL64" s="311">
        <f t="shared" si="17"/>
        <v>21854.54</v>
      </c>
      <c r="AM64" s="311">
        <f t="shared" si="18"/>
        <v>0</v>
      </c>
      <c r="AN64" s="329">
        <f t="shared" si="8"/>
        <v>66200.16</v>
      </c>
      <c r="AO64" s="311">
        <f t="shared" si="9"/>
        <v>267872.16000000003</v>
      </c>
    </row>
    <row r="65" spans="1:41" s="238" customFormat="1" ht="48">
      <c r="A65" s="486"/>
      <c r="B65" s="486"/>
      <c r="C65" s="486"/>
      <c r="D65" s="496"/>
      <c r="E65" s="302"/>
      <c r="F65" s="335"/>
      <c r="G65" s="336"/>
      <c r="H65" s="315"/>
      <c r="I65" s="315"/>
      <c r="J65" s="315"/>
      <c r="K65" s="315"/>
      <c r="L65" s="315"/>
      <c r="M65" s="315"/>
      <c r="N65" s="479">
        <v>10</v>
      </c>
      <c r="O65" s="501" t="s">
        <v>629</v>
      </c>
      <c r="P65" s="327">
        <v>3</v>
      </c>
      <c r="Q65" s="314" t="s">
        <v>50</v>
      </c>
      <c r="R65" s="314" t="s">
        <v>51</v>
      </c>
      <c r="S65" s="315">
        <v>0</v>
      </c>
      <c r="T65" s="315">
        <v>8</v>
      </c>
      <c r="U65" s="315">
        <v>2</v>
      </c>
      <c r="V65" s="315">
        <v>4</v>
      </c>
      <c r="W65" s="315">
        <v>6</v>
      </c>
      <c r="X65" s="315">
        <v>8</v>
      </c>
      <c r="Y65" s="310">
        <v>5000</v>
      </c>
      <c r="Z65" s="310">
        <v>0</v>
      </c>
      <c r="AA65" s="310">
        <v>0</v>
      </c>
      <c r="AB65" s="310">
        <f t="shared" si="24"/>
        <v>5000</v>
      </c>
      <c r="AC65" s="311">
        <f t="shared" si="21"/>
        <v>5150</v>
      </c>
      <c r="AD65" s="311">
        <f t="shared" si="22"/>
        <v>0</v>
      </c>
      <c r="AE65" s="311">
        <f t="shared" si="23"/>
        <v>0</v>
      </c>
      <c r="AF65" s="323">
        <f t="shared" si="3"/>
        <v>5150</v>
      </c>
      <c r="AG65" s="312">
        <f t="shared" si="13"/>
        <v>5304.5</v>
      </c>
      <c r="AH65" s="323">
        <f t="shared" si="14"/>
        <v>0</v>
      </c>
      <c r="AI65" s="312">
        <f t="shared" si="13"/>
        <v>0</v>
      </c>
      <c r="AJ65" s="311">
        <f t="shared" si="15"/>
        <v>5304.5</v>
      </c>
      <c r="AK65" s="311">
        <f t="shared" si="16"/>
        <v>5463.635</v>
      </c>
      <c r="AL65" s="311">
        <f t="shared" si="17"/>
        <v>0</v>
      </c>
      <c r="AM65" s="311">
        <f t="shared" si="18"/>
        <v>0</v>
      </c>
      <c r="AN65" s="329">
        <f t="shared" si="8"/>
        <v>5463.635</v>
      </c>
      <c r="AO65" s="312">
        <f t="shared" si="9"/>
        <v>20918.135000000002</v>
      </c>
    </row>
    <row r="66" spans="1:41" s="238" customFormat="1" ht="84">
      <c r="A66" s="486"/>
      <c r="B66" s="486"/>
      <c r="C66" s="486"/>
      <c r="D66" s="496"/>
      <c r="E66" s="302"/>
      <c r="F66" s="335"/>
      <c r="G66" s="336"/>
      <c r="H66" s="315"/>
      <c r="I66" s="315"/>
      <c r="J66" s="315"/>
      <c r="K66" s="315"/>
      <c r="L66" s="315"/>
      <c r="M66" s="315"/>
      <c r="N66" s="481"/>
      <c r="O66" s="502"/>
      <c r="P66" s="327">
        <v>3</v>
      </c>
      <c r="Q66" s="314" t="s">
        <v>630</v>
      </c>
      <c r="R66" s="314" t="s">
        <v>631</v>
      </c>
      <c r="S66" s="315">
        <v>0</v>
      </c>
      <c r="T66" s="315">
        <v>48</v>
      </c>
      <c r="U66" s="315">
        <v>12</v>
      </c>
      <c r="V66" s="315">
        <v>24</v>
      </c>
      <c r="W66" s="315">
        <v>36</v>
      </c>
      <c r="X66" s="315">
        <v>48</v>
      </c>
      <c r="Y66" s="310">
        <v>3258</v>
      </c>
      <c r="Z66" s="310">
        <v>0</v>
      </c>
      <c r="AA66" s="310">
        <v>0</v>
      </c>
      <c r="AB66" s="310">
        <f t="shared" si="24"/>
        <v>3258</v>
      </c>
      <c r="AC66" s="311">
        <f t="shared" si="21"/>
        <v>3355.74</v>
      </c>
      <c r="AD66" s="311">
        <f t="shared" si="22"/>
        <v>0</v>
      </c>
      <c r="AE66" s="311">
        <f t="shared" si="23"/>
        <v>0</v>
      </c>
      <c r="AF66" s="312">
        <f t="shared" si="3"/>
        <v>3355.74</v>
      </c>
      <c r="AG66" s="311">
        <f t="shared" si="13"/>
        <v>3456.4121999999998</v>
      </c>
      <c r="AH66" s="311">
        <f t="shared" si="14"/>
        <v>0</v>
      </c>
      <c r="AI66" s="311">
        <f t="shared" si="13"/>
        <v>0</v>
      </c>
      <c r="AJ66" s="311">
        <f t="shared" si="15"/>
        <v>3456.4121999999998</v>
      </c>
      <c r="AK66" s="311">
        <f t="shared" si="16"/>
        <v>3560.104566</v>
      </c>
      <c r="AL66" s="311">
        <f t="shared" si="17"/>
        <v>0</v>
      </c>
      <c r="AM66" s="311">
        <f t="shared" si="18"/>
        <v>0</v>
      </c>
      <c r="AN66" s="329">
        <f t="shared" si="8"/>
        <v>3560.104566</v>
      </c>
      <c r="AO66" s="311">
        <f t="shared" si="9"/>
        <v>13630.256766</v>
      </c>
    </row>
    <row r="67" spans="1:41" s="238" customFormat="1" ht="48">
      <c r="A67" s="486"/>
      <c r="B67" s="486"/>
      <c r="C67" s="486"/>
      <c r="D67" s="496"/>
      <c r="E67" s="302"/>
      <c r="F67" s="335"/>
      <c r="G67" s="336"/>
      <c r="H67" s="315"/>
      <c r="I67" s="315"/>
      <c r="J67" s="351"/>
      <c r="K67" s="351"/>
      <c r="L67" s="351"/>
      <c r="M67" s="351"/>
      <c r="N67" s="479">
        <v>10</v>
      </c>
      <c r="O67" s="498" t="s">
        <v>632</v>
      </c>
      <c r="P67" s="327">
        <v>3</v>
      </c>
      <c r="Q67" s="314" t="s">
        <v>45</v>
      </c>
      <c r="R67" s="314" t="s">
        <v>633</v>
      </c>
      <c r="S67" s="315">
        <v>300</v>
      </c>
      <c r="T67" s="315">
        <v>310</v>
      </c>
      <c r="U67" s="315">
        <v>302</v>
      </c>
      <c r="V67" s="315">
        <v>304</v>
      </c>
      <c r="W67" s="315">
        <v>307</v>
      </c>
      <c r="X67" s="315">
        <v>310</v>
      </c>
      <c r="Y67" s="310">
        <v>16000</v>
      </c>
      <c r="Z67" s="310">
        <v>1730</v>
      </c>
      <c r="AA67" s="310">
        <v>0</v>
      </c>
      <c r="AB67" s="310">
        <f t="shared" si="24"/>
        <v>17730</v>
      </c>
      <c r="AC67" s="311">
        <f t="shared" si="21"/>
        <v>16480</v>
      </c>
      <c r="AD67" s="311">
        <f t="shared" si="22"/>
        <v>1781.9</v>
      </c>
      <c r="AE67" s="311">
        <f t="shared" si="23"/>
        <v>0</v>
      </c>
      <c r="AF67" s="312">
        <f t="shared" si="3"/>
        <v>18261.9</v>
      </c>
      <c r="AG67" s="312">
        <f t="shared" si="13"/>
        <v>16974.4</v>
      </c>
      <c r="AH67" s="323">
        <f t="shared" si="14"/>
        <v>1835.3570000000002</v>
      </c>
      <c r="AI67" s="312">
        <f t="shared" si="13"/>
        <v>0</v>
      </c>
      <c r="AJ67" s="311">
        <f t="shared" si="15"/>
        <v>18809.757</v>
      </c>
      <c r="AK67" s="311">
        <f t="shared" si="16"/>
        <v>17483.632</v>
      </c>
      <c r="AL67" s="311">
        <f t="shared" si="17"/>
        <v>1890.4177100000002</v>
      </c>
      <c r="AM67" s="311">
        <f t="shared" si="18"/>
        <v>0</v>
      </c>
      <c r="AN67" s="329">
        <f t="shared" si="8"/>
        <v>19374.049710000003</v>
      </c>
      <c r="AO67" s="312">
        <f t="shared" si="9"/>
        <v>74175.70671000001</v>
      </c>
    </row>
    <row r="68" spans="1:41" s="238" customFormat="1" ht="48.75">
      <c r="A68" s="483"/>
      <c r="B68" s="483"/>
      <c r="C68" s="483"/>
      <c r="D68" s="497"/>
      <c r="E68" s="302"/>
      <c r="F68" s="335"/>
      <c r="G68" s="336"/>
      <c r="H68" s="315"/>
      <c r="I68" s="315"/>
      <c r="J68" s="316"/>
      <c r="K68" s="316"/>
      <c r="L68" s="316"/>
      <c r="M68" s="316"/>
      <c r="N68" s="481"/>
      <c r="O68" s="500"/>
      <c r="P68" s="327">
        <v>3</v>
      </c>
      <c r="Q68" s="306" t="s">
        <v>841</v>
      </c>
      <c r="R68" s="377" t="s">
        <v>842</v>
      </c>
      <c r="S68" s="315">
        <v>0</v>
      </c>
      <c r="T68" s="315">
        <v>40</v>
      </c>
      <c r="U68" s="315">
        <v>10</v>
      </c>
      <c r="V68" s="315">
        <v>20</v>
      </c>
      <c r="W68" s="315">
        <v>30</v>
      </c>
      <c r="X68" s="315">
        <v>40</v>
      </c>
      <c r="Y68" s="310">
        <v>5000</v>
      </c>
      <c r="Z68" s="310">
        <v>0</v>
      </c>
      <c r="AA68" s="310">
        <v>0</v>
      </c>
      <c r="AB68" s="310">
        <f t="shared" si="24"/>
        <v>5000</v>
      </c>
      <c r="AC68" s="311">
        <f>Y68*3%+Y68</f>
        <v>5150</v>
      </c>
      <c r="AD68" s="311">
        <f>Z68*3%+Z68</f>
        <v>0</v>
      </c>
      <c r="AE68" s="311">
        <f>AA68*3%+AA68</f>
        <v>0</v>
      </c>
      <c r="AF68" s="312">
        <f>AC68+AD68+AE68</f>
        <v>5150</v>
      </c>
      <c r="AG68" s="312">
        <f>AC68*3%+AC68</f>
        <v>5304.5</v>
      </c>
      <c r="AH68" s="323">
        <f>AD68*3%+AD68</f>
        <v>0</v>
      </c>
      <c r="AI68" s="312">
        <f>AE68*3%+AE68</f>
        <v>0</v>
      </c>
      <c r="AJ68" s="311">
        <f>AG68+AH68+AI68</f>
        <v>5304.5</v>
      </c>
      <c r="AK68" s="311">
        <f>AG68*3%+AG68</f>
        <v>5463.635</v>
      </c>
      <c r="AL68" s="311">
        <f>AH68*3%+AH68</f>
        <v>0</v>
      </c>
      <c r="AM68" s="311">
        <f>AI68*3%+AI68</f>
        <v>0</v>
      </c>
      <c r="AN68" s="329">
        <f>AK68+AL68+AM68</f>
        <v>5463.635</v>
      </c>
      <c r="AO68" s="312">
        <f>AB68+AF68+AJ68+AN68</f>
        <v>20918.135000000002</v>
      </c>
    </row>
    <row r="69" spans="1:41" s="423" customFormat="1" ht="25.5">
      <c r="A69" s="284"/>
      <c r="B69" s="284"/>
      <c r="C69" s="284"/>
      <c r="D69" s="284" t="str">
        <f>+'PLAN INDICATIVO 2012 2015'!O69</f>
        <v>3,2 Servicio de alcantarillado </v>
      </c>
      <c r="E69" s="284"/>
      <c r="F69" s="285"/>
      <c r="G69" s="286"/>
      <c r="H69" s="287"/>
      <c r="I69" s="287"/>
      <c r="J69" s="287"/>
      <c r="K69" s="287"/>
      <c r="L69" s="287"/>
      <c r="M69" s="287"/>
      <c r="N69" s="287"/>
      <c r="O69" s="288" t="s">
        <v>789</v>
      </c>
      <c r="P69" s="290"/>
      <c r="Q69" s="291"/>
      <c r="R69" s="292"/>
      <c r="S69" s="287"/>
      <c r="T69" s="287"/>
      <c r="U69" s="287"/>
      <c r="V69" s="287"/>
      <c r="W69" s="287"/>
      <c r="X69" s="287"/>
      <c r="Y69" s="289">
        <f>Y70+Y71+Y72+Y73</f>
        <v>10000</v>
      </c>
      <c r="Z69" s="289">
        <f>Z70+Z71+Z72+Z73</f>
        <v>0</v>
      </c>
      <c r="AA69" s="289">
        <f>AA70+AA71+AA72+AA73</f>
        <v>0</v>
      </c>
      <c r="AB69" s="289">
        <f t="shared" si="24"/>
        <v>10000</v>
      </c>
      <c r="AC69" s="289">
        <f>AC70+AC71+AC72+AC73</f>
        <v>193300</v>
      </c>
      <c r="AD69" s="289">
        <f>AD70+AD71+AD72+AD73</f>
        <v>0</v>
      </c>
      <c r="AE69" s="289">
        <f>AE70+AE71+AE72+AE73</f>
        <v>0</v>
      </c>
      <c r="AF69" s="293">
        <f t="shared" si="3"/>
        <v>193300</v>
      </c>
      <c r="AG69" s="289">
        <f>AG70+AG71+AG72+AG73</f>
        <v>199099</v>
      </c>
      <c r="AH69" s="289">
        <f>AH70+AH71+AH72+AH73</f>
        <v>0</v>
      </c>
      <c r="AI69" s="289">
        <f>AI70+AI71+AI72+AI73</f>
        <v>0</v>
      </c>
      <c r="AJ69" s="289">
        <f t="shared" si="15"/>
        <v>199099</v>
      </c>
      <c r="AK69" s="289">
        <f>AK70+AK71+AK72+AK73</f>
        <v>95799.27</v>
      </c>
      <c r="AL69" s="289">
        <f>AL70+AL71+AL72+AL73</f>
        <v>0</v>
      </c>
      <c r="AM69" s="289">
        <f>AM70+AM71+AM72+AM73</f>
        <v>0</v>
      </c>
      <c r="AN69" s="294">
        <f t="shared" si="8"/>
        <v>95799.27</v>
      </c>
      <c r="AO69" s="289">
        <f t="shared" si="9"/>
        <v>498198.27</v>
      </c>
    </row>
    <row r="70" spans="1:41" s="238" customFormat="1" ht="180">
      <c r="A70" s="482"/>
      <c r="B70" s="482" t="s">
        <v>1015</v>
      </c>
      <c r="C70" s="482">
        <v>2.31</v>
      </c>
      <c r="D70" s="495" t="str">
        <f>+'PLAN INDICATIVO 2012 2015'!O70</f>
        <v>3.2.1    Diseño e implantacion de esquemas organizacionales para la administracion y operacion de sistemas de alcantarillado.                                                                                             </v>
      </c>
      <c r="E70" s="302">
        <v>20</v>
      </c>
      <c r="F70" s="313" t="s">
        <v>754</v>
      </c>
      <c r="G70" s="314" t="s">
        <v>755</v>
      </c>
      <c r="H70" s="325">
        <v>0.99</v>
      </c>
      <c r="I70" s="325">
        <v>1</v>
      </c>
      <c r="J70" s="325">
        <v>1</v>
      </c>
      <c r="K70" s="325">
        <v>1</v>
      </c>
      <c r="L70" s="325">
        <v>1</v>
      </c>
      <c r="M70" s="325">
        <v>1</v>
      </c>
      <c r="N70" s="332">
        <v>10</v>
      </c>
      <c r="O70" s="314" t="s">
        <v>758</v>
      </c>
      <c r="P70" s="327">
        <v>5</v>
      </c>
      <c r="Q70" s="314" t="s">
        <v>218</v>
      </c>
      <c r="R70" s="314" t="s">
        <v>219</v>
      </c>
      <c r="S70" s="325">
        <v>0.3</v>
      </c>
      <c r="T70" s="325">
        <v>0.7</v>
      </c>
      <c r="U70" s="325"/>
      <c r="V70" s="325">
        <v>0.5</v>
      </c>
      <c r="W70" s="325">
        <v>0.7</v>
      </c>
      <c r="X70" s="325"/>
      <c r="Y70" s="310">
        <v>0</v>
      </c>
      <c r="Z70" s="310">
        <v>0</v>
      </c>
      <c r="AA70" s="310">
        <v>0</v>
      </c>
      <c r="AB70" s="310">
        <f t="shared" si="24"/>
        <v>0</v>
      </c>
      <c r="AC70" s="311">
        <v>103000</v>
      </c>
      <c r="AD70" s="311">
        <f t="shared" si="22"/>
        <v>0</v>
      </c>
      <c r="AE70" s="311">
        <f t="shared" si="23"/>
        <v>0</v>
      </c>
      <c r="AF70" s="312">
        <f t="shared" si="3"/>
        <v>103000</v>
      </c>
      <c r="AG70" s="311">
        <f t="shared" si="13"/>
        <v>106090</v>
      </c>
      <c r="AH70" s="311">
        <f t="shared" si="14"/>
        <v>0</v>
      </c>
      <c r="AI70" s="311">
        <f t="shared" si="13"/>
        <v>0</v>
      </c>
      <c r="AJ70" s="311">
        <f t="shared" si="15"/>
        <v>106090</v>
      </c>
      <c r="AK70" s="311">
        <v>0</v>
      </c>
      <c r="AL70" s="311">
        <f t="shared" si="17"/>
        <v>0</v>
      </c>
      <c r="AM70" s="311">
        <f t="shared" si="18"/>
        <v>0</v>
      </c>
      <c r="AN70" s="329">
        <f t="shared" si="8"/>
        <v>0</v>
      </c>
      <c r="AO70" s="311">
        <f t="shared" si="9"/>
        <v>209090</v>
      </c>
    </row>
    <row r="71" spans="1:41" s="238" customFormat="1" ht="72">
      <c r="A71" s="486"/>
      <c r="B71" s="486"/>
      <c r="C71" s="486"/>
      <c r="D71" s="496"/>
      <c r="E71" s="302"/>
      <c r="F71" s="335"/>
      <c r="G71" s="336"/>
      <c r="H71" s="315"/>
      <c r="I71" s="315"/>
      <c r="J71" s="315"/>
      <c r="K71" s="315"/>
      <c r="L71" s="315"/>
      <c r="M71" s="315"/>
      <c r="N71" s="479">
        <v>10</v>
      </c>
      <c r="O71" s="498" t="s">
        <v>759</v>
      </c>
      <c r="P71" s="327">
        <v>5</v>
      </c>
      <c r="Q71" s="314" t="s">
        <v>760</v>
      </c>
      <c r="R71" s="314" t="s">
        <v>761</v>
      </c>
      <c r="S71" s="315">
        <v>0</v>
      </c>
      <c r="T71" s="315">
        <v>4</v>
      </c>
      <c r="U71" s="315">
        <v>1</v>
      </c>
      <c r="V71" s="315">
        <v>2</v>
      </c>
      <c r="W71" s="315">
        <v>3</v>
      </c>
      <c r="X71" s="315">
        <v>4</v>
      </c>
      <c r="Y71" s="310">
        <v>10000</v>
      </c>
      <c r="Z71" s="310">
        <v>0</v>
      </c>
      <c r="AA71" s="310">
        <v>0</v>
      </c>
      <c r="AB71" s="310">
        <f t="shared" si="24"/>
        <v>10000</v>
      </c>
      <c r="AC71" s="311">
        <f t="shared" si="21"/>
        <v>10300</v>
      </c>
      <c r="AD71" s="311">
        <f t="shared" si="22"/>
        <v>0</v>
      </c>
      <c r="AE71" s="311">
        <f t="shared" si="23"/>
        <v>0</v>
      </c>
      <c r="AF71" s="312">
        <f aca="true" t="shared" si="25" ref="AF71:AF134">AC71+AD71+AE71</f>
        <v>10300</v>
      </c>
      <c r="AG71" s="312">
        <f t="shared" si="13"/>
        <v>10609</v>
      </c>
      <c r="AH71" s="323">
        <f t="shared" si="14"/>
        <v>0</v>
      </c>
      <c r="AI71" s="312">
        <f t="shared" si="13"/>
        <v>0</v>
      </c>
      <c r="AJ71" s="311">
        <f t="shared" si="15"/>
        <v>10609</v>
      </c>
      <c r="AK71" s="311">
        <f t="shared" si="16"/>
        <v>10927.27</v>
      </c>
      <c r="AL71" s="311">
        <f t="shared" si="17"/>
        <v>0</v>
      </c>
      <c r="AM71" s="311">
        <f t="shared" si="18"/>
        <v>0</v>
      </c>
      <c r="AN71" s="329">
        <f t="shared" si="8"/>
        <v>10927.27</v>
      </c>
      <c r="AO71" s="312">
        <f t="shared" si="9"/>
        <v>41836.270000000004</v>
      </c>
    </row>
    <row r="72" spans="1:41" s="238" customFormat="1" ht="48">
      <c r="A72" s="486"/>
      <c r="B72" s="486"/>
      <c r="C72" s="486"/>
      <c r="D72" s="496"/>
      <c r="E72" s="302"/>
      <c r="F72" s="335"/>
      <c r="G72" s="336"/>
      <c r="H72" s="315"/>
      <c r="I72" s="315"/>
      <c r="J72" s="315"/>
      <c r="K72" s="315"/>
      <c r="L72" s="315"/>
      <c r="M72" s="315"/>
      <c r="N72" s="481"/>
      <c r="O72" s="500"/>
      <c r="P72" s="327">
        <v>5</v>
      </c>
      <c r="Q72" s="314" t="s">
        <v>843</v>
      </c>
      <c r="R72" s="314" t="s">
        <v>762</v>
      </c>
      <c r="S72" s="315">
        <v>1</v>
      </c>
      <c r="T72" s="315">
        <v>2</v>
      </c>
      <c r="U72" s="315"/>
      <c r="V72" s="315">
        <v>0.3</v>
      </c>
      <c r="W72" s="315">
        <v>0.6</v>
      </c>
      <c r="X72" s="315">
        <v>1</v>
      </c>
      <c r="Y72" s="310">
        <v>0</v>
      </c>
      <c r="Z72" s="310">
        <v>0</v>
      </c>
      <c r="AA72" s="310">
        <v>0</v>
      </c>
      <c r="AB72" s="310">
        <f t="shared" si="24"/>
        <v>0</v>
      </c>
      <c r="AC72" s="311">
        <v>40000</v>
      </c>
      <c r="AD72" s="311">
        <f t="shared" si="22"/>
        <v>0</v>
      </c>
      <c r="AE72" s="311">
        <f t="shared" si="23"/>
        <v>0</v>
      </c>
      <c r="AF72" s="323">
        <f t="shared" si="25"/>
        <v>40000</v>
      </c>
      <c r="AG72" s="311">
        <f t="shared" si="13"/>
        <v>41200</v>
      </c>
      <c r="AH72" s="311">
        <f t="shared" si="14"/>
        <v>0</v>
      </c>
      <c r="AI72" s="311">
        <f t="shared" si="13"/>
        <v>0</v>
      </c>
      <c r="AJ72" s="311">
        <f t="shared" si="15"/>
        <v>41200</v>
      </c>
      <c r="AK72" s="311">
        <f t="shared" si="16"/>
        <v>42436</v>
      </c>
      <c r="AL72" s="311">
        <f t="shared" si="17"/>
        <v>0</v>
      </c>
      <c r="AM72" s="311">
        <f t="shared" si="18"/>
        <v>0</v>
      </c>
      <c r="AN72" s="329">
        <f t="shared" si="8"/>
        <v>42436</v>
      </c>
      <c r="AO72" s="311">
        <f t="shared" si="9"/>
        <v>123636</v>
      </c>
    </row>
    <row r="73" spans="1:41" s="238" customFormat="1" ht="60">
      <c r="A73" s="483"/>
      <c r="B73" s="483"/>
      <c r="C73" s="483"/>
      <c r="D73" s="497"/>
      <c r="E73" s="302"/>
      <c r="F73" s="335"/>
      <c r="G73" s="336"/>
      <c r="H73" s="315"/>
      <c r="I73" s="315"/>
      <c r="J73" s="315"/>
      <c r="K73" s="315"/>
      <c r="L73" s="315"/>
      <c r="M73" s="315"/>
      <c r="N73" s="315">
        <v>10</v>
      </c>
      <c r="O73" s="314" t="s">
        <v>763</v>
      </c>
      <c r="P73" s="327">
        <v>5</v>
      </c>
      <c r="Q73" s="314" t="s">
        <v>844</v>
      </c>
      <c r="R73" s="314" t="s">
        <v>764</v>
      </c>
      <c r="S73" s="315">
        <v>21</v>
      </c>
      <c r="T73" s="315">
        <v>61</v>
      </c>
      <c r="U73" s="315"/>
      <c r="V73" s="315">
        <v>33</v>
      </c>
      <c r="W73" s="315">
        <v>46</v>
      </c>
      <c r="X73" s="315">
        <v>61</v>
      </c>
      <c r="Y73" s="310">
        <v>0</v>
      </c>
      <c r="Z73" s="310">
        <v>0</v>
      </c>
      <c r="AA73" s="310">
        <v>0</v>
      </c>
      <c r="AB73" s="310">
        <f t="shared" si="24"/>
        <v>0</v>
      </c>
      <c r="AC73" s="311">
        <v>40000</v>
      </c>
      <c r="AD73" s="311">
        <f t="shared" si="22"/>
        <v>0</v>
      </c>
      <c r="AE73" s="311">
        <f t="shared" si="23"/>
        <v>0</v>
      </c>
      <c r="AF73" s="312">
        <f t="shared" si="25"/>
        <v>40000</v>
      </c>
      <c r="AG73" s="311">
        <f t="shared" si="13"/>
        <v>41200</v>
      </c>
      <c r="AH73" s="311">
        <f t="shared" si="14"/>
        <v>0</v>
      </c>
      <c r="AI73" s="311">
        <f t="shared" si="13"/>
        <v>0</v>
      </c>
      <c r="AJ73" s="311">
        <f t="shared" si="15"/>
        <v>41200</v>
      </c>
      <c r="AK73" s="311">
        <f t="shared" si="16"/>
        <v>42436</v>
      </c>
      <c r="AL73" s="311">
        <f t="shared" si="17"/>
        <v>0</v>
      </c>
      <c r="AM73" s="311">
        <f t="shared" si="18"/>
        <v>0</v>
      </c>
      <c r="AN73" s="329">
        <f aca="true" t="shared" si="26" ref="AN73:AN136">AK73+AL73+AM73</f>
        <v>42436</v>
      </c>
      <c r="AO73" s="311">
        <f t="shared" si="9"/>
        <v>123636</v>
      </c>
    </row>
    <row r="74" spans="1:41" s="249" customFormat="1" ht="26.25">
      <c r="A74" s="374"/>
      <c r="B74" s="374"/>
      <c r="C74" s="374"/>
      <c r="D74" s="284" t="str">
        <f>+'PLAN INDICATIVO 2012 2015'!O74</f>
        <v>3.3  Servicio de aseo  </v>
      </c>
      <c r="E74" s="374"/>
      <c r="F74" s="382" t="s">
        <v>790</v>
      </c>
      <c r="G74" s="382"/>
      <c r="H74" s="383"/>
      <c r="I74" s="383"/>
      <c r="J74" s="383"/>
      <c r="K74" s="383"/>
      <c r="L74" s="383"/>
      <c r="M74" s="383"/>
      <c r="N74" s="384"/>
      <c r="O74" s="385" t="s">
        <v>791</v>
      </c>
      <c r="P74" s="378"/>
      <c r="Q74" s="379"/>
      <c r="R74" s="386"/>
      <c r="S74" s="375"/>
      <c r="T74" s="375"/>
      <c r="U74" s="375"/>
      <c r="V74" s="375"/>
      <c r="W74" s="375"/>
      <c r="X74" s="375"/>
      <c r="Y74" s="376">
        <f>Y75+Y76+Y77</f>
        <v>92626</v>
      </c>
      <c r="Z74" s="376">
        <f>Z75+Z76+Z77</f>
        <v>0</v>
      </c>
      <c r="AA74" s="376">
        <f>AA75+AA76+AA77</f>
        <v>0</v>
      </c>
      <c r="AB74" s="376">
        <f t="shared" si="24"/>
        <v>92626</v>
      </c>
      <c r="AC74" s="376">
        <f>AC75+AC76+AC77</f>
        <v>95404.78</v>
      </c>
      <c r="AD74" s="376">
        <f>AD75+AD76+AD77</f>
        <v>0</v>
      </c>
      <c r="AE74" s="376">
        <f>AE75+AE76+AE77</f>
        <v>0</v>
      </c>
      <c r="AF74" s="380">
        <f t="shared" si="25"/>
        <v>95404.78</v>
      </c>
      <c r="AG74" s="376">
        <f>AG75+AG76+AG77</f>
        <v>98266.9234</v>
      </c>
      <c r="AH74" s="376">
        <f>AH75+AH76+AH77</f>
        <v>0</v>
      </c>
      <c r="AI74" s="376">
        <f>AI75+AI76+AI77</f>
        <v>0</v>
      </c>
      <c r="AJ74" s="376">
        <f t="shared" si="15"/>
        <v>98266.9234</v>
      </c>
      <c r="AK74" s="376">
        <f>AK75+AK76+AK77</f>
        <v>101214.931102</v>
      </c>
      <c r="AL74" s="376">
        <f>AL75+AL76+AL77</f>
        <v>0</v>
      </c>
      <c r="AM74" s="376">
        <f>AM75+AM76+AM77</f>
        <v>0</v>
      </c>
      <c r="AN74" s="381">
        <f t="shared" si="26"/>
        <v>101214.931102</v>
      </c>
      <c r="AO74" s="376">
        <f aca="true" t="shared" si="27" ref="AO74:AO137">AB74+AF74+AJ74+AN74</f>
        <v>387512.634502</v>
      </c>
    </row>
    <row r="75" spans="1:41" s="238" customFormat="1" ht="120.75">
      <c r="A75" s="482"/>
      <c r="B75" s="482" t="s">
        <v>1015</v>
      </c>
      <c r="C75" s="482">
        <v>1.8</v>
      </c>
      <c r="D75" s="495" t="str">
        <f>+'PLAN INDICATIVO 2012 2015'!O75:O77</f>
        <v>3.3.1     Recolección, tratamiento y disposicion final de residuos solidos.                                                                                                                                                </v>
      </c>
      <c r="E75" s="302">
        <v>20</v>
      </c>
      <c r="F75" s="330" t="s">
        <v>756</v>
      </c>
      <c r="G75" s="314" t="s">
        <v>757</v>
      </c>
      <c r="H75" s="346">
        <v>0.935</v>
      </c>
      <c r="I75" s="325">
        <v>1</v>
      </c>
      <c r="J75" s="325">
        <v>1</v>
      </c>
      <c r="K75" s="325">
        <v>1</v>
      </c>
      <c r="L75" s="325">
        <v>1</v>
      </c>
      <c r="M75" s="325">
        <v>1</v>
      </c>
      <c r="N75" s="479">
        <v>10</v>
      </c>
      <c r="O75" s="506" t="s">
        <v>765</v>
      </c>
      <c r="P75" s="327">
        <v>5</v>
      </c>
      <c r="Q75" s="314" t="s">
        <v>54</v>
      </c>
      <c r="R75" s="314" t="s">
        <v>766</v>
      </c>
      <c r="S75" s="315">
        <v>52</v>
      </c>
      <c r="T75" s="315">
        <v>52</v>
      </c>
      <c r="U75" s="315">
        <v>52</v>
      </c>
      <c r="V75" s="315">
        <v>52</v>
      </c>
      <c r="W75" s="315">
        <v>52</v>
      </c>
      <c r="X75" s="315">
        <v>52</v>
      </c>
      <c r="Y75" s="310">
        <v>80000</v>
      </c>
      <c r="Z75" s="310">
        <v>0</v>
      </c>
      <c r="AA75" s="310">
        <v>0</v>
      </c>
      <c r="AB75" s="310">
        <f t="shared" si="24"/>
        <v>80000</v>
      </c>
      <c r="AC75" s="311">
        <f t="shared" si="21"/>
        <v>82400</v>
      </c>
      <c r="AD75" s="311">
        <f t="shared" si="22"/>
        <v>0</v>
      </c>
      <c r="AE75" s="311">
        <f t="shared" si="23"/>
        <v>0</v>
      </c>
      <c r="AF75" s="312">
        <f t="shared" si="25"/>
        <v>82400</v>
      </c>
      <c r="AG75" s="311">
        <f t="shared" si="13"/>
        <v>84872</v>
      </c>
      <c r="AH75" s="311">
        <f t="shared" si="14"/>
        <v>0</v>
      </c>
      <c r="AI75" s="311">
        <f t="shared" si="13"/>
        <v>0</v>
      </c>
      <c r="AJ75" s="311">
        <f t="shared" si="15"/>
        <v>84872</v>
      </c>
      <c r="AK75" s="311">
        <f t="shared" si="16"/>
        <v>87418.16</v>
      </c>
      <c r="AL75" s="311">
        <f t="shared" si="17"/>
        <v>0</v>
      </c>
      <c r="AM75" s="311">
        <f t="shared" si="18"/>
        <v>0</v>
      </c>
      <c r="AN75" s="329">
        <f t="shared" si="26"/>
        <v>87418.16</v>
      </c>
      <c r="AO75" s="311">
        <f t="shared" si="27"/>
        <v>334690.16000000003</v>
      </c>
    </row>
    <row r="76" spans="1:41" s="238" customFormat="1" ht="72">
      <c r="A76" s="486"/>
      <c r="B76" s="486"/>
      <c r="C76" s="486"/>
      <c r="D76" s="496"/>
      <c r="E76" s="302"/>
      <c r="F76" s="335"/>
      <c r="G76" s="336"/>
      <c r="H76" s="315"/>
      <c r="I76" s="315"/>
      <c r="J76" s="315"/>
      <c r="K76" s="315"/>
      <c r="L76" s="315"/>
      <c r="M76" s="315"/>
      <c r="N76" s="480"/>
      <c r="O76" s="507"/>
      <c r="P76" s="327">
        <v>5</v>
      </c>
      <c r="Q76" s="314" t="s">
        <v>767</v>
      </c>
      <c r="R76" s="314" t="s">
        <v>768</v>
      </c>
      <c r="S76" s="315">
        <v>0</v>
      </c>
      <c r="T76" s="315">
        <v>671</v>
      </c>
      <c r="U76" s="315">
        <v>671</v>
      </c>
      <c r="V76" s="315">
        <v>671</v>
      </c>
      <c r="W76" s="315">
        <v>671</v>
      </c>
      <c r="X76" s="315">
        <v>671</v>
      </c>
      <c r="Y76" s="310">
        <v>10000</v>
      </c>
      <c r="Z76" s="310">
        <v>0</v>
      </c>
      <c r="AA76" s="310">
        <v>0</v>
      </c>
      <c r="AB76" s="310">
        <f t="shared" si="24"/>
        <v>10000</v>
      </c>
      <c r="AC76" s="311">
        <f t="shared" si="21"/>
        <v>10300</v>
      </c>
      <c r="AD76" s="311">
        <f t="shared" si="22"/>
        <v>0</v>
      </c>
      <c r="AE76" s="311">
        <f t="shared" si="23"/>
        <v>0</v>
      </c>
      <c r="AF76" s="312">
        <f t="shared" si="25"/>
        <v>10300</v>
      </c>
      <c r="AG76" s="311">
        <f t="shared" si="13"/>
        <v>10609</v>
      </c>
      <c r="AH76" s="311">
        <f t="shared" si="14"/>
        <v>0</v>
      </c>
      <c r="AI76" s="311">
        <f t="shared" si="13"/>
        <v>0</v>
      </c>
      <c r="AJ76" s="311">
        <f t="shared" si="15"/>
        <v>10609</v>
      </c>
      <c r="AK76" s="311">
        <f t="shared" si="16"/>
        <v>10927.27</v>
      </c>
      <c r="AL76" s="311">
        <f t="shared" si="17"/>
        <v>0</v>
      </c>
      <c r="AM76" s="311">
        <f t="shared" si="18"/>
        <v>0</v>
      </c>
      <c r="AN76" s="329">
        <f t="shared" si="26"/>
        <v>10927.27</v>
      </c>
      <c r="AO76" s="311">
        <f t="shared" si="27"/>
        <v>41836.270000000004</v>
      </c>
    </row>
    <row r="77" spans="1:41" s="238" customFormat="1" ht="84">
      <c r="A77" s="483"/>
      <c r="B77" s="483"/>
      <c r="C77" s="483"/>
      <c r="D77" s="497"/>
      <c r="E77" s="302"/>
      <c r="F77" s="335"/>
      <c r="G77" s="336"/>
      <c r="H77" s="315"/>
      <c r="I77" s="315"/>
      <c r="J77" s="315"/>
      <c r="K77" s="315"/>
      <c r="L77" s="315"/>
      <c r="M77" s="315"/>
      <c r="N77" s="481"/>
      <c r="O77" s="508"/>
      <c r="P77" s="327">
        <v>5</v>
      </c>
      <c r="Q77" s="314" t="s">
        <v>769</v>
      </c>
      <c r="R77" s="314" t="s">
        <v>770</v>
      </c>
      <c r="S77" s="315">
        <v>0</v>
      </c>
      <c r="T77" s="332">
        <v>4</v>
      </c>
      <c r="U77" s="332">
        <v>1</v>
      </c>
      <c r="V77" s="332">
        <v>2</v>
      </c>
      <c r="W77" s="332">
        <v>3</v>
      </c>
      <c r="X77" s="332">
        <v>4</v>
      </c>
      <c r="Y77" s="310">
        <v>2626</v>
      </c>
      <c r="Z77" s="310">
        <v>0</v>
      </c>
      <c r="AA77" s="310">
        <v>0</v>
      </c>
      <c r="AB77" s="310">
        <f t="shared" si="24"/>
        <v>2626</v>
      </c>
      <c r="AC77" s="311">
        <f t="shared" si="21"/>
        <v>2704.78</v>
      </c>
      <c r="AD77" s="311">
        <f t="shared" si="22"/>
        <v>0</v>
      </c>
      <c r="AE77" s="311">
        <f t="shared" si="23"/>
        <v>0</v>
      </c>
      <c r="AF77" s="323">
        <f t="shared" si="25"/>
        <v>2704.78</v>
      </c>
      <c r="AG77" s="312">
        <f aca="true" t="shared" si="28" ref="AG77:AI140">AC77*3%+AC77</f>
        <v>2785.9234</v>
      </c>
      <c r="AH77" s="323">
        <f aca="true" t="shared" si="29" ref="AH77:AH140">AD77*3%+AD77</f>
        <v>0</v>
      </c>
      <c r="AI77" s="312">
        <f t="shared" si="28"/>
        <v>0</v>
      </c>
      <c r="AJ77" s="311">
        <f aca="true" t="shared" si="30" ref="AJ77:AJ140">AG77+AH77+AI77</f>
        <v>2785.9234</v>
      </c>
      <c r="AK77" s="311">
        <f t="shared" si="16"/>
        <v>2869.501102</v>
      </c>
      <c r="AL77" s="311">
        <f t="shared" si="17"/>
        <v>0</v>
      </c>
      <c r="AM77" s="311">
        <f t="shared" si="18"/>
        <v>0</v>
      </c>
      <c r="AN77" s="329">
        <f t="shared" si="26"/>
        <v>2869.501102</v>
      </c>
      <c r="AO77" s="312">
        <f t="shared" si="27"/>
        <v>10986.204502</v>
      </c>
    </row>
    <row r="78" spans="1:41" s="247" customFormat="1" ht="39">
      <c r="A78" s="337"/>
      <c r="B78" s="337"/>
      <c r="C78" s="337"/>
      <c r="D78" s="275" t="s">
        <v>1005</v>
      </c>
      <c r="E78" s="337"/>
      <c r="F78" s="338" t="s">
        <v>822</v>
      </c>
      <c r="G78" s="387"/>
      <c r="H78" s="387"/>
      <c r="I78" s="387"/>
      <c r="J78" s="370"/>
      <c r="K78" s="387"/>
      <c r="L78" s="387"/>
      <c r="M78" s="387"/>
      <c r="N78" s="388"/>
      <c r="O78" s="370" t="s">
        <v>991</v>
      </c>
      <c r="P78" s="387"/>
      <c r="Q78" s="389"/>
      <c r="R78" s="341"/>
      <c r="S78" s="390"/>
      <c r="T78" s="342"/>
      <c r="U78" s="342"/>
      <c r="V78" s="342"/>
      <c r="W78" s="342"/>
      <c r="X78" s="342"/>
      <c r="Y78" s="343">
        <f>Y79+Y80+Y81+Y82+Y83+Y84+Y85+Y86</f>
        <v>53705</v>
      </c>
      <c r="Z78" s="343">
        <f>Z79+Z80+Z81+Z82+Z83+Z84+Z85+Z86</f>
        <v>0</v>
      </c>
      <c r="AA78" s="343">
        <f>AA79+AA80+AA81+AA82+AA83+AA84+AA85+AA86</f>
        <v>0</v>
      </c>
      <c r="AB78" s="343">
        <f t="shared" si="24"/>
        <v>53705</v>
      </c>
      <c r="AC78" s="343">
        <f>AC79+AC80+AC81+AC82+AC83+AC84+AC85+AC86</f>
        <v>55316.15</v>
      </c>
      <c r="AD78" s="343">
        <f>AD79+AD80+AD81+AD82+AD83+AD84+AD85+AD86</f>
        <v>0</v>
      </c>
      <c r="AE78" s="343">
        <f>AE79+AE80+AE81+AE82+AE83+AE84+AE85+AE86</f>
        <v>0</v>
      </c>
      <c r="AF78" s="343">
        <f t="shared" si="25"/>
        <v>55316.15</v>
      </c>
      <c r="AG78" s="343">
        <f>AG79+AG80+AG81+AG82+AG83+AG84+AG85+AG86</f>
        <v>56975.63449999999</v>
      </c>
      <c r="AH78" s="343">
        <f>AH79+AH80+AH81+AH82+AH83+AH84+AH85+AH86</f>
        <v>0</v>
      </c>
      <c r="AI78" s="343">
        <f>AI79+AI80+AI81+AI82+AI83+AI84+AI85+AI86</f>
        <v>0</v>
      </c>
      <c r="AJ78" s="343">
        <f t="shared" si="30"/>
        <v>56975.63449999999</v>
      </c>
      <c r="AK78" s="343">
        <f>AK79+AK80+AK81+AK82+AK83+AK84+AK85+AK86</f>
        <v>58684.90353499999</v>
      </c>
      <c r="AL78" s="343">
        <f>AL79+AL80+AL81+AL82+AL83+AL84+AL85+AL86</f>
        <v>0</v>
      </c>
      <c r="AM78" s="343">
        <f>AM79+AM80+AM81+AM82+AM83+AM84+AM85+AM86</f>
        <v>0</v>
      </c>
      <c r="AN78" s="373">
        <f t="shared" si="26"/>
        <v>58684.90353499999</v>
      </c>
      <c r="AO78" s="343">
        <f t="shared" si="27"/>
        <v>224681.68803499997</v>
      </c>
    </row>
    <row r="79" spans="1:41" s="238" customFormat="1" ht="240">
      <c r="A79" s="482"/>
      <c r="B79" s="482" t="s">
        <v>1012</v>
      </c>
      <c r="C79" s="482">
        <v>1.04</v>
      </c>
      <c r="D79" s="495" t="str">
        <f>+'PLAN INDICATIVO 2012 2015'!O79:O82</f>
        <v>4.1     Fomento, desarrollo y practica del deporte, la recreacion y el aprovechamiento del tiempo libre.                                                                                                                   </v>
      </c>
      <c r="E79" s="302">
        <v>70</v>
      </c>
      <c r="F79" s="313" t="s">
        <v>634</v>
      </c>
      <c r="G79" s="314" t="s">
        <v>635</v>
      </c>
      <c r="H79" s="325">
        <v>0.25</v>
      </c>
      <c r="I79" s="325">
        <v>0.35</v>
      </c>
      <c r="J79" s="325">
        <v>0.27</v>
      </c>
      <c r="K79" s="325">
        <v>0.3</v>
      </c>
      <c r="L79" s="325">
        <v>0.32</v>
      </c>
      <c r="M79" s="325">
        <v>0.35</v>
      </c>
      <c r="N79" s="479">
        <v>50</v>
      </c>
      <c r="O79" s="506" t="s">
        <v>638</v>
      </c>
      <c r="P79" s="327">
        <v>1</v>
      </c>
      <c r="Q79" s="314" t="s">
        <v>845</v>
      </c>
      <c r="R79" s="314" t="s">
        <v>639</v>
      </c>
      <c r="S79" s="315">
        <v>4</v>
      </c>
      <c r="T79" s="315">
        <v>4</v>
      </c>
      <c r="U79" s="315">
        <v>4</v>
      </c>
      <c r="V79" s="315">
        <v>4</v>
      </c>
      <c r="W79" s="315">
        <v>4</v>
      </c>
      <c r="X79" s="315">
        <v>4</v>
      </c>
      <c r="Y79" s="310">
        <v>15000</v>
      </c>
      <c r="Z79" s="310">
        <v>0</v>
      </c>
      <c r="AA79" s="310">
        <v>0</v>
      </c>
      <c r="AB79" s="310">
        <f t="shared" si="24"/>
        <v>15000</v>
      </c>
      <c r="AC79" s="311">
        <f t="shared" si="21"/>
        <v>15450</v>
      </c>
      <c r="AD79" s="311">
        <f t="shared" si="22"/>
        <v>0</v>
      </c>
      <c r="AE79" s="311">
        <f t="shared" si="23"/>
        <v>0</v>
      </c>
      <c r="AF79" s="312">
        <f t="shared" si="25"/>
        <v>15450</v>
      </c>
      <c r="AG79" s="311">
        <f t="shared" si="28"/>
        <v>15913.5</v>
      </c>
      <c r="AH79" s="311">
        <f t="shared" si="29"/>
        <v>0</v>
      </c>
      <c r="AI79" s="311">
        <f t="shared" si="28"/>
        <v>0</v>
      </c>
      <c r="AJ79" s="311">
        <f t="shared" si="30"/>
        <v>15913.5</v>
      </c>
      <c r="AK79" s="311">
        <f aca="true" t="shared" si="31" ref="AK79:AK142">AG79*3%+AG79</f>
        <v>16390.905</v>
      </c>
      <c r="AL79" s="311">
        <f aca="true" t="shared" si="32" ref="AL79:AL142">AH79*3%+AH79</f>
        <v>0</v>
      </c>
      <c r="AM79" s="311">
        <f aca="true" t="shared" si="33" ref="AM79:AM142">AI79*3%+AI79</f>
        <v>0</v>
      </c>
      <c r="AN79" s="329">
        <f t="shared" si="26"/>
        <v>16390.905</v>
      </c>
      <c r="AO79" s="311">
        <f t="shared" si="27"/>
        <v>62754.405</v>
      </c>
    </row>
    <row r="80" spans="1:41" s="238" customFormat="1" ht="144">
      <c r="A80" s="486"/>
      <c r="B80" s="486"/>
      <c r="C80" s="486"/>
      <c r="D80" s="496"/>
      <c r="E80" s="302">
        <v>30</v>
      </c>
      <c r="F80" s="313" t="s">
        <v>636</v>
      </c>
      <c r="G80" s="314" t="s">
        <v>637</v>
      </c>
      <c r="H80" s="346">
        <v>0.4556</v>
      </c>
      <c r="I80" s="346" t="s">
        <v>829</v>
      </c>
      <c r="J80" s="325">
        <v>0.47</v>
      </c>
      <c r="K80" s="325">
        <v>0.48</v>
      </c>
      <c r="L80" s="325">
        <v>0.49</v>
      </c>
      <c r="M80" s="346">
        <v>0.5056</v>
      </c>
      <c r="N80" s="480"/>
      <c r="O80" s="507"/>
      <c r="P80" s="327">
        <v>1</v>
      </c>
      <c r="Q80" s="314" t="s">
        <v>640</v>
      </c>
      <c r="R80" s="314" t="s">
        <v>61</v>
      </c>
      <c r="S80" s="315">
        <v>0</v>
      </c>
      <c r="T80" s="315">
        <v>4</v>
      </c>
      <c r="U80" s="315">
        <v>4</v>
      </c>
      <c r="V80" s="315">
        <v>4</v>
      </c>
      <c r="W80" s="315">
        <v>4</v>
      </c>
      <c r="X80" s="315">
        <v>4</v>
      </c>
      <c r="Y80" s="310">
        <v>9705</v>
      </c>
      <c r="Z80" s="310">
        <v>0</v>
      </c>
      <c r="AA80" s="310">
        <v>0</v>
      </c>
      <c r="AB80" s="310">
        <f aca="true" t="shared" si="34" ref="AB80:AB143">Y80+Z80+AA80</f>
        <v>9705</v>
      </c>
      <c r="AC80" s="311">
        <f t="shared" si="21"/>
        <v>9996.15</v>
      </c>
      <c r="AD80" s="311">
        <f t="shared" si="22"/>
        <v>0</v>
      </c>
      <c r="AE80" s="311">
        <f t="shared" si="23"/>
        <v>0</v>
      </c>
      <c r="AF80" s="323">
        <f t="shared" si="25"/>
        <v>9996.15</v>
      </c>
      <c r="AG80" s="312">
        <f t="shared" si="28"/>
        <v>10296.0345</v>
      </c>
      <c r="AH80" s="323">
        <f t="shared" si="29"/>
        <v>0</v>
      </c>
      <c r="AI80" s="312">
        <f t="shared" si="28"/>
        <v>0</v>
      </c>
      <c r="AJ80" s="311">
        <f t="shared" si="30"/>
        <v>10296.0345</v>
      </c>
      <c r="AK80" s="311">
        <f t="shared" si="31"/>
        <v>10604.915535</v>
      </c>
      <c r="AL80" s="311">
        <f t="shared" si="32"/>
        <v>0</v>
      </c>
      <c r="AM80" s="311">
        <f t="shared" si="33"/>
        <v>0</v>
      </c>
      <c r="AN80" s="329">
        <f t="shared" si="26"/>
        <v>10604.915535</v>
      </c>
      <c r="AO80" s="312">
        <f t="shared" si="27"/>
        <v>40602.100035</v>
      </c>
    </row>
    <row r="81" spans="1:41" s="238" customFormat="1" ht="96">
      <c r="A81" s="486"/>
      <c r="B81" s="486"/>
      <c r="C81" s="486"/>
      <c r="D81" s="496"/>
      <c r="E81" s="302"/>
      <c r="F81" s="335"/>
      <c r="G81" s="336"/>
      <c r="H81" s="315"/>
      <c r="I81" s="315"/>
      <c r="J81" s="315"/>
      <c r="K81" s="315"/>
      <c r="L81" s="315"/>
      <c r="M81" s="315"/>
      <c r="N81" s="480"/>
      <c r="O81" s="507"/>
      <c r="P81" s="327">
        <v>1</v>
      </c>
      <c r="Q81" s="314" t="s">
        <v>641</v>
      </c>
      <c r="R81" s="314" t="s">
        <v>642</v>
      </c>
      <c r="S81" s="315">
        <v>0</v>
      </c>
      <c r="T81" s="315">
        <v>8</v>
      </c>
      <c r="U81" s="315">
        <v>8</v>
      </c>
      <c r="V81" s="315">
        <v>8</v>
      </c>
      <c r="W81" s="315">
        <v>8</v>
      </c>
      <c r="X81" s="315">
        <v>8</v>
      </c>
      <c r="Y81" s="310">
        <v>2000</v>
      </c>
      <c r="Z81" s="310">
        <v>0</v>
      </c>
      <c r="AA81" s="310">
        <v>0</v>
      </c>
      <c r="AB81" s="310">
        <f t="shared" si="34"/>
        <v>2000</v>
      </c>
      <c r="AC81" s="311">
        <f t="shared" si="21"/>
        <v>2060</v>
      </c>
      <c r="AD81" s="311">
        <f t="shared" si="22"/>
        <v>0</v>
      </c>
      <c r="AE81" s="311">
        <f t="shared" si="23"/>
        <v>0</v>
      </c>
      <c r="AF81" s="312">
        <f t="shared" si="25"/>
        <v>2060</v>
      </c>
      <c r="AG81" s="311">
        <f t="shared" si="28"/>
        <v>2121.8</v>
      </c>
      <c r="AH81" s="311">
        <f t="shared" si="29"/>
        <v>0</v>
      </c>
      <c r="AI81" s="311">
        <f t="shared" si="28"/>
        <v>0</v>
      </c>
      <c r="AJ81" s="311">
        <f t="shared" si="30"/>
        <v>2121.8</v>
      </c>
      <c r="AK81" s="311">
        <f t="shared" si="31"/>
        <v>2185.454</v>
      </c>
      <c r="AL81" s="311">
        <f t="shared" si="32"/>
        <v>0</v>
      </c>
      <c r="AM81" s="311">
        <f t="shared" si="33"/>
        <v>0</v>
      </c>
      <c r="AN81" s="329">
        <f t="shared" si="26"/>
        <v>2185.454</v>
      </c>
      <c r="AO81" s="311">
        <f t="shared" si="27"/>
        <v>8367.254</v>
      </c>
    </row>
    <row r="82" spans="1:41" s="238" customFormat="1" ht="84">
      <c r="A82" s="486"/>
      <c r="B82" s="486"/>
      <c r="C82" s="486"/>
      <c r="D82" s="496"/>
      <c r="E82" s="302"/>
      <c r="F82" s="335"/>
      <c r="G82" s="336"/>
      <c r="H82" s="315"/>
      <c r="I82" s="315"/>
      <c r="J82" s="315"/>
      <c r="K82" s="315"/>
      <c r="L82" s="315"/>
      <c r="M82" s="315"/>
      <c r="N82" s="481"/>
      <c r="O82" s="508"/>
      <c r="P82" s="327">
        <v>1</v>
      </c>
      <c r="Q82" s="314" t="s">
        <v>643</v>
      </c>
      <c r="R82" s="314" t="s">
        <v>644</v>
      </c>
      <c r="S82" s="315">
        <v>0</v>
      </c>
      <c r="T82" s="315">
        <v>48</v>
      </c>
      <c r="U82" s="315">
        <v>12</v>
      </c>
      <c r="V82" s="315">
        <v>24</v>
      </c>
      <c r="W82" s="315">
        <v>36</v>
      </c>
      <c r="X82" s="315">
        <v>48</v>
      </c>
      <c r="Y82" s="310">
        <v>5000</v>
      </c>
      <c r="Z82" s="310">
        <v>0</v>
      </c>
      <c r="AA82" s="310">
        <v>0</v>
      </c>
      <c r="AB82" s="310">
        <f t="shared" si="34"/>
        <v>5000</v>
      </c>
      <c r="AC82" s="311">
        <f t="shared" si="21"/>
        <v>5150</v>
      </c>
      <c r="AD82" s="311">
        <f t="shared" si="22"/>
        <v>0</v>
      </c>
      <c r="AE82" s="311">
        <f t="shared" si="23"/>
        <v>0</v>
      </c>
      <c r="AF82" s="323">
        <f t="shared" si="25"/>
        <v>5150</v>
      </c>
      <c r="AG82" s="311">
        <f t="shared" si="28"/>
        <v>5304.5</v>
      </c>
      <c r="AH82" s="311">
        <f t="shared" si="29"/>
        <v>0</v>
      </c>
      <c r="AI82" s="311">
        <f t="shared" si="28"/>
        <v>0</v>
      </c>
      <c r="AJ82" s="311">
        <f t="shared" si="30"/>
        <v>5304.5</v>
      </c>
      <c r="AK82" s="311">
        <f t="shared" si="31"/>
        <v>5463.635</v>
      </c>
      <c r="AL82" s="311">
        <f t="shared" si="32"/>
        <v>0</v>
      </c>
      <c r="AM82" s="311">
        <f t="shared" si="33"/>
        <v>0</v>
      </c>
      <c r="AN82" s="329">
        <f t="shared" si="26"/>
        <v>5463.635</v>
      </c>
      <c r="AO82" s="311">
        <f t="shared" si="27"/>
        <v>20918.135000000002</v>
      </c>
    </row>
    <row r="83" spans="1:41" s="238" customFormat="1" ht="96">
      <c r="A83" s="486"/>
      <c r="B83" s="486"/>
      <c r="C83" s="486"/>
      <c r="D83" s="496"/>
      <c r="E83" s="302"/>
      <c r="F83" s="335"/>
      <c r="G83" s="336"/>
      <c r="H83" s="315"/>
      <c r="I83" s="315"/>
      <c r="J83" s="315"/>
      <c r="K83" s="315"/>
      <c r="L83" s="315"/>
      <c r="M83" s="315"/>
      <c r="N83" s="315">
        <v>20</v>
      </c>
      <c r="O83" s="326" t="s">
        <v>645</v>
      </c>
      <c r="P83" s="327">
        <v>1</v>
      </c>
      <c r="Q83" s="314" t="s">
        <v>809</v>
      </c>
      <c r="R83" s="326" t="s">
        <v>810</v>
      </c>
      <c r="S83" s="315">
        <v>0</v>
      </c>
      <c r="T83" s="315">
        <v>5</v>
      </c>
      <c r="U83" s="315">
        <v>1</v>
      </c>
      <c r="V83" s="315">
        <v>3</v>
      </c>
      <c r="W83" s="315">
        <v>4</v>
      </c>
      <c r="X83" s="315">
        <v>5</v>
      </c>
      <c r="Y83" s="310">
        <v>14000</v>
      </c>
      <c r="Z83" s="310">
        <v>0</v>
      </c>
      <c r="AA83" s="310">
        <v>0</v>
      </c>
      <c r="AB83" s="310">
        <f t="shared" si="34"/>
        <v>14000</v>
      </c>
      <c r="AC83" s="311">
        <f t="shared" si="21"/>
        <v>14420</v>
      </c>
      <c r="AD83" s="311">
        <f t="shared" si="22"/>
        <v>0</v>
      </c>
      <c r="AE83" s="311">
        <f t="shared" si="23"/>
        <v>0</v>
      </c>
      <c r="AF83" s="312">
        <f t="shared" si="25"/>
        <v>14420</v>
      </c>
      <c r="AG83" s="312">
        <f t="shared" si="28"/>
        <v>14852.6</v>
      </c>
      <c r="AH83" s="323">
        <f t="shared" si="29"/>
        <v>0</v>
      </c>
      <c r="AI83" s="312">
        <f t="shared" si="28"/>
        <v>0</v>
      </c>
      <c r="AJ83" s="311">
        <f t="shared" si="30"/>
        <v>14852.6</v>
      </c>
      <c r="AK83" s="311">
        <f t="shared" si="31"/>
        <v>15298.178</v>
      </c>
      <c r="AL83" s="311">
        <f t="shared" si="32"/>
        <v>0</v>
      </c>
      <c r="AM83" s="311">
        <f t="shared" si="33"/>
        <v>0</v>
      </c>
      <c r="AN83" s="329">
        <f t="shared" si="26"/>
        <v>15298.178</v>
      </c>
      <c r="AO83" s="312">
        <f t="shared" si="27"/>
        <v>58570.778</v>
      </c>
    </row>
    <row r="84" spans="1:41" s="238" customFormat="1" ht="72">
      <c r="A84" s="486"/>
      <c r="B84" s="486"/>
      <c r="C84" s="486"/>
      <c r="D84" s="496"/>
      <c r="E84" s="302"/>
      <c r="F84" s="335"/>
      <c r="G84" s="336"/>
      <c r="H84" s="315"/>
      <c r="I84" s="315"/>
      <c r="J84" s="315"/>
      <c r="K84" s="315"/>
      <c r="L84" s="315"/>
      <c r="M84" s="315"/>
      <c r="N84" s="315">
        <v>10</v>
      </c>
      <c r="O84" s="326" t="s">
        <v>646</v>
      </c>
      <c r="P84" s="327">
        <v>1</v>
      </c>
      <c r="Q84" s="314" t="s">
        <v>846</v>
      </c>
      <c r="R84" s="314" t="s">
        <v>647</v>
      </c>
      <c r="S84" s="315">
        <v>0</v>
      </c>
      <c r="T84" s="315">
        <v>5</v>
      </c>
      <c r="U84" s="315">
        <v>1</v>
      </c>
      <c r="V84" s="315">
        <v>2</v>
      </c>
      <c r="W84" s="315">
        <v>4</v>
      </c>
      <c r="X84" s="315">
        <v>5</v>
      </c>
      <c r="Y84" s="310">
        <v>3000</v>
      </c>
      <c r="Z84" s="310">
        <v>0</v>
      </c>
      <c r="AA84" s="310">
        <v>0</v>
      </c>
      <c r="AB84" s="310">
        <f t="shared" si="34"/>
        <v>3000</v>
      </c>
      <c r="AC84" s="311">
        <f t="shared" si="21"/>
        <v>3090</v>
      </c>
      <c r="AD84" s="311">
        <f t="shared" si="22"/>
        <v>0</v>
      </c>
      <c r="AE84" s="311">
        <f t="shared" si="23"/>
        <v>0</v>
      </c>
      <c r="AF84" s="323">
        <f t="shared" si="25"/>
        <v>3090</v>
      </c>
      <c r="AG84" s="311">
        <f t="shared" si="28"/>
        <v>3182.7</v>
      </c>
      <c r="AH84" s="311">
        <f t="shared" si="29"/>
        <v>0</v>
      </c>
      <c r="AI84" s="311">
        <f t="shared" si="28"/>
        <v>0</v>
      </c>
      <c r="AJ84" s="311">
        <f t="shared" si="30"/>
        <v>3182.7</v>
      </c>
      <c r="AK84" s="311">
        <f t="shared" si="31"/>
        <v>3278.1809999999996</v>
      </c>
      <c r="AL84" s="311">
        <f t="shared" si="32"/>
        <v>0</v>
      </c>
      <c r="AM84" s="311">
        <f t="shared" si="33"/>
        <v>0</v>
      </c>
      <c r="AN84" s="329">
        <f t="shared" si="26"/>
        <v>3278.1809999999996</v>
      </c>
      <c r="AO84" s="311">
        <f t="shared" si="27"/>
        <v>12550.881000000001</v>
      </c>
    </row>
    <row r="85" spans="1:41" s="238" customFormat="1" ht="84">
      <c r="A85" s="486"/>
      <c r="B85" s="486"/>
      <c r="C85" s="486"/>
      <c r="D85" s="496"/>
      <c r="E85" s="302"/>
      <c r="F85" s="335"/>
      <c r="G85" s="336"/>
      <c r="H85" s="315"/>
      <c r="I85" s="315"/>
      <c r="J85" s="315"/>
      <c r="K85" s="315"/>
      <c r="L85" s="315"/>
      <c r="M85" s="315"/>
      <c r="N85" s="315">
        <v>10</v>
      </c>
      <c r="O85" s="326" t="s">
        <v>377</v>
      </c>
      <c r="P85" s="327">
        <v>1</v>
      </c>
      <c r="Q85" s="314" t="s">
        <v>811</v>
      </c>
      <c r="R85" s="314" t="s">
        <v>648</v>
      </c>
      <c r="S85" s="315">
        <v>0</v>
      </c>
      <c r="T85" s="315">
        <v>4</v>
      </c>
      <c r="U85" s="315">
        <v>1</v>
      </c>
      <c r="V85" s="315">
        <v>2</v>
      </c>
      <c r="W85" s="315">
        <v>3</v>
      </c>
      <c r="X85" s="315">
        <v>4</v>
      </c>
      <c r="Y85" s="310">
        <v>2000</v>
      </c>
      <c r="Z85" s="310">
        <v>0</v>
      </c>
      <c r="AA85" s="310">
        <v>0</v>
      </c>
      <c r="AB85" s="310">
        <f t="shared" si="34"/>
        <v>2000</v>
      </c>
      <c r="AC85" s="311">
        <f t="shared" si="21"/>
        <v>2060</v>
      </c>
      <c r="AD85" s="311">
        <f t="shared" si="22"/>
        <v>0</v>
      </c>
      <c r="AE85" s="311">
        <f t="shared" si="23"/>
        <v>0</v>
      </c>
      <c r="AF85" s="312">
        <f t="shared" si="25"/>
        <v>2060</v>
      </c>
      <c r="AG85" s="311">
        <f t="shared" si="28"/>
        <v>2121.8</v>
      </c>
      <c r="AH85" s="311">
        <f t="shared" si="29"/>
        <v>0</v>
      </c>
      <c r="AI85" s="311">
        <f t="shared" si="28"/>
        <v>0</v>
      </c>
      <c r="AJ85" s="311">
        <f t="shared" si="30"/>
        <v>2121.8</v>
      </c>
      <c r="AK85" s="311">
        <f t="shared" si="31"/>
        <v>2185.454</v>
      </c>
      <c r="AL85" s="311">
        <f t="shared" si="32"/>
        <v>0</v>
      </c>
      <c r="AM85" s="311">
        <f t="shared" si="33"/>
        <v>0</v>
      </c>
      <c r="AN85" s="329">
        <f t="shared" si="26"/>
        <v>2185.454</v>
      </c>
      <c r="AO85" s="311">
        <f t="shared" si="27"/>
        <v>8367.254</v>
      </c>
    </row>
    <row r="86" spans="1:41" s="238" customFormat="1" ht="72">
      <c r="A86" s="483"/>
      <c r="B86" s="483"/>
      <c r="C86" s="483"/>
      <c r="D86" s="497"/>
      <c r="E86" s="302"/>
      <c r="F86" s="335"/>
      <c r="G86" s="336"/>
      <c r="H86" s="315"/>
      <c r="I86" s="315"/>
      <c r="J86" s="315"/>
      <c r="K86" s="315"/>
      <c r="L86" s="315"/>
      <c r="M86" s="315"/>
      <c r="N86" s="315">
        <v>10</v>
      </c>
      <c r="O86" s="314" t="s">
        <v>649</v>
      </c>
      <c r="P86" s="327">
        <v>1</v>
      </c>
      <c r="Q86" s="314" t="s">
        <v>195</v>
      </c>
      <c r="R86" s="314" t="s">
        <v>650</v>
      </c>
      <c r="S86" s="315">
        <v>0</v>
      </c>
      <c r="T86" s="315">
        <v>1</v>
      </c>
      <c r="U86" s="315">
        <v>1</v>
      </c>
      <c r="V86" s="315">
        <v>1</v>
      </c>
      <c r="W86" s="315">
        <v>1</v>
      </c>
      <c r="X86" s="315">
        <v>1</v>
      </c>
      <c r="Y86" s="310">
        <v>3000</v>
      </c>
      <c r="Z86" s="310">
        <v>0</v>
      </c>
      <c r="AA86" s="310">
        <v>0</v>
      </c>
      <c r="AB86" s="310">
        <f t="shared" si="34"/>
        <v>3000</v>
      </c>
      <c r="AC86" s="311">
        <f t="shared" si="21"/>
        <v>3090</v>
      </c>
      <c r="AD86" s="311">
        <f t="shared" si="22"/>
        <v>0</v>
      </c>
      <c r="AE86" s="311">
        <f t="shared" si="23"/>
        <v>0</v>
      </c>
      <c r="AF86" s="312">
        <f t="shared" si="25"/>
        <v>3090</v>
      </c>
      <c r="AG86" s="312">
        <f t="shared" si="28"/>
        <v>3182.7</v>
      </c>
      <c r="AH86" s="323">
        <f t="shared" si="29"/>
        <v>0</v>
      </c>
      <c r="AI86" s="312">
        <f t="shared" si="28"/>
        <v>0</v>
      </c>
      <c r="AJ86" s="311">
        <f t="shared" si="30"/>
        <v>3182.7</v>
      </c>
      <c r="AK86" s="311">
        <f t="shared" si="31"/>
        <v>3278.1809999999996</v>
      </c>
      <c r="AL86" s="311">
        <f t="shared" si="32"/>
        <v>0</v>
      </c>
      <c r="AM86" s="311">
        <f t="shared" si="33"/>
        <v>0</v>
      </c>
      <c r="AN86" s="329">
        <f t="shared" si="26"/>
        <v>3278.1809999999996</v>
      </c>
      <c r="AO86" s="312">
        <f t="shared" si="27"/>
        <v>12550.881000000001</v>
      </c>
    </row>
    <row r="87" spans="1:41" s="250" customFormat="1" ht="26.25">
      <c r="A87" s="391"/>
      <c r="B87" s="391"/>
      <c r="C87" s="391"/>
      <c r="D87" s="295" t="s">
        <v>777</v>
      </c>
      <c r="E87" s="391"/>
      <c r="F87" s="338"/>
      <c r="G87" s="387"/>
      <c r="H87" s="387"/>
      <c r="I87" s="387"/>
      <c r="J87" s="387"/>
      <c r="K87" s="387"/>
      <c r="L87" s="387"/>
      <c r="M87" s="387"/>
      <c r="N87" s="387"/>
      <c r="O87" s="389"/>
      <c r="P87" s="339"/>
      <c r="Q87" s="392"/>
      <c r="R87" s="393"/>
      <c r="S87" s="342"/>
      <c r="T87" s="342"/>
      <c r="U87" s="342"/>
      <c r="V87" s="342"/>
      <c r="W87" s="342"/>
      <c r="X87" s="342"/>
      <c r="Y87" s="343">
        <f>Y88+Y89+Y90+Y91+Y92+Y93+Y94+Y95+Y96+Y97</f>
        <v>48028</v>
      </c>
      <c r="Z87" s="343">
        <f>Z88+Z89+Z90+Z91+Z92+Z93+Z94+Z95+Z96+Z97</f>
        <v>32950</v>
      </c>
      <c r="AA87" s="343">
        <f>AA88+AA89+AA90+AA91+AA92+AA93+AA94+AA95+AA96+AA97</f>
        <v>0</v>
      </c>
      <c r="AB87" s="343">
        <f>Y87+Z87+AA87</f>
        <v>80978</v>
      </c>
      <c r="AC87" s="343">
        <f>AC88+AC89+AC90+AC91+AC92+AC93+AC94+AC95+AC96+AC97</f>
        <v>49468.84</v>
      </c>
      <c r="AD87" s="343">
        <f>AD88+AD89+AD90+AD91+AD92+AD93+AD94+AD95+AD96+AD97</f>
        <v>33938.5</v>
      </c>
      <c r="AE87" s="343">
        <f>AE88+AE89+AE90+AE91+AE92+AE93+AE94+AE95+AE96+AE97</f>
        <v>0</v>
      </c>
      <c r="AF87" s="343">
        <f>AC87+AD87+AE87</f>
        <v>83407.34</v>
      </c>
      <c r="AG87" s="343">
        <f>AG88+AG89+AG90+AG91+AG92+AG93+AG94+AG95+AG96+AG97</f>
        <v>50952.9052</v>
      </c>
      <c r="AH87" s="343">
        <f>AH88+AH89+AH90+AH91+AH92+AH93+AH94+AH95+AH96+AH97</f>
        <v>34956.655</v>
      </c>
      <c r="AI87" s="343">
        <f>AI88+AI89+AI90+AI91+AI92+AI93+AI94+AI95+AI96+AI97</f>
        <v>0</v>
      </c>
      <c r="AJ87" s="343">
        <f>AG87+AH87+AI87</f>
        <v>85909.5602</v>
      </c>
      <c r="AK87" s="343">
        <f>AK88+AK89+AK90+AK91+AK92+AK93+AK94+AK95+AK96+AK97</f>
        <v>52481.49235599999</v>
      </c>
      <c r="AL87" s="343">
        <f>AL88+AL89+AL90+AL91+AL92+AL93+AL94+AL95+AL96+AL97</f>
        <v>36005.35465</v>
      </c>
      <c r="AM87" s="343">
        <f>AM88+AM89+AM90+AM91+AM92+AM93+AM94+AM95+AM96+AM97</f>
        <v>0</v>
      </c>
      <c r="AN87" s="343">
        <f>AK87+AL87+AM87</f>
        <v>88486.847006</v>
      </c>
      <c r="AO87" s="343">
        <f t="shared" si="27"/>
        <v>338781.74720600003</v>
      </c>
    </row>
    <row r="88" spans="1:41" s="238" customFormat="1" ht="252">
      <c r="A88" s="482"/>
      <c r="B88" s="482" t="s">
        <v>1012</v>
      </c>
      <c r="C88" s="482">
        <v>1.57</v>
      </c>
      <c r="D88" s="495" t="str">
        <f>+'PLAN INDICATIVO 2012 2015'!O88:O89</f>
        <v>5.1     Fomento, apoyo y difusion de eventos y expresiones artisticas y culturales.                                                                                                                                        </v>
      </c>
      <c r="E88" s="302">
        <v>100</v>
      </c>
      <c r="F88" s="313" t="s">
        <v>453</v>
      </c>
      <c r="G88" s="314" t="s">
        <v>651</v>
      </c>
      <c r="H88" s="315" t="s">
        <v>830</v>
      </c>
      <c r="I88" s="315" t="s">
        <v>831</v>
      </c>
      <c r="J88" s="325">
        <v>0.14</v>
      </c>
      <c r="K88" s="325">
        <v>0.16</v>
      </c>
      <c r="L88" s="325">
        <v>0.19</v>
      </c>
      <c r="M88" s="346">
        <v>0.2287</v>
      </c>
      <c r="N88" s="479">
        <v>30</v>
      </c>
      <c r="O88" s="498" t="s">
        <v>652</v>
      </c>
      <c r="P88" s="327">
        <v>1</v>
      </c>
      <c r="Q88" s="314" t="s">
        <v>812</v>
      </c>
      <c r="R88" s="314" t="s">
        <v>653</v>
      </c>
      <c r="S88" s="315">
        <v>0</v>
      </c>
      <c r="T88" s="315">
        <v>12</v>
      </c>
      <c r="U88" s="315">
        <v>12</v>
      </c>
      <c r="V88" s="315">
        <v>12</v>
      </c>
      <c r="W88" s="315">
        <v>12</v>
      </c>
      <c r="X88" s="315">
        <v>12</v>
      </c>
      <c r="Y88" s="310">
        <v>10000</v>
      </c>
      <c r="Z88" s="310">
        <v>25950</v>
      </c>
      <c r="AA88" s="310">
        <v>0</v>
      </c>
      <c r="AB88" s="310">
        <f t="shared" si="34"/>
        <v>35950</v>
      </c>
      <c r="AC88" s="311">
        <f aca="true" t="shared" si="35" ref="AC88:AC151">Y88*3%+Y88</f>
        <v>10300</v>
      </c>
      <c r="AD88" s="311">
        <f aca="true" t="shared" si="36" ref="AD88:AD151">Z88*3%+Z88</f>
        <v>26728.5</v>
      </c>
      <c r="AE88" s="311">
        <f aca="true" t="shared" si="37" ref="AE88:AE151">AA88*3%+AA88</f>
        <v>0</v>
      </c>
      <c r="AF88" s="312">
        <f t="shared" si="25"/>
        <v>37028.5</v>
      </c>
      <c r="AG88" s="311">
        <f t="shared" si="28"/>
        <v>10609</v>
      </c>
      <c r="AH88" s="311">
        <f t="shared" si="29"/>
        <v>27530.355</v>
      </c>
      <c r="AI88" s="311">
        <f t="shared" si="28"/>
        <v>0</v>
      </c>
      <c r="AJ88" s="311">
        <f t="shared" si="30"/>
        <v>38139.354999999996</v>
      </c>
      <c r="AK88" s="311">
        <f t="shared" si="31"/>
        <v>10927.27</v>
      </c>
      <c r="AL88" s="311">
        <f t="shared" si="32"/>
        <v>28356.26565</v>
      </c>
      <c r="AM88" s="311">
        <f t="shared" si="33"/>
        <v>0</v>
      </c>
      <c r="AN88" s="329">
        <f t="shared" si="26"/>
        <v>39283.535650000005</v>
      </c>
      <c r="AO88" s="311">
        <f t="shared" si="27"/>
        <v>150401.39065000002</v>
      </c>
    </row>
    <row r="89" spans="1:41" s="238" customFormat="1" ht="60">
      <c r="A89" s="486"/>
      <c r="B89" s="486"/>
      <c r="C89" s="486"/>
      <c r="D89" s="496"/>
      <c r="E89" s="302"/>
      <c r="F89" s="335"/>
      <c r="G89" s="336"/>
      <c r="H89" s="315"/>
      <c r="I89" s="315"/>
      <c r="J89" s="315"/>
      <c r="K89" s="315"/>
      <c r="L89" s="315"/>
      <c r="M89" s="315"/>
      <c r="N89" s="481"/>
      <c r="O89" s="500"/>
      <c r="P89" s="327">
        <v>1</v>
      </c>
      <c r="Q89" s="314" t="s">
        <v>654</v>
      </c>
      <c r="R89" s="314" t="s">
        <v>655</v>
      </c>
      <c r="S89" s="315">
        <v>0</v>
      </c>
      <c r="T89" s="315">
        <v>4</v>
      </c>
      <c r="U89" s="315">
        <v>1</v>
      </c>
      <c r="V89" s="315">
        <v>2</v>
      </c>
      <c r="W89" s="315">
        <v>3</v>
      </c>
      <c r="X89" s="315">
        <v>4</v>
      </c>
      <c r="Y89" s="310">
        <v>5000</v>
      </c>
      <c r="Z89" s="310">
        <v>0</v>
      </c>
      <c r="AA89" s="310">
        <v>0</v>
      </c>
      <c r="AB89" s="310">
        <f t="shared" si="34"/>
        <v>5000</v>
      </c>
      <c r="AC89" s="311">
        <f t="shared" si="35"/>
        <v>5150</v>
      </c>
      <c r="AD89" s="311">
        <f t="shared" si="36"/>
        <v>0</v>
      </c>
      <c r="AE89" s="311">
        <f t="shared" si="37"/>
        <v>0</v>
      </c>
      <c r="AF89" s="312">
        <f t="shared" si="25"/>
        <v>5150</v>
      </c>
      <c r="AG89" s="312">
        <f t="shared" si="28"/>
        <v>5304.5</v>
      </c>
      <c r="AH89" s="323">
        <f t="shared" si="29"/>
        <v>0</v>
      </c>
      <c r="AI89" s="312">
        <f t="shared" si="28"/>
        <v>0</v>
      </c>
      <c r="AJ89" s="311">
        <f t="shared" si="30"/>
        <v>5304.5</v>
      </c>
      <c r="AK89" s="311">
        <f t="shared" si="31"/>
        <v>5463.635</v>
      </c>
      <c r="AL89" s="311">
        <f t="shared" si="32"/>
        <v>0</v>
      </c>
      <c r="AM89" s="311">
        <f t="shared" si="33"/>
        <v>0</v>
      </c>
      <c r="AN89" s="329">
        <f t="shared" si="26"/>
        <v>5463.635</v>
      </c>
      <c r="AO89" s="312">
        <f t="shared" si="27"/>
        <v>20918.135000000002</v>
      </c>
    </row>
    <row r="90" spans="1:41" s="238" customFormat="1" ht="132">
      <c r="A90" s="486"/>
      <c r="B90" s="486"/>
      <c r="C90" s="486"/>
      <c r="D90" s="496"/>
      <c r="E90" s="302"/>
      <c r="F90" s="335"/>
      <c r="G90" s="336"/>
      <c r="H90" s="315"/>
      <c r="I90" s="315"/>
      <c r="J90" s="315"/>
      <c r="K90" s="315"/>
      <c r="L90" s="315"/>
      <c r="M90" s="315"/>
      <c r="N90" s="479">
        <v>20</v>
      </c>
      <c r="O90" s="498" t="s">
        <v>656</v>
      </c>
      <c r="P90" s="327">
        <v>1</v>
      </c>
      <c r="Q90" s="313" t="s">
        <v>200</v>
      </c>
      <c r="R90" s="314" t="s">
        <v>657</v>
      </c>
      <c r="S90" s="315">
        <v>0</v>
      </c>
      <c r="T90" s="315">
        <v>120</v>
      </c>
      <c r="U90" s="315">
        <v>30</v>
      </c>
      <c r="V90" s="315">
        <v>60</v>
      </c>
      <c r="W90" s="315">
        <v>90</v>
      </c>
      <c r="X90" s="315">
        <v>120</v>
      </c>
      <c r="Y90" s="310">
        <v>17000</v>
      </c>
      <c r="Z90" s="310">
        <v>4000</v>
      </c>
      <c r="AA90" s="310">
        <v>0</v>
      </c>
      <c r="AB90" s="310">
        <f t="shared" si="34"/>
        <v>21000</v>
      </c>
      <c r="AC90" s="311">
        <f t="shared" si="35"/>
        <v>17510</v>
      </c>
      <c r="AD90" s="311">
        <f t="shared" si="36"/>
        <v>4120</v>
      </c>
      <c r="AE90" s="311">
        <f t="shared" si="37"/>
        <v>0</v>
      </c>
      <c r="AF90" s="323">
        <f t="shared" si="25"/>
        <v>21630</v>
      </c>
      <c r="AG90" s="311">
        <f t="shared" si="28"/>
        <v>18035.3</v>
      </c>
      <c r="AH90" s="311">
        <f t="shared" si="29"/>
        <v>4243.6</v>
      </c>
      <c r="AI90" s="311">
        <f t="shared" si="28"/>
        <v>0</v>
      </c>
      <c r="AJ90" s="311">
        <f t="shared" si="30"/>
        <v>22278.9</v>
      </c>
      <c r="AK90" s="311">
        <f t="shared" si="31"/>
        <v>18576.359</v>
      </c>
      <c r="AL90" s="311">
        <f t="shared" si="32"/>
        <v>4370.908</v>
      </c>
      <c r="AM90" s="311">
        <f t="shared" si="33"/>
        <v>0</v>
      </c>
      <c r="AN90" s="329">
        <f t="shared" si="26"/>
        <v>22947.267</v>
      </c>
      <c r="AO90" s="311">
        <f t="shared" si="27"/>
        <v>87856.167</v>
      </c>
    </row>
    <row r="91" spans="1:41" s="238" customFormat="1" ht="120">
      <c r="A91" s="486"/>
      <c r="B91" s="486"/>
      <c r="C91" s="486"/>
      <c r="D91" s="496"/>
      <c r="E91" s="302"/>
      <c r="F91" s="335"/>
      <c r="G91" s="336"/>
      <c r="H91" s="315"/>
      <c r="I91" s="315"/>
      <c r="J91" s="315"/>
      <c r="K91" s="315"/>
      <c r="L91" s="315"/>
      <c r="M91" s="315"/>
      <c r="N91" s="480"/>
      <c r="O91" s="499"/>
      <c r="P91" s="327">
        <v>1</v>
      </c>
      <c r="Q91" s="313" t="s">
        <v>237</v>
      </c>
      <c r="R91" s="314" t="s">
        <v>658</v>
      </c>
      <c r="S91" s="315">
        <v>0</v>
      </c>
      <c r="T91" s="315">
        <v>9004</v>
      </c>
      <c r="U91" s="315">
        <v>9004</v>
      </c>
      <c r="V91" s="315">
        <v>9004</v>
      </c>
      <c r="W91" s="315">
        <v>9004</v>
      </c>
      <c r="X91" s="315">
        <v>9004</v>
      </c>
      <c r="Y91" s="310">
        <v>3028</v>
      </c>
      <c r="Z91" s="310">
        <v>0</v>
      </c>
      <c r="AA91" s="310">
        <v>0</v>
      </c>
      <c r="AB91" s="310">
        <f t="shared" si="34"/>
        <v>3028</v>
      </c>
      <c r="AC91" s="311">
        <f t="shared" si="35"/>
        <v>3118.84</v>
      </c>
      <c r="AD91" s="311">
        <f t="shared" si="36"/>
        <v>0</v>
      </c>
      <c r="AE91" s="311">
        <f t="shared" si="37"/>
        <v>0</v>
      </c>
      <c r="AF91" s="312">
        <f t="shared" si="25"/>
        <v>3118.84</v>
      </c>
      <c r="AG91" s="311">
        <f t="shared" si="28"/>
        <v>3212.4052</v>
      </c>
      <c r="AH91" s="311">
        <f t="shared" si="29"/>
        <v>0</v>
      </c>
      <c r="AI91" s="311">
        <f t="shared" si="28"/>
        <v>0</v>
      </c>
      <c r="AJ91" s="311">
        <f t="shared" si="30"/>
        <v>3212.4052</v>
      </c>
      <c r="AK91" s="311">
        <f t="shared" si="31"/>
        <v>3308.777356</v>
      </c>
      <c r="AL91" s="311">
        <f t="shared" si="32"/>
        <v>0</v>
      </c>
      <c r="AM91" s="311">
        <f t="shared" si="33"/>
        <v>0</v>
      </c>
      <c r="AN91" s="329">
        <f t="shared" si="26"/>
        <v>3308.777356</v>
      </c>
      <c r="AO91" s="311">
        <f t="shared" si="27"/>
        <v>12668.022556000002</v>
      </c>
    </row>
    <row r="92" spans="1:41" s="238" customFormat="1" ht="84">
      <c r="A92" s="486"/>
      <c r="B92" s="486"/>
      <c r="C92" s="486"/>
      <c r="D92" s="496"/>
      <c r="E92" s="302"/>
      <c r="F92" s="335"/>
      <c r="G92" s="336"/>
      <c r="H92" s="315"/>
      <c r="I92" s="315"/>
      <c r="J92" s="316"/>
      <c r="K92" s="316"/>
      <c r="L92" s="316"/>
      <c r="M92" s="316"/>
      <c r="N92" s="481"/>
      <c r="O92" s="500"/>
      <c r="P92" s="327">
        <v>1</v>
      </c>
      <c r="Q92" s="313" t="s">
        <v>63</v>
      </c>
      <c r="R92" s="314" t="s">
        <v>659</v>
      </c>
      <c r="S92" s="315">
        <v>0</v>
      </c>
      <c r="T92" s="315">
        <v>2</v>
      </c>
      <c r="U92" s="315">
        <v>2</v>
      </c>
      <c r="V92" s="315">
        <v>2</v>
      </c>
      <c r="W92" s="315">
        <v>2</v>
      </c>
      <c r="X92" s="315">
        <v>2</v>
      </c>
      <c r="Y92" s="310">
        <v>2000</v>
      </c>
      <c r="Z92" s="310">
        <v>0</v>
      </c>
      <c r="AA92" s="310">
        <v>0</v>
      </c>
      <c r="AB92" s="310">
        <f t="shared" si="34"/>
        <v>2000</v>
      </c>
      <c r="AC92" s="311">
        <f t="shared" si="35"/>
        <v>2060</v>
      </c>
      <c r="AD92" s="311">
        <f t="shared" si="36"/>
        <v>0</v>
      </c>
      <c r="AE92" s="311">
        <f t="shared" si="37"/>
        <v>0</v>
      </c>
      <c r="AF92" s="323">
        <f t="shared" si="25"/>
        <v>2060</v>
      </c>
      <c r="AG92" s="312">
        <f t="shared" si="28"/>
        <v>2121.8</v>
      </c>
      <c r="AH92" s="323">
        <f t="shared" si="29"/>
        <v>0</v>
      </c>
      <c r="AI92" s="312">
        <f t="shared" si="28"/>
        <v>0</v>
      </c>
      <c r="AJ92" s="311">
        <f t="shared" si="30"/>
        <v>2121.8</v>
      </c>
      <c r="AK92" s="311">
        <f t="shared" si="31"/>
        <v>2185.454</v>
      </c>
      <c r="AL92" s="311">
        <f t="shared" si="32"/>
        <v>0</v>
      </c>
      <c r="AM92" s="311">
        <f t="shared" si="33"/>
        <v>0</v>
      </c>
      <c r="AN92" s="329">
        <f t="shared" si="26"/>
        <v>2185.454</v>
      </c>
      <c r="AO92" s="312">
        <f t="shared" si="27"/>
        <v>8367.254</v>
      </c>
    </row>
    <row r="93" spans="1:41" s="238" customFormat="1" ht="84">
      <c r="A93" s="486"/>
      <c r="B93" s="486"/>
      <c r="C93" s="486"/>
      <c r="D93" s="496"/>
      <c r="E93" s="302"/>
      <c r="F93" s="335"/>
      <c r="G93" s="336"/>
      <c r="H93" s="315"/>
      <c r="I93" s="315"/>
      <c r="J93" s="315"/>
      <c r="K93" s="315"/>
      <c r="L93" s="315"/>
      <c r="M93" s="315"/>
      <c r="N93" s="315">
        <v>10</v>
      </c>
      <c r="O93" s="394" t="s">
        <v>660</v>
      </c>
      <c r="P93" s="327">
        <v>1</v>
      </c>
      <c r="Q93" s="313" t="s">
        <v>661</v>
      </c>
      <c r="R93" s="314" t="s">
        <v>662</v>
      </c>
      <c r="S93" s="315">
        <v>0</v>
      </c>
      <c r="T93" s="315">
        <v>4</v>
      </c>
      <c r="U93" s="315">
        <v>1</v>
      </c>
      <c r="V93" s="315">
        <v>2</v>
      </c>
      <c r="W93" s="315">
        <v>3</v>
      </c>
      <c r="X93" s="315">
        <v>4</v>
      </c>
      <c r="Y93" s="310">
        <v>5000</v>
      </c>
      <c r="Z93" s="310">
        <v>0</v>
      </c>
      <c r="AA93" s="310">
        <v>0</v>
      </c>
      <c r="AB93" s="310">
        <f t="shared" si="34"/>
        <v>5000</v>
      </c>
      <c r="AC93" s="311">
        <f t="shared" si="35"/>
        <v>5150</v>
      </c>
      <c r="AD93" s="311">
        <f t="shared" si="36"/>
        <v>0</v>
      </c>
      <c r="AE93" s="311">
        <f t="shared" si="37"/>
        <v>0</v>
      </c>
      <c r="AF93" s="312">
        <f t="shared" si="25"/>
        <v>5150</v>
      </c>
      <c r="AG93" s="311">
        <f t="shared" si="28"/>
        <v>5304.5</v>
      </c>
      <c r="AH93" s="311">
        <f t="shared" si="29"/>
        <v>0</v>
      </c>
      <c r="AI93" s="311">
        <f t="shared" si="28"/>
        <v>0</v>
      </c>
      <c r="AJ93" s="311">
        <f t="shared" si="30"/>
        <v>5304.5</v>
      </c>
      <c r="AK93" s="311">
        <f t="shared" si="31"/>
        <v>5463.635</v>
      </c>
      <c r="AL93" s="311">
        <f t="shared" si="32"/>
        <v>0</v>
      </c>
      <c r="AM93" s="311">
        <f t="shared" si="33"/>
        <v>0</v>
      </c>
      <c r="AN93" s="329">
        <f t="shared" si="26"/>
        <v>5463.635</v>
      </c>
      <c r="AO93" s="311">
        <f t="shared" si="27"/>
        <v>20918.135000000002</v>
      </c>
    </row>
    <row r="94" spans="1:41" s="238" customFormat="1" ht="60">
      <c r="A94" s="486"/>
      <c r="B94" s="486"/>
      <c r="C94" s="486"/>
      <c r="D94" s="496"/>
      <c r="E94" s="302"/>
      <c r="F94" s="335"/>
      <c r="G94" s="336"/>
      <c r="H94" s="315"/>
      <c r="I94" s="315"/>
      <c r="J94" s="315"/>
      <c r="K94" s="315"/>
      <c r="L94" s="315"/>
      <c r="M94" s="315"/>
      <c r="N94" s="315">
        <v>10</v>
      </c>
      <c r="O94" s="394" t="s">
        <v>382</v>
      </c>
      <c r="P94" s="327">
        <v>1</v>
      </c>
      <c r="Q94" s="313" t="s">
        <v>66</v>
      </c>
      <c r="R94" s="314" t="s">
        <v>67</v>
      </c>
      <c r="S94" s="315">
        <v>0</v>
      </c>
      <c r="T94" s="315">
        <v>2</v>
      </c>
      <c r="U94" s="315">
        <v>2</v>
      </c>
      <c r="V94" s="315">
        <v>2</v>
      </c>
      <c r="W94" s="315">
        <v>2</v>
      </c>
      <c r="X94" s="315">
        <v>2</v>
      </c>
      <c r="Y94" s="310">
        <v>3000</v>
      </c>
      <c r="Z94" s="310">
        <v>0</v>
      </c>
      <c r="AA94" s="310">
        <v>0</v>
      </c>
      <c r="AB94" s="310">
        <f t="shared" si="34"/>
        <v>3000</v>
      </c>
      <c r="AC94" s="311">
        <f t="shared" si="35"/>
        <v>3090</v>
      </c>
      <c r="AD94" s="311">
        <f t="shared" si="36"/>
        <v>0</v>
      </c>
      <c r="AE94" s="311">
        <f t="shared" si="37"/>
        <v>0</v>
      </c>
      <c r="AF94" s="323">
        <f t="shared" si="25"/>
        <v>3090</v>
      </c>
      <c r="AG94" s="312">
        <f t="shared" si="28"/>
        <v>3182.7</v>
      </c>
      <c r="AH94" s="323">
        <f t="shared" si="29"/>
        <v>0</v>
      </c>
      <c r="AI94" s="312">
        <f t="shared" si="28"/>
        <v>0</v>
      </c>
      <c r="AJ94" s="311">
        <f t="shared" si="30"/>
        <v>3182.7</v>
      </c>
      <c r="AK94" s="311">
        <f t="shared" si="31"/>
        <v>3278.1809999999996</v>
      </c>
      <c r="AL94" s="311">
        <f t="shared" si="32"/>
        <v>0</v>
      </c>
      <c r="AM94" s="311">
        <f t="shared" si="33"/>
        <v>0</v>
      </c>
      <c r="AN94" s="329">
        <f t="shared" si="26"/>
        <v>3278.1809999999996</v>
      </c>
      <c r="AO94" s="312">
        <f t="shared" si="27"/>
        <v>12550.881000000001</v>
      </c>
    </row>
    <row r="95" spans="1:41" s="238" customFormat="1" ht="72">
      <c r="A95" s="486"/>
      <c r="B95" s="486"/>
      <c r="C95" s="486"/>
      <c r="D95" s="496"/>
      <c r="E95" s="302"/>
      <c r="F95" s="335"/>
      <c r="G95" s="336"/>
      <c r="H95" s="315"/>
      <c r="I95" s="315"/>
      <c r="J95" s="315"/>
      <c r="K95" s="315"/>
      <c r="L95" s="315"/>
      <c r="M95" s="315"/>
      <c r="N95" s="315">
        <v>10</v>
      </c>
      <c r="O95" s="394" t="s">
        <v>383</v>
      </c>
      <c r="P95" s="327">
        <v>1</v>
      </c>
      <c r="Q95" s="313" t="s">
        <v>68</v>
      </c>
      <c r="R95" s="314" t="s">
        <v>69</v>
      </c>
      <c r="S95" s="315">
        <v>0</v>
      </c>
      <c r="T95" s="315">
        <v>4</v>
      </c>
      <c r="U95" s="315">
        <v>1</v>
      </c>
      <c r="V95" s="315">
        <v>2</v>
      </c>
      <c r="W95" s="315">
        <v>3</v>
      </c>
      <c r="X95" s="315">
        <v>4</v>
      </c>
      <c r="Y95" s="310">
        <v>2000</v>
      </c>
      <c r="Z95" s="310">
        <v>2000</v>
      </c>
      <c r="AA95" s="310">
        <v>0</v>
      </c>
      <c r="AB95" s="310">
        <f t="shared" si="34"/>
        <v>4000</v>
      </c>
      <c r="AC95" s="311">
        <f t="shared" si="35"/>
        <v>2060</v>
      </c>
      <c r="AD95" s="311">
        <f t="shared" si="36"/>
        <v>2060</v>
      </c>
      <c r="AE95" s="311">
        <f t="shared" si="37"/>
        <v>0</v>
      </c>
      <c r="AF95" s="312">
        <f t="shared" si="25"/>
        <v>4120</v>
      </c>
      <c r="AG95" s="311">
        <f t="shared" si="28"/>
        <v>2121.8</v>
      </c>
      <c r="AH95" s="311">
        <f t="shared" si="29"/>
        <v>2121.8</v>
      </c>
      <c r="AI95" s="311">
        <f t="shared" si="28"/>
        <v>0</v>
      </c>
      <c r="AJ95" s="311">
        <f t="shared" si="30"/>
        <v>4243.6</v>
      </c>
      <c r="AK95" s="311">
        <f t="shared" si="31"/>
        <v>2185.454</v>
      </c>
      <c r="AL95" s="311">
        <f t="shared" si="32"/>
        <v>2185.454</v>
      </c>
      <c r="AM95" s="311">
        <f t="shared" si="33"/>
        <v>0</v>
      </c>
      <c r="AN95" s="329">
        <f t="shared" si="26"/>
        <v>4370.908</v>
      </c>
      <c r="AO95" s="311">
        <f t="shared" si="27"/>
        <v>16734.508</v>
      </c>
    </row>
    <row r="96" spans="1:41" s="238" customFormat="1" ht="72">
      <c r="A96" s="486"/>
      <c r="B96" s="486"/>
      <c r="C96" s="486"/>
      <c r="D96" s="496"/>
      <c r="E96" s="302"/>
      <c r="F96" s="335"/>
      <c r="G96" s="336"/>
      <c r="H96" s="315"/>
      <c r="I96" s="315"/>
      <c r="J96" s="315"/>
      <c r="K96" s="315"/>
      <c r="L96" s="315"/>
      <c r="M96" s="315"/>
      <c r="N96" s="315">
        <v>10</v>
      </c>
      <c r="O96" s="498" t="s">
        <v>663</v>
      </c>
      <c r="P96" s="327">
        <v>1</v>
      </c>
      <c r="Q96" s="313" t="s">
        <v>664</v>
      </c>
      <c r="R96" s="314" t="s">
        <v>665</v>
      </c>
      <c r="S96" s="315">
        <v>0</v>
      </c>
      <c r="T96" s="315">
        <v>1856</v>
      </c>
      <c r="U96" s="315">
        <v>1856</v>
      </c>
      <c r="V96" s="315">
        <v>1856</v>
      </c>
      <c r="W96" s="315">
        <v>1856</v>
      </c>
      <c r="X96" s="315">
        <v>1856</v>
      </c>
      <c r="Y96" s="310">
        <v>500</v>
      </c>
      <c r="Z96" s="310">
        <v>500</v>
      </c>
      <c r="AA96" s="310">
        <v>0</v>
      </c>
      <c r="AB96" s="310">
        <f t="shared" si="34"/>
        <v>1000</v>
      </c>
      <c r="AC96" s="311">
        <f t="shared" si="35"/>
        <v>515</v>
      </c>
      <c r="AD96" s="311">
        <f t="shared" si="36"/>
        <v>515</v>
      </c>
      <c r="AE96" s="311">
        <f t="shared" si="37"/>
        <v>0</v>
      </c>
      <c r="AF96" s="323">
        <f t="shared" si="25"/>
        <v>1030</v>
      </c>
      <c r="AG96" s="311">
        <f t="shared" si="28"/>
        <v>530.45</v>
      </c>
      <c r="AH96" s="311">
        <f t="shared" si="29"/>
        <v>530.45</v>
      </c>
      <c r="AI96" s="311">
        <f t="shared" si="28"/>
        <v>0</v>
      </c>
      <c r="AJ96" s="311">
        <f t="shared" si="30"/>
        <v>1060.9</v>
      </c>
      <c r="AK96" s="311">
        <f t="shared" si="31"/>
        <v>546.3635</v>
      </c>
      <c r="AL96" s="311">
        <f t="shared" si="32"/>
        <v>546.3635</v>
      </c>
      <c r="AM96" s="311">
        <f t="shared" si="33"/>
        <v>0</v>
      </c>
      <c r="AN96" s="329">
        <f t="shared" si="26"/>
        <v>1092.727</v>
      </c>
      <c r="AO96" s="311">
        <f t="shared" si="27"/>
        <v>4183.627</v>
      </c>
    </row>
    <row r="97" spans="1:41" s="238" customFormat="1" ht="60">
      <c r="A97" s="483"/>
      <c r="B97" s="483"/>
      <c r="C97" s="483"/>
      <c r="D97" s="497"/>
      <c r="E97" s="302"/>
      <c r="F97" s="335"/>
      <c r="G97" s="336"/>
      <c r="H97" s="315"/>
      <c r="I97" s="315"/>
      <c r="J97" s="315"/>
      <c r="K97" s="315"/>
      <c r="L97" s="315"/>
      <c r="M97" s="315"/>
      <c r="N97" s="315">
        <v>10</v>
      </c>
      <c r="O97" s="500"/>
      <c r="P97" s="327">
        <v>1</v>
      </c>
      <c r="Q97" s="313" t="s">
        <v>70</v>
      </c>
      <c r="R97" s="327" t="s">
        <v>71</v>
      </c>
      <c r="S97" s="315">
        <v>0</v>
      </c>
      <c r="T97" s="315">
        <v>48</v>
      </c>
      <c r="U97" s="315">
        <v>12</v>
      </c>
      <c r="V97" s="315">
        <v>24</v>
      </c>
      <c r="W97" s="315">
        <v>36</v>
      </c>
      <c r="X97" s="315">
        <v>48</v>
      </c>
      <c r="Y97" s="310">
        <v>500</v>
      </c>
      <c r="Z97" s="310">
        <v>500</v>
      </c>
      <c r="AA97" s="310">
        <v>0</v>
      </c>
      <c r="AB97" s="310">
        <f t="shared" si="34"/>
        <v>1000</v>
      </c>
      <c r="AC97" s="311">
        <f t="shared" si="35"/>
        <v>515</v>
      </c>
      <c r="AD97" s="311">
        <f t="shared" si="36"/>
        <v>515</v>
      </c>
      <c r="AE97" s="311">
        <f t="shared" si="37"/>
        <v>0</v>
      </c>
      <c r="AF97" s="312">
        <f t="shared" si="25"/>
        <v>1030</v>
      </c>
      <c r="AG97" s="312">
        <f t="shared" si="28"/>
        <v>530.45</v>
      </c>
      <c r="AH97" s="323">
        <f t="shared" si="29"/>
        <v>530.45</v>
      </c>
      <c r="AI97" s="312">
        <f t="shared" si="28"/>
        <v>0</v>
      </c>
      <c r="AJ97" s="311">
        <f t="shared" si="30"/>
        <v>1060.9</v>
      </c>
      <c r="AK97" s="311">
        <f t="shared" si="31"/>
        <v>546.3635</v>
      </c>
      <c r="AL97" s="311">
        <f t="shared" si="32"/>
        <v>546.3635</v>
      </c>
      <c r="AM97" s="311">
        <f t="shared" si="33"/>
        <v>0</v>
      </c>
      <c r="AN97" s="329">
        <f t="shared" si="26"/>
        <v>1092.727</v>
      </c>
      <c r="AO97" s="312">
        <f t="shared" si="27"/>
        <v>4183.627</v>
      </c>
    </row>
    <row r="98" spans="1:41" s="247" customFormat="1" ht="89.25">
      <c r="A98" s="337"/>
      <c r="B98" s="337"/>
      <c r="C98" s="337"/>
      <c r="D98" s="296" t="str">
        <f>+'PLAN INDICATIVO 2012 2015'!O98</f>
        <v>6. Sector Servicios públicos diferentes a acueducto alcantarillado y aseo</v>
      </c>
      <c r="E98" s="337"/>
      <c r="F98" s="395"/>
      <c r="G98" s="395"/>
      <c r="H98" s="396"/>
      <c r="I98" s="396"/>
      <c r="J98" s="396"/>
      <c r="K98" s="396"/>
      <c r="L98" s="396"/>
      <c r="M98" s="396"/>
      <c r="N98" s="396"/>
      <c r="O98" s="397" t="s">
        <v>778</v>
      </c>
      <c r="P98" s="398"/>
      <c r="Q98" s="370"/>
      <c r="R98" s="398"/>
      <c r="S98" s="399"/>
      <c r="T98" s="399"/>
      <c r="U98" s="399"/>
      <c r="V98" s="399"/>
      <c r="W98" s="399"/>
      <c r="X98" s="399"/>
      <c r="Y98" s="343">
        <f>Y99+Y100+Y101</f>
        <v>4500</v>
      </c>
      <c r="Z98" s="343">
        <f>Z99+Z100+Z101</f>
        <v>85000</v>
      </c>
      <c r="AA98" s="343">
        <f>AA99+AA100+AA101</f>
        <v>0</v>
      </c>
      <c r="AB98" s="343">
        <f t="shared" si="34"/>
        <v>89500</v>
      </c>
      <c r="AC98" s="343">
        <f>AC99+AC100+AC101</f>
        <v>4635</v>
      </c>
      <c r="AD98" s="343">
        <f>AD99+AD100+AD101</f>
        <v>87550</v>
      </c>
      <c r="AE98" s="343">
        <f>AE99+AE100+AE101</f>
        <v>50000</v>
      </c>
      <c r="AF98" s="343">
        <f t="shared" si="25"/>
        <v>142185</v>
      </c>
      <c r="AG98" s="343">
        <f>AG99+AG100+AG101</f>
        <v>4774.05</v>
      </c>
      <c r="AH98" s="343">
        <f>AH99+AH100+AH101</f>
        <v>90176.5</v>
      </c>
      <c r="AI98" s="343">
        <f>AI99+AI100+AI101</f>
        <v>0</v>
      </c>
      <c r="AJ98" s="343">
        <f t="shared" si="30"/>
        <v>94950.55</v>
      </c>
      <c r="AK98" s="343">
        <f>AK99+AK100+AK101</f>
        <v>4917.2715</v>
      </c>
      <c r="AL98" s="343">
        <f>AL99+AL100+AL101</f>
        <v>92881.795</v>
      </c>
      <c r="AM98" s="343">
        <f>AM99+AM100+AM101</f>
        <v>0</v>
      </c>
      <c r="AN98" s="373">
        <f t="shared" si="26"/>
        <v>97799.0665</v>
      </c>
      <c r="AO98" s="343">
        <f t="shared" si="27"/>
        <v>424434.6165</v>
      </c>
    </row>
    <row r="99" spans="1:41" s="238" customFormat="1" ht="108">
      <c r="A99" s="482"/>
      <c r="B99" s="482" t="s">
        <v>1012</v>
      </c>
      <c r="C99" s="482">
        <v>1.97</v>
      </c>
      <c r="D99" s="495" t="str">
        <f>+'PLAN INDICATIVO 2012 2015'!O99</f>
        <v>A6.1     Mantenimiento y expansión del servicio de alumbrado publico.                                                                                                                                                       </v>
      </c>
      <c r="E99" s="482">
        <v>50</v>
      </c>
      <c r="F99" s="501" t="s">
        <v>666</v>
      </c>
      <c r="G99" s="501" t="s">
        <v>667</v>
      </c>
      <c r="H99" s="479" t="s">
        <v>832</v>
      </c>
      <c r="I99" s="479" t="s">
        <v>833</v>
      </c>
      <c r="J99" s="504">
        <v>0.926</v>
      </c>
      <c r="K99" s="504">
        <v>0.929</v>
      </c>
      <c r="L99" s="504">
        <v>0.931</v>
      </c>
      <c r="M99" s="504">
        <v>0.933</v>
      </c>
      <c r="N99" s="315">
        <v>40</v>
      </c>
      <c r="O99" s="394" t="s">
        <v>669</v>
      </c>
      <c r="P99" s="327">
        <v>1</v>
      </c>
      <c r="Q99" s="313" t="s">
        <v>308</v>
      </c>
      <c r="R99" s="314" t="s">
        <v>288</v>
      </c>
      <c r="S99" s="400">
        <v>744</v>
      </c>
      <c r="T99" s="400">
        <v>744</v>
      </c>
      <c r="U99" s="400">
        <v>744</v>
      </c>
      <c r="V99" s="400">
        <v>744</v>
      </c>
      <c r="W99" s="400">
        <v>744</v>
      </c>
      <c r="X99" s="400">
        <v>744</v>
      </c>
      <c r="Y99" s="310">
        <v>4500</v>
      </c>
      <c r="Z99" s="310">
        <v>0</v>
      </c>
      <c r="AA99" s="310">
        <v>0</v>
      </c>
      <c r="AB99" s="310">
        <f t="shared" si="34"/>
        <v>4500</v>
      </c>
      <c r="AC99" s="311">
        <f t="shared" si="35"/>
        <v>4635</v>
      </c>
      <c r="AD99" s="311">
        <f t="shared" si="36"/>
        <v>0</v>
      </c>
      <c r="AE99" s="311">
        <f t="shared" si="37"/>
        <v>0</v>
      </c>
      <c r="AF99" s="323">
        <f t="shared" si="25"/>
        <v>4635</v>
      </c>
      <c r="AG99" s="311">
        <f t="shared" si="28"/>
        <v>4774.05</v>
      </c>
      <c r="AH99" s="311">
        <f t="shared" si="29"/>
        <v>0</v>
      </c>
      <c r="AI99" s="311">
        <f t="shared" si="28"/>
        <v>0</v>
      </c>
      <c r="AJ99" s="311">
        <f t="shared" si="30"/>
        <v>4774.05</v>
      </c>
      <c r="AK99" s="311">
        <f t="shared" si="31"/>
        <v>4917.2715</v>
      </c>
      <c r="AL99" s="311">
        <f t="shared" si="32"/>
        <v>0</v>
      </c>
      <c r="AM99" s="311">
        <f t="shared" si="33"/>
        <v>0</v>
      </c>
      <c r="AN99" s="329">
        <f t="shared" si="26"/>
        <v>4917.2715</v>
      </c>
      <c r="AO99" s="311">
        <f t="shared" si="27"/>
        <v>18826.3215</v>
      </c>
    </row>
    <row r="100" spans="1:41" s="238" customFormat="1" ht="96">
      <c r="A100" s="486"/>
      <c r="B100" s="486"/>
      <c r="C100" s="486"/>
      <c r="D100" s="496"/>
      <c r="E100" s="483"/>
      <c r="F100" s="502"/>
      <c r="G100" s="502"/>
      <c r="H100" s="481"/>
      <c r="I100" s="481"/>
      <c r="J100" s="505"/>
      <c r="K100" s="505"/>
      <c r="L100" s="505"/>
      <c r="M100" s="505"/>
      <c r="N100" s="316">
        <v>30</v>
      </c>
      <c r="O100" s="394" t="s">
        <v>670</v>
      </c>
      <c r="P100" s="327">
        <v>1</v>
      </c>
      <c r="Q100" s="313" t="s">
        <v>671</v>
      </c>
      <c r="R100" s="314" t="s">
        <v>72</v>
      </c>
      <c r="S100" s="315">
        <v>2103</v>
      </c>
      <c r="T100" s="315">
        <v>2143</v>
      </c>
      <c r="U100" s="315">
        <v>2113</v>
      </c>
      <c r="V100" s="315">
        <v>2123</v>
      </c>
      <c r="W100" s="315">
        <v>2133</v>
      </c>
      <c r="X100" s="315">
        <v>2143</v>
      </c>
      <c r="Y100" s="310">
        <v>0</v>
      </c>
      <c r="Z100" s="310">
        <v>85000</v>
      </c>
      <c r="AA100" s="310">
        <v>0</v>
      </c>
      <c r="AB100" s="310">
        <f t="shared" si="34"/>
        <v>85000</v>
      </c>
      <c r="AC100" s="311">
        <f t="shared" si="35"/>
        <v>0</v>
      </c>
      <c r="AD100" s="311">
        <f t="shared" si="36"/>
        <v>87550</v>
      </c>
      <c r="AE100" s="311">
        <f t="shared" si="37"/>
        <v>0</v>
      </c>
      <c r="AF100" s="312">
        <f t="shared" si="25"/>
        <v>87550</v>
      </c>
      <c r="AG100" s="312">
        <f t="shared" si="28"/>
        <v>0</v>
      </c>
      <c r="AH100" s="323">
        <f t="shared" si="29"/>
        <v>90176.5</v>
      </c>
      <c r="AI100" s="312">
        <f t="shared" si="28"/>
        <v>0</v>
      </c>
      <c r="AJ100" s="311">
        <f t="shared" si="30"/>
        <v>90176.5</v>
      </c>
      <c r="AK100" s="311">
        <f t="shared" si="31"/>
        <v>0</v>
      </c>
      <c r="AL100" s="311">
        <f t="shared" si="32"/>
        <v>92881.795</v>
      </c>
      <c r="AM100" s="311">
        <f t="shared" si="33"/>
        <v>0</v>
      </c>
      <c r="AN100" s="329">
        <f t="shared" si="26"/>
        <v>92881.795</v>
      </c>
      <c r="AO100" s="312">
        <f t="shared" si="27"/>
        <v>355608.295</v>
      </c>
    </row>
    <row r="101" spans="1:41" s="238" customFormat="1" ht="168">
      <c r="A101" s="483"/>
      <c r="B101" s="483"/>
      <c r="C101" s="483"/>
      <c r="D101" s="497"/>
      <c r="E101" s="302">
        <v>50</v>
      </c>
      <c r="F101" s="313" t="s">
        <v>448</v>
      </c>
      <c r="G101" s="314" t="s">
        <v>668</v>
      </c>
      <c r="H101" s="325">
        <v>0.37</v>
      </c>
      <c r="I101" s="325">
        <v>0.52</v>
      </c>
      <c r="J101" s="325">
        <v>0.4</v>
      </c>
      <c r="K101" s="325">
        <v>0.45</v>
      </c>
      <c r="L101" s="325">
        <v>0.48</v>
      </c>
      <c r="M101" s="325">
        <v>0.52</v>
      </c>
      <c r="N101" s="332">
        <v>30</v>
      </c>
      <c r="O101" s="394" t="s">
        <v>387</v>
      </c>
      <c r="P101" s="327">
        <v>1</v>
      </c>
      <c r="Q101" s="313" t="s">
        <v>460</v>
      </c>
      <c r="R101" s="314" t="s">
        <v>461</v>
      </c>
      <c r="S101" s="400">
        <v>580</v>
      </c>
      <c r="T101" s="400">
        <v>680</v>
      </c>
      <c r="U101" s="400"/>
      <c r="V101" s="400">
        <v>680</v>
      </c>
      <c r="W101" s="400"/>
      <c r="X101" s="400"/>
      <c r="Y101" s="310">
        <v>0</v>
      </c>
      <c r="Z101" s="310">
        <v>0</v>
      </c>
      <c r="AA101" s="310">
        <v>0</v>
      </c>
      <c r="AB101" s="310">
        <f t="shared" si="34"/>
        <v>0</v>
      </c>
      <c r="AC101" s="311">
        <f t="shared" si="35"/>
        <v>0</v>
      </c>
      <c r="AD101" s="311">
        <f t="shared" si="36"/>
        <v>0</v>
      </c>
      <c r="AE101" s="311">
        <v>50000</v>
      </c>
      <c r="AF101" s="323">
        <f t="shared" si="25"/>
        <v>50000</v>
      </c>
      <c r="AG101" s="311">
        <f t="shared" si="28"/>
        <v>0</v>
      </c>
      <c r="AH101" s="311">
        <f t="shared" si="29"/>
        <v>0</v>
      </c>
      <c r="AI101" s="311">
        <v>0</v>
      </c>
      <c r="AJ101" s="311">
        <f t="shared" si="30"/>
        <v>0</v>
      </c>
      <c r="AK101" s="311">
        <f t="shared" si="31"/>
        <v>0</v>
      </c>
      <c r="AL101" s="311">
        <f t="shared" si="32"/>
        <v>0</v>
      </c>
      <c r="AM101" s="311">
        <f t="shared" si="33"/>
        <v>0</v>
      </c>
      <c r="AN101" s="329">
        <f t="shared" si="26"/>
        <v>0</v>
      </c>
      <c r="AO101" s="311">
        <f t="shared" si="27"/>
        <v>50000</v>
      </c>
    </row>
    <row r="102" spans="1:41" s="247" customFormat="1" ht="25.5">
      <c r="A102" s="337"/>
      <c r="B102" s="337"/>
      <c r="C102" s="337"/>
      <c r="D102" s="296" t="str">
        <f>+'PLAN INDICATIVO 2012 2015'!O102</f>
        <v> 7. Sector Vivienda       </v>
      </c>
      <c r="E102" s="337"/>
      <c r="F102" s="401"/>
      <c r="G102" s="341"/>
      <c r="H102" s="342"/>
      <c r="I102" s="342"/>
      <c r="J102" s="342"/>
      <c r="K102" s="342"/>
      <c r="L102" s="342"/>
      <c r="M102" s="342"/>
      <c r="N102" s="342"/>
      <c r="O102" s="338" t="s">
        <v>779</v>
      </c>
      <c r="P102" s="340"/>
      <c r="Q102" s="370"/>
      <c r="R102" s="341"/>
      <c r="S102" s="342"/>
      <c r="T102" s="342"/>
      <c r="U102" s="342"/>
      <c r="V102" s="342"/>
      <c r="W102" s="342"/>
      <c r="X102" s="342"/>
      <c r="Y102" s="343">
        <f>Y103+Y104</f>
        <v>15000</v>
      </c>
      <c r="Z102" s="343">
        <f>Z103+Z104</f>
        <v>1000</v>
      </c>
      <c r="AA102" s="343">
        <f>AA103+AA104</f>
        <v>0</v>
      </c>
      <c r="AB102" s="343">
        <f t="shared" si="34"/>
        <v>16000</v>
      </c>
      <c r="AC102" s="343">
        <f>AC103+AC104</f>
        <v>15450</v>
      </c>
      <c r="AD102" s="343">
        <f>AD103+AD104</f>
        <v>1030</v>
      </c>
      <c r="AE102" s="343">
        <f>AE103+AE104</f>
        <v>0</v>
      </c>
      <c r="AF102" s="343">
        <f t="shared" si="25"/>
        <v>16480</v>
      </c>
      <c r="AG102" s="343">
        <f>AG103+AG104</f>
        <v>15913.5</v>
      </c>
      <c r="AH102" s="343">
        <f>AH103+AH104</f>
        <v>1060.9</v>
      </c>
      <c r="AI102" s="343">
        <f>AI103+AI104</f>
        <v>0</v>
      </c>
      <c r="AJ102" s="343">
        <f t="shared" si="30"/>
        <v>16974.4</v>
      </c>
      <c r="AK102" s="343">
        <f>AK103+AK104</f>
        <v>16390.905</v>
      </c>
      <c r="AL102" s="343">
        <f>AL103+AL104</f>
        <v>1092.727</v>
      </c>
      <c r="AM102" s="343">
        <f>AM103+AM104</f>
        <v>0</v>
      </c>
      <c r="AN102" s="373">
        <f t="shared" si="26"/>
        <v>17483.631999999998</v>
      </c>
      <c r="AO102" s="343">
        <f t="shared" si="27"/>
        <v>66938.032</v>
      </c>
    </row>
    <row r="103" spans="1:41" s="238" customFormat="1" ht="132.75">
      <c r="A103" s="482"/>
      <c r="B103" s="482" t="s">
        <v>1013</v>
      </c>
      <c r="C103" s="482">
        <v>0.31</v>
      </c>
      <c r="D103" s="495" t="str">
        <f>+'PLAN INDICATIVO 2012 2015'!O103</f>
        <v>7.1     Planes y proyectos de mejoramiento de Vivienda y Saneamiento Básico.                                                                                                                                               </v>
      </c>
      <c r="E103" s="302">
        <v>100</v>
      </c>
      <c r="F103" s="330" t="s">
        <v>515</v>
      </c>
      <c r="G103" s="328" t="s">
        <v>517</v>
      </c>
      <c r="H103" s="325">
        <v>0.08</v>
      </c>
      <c r="I103" s="325">
        <v>0.06</v>
      </c>
      <c r="J103" s="331">
        <v>0.075</v>
      </c>
      <c r="K103" s="325">
        <v>0.07</v>
      </c>
      <c r="L103" s="331">
        <v>0.065</v>
      </c>
      <c r="M103" s="325">
        <v>0.06</v>
      </c>
      <c r="N103" s="332">
        <v>50</v>
      </c>
      <c r="O103" s="394" t="s">
        <v>518</v>
      </c>
      <c r="P103" s="327">
        <v>1</v>
      </c>
      <c r="Q103" s="313" t="s">
        <v>238</v>
      </c>
      <c r="R103" s="314" t="s">
        <v>73</v>
      </c>
      <c r="S103" s="315">
        <v>0</v>
      </c>
      <c r="T103" s="315">
        <v>200</v>
      </c>
      <c r="U103" s="315">
        <v>50</v>
      </c>
      <c r="V103" s="315">
        <v>100</v>
      </c>
      <c r="W103" s="315">
        <v>150</v>
      </c>
      <c r="X103" s="315">
        <v>200</v>
      </c>
      <c r="Y103" s="310"/>
      <c r="Z103" s="310">
        <v>1000</v>
      </c>
      <c r="AA103" s="310">
        <v>0</v>
      </c>
      <c r="AB103" s="310">
        <f t="shared" si="34"/>
        <v>1000</v>
      </c>
      <c r="AC103" s="311">
        <f t="shared" si="35"/>
        <v>0</v>
      </c>
      <c r="AD103" s="311">
        <f t="shared" si="36"/>
        <v>1030</v>
      </c>
      <c r="AE103" s="311">
        <f t="shared" si="37"/>
        <v>0</v>
      </c>
      <c r="AF103" s="323">
        <f t="shared" si="25"/>
        <v>1030</v>
      </c>
      <c r="AG103" s="312">
        <f t="shared" si="28"/>
        <v>0</v>
      </c>
      <c r="AH103" s="323">
        <f t="shared" si="29"/>
        <v>1060.9</v>
      </c>
      <c r="AI103" s="312">
        <f t="shared" si="28"/>
        <v>0</v>
      </c>
      <c r="AJ103" s="311">
        <f t="shared" si="30"/>
        <v>1060.9</v>
      </c>
      <c r="AK103" s="311">
        <f t="shared" si="31"/>
        <v>0</v>
      </c>
      <c r="AL103" s="311">
        <f t="shared" si="32"/>
        <v>1092.727</v>
      </c>
      <c r="AM103" s="311">
        <f t="shared" si="33"/>
        <v>0</v>
      </c>
      <c r="AN103" s="329">
        <f t="shared" si="26"/>
        <v>1092.727</v>
      </c>
      <c r="AO103" s="312">
        <f t="shared" si="27"/>
        <v>4183.627</v>
      </c>
    </row>
    <row r="104" spans="1:41" s="238" customFormat="1" ht="132">
      <c r="A104" s="483"/>
      <c r="B104" s="483"/>
      <c r="C104" s="483"/>
      <c r="D104" s="497"/>
      <c r="E104" s="302"/>
      <c r="F104" s="335"/>
      <c r="G104" s="336"/>
      <c r="H104" s="315"/>
      <c r="I104" s="315"/>
      <c r="J104" s="315"/>
      <c r="K104" s="315"/>
      <c r="L104" s="315"/>
      <c r="M104" s="315"/>
      <c r="N104" s="315">
        <v>50</v>
      </c>
      <c r="O104" s="394" t="s">
        <v>519</v>
      </c>
      <c r="P104" s="327">
        <v>1</v>
      </c>
      <c r="Q104" s="313" t="s">
        <v>799</v>
      </c>
      <c r="R104" s="314" t="s">
        <v>800</v>
      </c>
      <c r="S104" s="315">
        <v>0</v>
      </c>
      <c r="T104" s="315">
        <v>50</v>
      </c>
      <c r="U104" s="315">
        <v>10</v>
      </c>
      <c r="V104" s="315">
        <v>20</v>
      </c>
      <c r="W104" s="315">
        <v>35</v>
      </c>
      <c r="X104" s="315">
        <v>50</v>
      </c>
      <c r="Y104" s="310">
        <v>15000</v>
      </c>
      <c r="Z104" s="310">
        <v>0</v>
      </c>
      <c r="AA104" s="310">
        <v>0</v>
      </c>
      <c r="AB104" s="310">
        <f t="shared" si="34"/>
        <v>15000</v>
      </c>
      <c r="AC104" s="311">
        <f t="shared" si="35"/>
        <v>15450</v>
      </c>
      <c r="AD104" s="311">
        <f t="shared" si="36"/>
        <v>0</v>
      </c>
      <c r="AE104" s="311">
        <f t="shared" si="37"/>
        <v>0</v>
      </c>
      <c r="AF104" s="312">
        <f t="shared" si="25"/>
        <v>15450</v>
      </c>
      <c r="AG104" s="311">
        <f t="shared" si="28"/>
        <v>15913.5</v>
      </c>
      <c r="AH104" s="311">
        <f t="shared" si="29"/>
        <v>0</v>
      </c>
      <c r="AI104" s="311">
        <f t="shared" si="28"/>
        <v>0</v>
      </c>
      <c r="AJ104" s="311">
        <f t="shared" si="30"/>
        <v>15913.5</v>
      </c>
      <c r="AK104" s="311">
        <f t="shared" si="31"/>
        <v>16390.905</v>
      </c>
      <c r="AL104" s="311">
        <f t="shared" si="32"/>
        <v>0</v>
      </c>
      <c r="AM104" s="311">
        <f t="shared" si="33"/>
        <v>0</v>
      </c>
      <c r="AN104" s="329">
        <f t="shared" si="26"/>
        <v>16390.905</v>
      </c>
      <c r="AO104" s="311">
        <f t="shared" si="27"/>
        <v>62754.405</v>
      </c>
    </row>
    <row r="105" spans="1:41" s="247" customFormat="1" ht="26.25">
      <c r="A105" s="337"/>
      <c r="B105" s="337"/>
      <c r="C105" s="337"/>
      <c r="D105" s="297" t="str">
        <f>+'PLAN INDICATIVO 2012 2015'!O105</f>
        <v>8. Sector  Agropecuario</v>
      </c>
      <c r="E105" s="337"/>
      <c r="F105" s="401"/>
      <c r="G105" s="341"/>
      <c r="H105" s="342"/>
      <c r="I105" s="342"/>
      <c r="J105" s="342"/>
      <c r="K105" s="342"/>
      <c r="L105" s="342"/>
      <c r="M105" s="342"/>
      <c r="N105" s="342"/>
      <c r="O105" s="338" t="s">
        <v>780</v>
      </c>
      <c r="P105" s="340"/>
      <c r="Q105" s="370"/>
      <c r="R105" s="341"/>
      <c r="S105" s="342"/>
      <c r="T105" s="342"/>
      <c r="U105" s="342"/>
      <c r="V105" s="342"/>
      <c r="W105" s="342"/>
      <c r="X105" s="342"/>
      <c r="Y105" s="343">
        <f>Y106+Y107+Y108+Y109+Y110+Y111+Y112+Y113+Y114+Y115</f>
        <v>63312</v>
      </c>
      <c r="Z105" s="343">
        <f>Z106+Z107+Z108+Z109+Z110+Z111+Z112+Z113+Z114+Z115</f>
        <v>0</v>
      </c>
      <c r="AA105" s="343">
        <f>AA106+AA107+AA108+AA109+AA110+AA111+AA112+AA113+AA114+AA115</f>
        <v>0</v>
      </c>
      <c r="AB105" s="343">
        <f t="shared" si="34"/>
        <v>63312</v>
      </c>
      <c r="AC105" s="343">
        <f>AC106+AC107+AC108+AC109+AC110+AC111+AC112+AC113+AC114+AC115</f>
        <v>65211.36</v>
      </c>
      <c r="AD105" s="343">
        <f>AD106+AD107+AD108+AD109+AD110+AD111+AD112+AD113+AD114+AD115</f>
        <v>0</v>
      </c>
      <c r="AE105" s="343">
        <f>AE106+AE107+AE108+AE109+AE110+AE111+AE112+AE113+AE114+AE115</f>
        <v>0</v>
      </c>
      <c r="AF105" s="343">
        <f t="shared" si="25"/>
        <v>65211.36</v>
      </c>
      <c r="AG105" s="343">
        <f>AG106+AG107+AG108+AG109+AG110+AG111+AG112+AG113+AG114+AG115</f>
        <v>67167.70080000002</v>
      </c>
      <c r="AH105" s="343">
        <f>AH106+AH107+AH108+AH109+AH110+AH111+AH112+AH113+AH114+AH115</f>
        <v>0</v>
      </c>
      <c r="AI105" s="343">
        <f>AI106+AI107+AI108+AI109+AI110+AI111+AI112+AI113+AI114+AI115</f>
        <v>0</v>
      </c>
      <c r="AJ105" s="343">
        <f t="shared" si="30"/>
        <v>67167.70080000002</v>
      </c>
      <c r="AK105" s="343">
        <f>AK106+AK107+AK108+AK109+AK110+AK111+AK112+AK113+AK114+AK115</f>
        <v>69182.73182399999</v>
      </c>
      <c r="AL105" s="343">
        <f>AL106+AL107+AL108+AL109+AL110+AL111+AL112+AL113+AL114+AL115</f>
        <v>0</v>
      </c>
      <c r="AM105" s="343">
        <f>AM106+AM107+AM108+AM109+AM110+AM111+AM112+AM113+AM114+AM115</f>
        <v>0</v>
      </c>
      <c r="AN105" s="373">
        <f t="shared" si="26"/>
        <v>69182.73182399999</v>
      </c>
      <c r="AO105" s="343">
        <f t="shared" si="27"/>
        <v>264873.792624</v>
      </c>
    </row>
    <row r="106" spans="1:41" s="238" customFormat="1" ht="108">
      <c r="A106" s="489"/>
      <c r="B106" s="482" t="s">
        <v>1014</v>
      </c>
      <c r="C106" s="492">
        <v>1.23</v>
      </c>
      <c r="D106" s="495" t="str">
        <f>+'PLAN INDICATIVO 2012 2015'!O106:O107</f>
        <v>8.1     Montaje, dotación y mantenimiento de granjas experimentales.                                                                                                                                                       </v>
      </c>
      <c r="E106" s="302">
        <v>100</v>
      </c>
      <c r="F106" s="313" t="s">
        <v>672</v>
      </c>
      <c r="G106" s="314" t="s">
        <v>516</v>
      </c>
      <c r="H106" s="325">
        <v>0.4</v>
      </c>
      <c r="I106" s="325">
        <v>0.5</v>
      </c>
      <c r="J106" s="325">
        <v>0.42</v>
      </c>
      <c r="K106" s="325">
        <v>0.44</v>
      </c>
      <c r="L106" s="325">
        <v>0.47</v>
      </c>
      <c r="M106" s="325">
        <v>0.5</v>
      </c>
      <c r="N106" s="479">
        <v>20</v>
      </c>
      <c r="O106" s="498" t="s">
        <v>673</v>
      </c>
      <c r="P106" s="327">
        <v>1</v>
      </c>
      <c r="Q106" s="313" t="s">
        <v>847</v>
      </c>
      <c r="R106" s="314" t="s">
        <v>258</v>
      </c>
      <c r="S106" s="315">
        <v>0</v>
      </c>
      <c r="T106" s="315">
        <v>40</v>
      </c>
      <c r="U106" s="315">
        <v>10</v>
      </c>
      <c r="V106" s="315">
        <v>20</v>
      </c>
      <c r="W106" s="315">
        <v>30</v>
      </c>
      <c r="X106" s="315">
        <v>40</v>
      </c>
      <c r="Y106" s="310">
        <v>5000</v>
      </c>
      <c r="Z106" s="310">
        <v>0</v>
      </c>
      <c r="AA106" s="310">
        <v>0</v>
      </c>
      <c r="AB106" s="310">
        <f t="shared" si="34"/>
        <v>5000</v>
      </c>
      <c r="AC106" s="311">
        <f t="shared" si="35"/>
        <v>5150</v>
      </c>
      <c r="AD106" s="311">
        <f t="shared" si="36"/>
        <v>0</v>
      </c>
      <c r="AE106" s="311">
        <f t="shared" si="37"/>
        <v>0</v>
      </c>
      <c r="AF106" s="323">
        <f t="shared" si="25"/>
        <v>5150</v>
      </c>
      <c r="AG106" s="312">
        <f t="shared" si="28"/>
        <v>5304.5</v>
      </c>
      <c r="AH106" s="323">
        <f t="shared" si="29"/>
        <v>0</v>
      </c>
      <c r="AI106" s="312">
        <f t="shared" si="28"/>
        <v>0</v>
      </c>
      <c r="AJ106" s="311">
        <f t="shared" si="30"/>
        <v>5304.5</v>
      </c>
      <c r="AK106" s="311">
        <f t="shared" si="31"/>
        <v>5463.635</v>
      </c>
      <c r="AL106" s="311">
        <f t="shared" si="32"/>
        <v>0</v>
      </c>
      <c r="AM106" s="311">
        <f t="shared" si="33"/>
        <v>0</v>
      </c>
      <c r="AN106" s="329">
        <f t="shared" si="26"/>
        <v>5463.635</v>
      </c>
      <c r="AO106" s="312">
        <f t="shared" si="27"/>
        <v>20918.135000000002</v>
      </c>
    </row>
    <row r="107" spans="1:41" s="238" customFormat="1" ht="60">
      <c r="A107" s="490"/>
      <c r="B107" s="486"/>
      <c r="C107" s="493"/>
      <c r="D107" s="496"/>
      <c r="E107" s="302"/>
      <c r="F107" s="335"/>
      <c r="G107" s="336"/>
      <c r="H107" s="315"/>
      <c r="I107" s="315"/>
      <c r="J107" s="315"/>
      <c r="K107" s="315"/>
      <c r="L107" s="315"/>
      <c r="M107" s="315"/>
      <c r="N107" s="481"/>
      <c r="O107" s="500"/>
      <c r="P107" s="327">
        <v>1</v>
      </c>
      <c r="Q107" s="313" t="s">
        <v>848</v>
      </c>
      <c r="R107" s="314" t="s">
        <v>674</v>
      </c>
      <c r="S107" s="315">
        <v>0</v>
      </c>
      <c r="T107" s="315">
        <v>40</v>
      </c>
      <c r="U107" s="315">
        <v>10</v>
      </c>
      <c r="V107" s="315">
        <v>20</v>
      </c>
      <c r="W107" s="315">
        <v>30</v>
      </c>
      <c r="X107" s="315">
        <v>40</v>
      </c>
      <c r="Y107" s="310">
        <v>3000</v>
      </c>
      <c r="Z107" s="310">
        <v>0</v>
      </c>
      <c r="AA107" s="310">
        <v>0</v>
      </c>
      <c r="AB107" s="310">
        <f t="shared" si="34"/>
        <v>3000</v>
      </c>
      <c r="AC107" s="311">
        <f t="shared" si="35"/>
        <v>3090</v>
      </c>
      <c r="AD107" s="311">
        <f t="shared" si="36"/>
        <v>0</v>
      </c>
      <c r="AE107" s="311">
        <f t="shared" si="37"/>
        <v>0</v>
      </c>
      <c r="AF107" s="312">
        <f t="shared" si="25"/>
        <v>3090</v>
      </c>
      <c r="AG107" s="311">
        <f t="shared" si="28"/>
        <v>3182.7</v>
      </c>
      <c r="AH107" s="311">
        <f t="shared" si="29"/>
        <v>0</v>
      </c>
      <c r="AI107" s="311">
        <f t="shared" si="28"/>
        <v>0</v>
      </c>
      <c r="AJ107" s="311">
        <f t="shared" si="30"/>
        <v>3182.7</v>
      </c>
      <c r="AK107" s="311">
        <f t="shared" si="31"/>
        <v>3278.1809999999996</v>
      </c>
      <c r="AL107" s="311">
        <f t="shared" si="32"/>
        <v>0</v>
      </c>
      <c r="AM107" s="311">
        <f t="shared" si="33"/>
        <v>0</v>
      </c>
      <c r="AN107" s="329">
        <f t="shared" si="26"/>
        <v>3278.1809999999996</v>
      </c>
      <c r="AO107" s="311">
        <f t="shared" si="27"/>
        <v>12550.881000000001</v>
      </c>
    </row>
    <row r="108" spans="1:41" s="238" customFormat="1" ht="84">
      <c r="A108" s="490"/>
      <c r="B108" s="486"/>
      <c r="C108" s="493"/>
      <c r="D108" s="496"/>
      <c r="E108" s="302"/>
      <c r="F108" s="335"/>
      <c r="G108" s="336"/>
      <c r="H108" s="315"/>
      <c r="I108" s="315"/>
      <c r="J108" s="315"/>
      <c r="K108" s="315"/>
      <c r="L108" s="315"/>
      <c r="M108" s="315"/>
      <c r="N108" s="315">
        <v>20</v>
      </c>
      <c r="O108" s="402" t="s">
        <v>675</v>
      </c>
      <c r="P108" s="327">
        <v>1</v>
      </c>
      <c r="Q108" s="313" t="s">
        <v>849</v>
      </c>
      <c r="R108" s="314" t="s">
        <v>813</v>
      </c>
      <c r="S108" s="315">
        <v>0</v>
      </c>
      <c r="T108" s="315">
        <v>5</v>
      </c>
      <c r="U108" s="315">
        <v>1</v>
      </c>
      <c r="V108" s="315">
        <v>2</v>
      </c>
      <c r="W108" s="315">
        <v>3</v>
      </c>
      <c r="X108" s="315">
        <v>5</v>
      </c>
      <c r="Y108" s="310">
        <v>5000</v>
      </c>
      <c r="Z108" s="310">
        <v>0</v>
      </c>
      <c r="AA108" s="310">
        <v>0</v>
      </c>
      <c r="AB108" s="310">
        <f t="shared" si="34"/>
        <v>5000</v>
      </c>
      <c r="AC108" s="311">
        <f t="shared" si="35"/>
        <v>5150</v>
      </c>
      <c r="AD108" s="311">
        <f t="shared" si="36"/>
        <v>0</v>
      </c>
      <c r="AE108" s="311">
        <f t="shared" si="37"/>
        <v>0</v>
      </c>
      <c r="AF108" s="323">
        <f t="shared" si="25"/>
        <v>5150</v>
      </c>
      <c r="AG108" s="311">
        <f t="shared" si="28"/>
        <v>5304.5</v>
      </c>
      <c r="AH108" s="311">
        <f t="shared" si="29"/>
        <v>0</v>
      </c>
      <c r="AI108" s="311">
        <f t="shared" si="28"/>
        <v>0</v>
      </c>
      <c r="AJ108" s="311">
        <f t="shared" si="30"/>
        <v>5304.5</v>
      </c>
      <c r="AK108" s="311">
        <f t="shared" si="31"/>
        <v>5463.635</v>
      </c>
      <c r="AL108" s="311">
        <f t="shared" si="32"/>
        <v>0</v>
      </c>
      <c r="AM108" s="311">
        <f t="shared" si="33"/>
        <v>0</v>
      </c>
      <c r="AN108" s="329">
        <f t="shared" si="26"/>
        <v>5463.635</v>
      </c>
      <c r="AO108" s="311">
        <f t="shared" si="27"/>
        <v>20918.135000000002</v>
      </c>
    </row>
    <row r="109" spans="1:41" s="238" customFormat="1" ht="72">
      <c r="A109" s="490"/>
      <c r="B109" s="486"/>
      <c r="C109" s="493"/>
      <c r="D109" s="496"/>
      <c r="E109" s="302"/>
      <c r="F109" s="335"/>
      <c r="G109" s="336"/>
      <c r="H109" s="315"/>
      <c r="I109" s="315"/>
      <c r="J109" s="315"/>
      <c r="K109" s="315"/>
      <c r="L109" s="315"/>
      <c r="M109" s="315"/>
      <c r="N109" s="479">
        <v>30</v>
      </c>
      <c r="O109" s="501" t="s">
        <v>676</v>
      </c>
      <c r="P109" s="327">
        <v>1</v>
      </c>
      <c r="Q109" s="313" t="s">
        <v>775</v>
      </c>
      <c r="R109" s="314" t="s">
        <v>677</v>
      </c>
      <c r="S109" s="315">
        <v>0</v>
      </c>
      <c r="T109" s="325">
        <v>1</v>
      </c>
      <c r="U109" s="325">
        <v>1</v>
      </c>
      <c r="V109" s="325">
        <v>1</v>
      </c>
      <c r="W109" s="325">
        <v>1</v>
      </c>
      <c r="X109" s="325">
        <v>1</v>
      </c>
      <c r="Y109" s="310">
        <v>33312</v>
      </c>
      <c r="Z109" s="310">
        <v>0</v>
      </c>
      <c r="AA109" s="310">
        <v>0</v>
      </c>
      <c r="AB109" s="310">
        <f t="shared" si="34"/>
        <v>33312</v>
      </c>
      <c r="AC109" s="311">
        <f t="shared" si="35"/>
        <v>34311.36</v>
      </c>
      <c r="AD109" s="311">
        <f t="shared" si="36"/>
        <v>0</v>
      </c>
      <c r="AE109" s="311">
        <f t="shared" si="37"/>
        <v>0</v>
      </c>
      <c r="AF109" s="312">
        <f t="shared" si="25"/>
        <v>34311.36</v>
      </c>
      <c r="AG109" s="312">
        <f t="shared" si="28"/>
        <v>35340.7008</v>
      </c>
      <c r="AH109" s="323">
        <f t="shared" si="29"/>
        <v>0</v>
      </c>
      <c r="AI109" s="312">
        <f t="shared" si="28"/>
        <v>0</v>
      </c>
      <c r="AJ109" s="311">
        <f t="shared" si="30"/>
        <v>35340.7008</v>
      </c>
      <c r="AK109" s="311">
        <f t="shared" si="31"/>
        <v>36400.921824</v>
      </c>
      <c r="AL109" s="311">
        <f t="shared" si="32"/>
        <v>0</v>
      </c>
      <c r="AM109" s="311">
        <f t="shared" si="33"/>
        <v>0</v>
      </c>
      <c r="AN109" s="329">
        <f t="shared" si="26"/>
        <v>36400.921824</v>
      </c>
      <c r="AO109" s="312">
        <f t="shared" si="27"/>
        <v>139364.982624</v>
      </c>
    </row>
    <row r="110" spans="1:41" s="238" customFormat="1" ht="144">
      <c r="A110" s="490"/>
      <c r="B110" s="486"/>
      <c r="C110" s="493"/>
      <c r="D110" s="496"/>
      <c r="E110" s="302"/>
      <c r="F110" s="335"/>
      <c r="G110" s="336"/>
      <c r="H110" s="315"/>
      <c r="I110" s="315"/>
      <c r="J110" s="315"/>
      <c r="K110" s="315"/>
      <c r="L110" s="315"/>
      <c r="M110" s="315"/>
      <c r="N110" s="480"/>
      <c r="O110" s="503"/>
      <c r="P110" s="327">
        <v>1</v>
      </c>
      <c r="Q110" s="313" t="s">
        <v>291</v>
      </c>
      <c r="R110" s="314" t="s">
        <v>678</v>
      </c>
      <c r="S110" s="315">
        <v>0</v>
      </c>
      <c r="T110" s="315">
        <v>100</v>
      </c>
      <c r="U110" s="315">
        <v>25</v>
      </c>
      <c r="V110" s="315">
        <v>50</v>
      </c>
      <c r="W110" s="315">
        <v>75</v>
      </c>
      <c r="X110" s="315">
        <v>100</v>
      </c>
      <c r="Y110" s="310">
        <v>1000</v>
      </c>
      <c r="Z110" s="310">
        <v>0</v>
      </c>
      <c r="AA110" s="310">
        <v>0</v>
      </c>
      <c r="AB110" s="310">
        <f t="shared" si="34"/>
        <v>1000</v>
      </c>
      <c r="AC110" s="311">
        <f t="shared" si="35"/>
        <v>1030</v>
      </c>
      <c r="AD110" s="311">
        <f t="shared" si="36"/>
        <v>0</v>
      </c>
      <c r="AE110" s="311">
        <f t="shared" si="37"/>
        <v>0</v>
      </c>
      <c r="AF110" s="312">
        <f t="shared" si="25"/>
        <v>1030</v>
      </c>
      <c r="AG110" s="311">
        <f t="shared" si="28"/>
        <v>1060.9</v>
      </c>
      <c r="AH110" s="311">
        <f t="shared" si="29"/>
        <v>0</v>
      </c>
      <c r="AI110" s="311">
        <f t="shared" si="28"/>
        <v>0</v>
      </c>
      <c r="AJ110" s="311">
        <f t="shared" si="30"/>
        <v>1060.9</v>
      </c>
      <c r="AK110" s="311">
        <f t="shared" si="31"/>
        <v>1092.727</v>
      </c>
      <c r="AL110" s="311">
        <f t="shared" si="32"/>
        <v>0</v>
      </c>
      <c r="AM110" s="311">
        <f t="shared" si="33"/>
        <v>0</v>
      </c>
      <c r="AN110" s="329">
        <f t="shared" si="26"/>
        <v>1092.727</v>
      </c>
      <c r="AO110" s="311">
        <f t="shared" si="27"/>
        <v>4183.627</v>
      </c>
    </row>
    <row r="111" spans="1:41" s="238" customFormat="1" ht="144">
      <c r="A111" s="490"/>
      <c r="B111" s="486"/>
      <c r="C111" s="493"/>
      <c r="D111" s="496"/>
      <c r="E111" s="302"/>
      <c r="F111" s="335"/>
      <c r="G111" s="336"/>
      <c r="H111" s="315"/>
      <c r="I111" s="315"/>
      <c r="J111" s="315"/>
      <c r="K111" s="315"/>
      <c r="L111" s="315"/>
      <c r="M111" s="315"/>
      <c r="N111" s="481"/>
      <c r="O111" s="502"/>
      <c r="P111" s="327">
        <v>1</v>
      </c>
      <c r="Q111" s="313" t="s">
        <v>850</v>
      </c>
      <c r="R111" s="314" t="s">
        <v>679</v>
      </c>
      <c r="S111" s="315">
        <v>0</v>
      </c>
      <c r="T111" s="315">
        <v>200</v>
      </c>
      <c r="U111" s="315">
        <v>50</v>
      </c>
      <c r="V111" s="315">
        <v>100</v>
      </c>
      <c r="W111" s="315">
        <v>150</v>
      </c>
      <c r="X111" s="315">
        <v>200</v>
      </c>
      <c r="Y111" s="310">
        <v>2000</v>
      </c>
      <c r="Z111" s="310">
        <v>0</v>
      </c>
      <c r="AA111" s="310">
        <v>0</v>
      </c>
      <c r="AB111" s="310">
        <f t="shared" si="34"/>
        <v>2000</v>
      </c>
      <c r="AC111" s="311">
        <f t="shared" si="35"/>
        <v>2060</v>
      </c>
      <c r="AD111" s="311">
        <f t="shared" si="36"/>
        <v>0</v>
      </c>
      <c r="AE111" s="311">
        <f t="shared" si="37"/>
        <v>0</v>
      </c>
      <c r="AF111" s="323">
        <f t="shared" si="25"/>
        <v>2060</v>
      </c>
      <c r="AG111" s="311">
        <f t="shared" si="28"/>
        <v>2121.8</v>
      </c>
      <c r="AH111" s="311">
        <f t="shared" si="29"/>
        <v>0</v>
      </c>
      <c r="AI111" s="311">
        <f t="shared" si="28"/>
        <v>0</v>
      </c>
      <c r="AJ111" s="311">
        <f t="shared" si="30"/>
        <v>2121.8</v>
      </c>
      <c r="AK111" s="311">
        <f t="shared" si="31"/>
        <v>2185.454</v>
      </c>
      <c r="AL111" s="311">
        <f t="shared" si="32"/>
        <v>0</v>
      </c>
      <c r="AM111" s="311">
        <f t="shared" si="33"/>
        <v>0</v>
      </c>
      <c r="AN111" s="329">
        <f t="shared" si="26"/>
        <v>2185.454</v>
      </c>
      <c r="AO111" s="311">
        <f t="shared" si="27"/>
        <v>8367.254</v>
      </c>
    </row>
    <row r="112" spans="1:41" s="238" customFormat="1" ht="84">
      <c r="A112" s="490"/>
      <c r="B112" s="486"/>
      <c r="C112" s="493"/>
      <c r="D112" s="496"/>
      <c r="E112" s="302"/>
      <c r="F112" s="335"/>
      <c r="G112" s="336"/>
      <c r="H112" s="315"/>
      <c r="I112" s="315"/>
      <c r="J112" s="315"/>
      <c r="K112" s="315"/>
      <c r="L112" s="315"/>
      <c r="M112" s="315"/>
      <c r="N112" s="479">
        <v>30</v>
      </c>
      <c r="O112" s="501" t="s">
        <v>680</v>
      </c>
      <c r="P112" s="327">
        <v>1</v>
      </c>
      <c r="Q112" s="313" t="s">
        <v>851</v>
      </c>
      <c r="R112" s="314" t="s">
        <v>681</v>
      </c>
      <c r="S112" s="315">
        <v>0</v>
      </c>
      <c r="T112" s="315">
        <v>60</v>
      </c>
      <c r="U112" s="315">
        <v>15</v>
      </c>
      <c r="V112" s="315">
        <v>30</v>
      </c>
      <c r="W112" s="315">
        <v>45</v>
      </c>
      <c r="X112" s="315">
        <v>60</v>
      </c>
      <c r="Y112" s="310">
        <v>8000</v>
      </c>
      <c r="Z112" s="310">
        <v>0</v>
      </c>
      <c r="AA112" s="310">
        <v>0</v>
      </c>
      <c r="AB112" s="310">
        <f t="shared" si="34"/>
        <v>8000</v>
      </c>
      <c r="AC112" s="311">
        <f t="shared" si="35"/>
        <v>8240</v>
      </c>
      <c r="AD112" s="311">
        <f t="shared" si="36"/>
        <v>0</v>
      </c>
      <c r="AE112" s="311">
        <f t="shared" si="37"/>
        <v>0</v>
      </c>
      <c r="AF112" s="312">
        <f t="shared" si="25"/>
        <v>8240</v>
      </c>
      <c r="AG112" s="312">
        <f t="shared" si="28"/>
        <v>8487.2</v>
      </c>
      <c r="AH112" s="323">
        <f t="shared" si="29"/>
        <v>0</v>
      </c>
      <c r="AI112" s="312">
        <f t="shared" si="28"/>
        <v>0</v>
      </c>
      <c r="AJ112" s="311">
        <f t="shared" si="30"/>
        <v>8487.2</v>
      </c>
      <c r="AK112" s="311">
        <f t="shared" si="31"/>
        <v>8741.816</v>
      </c>
      <c r="AL112" s="311">
        <f t="shared" si="32"/>
        <v>0</v>
      </c>
      <c r="AM112" s="311">
        <f t="shared" si="33"/>
        <v>0</v>
      </c>
      <c r="AN112" s="329">
        <f t="shared" si="26"/>
        <v>8741.816</v>
      </c>
      <c r="AO112" s="312">
        <f t="shared" si="27"/>
        <v>33469.016</v>
      </c>
    </row>
    <row r="113" spans="1:41" s="238" customFormat="1" ht="96">
      <c r="A113" s="490"/>
      <c r="B113" s="486"/>
      <c r="C113" s="493"/>
      <c r="D113" s="496"/>
      <c r="E113" s="302"/>
      <c r="F113" s="335"/>
      <c r="G113" s="336"/>
      <c r="H113" s="315"/>
      <c r="I113" s="315"/>
      <c r="J113" s="315"/>
      <c r="K113" s="315"/>
      <c r="L113" s="315"/>
      <c r="M113" s="315"/>
      <c r="N113" s="480"/>
      <c r="O113" s="503"/>
      <c r="P113" s="327">
        <v>1</v>
      </c>
      <c r="Q113" s="313" t="s">
        <v>293</v>
      </c>
      <c r="R113" s="314" t="s">
        <v>294</v>
      </c>
      <c r="S113" s="315">
        <v>0</v>
      </c>
      <c r="T113" s="315">
        <v>2000</v>
      </c>
      <c r="U113" s="315">
        <v>300</v>
      </c>
      <c r="V113" s="315">
        <v>800</v>
      </c>
      <c r="W113" s="315">
        <v>1400</v>
      </c>
      <c r="X113" s="315">
        <v>2000</v>
      </c>
      <c r="Y113" s="310">
        <v>2000</v>
      </c>
      <c r="Z113" s="310">
        <v>0</v>
      </c>
      <c r="AA113" s="310">
        <v>0</v>
      </c>
      <c r="AB113" s="310">
        <f t="shared" si="34"/>
        <v>2000</v>
      </c>
      <c r="AC113" s="311">
        <f t="shared" si="35"/>
        <v>2060</v>
      </c>
      <c r="AD113" s="311">
        <f t="shared" si="36"/>
        <v>0</v>
      </c>
      <c r="AE113" s="311">
        <f t="shared" si="37"/>
        <v>0</v>
      </c>
      <c r="AF113" s="323">
        <f t="shared" si="25"/>
        <v>2060</v>
      </c>
      <c r="AG113" s="311">
        <f t="shared" si="28"/>
        <v>2121.8</v>
      </c>
      <c r="AH113" s="311">
        <f t="shared" si="29"/>
        <v>0</v>
      </c>
      <c r="AI113" s="311">
        <f t="shared" si="28"/>
        <v>0</v>
      </c>
      <c r="AJ113" s="311">
        <f t="shared" si="30"/>
        <v>2121.8</v>
      </c>
      <c r="AK113" s="311">
        <f t="shared" si="31"/>
        <v>2185.454</v>
      </c>
      <c r="AL113" s="311">
        <f t="shared" si="32"/>
        <v>0</v>
      </c>
      <c r="AM113" s="311">
        <f t="shared" si="33"/>
        <v>0</v>
      </c>
      <c r="AN113" s="329">
        <f t="shared" si="26"/>
        <v>2185.454</v>
      </c>
      <c r="AO113" s="311">
        <f t="shared" si="27"/>
        <v>8367.254</v>
      </c>
    </row>
    <row r="114" spans="1:41" s="238" customFormat="1" ht="144">
      <c r="A114" s="490"/>
      <c r="B114" s="486"/>
      <c r="C114" s="493"/>
      <c r="D114" s="496"/>
      <c r="E114" s="302"/>
      <c r="F114" s="335"/>
      <c r="G114" s="336"/>
      <c r="H114" s="315"/>
      <c r="I114" s="315"/>
      <c r="J114" s="315"/>
      <c r="K114" s="315"/>
      <c r="L114" s="315"/>
      <c r="M114" s="315"/>
      <c r="N114" s="480"/>
      <c r="O114" s="503"/>
      <c r="P114" s="327">
        <v>1</v>
      </c>
      <c r="Q114" s="313" t="s">
        <v>814</v>
      </c>
      <c r="R114" s="314" t="s">
        <v>815</v>
      </c>
      <c r="S114" s="315">
        <v>0</v>
      </c>
      <c r="T114" s="315">
        <v>100</v>
      </c>
      <c r="U114" s="315">
        <v>25</v>
      </c>
      <c r="V114" s="315">
        <v>50</v>
      </c>
      <c r="W114" s="315">
        <v>75</v>
      </c>
      <c r="X114" s="315">
        <v>100</v>
      </c>
      <c r="Y114" s="310">
        <v>2000</v>
      </c>
      <c r="Z114" s="310">
        <v>0</v>
      </c>
      <c r="AA114" s="310">
        <v>0</v>
      </c>
      <c r="AB114" s="310">
        <f t="shared" si="34"/>
        <v>2000</v>
      </c>
      <c r="AC114" s="311">
        <f t="shared" si="35"/>
        <v>2060</v>
      </c>
      <c r="AD114" s="311">
        <f t="shared" si="36"/>
        <v>0</v>
      </c>
      <c r="AE114" s="311">
        <f t="shared" si="37"/>
        <v>0</v>
      </c>
      <c r="AF114" s="312">
        <f t="shared" si="25"/>
        <v>2060</v>
      </c>
      <c r="AG114" s="311">
        <f t="shared" si="28"/>
        <v>2121.8</v>
      </c>
      <c r="AH114" s="311">
        <f t="shared" si="29"/>
        <v>0</v>
      </c>
      <c r="AI114" s="311">
        <f t="shared" si="28"/>
        <v>0</v>
      </c>
      <c r="AJ114" s="311">
        <f t="shared" si="30"/>
        <v>2121.8</v>
      </c>
      <c r="AK114" s="311">
        <f t="shared" si="31"/>
        <v>2185.454</v>
      </c>
      <c r="AL114" s="311">
        <f t="shared" si="32"/>
        <v>0</v>
      </c>
      <c r="AM114" s="311">
        <f t="shared" si="33"/>
        <v>0</v>
      </c>
      <c r="AN114" s="329">
        <f t="shared" si="26"/>
        <v>2185.454</v>
      </c>
      <c r="AO114" s="311">
        <f t="shared" si="27"/>
        <v>8367.254</v>
      </c>
    </row>
    <row r="115" spans="1:41" s="238" customFormat="1" ht="96">
      <c r="A115" s="491"/>
      <c r="B115" s="483"/>
      <c r="C115" s="494"/>
      <c r="D115" s="497"/>
      <c r="E115" s="302"/>
      <c r="F115" s="335"/>
      <c r="G115" s="336"/>
      <c r="H115" s="315"/>
      <c r="I115" s="315"/>
      <c r="J115" s="315"/>
      <c r="K115" s="315"/>
      <c r="L115" s="315"/>
      <c r="M115" s="315"/>
      <c r="N115" s="481"/>
      <c r="O115" s="502"/>
      <c r="P115" s="327">
        <v>1</v>
      </c>
      <c r="Q115" s="313" t="s">
        <v>852</v>
      </c>
      <c r="R115" s="314" t="s">
        <v>853</v>
      </c>
      <c r="S115" s="315">
        <v>0</v>
      </c>
      <c r="T115" s="315">
        <v>1</v>
      </c>
      <c r="U115" s="315">
        <v>1</v>
      </c>
      <c r="V115" s="315">
        <v>1</v>
      </c>
      <c r="W115" s="315">
        <v>1</v>
      </c>
      <c r="X115" s="315">
        <v>1</v>
      </c>
      <c r="Y115" s="310">
        <v>2000</v>
      </c>
      <c r="Z115" s="310">
        <v>0</v>
      </c>
      <c r="AA115" s="310">
        <v>0</v>
      </c>
      <c r="AB115" s="310">
        <f t="shared" si="34"/>
        <v>2000</v>
      </c>
      <c r="AC115" s="311">
        <f t="shared" si="35"/>
        <v>2060</v>
      </c>
      <c r="AD115" s="311">
        <f t="shared" si="36"/>
        <v>0</v>
      </c>
      <c r="AE115" s="311">
        <f t="shared" si="37"/>
        <v>0</v>
      </c>
      <c r="AF115" s="312">
        <f t="shared" si="25"/>
        <v>2060</v>
      </c>
      <c r="AG115" s="312">
        <f t="shared" si="28"/>
        <v>2121.8</v>
      </c>
      <c r="AH115" s="323">
        <f t="shared" si="29"/>
        <v>0</v>
      </c>
      <c r="AI115" s="312">
        <f t="shared" si="28"/>
        <v>0</v>
      </c>
      <c r="AJ115" s="311">
        <f t="shared" si="30"/>
        <v>2121.8</v>
      </c>
      <c r="AK115" s="311">
        <f t="shared" si="31"/>
        <v>2185.454</v>
      </c>
      <c r="AL115" s="311">
        <f t="shared" si="32"/>
        <v>0</v>
      </c>
      <c r="AM115" s="311">
        <f t="shared" si="33"/>
        <v>0</v>
      </c>
      <c r="AN115" s="329">
        <f t="shared" si="26"/>
        <v>2185.454</v>
      </c>
      <c r="AO115" s="312">
        <f t="shared" si="27"/>
        <v>8367.254</v>
      </c>
    </row>
    <row r="116" spans="1:41" s="247" customFormat="1" ht="25.5">
      <c r="A116" s="337"/>
      <c r="B116" s="337"/>
      <c r="C116" s="337"/>
      <c r="D116" s="296" t="str">
        <f>+'PLAN INDICATIVO 2012 2015'!O116</f>
        <v>9. Sector Transporte  </v>
      </c>
      <c r="E116" s="337"/>
      <c r="F116" s="401"/>
      <c r="G116" s="341"/>
      <c r="H116" s="342"/>
      <c r="I116" s="342"/>
      <c r="J116" s="342"/>
      <c r="K116" s="342"/>
      <c r="L116" s="342"/>
      <c r="M116" s="342"/>
      <c r="N116" s="342"/>
      <c r="O116" s="338" t="s">
        <v>781</v>
      </c>
      <c r="P116" s="340"/>
      <c r="Q116" s="370"/>
      <c r="R116" s="341"/>
      <c r="S116" s="342"/>
      <c r="T116" s="342"/>
      <c r="U116" s="342"/>
      <c r="V116" s="342"/>
      <c r="W116" s="342"/>
      <c r="X116" s="342"/>
      <c r="Y116" s="343">
        <f>Y117+Y118+Y119+Y120+Y121+Y122+Y123+Y124+Y125</f>
        <v>123500</v>
      </c>
      <c r="Z116" s="343">
        <f>Z117+Z118+Z119+Z120+Z121+Z122+Z123+Z124+Z125</f>
        <v>239338</v>
      </c>
      <c r="AA116" s="343">
        <f>AA117+AA118+AA119+AA120+AA121+AA122+AA123+AA124+AA125</f>
        <v>605814</v>
      </c>
      <c r="AB116" s="343">
        <f t="shared" si="34"/>
        <v>968652</v>
      </c>
      <c r="AC116" s="343">
        <f>AC117+AC118+AC119+AC120+AC121+AC122+AC123+AC124+AC125</f>
        <v>127205</v>
      </c>
      <c r="AD116" s="343">
        <f>AD117+AD118+AD119+AD120+AD121+AD122+AD123+AD124+AD125</f>
        <v>246518.14</v>
      </c>
      <c r="AE116" s="343">
        <f>AE117+AE118+AE119+AE120+AE121+AE122+AE123+AE124+AE125</f>
        <v>623988.42</v>
      </c>
      <c r="AF116" s="372">
        <f t="shared" si="25"/>
        <v>997711.56</v>
      </c>
      <c r="AG116" s="343">
        <f>AG117+AG118+AG119+AG120+AG121+AG122+AG123+AG124+AG125</f>
        <v>120412.15</v>
      </c>
      <c r="AH116" s="343">
        <f>AH117+AH118+AH119+AH120+AH121+AH122+AH123+AH124+AH125</f>
        <v>222086.6842</v>
      </c>
      <c r="AI116" s="343">
        <f>AI117+AI118+AI119+AI120+AI121+AI122+AI123+AI124+AI125</f>
        <v>642708.0726</v>
      </c>
      <c r="AJ116" s="343">
        <f t="shared" si="30"/>
        <v>985206.9068</v>
      </c>
      <c r="AK116" s="343">
        <f>AK117+AK118+AK119+AK120+AK121+AK122+AK123+AK124+AK125</f>
        <v>118560.8795</v>
      </c>
      <c r="AL116" s="343">
        <f>AL117+AL118+AL119+AL120+AL121+AL122+AL123+AL124+AL125</f>
        <v>228749.28472599998</v>
      </c>
      <c r="AM116" s="343">
        <f>AM117+AM118+AM119+AM120+AM121+AM122+AM123+AM124+AM125</f>
        <v>661989.314778</v>
      </c>
      <c r="AN116" s="373">
        <f t="shared" si="26"/>
        <v>1009299.479004</v>
      </c>
      <c r="AO116" s="343">
        <f t="shared" si="27"/>
        <v>3960869.945804</v>
      </c>
    </row>
    <row r="117" spans="1:41" s="238" customFormat="1" ht="120">
      <c r="A117" s="489"/>
      <c r="B117" s="482" t="s">
        <v>1013</v>
      </c>
      <c r="C117" s="492">
        <v>18.4</v>
      </c>
      <c r="D117" s="495" t="str">
        <f>+'PLAN INDICATIVO 2012 2015'!O117:O120</f>
        <v>9.1     Construcción y Mejoramiento de vias.                                                                                                                                                                                              </v>
      </c>
      <c r="E117" s="302">
        <v>100</v>
      </c>
      <c r="F117" s="313" t="s">
        <v>520</v>
      </c>
      <c r="G117" s="314" t="s">
        <v>521</v>
      </c>
      <c r="H117" s="325">
        <v>0.7</v>
      </c>
      <c r="I117" s="325">
        <v>1</v>
      </c>
      <c r="J117" s="325">
        <v>0.75</v>
      </c>
      <c r="K117" s="325">
        <v>0.85</v>
      </c>
      <c r="L117" s="325">
        <v>0.95</v>
      </c>
      <c r="M117" s="325">
        <v>1</v>
      </c>
      <c r="N117" s="479">
        <v>40</v>
      </c>
      <c r="O117" s="506" t="s">
        <v>522</v>
      </c>
      <c r="P117" s="327">
        <v>1</v>
      </c>
      <c r="Q117" s="313" t="s">
        <v>324</v>
      </c>
      <c r="R117" s="314" t="s">
        <v>523</v>
      </c>
      <c r="S117" s="315">
        <v>7300</v>
      </c>
      <c r="T117" s="315">
        <v>7700</v>
      </c>
      <c r="U117" s="315">
        <v>7350</v>
      </c>
      <c r="V117" s="315">
        <v>7450</v>
      </c>
      <c r="W117" s="315">
        <v>7600</v>
      </c>
      <c r="X117" s="315">
        <v>7700</v>
      </c>
      <c r="Y117" s="310">
        <v>10000</v>
      </c>
      <c r="Z117" s="310">
        <v>30000</v>
      </c>
      <c r="AA117" s="310">
        <v>0</v>
      </c>
      <c r="AB117" s="310">
        <f t="shared" si="34"/>
        <v>40000</v>
      </c>
      <c r="AC117" s="311">
        <f t="shared" si="35"/>
        <v>10300</v>
      </c>
      <c r="AD117" s="311">
        <f t="shared" si="36"/>
        <v>30900</v>
      </c>
      <c r="AE117" s="311">
        <f t="shared" si="37"/>
        <v>0</v>
      </c>
      <c r="AF117" s="312">
        <f t="shared" si="25"/>
        <v>41200</v>
      </c>
      <c r="AG117" s="311">
        <f t="shared" si="28"/>
        <v>10609</v>
      </c>
      <c r="AH117" s="311">
        <f t="shared" si="29"/>
        <v>31827</v>
      </c>
      <c r="AI117" s="311">
        <f t="shared" si="28"/>
        <v>0</v>
      </c>
      <c r="AJ117" s="311">
        <f t="shared" si="30"/>
        <v>42436</v>
      </c>
      <c r="AK117" s="311">
        <f t="shared" si="31"/>
        <v>10927.27</v>
      </c>
      <c r="AL117" s="311">
        <f t="shared" si="32"/>
        <v>32781.81</v>
      </c>
      <c r="AM117" s="311">
        <f t="shared" si="33"/>
        <v>0</v>
      </c>
      <c r="AN117" s="329">
        <f t="shared" si="26"/>
        <v>43709.08</v>
      </c>
      <c r="AO117" s="311">
        <f t="shared" si="27"/>
        <v>167345.08000000002</v>
      </c>
    </row>
    <row r="118" spans="1:41" s="238" customFormat="1" ht="72">
      <c r="A118" s="490"/>
      <c r="B118" s="486"/>
      <c r="C118" s="493"/>
      <c r="D118" s="496"/>
      <c r="E118" s="302"/>
      <c r="F118" s="335"/>
      <c r="G118" s="336"/>
      <c r="H118" s="315"/>
      <c r="I118" s="315"/>
      <c r="J118" s="315"/>
      <c r="K118" s="315"/>
      <c r="L118" s="315"/>
      <c r="M118" s="315"/>
      <c r="N118" s="480"/>
      <c r="O118" s="507"/>
      <c r="P118" s="327">
        <v>1</v>
      </c>
      <c r="Q118" s="313" t="s">
        <v>801</v>
      </c>
      <c r="R118" s="314" t="s">
        <v>802</v>
      </c>
      <c r="S118" s="315">
        <v>300</v>
      </c>
      <c r="T118" s="315">
        <v>2300</v>
      </c>
      <c r="U118" s="315">
        <v>600</v>
      </c>
      <c r="V118" s="315">
        <v>1000</v>
      </c>
      <c r="W118" s="315">
        <v>1600</v>
      </c>
      <c r="X118" s="315">
        <v>2300</v>
      </c>
      <c r="Y118" s="310">
        <v>8000</v>
      </c>
      <c r="Z118" s="310">
        <v>10000</v>
      </c>
      <c r="AA118" s="310">
        <v>0</v>
      </c>
      <c r="AB118" s="310">
        <f t="shared" si="34"/>
        <v>18000</v>
      </c>
      <c r="AC118" s="311">
        <f t="shared" si="35"/>
        <v>8240</v>
      </c>
      <c r="AD118" s="311">
        <f t="shared" si="36"/>
        <v>10300</v>
      </c>
      <c r="AE118" s="311">
        <f t="shared" si="37"/>
        <v>0</v>
      </c>
      <c r="AF118" s="323">
        <f t="shared" si="25"/>
        <v>18540</v>
      </c>
      <c r="AG118" s="312">
        <f t="shared" si="28"/>
        <v>8487.2</v>
      </c>
      <c r="AH118" s="323">
        <f t="shared" si="29"/>
        <v>10609</v>
      </c>
      <c r="AI118" s="312">
        <f t="shared" si="28"/>
        <v>0</v>
      </c>
      <c r="AJ118" s="311">
        <f t="shared" si="30"/>
        <v>19096.2</v>
      </c>
      <c r="AK118" s="311">
        <f t="shared" si="31"/>
        <v>8741.816</v>
      </c>
      <c r="AL118" s="311">
        <f t="shared" si="32"/>
        <v>10927.27</v>
      </c>
      <c r="AM118" s="311">
        <f t="shared" si="33"/>
        <v>0</v>
      </c>
      <c r="AN118" s="329">
        <f t="shared" si="26"/>
        <v>19669.086000000003</v>
      </c>
      <c r="AO118" s="312">
        <f t="shared" si="27"/>
        <v>75305.286</v>
      </c>
    </row>
    <row r="119" spans="1:41" s="238" customFormat="1" ht="48">
      <c r="A119" s="490"/>
      <c r="B119" s="486"/>
      <c r="C119" s="493"/>
      <c r="D119" s="496"/>
      <c r="E119" s="302"/>
      <c r="F119" s="335"/>
      <c r="G119" s="336"/>
      <c r="H119" s="315"/>
      <c r="I119" s="315"/>
      <c r="J119" s="315"/>
      <c r="K119" s="315"/>
      <c r="L119" s="315"/>
      <c r="M119" s="315"/>
      <c r="N119" s="480"/>
      <c r="O119" s="507"/>
      <c r="P119" s="327">
        <v>1</v>
      </c>
      <c r="Q119" s="313" t="s">
        <v>860</v>
      </c>
      <c r="R119" s="403" t="s">
        <v>861</v>
      </c>
      <c r="S119" s="315">
        <v>0</v>
      </c>
      <c r="T119" s="325">
        <v>1</v>
      </c>
      <c r="U119" s="325">
        <v>0.5</v>
      </c>
      <c r="V119" s="325">
        <v>1</v>
      </c>
      <c r="W119" s="325"/>
      <c r="X119" s="325"/>
      <c r="Y119" s="310">
        <v>10000</v>
      </c>
      <c r="Z119" s="310">
        <v>30000</v>
      </c>
      <c r="AA119" s="310">
        <v>0</v>
      </c>
      <c r="AB119" s="310">
        <f t="shared" si="34"/>
        <v>40000</v>
      </c>
      <c r="AC119" s="311">
        <f t="shared" si="35"/>
        <v>10300</v>
      </c>
      <c r="AD119" s="311">
        <f t="shared" si="36"/>
        <v>30900</v>
      </c>
      <c r="AE119" s="311">
        <f t="shared" si="37"/>
        <v>0</v>
      </c>
      <c r="AF119" s="312">
        <f t="shared" si="25"/>
        <v>41200</v>
      </c>
      <c r="AG119" s="312">
        <v>0</v>
      </c>
      <c r="AH119" s="312">
        <v>0</v>
      </c>
      <c r="AI119" s="312">
        <v>0</v>
      </c>
      <c r="AJ119" s="311">
        <v>0</v>
      </c>
      <c r="AK119" s="311">
        <v>0</v>
      </c>
      <c r="AL119" s="311">
        <v>0</v>
      </c>
      <c r="AM119" s="311">
        <v>0</v>
      </c>
      <c r="AN119" s="329">
        <v>0</v>
      </c>
      <c r="AO119" s="312">
        <v>0</v>
      </c>
    </row>
    <row r="120" spans="1:41" s="238" customFormat="1" ht="108">
      <c r="A120" s="490"/>
      <c r="B120" s="486"/>
      <c r="C120" s="493"/>
      <c r="D120" s="496"/>
      <c r="E120" s="302"/>
      <c r="F120" s="335"/>
      <c r="G120" s="336"/>
      <c r="H120" s="315"/>
      <c r="I120" s="315"/>
      <c r="J120" s="315"/>
      <c r="K120" s="315"/>
      <c r="L120" s="315"/>
      <c r="M120" s="315"/>
      <c r="N120" s="481"/>
      <c r="O120" s="508"/>
      <c r="P120" s="327">
        <v>1</v>
      </c>
      <c r="Q120" s="313" t="s">
        <v>158</v>
      </c>
      <c r="R120" s="314" t="s">
        <v>524</v>
      </c>
      <c r="S120" s="315">
        <v>0</v>
      </c>
      <c r="T120" s="315">
        <v>40</v>
      </c>
      <c r="U120" s="315">
        <v>10</v>
      </c>
      <c r="V120" s="315">
        <v>20</v>
      </c>
      <c r="W120" s="315">
        <v>30</v>
      </c>
      <c r="X120" s="315">
        <v>40</v>
      </c>
      <c r="Y120" s="310">
        <v>10000</v>
      </c>
      <c r="Z120" s="310">
        <v>12538</v>
      </c>
      <c r="AA120" s="310">
        <v>0</v>
      </c>
      <c r="AB120" s="310">
        <f t="shared" si="34"/>
        <v>22538</v>
      </c>
      <c r="AC120" s="311">
        <f t="shared" si="35"/>
        <v>10300</v>
      </c>
      <c r="AD120" s="311">
        <f t="shared" si="36"/>
        <v>12914.14</v>
      </c>
      <c r="AE120" s="311">
        <f t="shared" si="37"/>
        <v>0</v>
      </c>
      <c r="AF120" s="312">
        <f t="shared" si="25"/>
        <v>23214.14</v>
      </c>
      <c r="AG120" s="311">
        <f t="shared" si="28"/>
        <v>10609</v>
      </c>
      <c r="AH120" s="311">
        <f t="shared" si="29"/>
        <v>13301.564199999999</v>
      </c>
      <c r="AI120" s="311">
        <f t="shared" si="28"/>
        <v>0</v>
      </c>
      <c r="AJ120" s="311">
        <f t="shared" si="30"/>
        <v>23910.5642</v>
      </c>
      <c r="AK120" s="311">
        <f t="shared" si="31"/>
        <v>10927.27</v>
      </c>
      <c r="AL120" s="311">
        <f t="shared" si="32"/>
        <v>13700.611125999998</v>
      </c>
      <c r="AM120" s="311">
        <f t="shared" si="33"/>
        <v>0</v>
      </c>
      <c r="AN120" s="329">
        <f t="shared" si="26"/>
        <v>24627.881126</v>
      </c>
      <c r="AO120" s="311">
        <f t="shared" si="27"/>
        <v>94290.585326</v>
      </c>
    </row>
    <row r="121" spans="1:41" s="238" customFormat="1" ht="60">
      <c r="A121" s="490"/>
      <c r="B121" s="486"/>
      <c r="C121" s="493"/>
      <c r="D121" s="496"/>
      <c r="E121" s="302"/>
      <c r="F121" s="335"/>
      <c r="G121" s="336"/>
      <c r="H121" s="315"/>
      <c r="I121" s="315"/>
      <c r="J121" s="315"/>
      <c r="K121" s="315"/>
      <c r="L121" s="315"/>
      <c r="M121" s="315"/>
      <c r="N121" s="479">
        <v>20</v>
      </c>
      <c r="O121" s="498" t="s">
        <v>525</v>
      </c>
      <c r="P121" s="327">
        <v>1</v>
      </c>
      <c r="Q121" s="313" t="s">
        <v>526</v>
      </c>
      <c r="R121" s="314" t="s">
        <v>527</v>
      </c>
      <c r="S121" s="315">
        <v>184</v>
      </c>
      <c r="T121" s="315">
        <v>184</v>
      </c>
      <c r="U121" s="315">
        <v>184</v>
      </c>
      <c r="V121" s="315">
        <v>184</v>
      </c>
      <c r="W121" s="315">
        <v>184</v>
      </c>
      <c r="X121" s="315">
        <v>184</v>
      </c>
      <c r="Y121" s="310">
        <v>80500</v>
      </c>
      <c r="Z121" s="310">
        <v>140000</v>
      </c>
      <c r="AA121" s="310">
        <v>580000</v>
      </c>
      <c r="AB121" s="310">
        <f t="shared" si="34"/>
        <v>800500</v>
      </c>
      <c r="AC121" s="311">
        <f t="shared" si="35"/>
        <v>82915</v>
      </c>
      <c r="AD121" s="311">
        <f t="shared" si="36"/>
        <v>144200</v>
      </c>
      <c r="AE121" s="311">
        <f t="shared" si="37"/>
        <v>597400</v>
      </c>
      <c r="AF121" s="312">
        <f t="shared" si="25"/>
        <v>824515</v>
      </c>
      <c r="AG121" s="311">
        <f t="shared" si="28"/>
        <v>85402.45</v>
      </c>
      <c r="AH121" s="311">
        <f t="shared" si="29"/>
        <v>148526</v>
      </c>
      <c r="AI121" s="311">
        <f t="shared" si="28"/>
        <v>615322</v>
      </c>
      <c r="AJ121" s="311">
        <f t="shared" si="30"/>
        <v>849250.45</v>
      </c>
      <c r="AK121" s="311">
        <f t="shared" si="31"/>
        <v>87964.5235</v>
      </c>
      <c r="AL121" s="311">
        <f t="shared" si="32"/>
        <v>152981.78</v>
      </c>
      <c r="AM121" s="311">
        <f t="shared" si="33"/>
        <v>633781.66</v>
      </c>
      <c r="AN121" s="329">
        <f t="shared" si="26"/>
        <v>874727.9635000001</v>
      </c>
      <c r="AO121" s="311">
        <f t="shared" si="27"/>
        <v>3348993.4135000003</v>
      </c>
    </row>
    <row r="122" spans="1:41" s="238" customFormat="1" ht="48">
      <c r="A122" s="490"/>
      <c r="B122" s="486"/>
      <c r="C122" s="493"/>
      <c r="D122" s="496"/>
      <c r="E122" s="302"/>
      <c r="F122" s="335"/>
      <c r="G122" s="336"/>
      <c r="H122" s="315"/>
      <c r="I122" s="315"/>
      <c r="J122" s="315"/>
      <c r="K122" s="315"/>
      <c r="L122" s="315"/>
      <c r="M122" s="315"/>
      <c r="N122" s="480"/>
      <c r="O122" s="499"/>
      <c r="P122" s="327">
        <v>1</v>
      </c>
      <c r="Q122" s="313" t="s">
        <v>528</v>
      </c>
      <c r="R122" s="314" t="s">
        <v>87</v>
      </c>
      <c r="S122" s="315">
        <v>20</v>
      </c>
      <c r="T122" s="315">
        <v>20</v>
      </c>
      <c r="U122" s="315">
        <v>20</v>
      </c>
      <c r="V122" s="315">
        <v>20</v>
      </c>
      <c r="W122" s="315">
        <v>20</v>
      </c>
      <c r="X122" s="315">
        <v>20</v>
      </c>
      <c r="Y122" s="310">
        <v>0</v>
      </c>
      <c r="Z122" s="310">
        <v>6800</v>
      </c>
      <c r="AA122" s="310">
        <v>0</v>
      </c>
      <c r="AB122" s="310">
        <f t="shared" si="34"/>
        <v>6800</v>
      </c>
      <c r="AC122" s="311">
        <f t="shared" si="35"/>
        <v>0</v>
      </c>
      <c r="AD122" s="311">
        <f t="shared" si="36"/>
        <v>7004</v>
      </c>
      <c r="AE122" s="311">
        <f t="shared" si="37"/>
        <v>0</v>
      </c>
      <c r="AF122" s="323">
        <f t="shared" si="25"/>
        <v>7004</v>
      </c>
      <c r="AG122" s="312">
        <f t="shared" si="28"/>
        <v>0</v>
      </c>
      <c r="AH122" s="323">
        <f t="shared" si="29"/>
        <v>7214.12</v>
      </c>
      <c r="AI122" s="312">
        <f t="shared" si="28"/>
        <v>0</v>
      </c>
      <c r="AJ122" s="311">
        <f t="shared" si="30"/>
        <v>7214.12</v>
      </c>
      <c r="AK122" s="311">
        <f t="shared" si="31"/>
        <v>0</v>
      </c>
      <c r="AL122" s="311">
        <f t="shared" si="32"/>
        <v>7430.5436</v>
      </c>
      <c r="AM122" s="311">
        <f t="shared" si="33"/>
        <v>0</v>
      </c>
      <c r="AN122" s="329">
        <f t="shared" si="26"/>
        <v>7430.5436</v>
      </c>
      <c r="AO122" s="312">
        <f t="shared" si="27"/>
        <v>28448.6636</v>
      </c>
    </row>
    <row r="123" spans="1:41" s="238" customFormat="1" ht="72">
      <c r="A123" s="490"/>
      <c r="B123" s="486"/>
      <c r="C123" s="493"/>
      <c r="D123" s="496"/>
      <c r="E123" s="302"/>
      <c r="F123" s="335"/>
      <c r="G123" s="336"/>
      <c r="H123" s="315"/>
      <c r="I123" s="315"/>
      <c r="J123" s="315"/>
      <c r="K123" s="315"/>
      <c r="L123" s="315"/>
      <c r="M123" s="315"/>
      <c r="N123" s="481"/>
      <c r="O123" s="500"/>
      <c r="P123" s="327">
        <v>1</v>
      </c>
      <c r="Q123" s="313" t="s">
        <v>862</v>
      </c>
      <c r="R123" s="314" t="s">
        <v>863</v>
      </c>
      <c r="S123" s="315">
        <v>0</v>
      </c>
      <c r="T123" s="315">
        <v>48</v>
      </c>
      <c r="U123" s="315">
        <v>12</v>
      </c>
      <c r="V123" s="315">
        <v>24</v>
      </c>
      <c r="W123" s="315">
        <v>36</v>
      </c>
      <c r="X123" s="315">
        <v>48</v>
      </c>
      <c r="Y123" s="310">
        <v>0</v>
      </c>
      <c r="Z123" s="310">
        <v>10000</v>
      </c>
      <c r="AA123" s="310">
        <v>0</v>
      </c>
      <c r="AB123" s="310">
        <f t="shared" si="34"/>
        <v>10000</v>
      </c>
      <c r="AC123" s="311">
        <f t="shared" si="35"/>
        <v>0</v>
      </c>
      <c r="AD123" s="311">
        <f t="shared" si="36"/>
        <v>10300</v>
      </c>
      <c r="AE123" s="311">
        <f t="shared" si="37"/>
        <v>0</v>
      </c>
      <c r="AF123" s="312">
        <f t="shared" si="25"/>
        <v>10300</v>
      </c>
      <c r="AG123" s="311">
        <f t="shared" si="28"/>
        <v>0</v>
      </c>
      <c r="AH123" s="311">
        <f t="shared" si="29"/>
        <v>10609</v>
      </c>
      <c r="AI123" s="311">
        <f t="shared" si="28"/>
        <v>0</v>
      </c>
      <c r="AJ123" s="311">
        <f t="shared" si="30"/>
        <v>10609</v>
      </c>
      <c r="AK123" s="311">
        <f t="shared" si="31"/>
        <v>0</v>
      </c>
      <c r="AL123" s="311">
        <f t="shared" si="32"/>
        <v>10927.27</v>
      </c>
      <c r="AM123" s="311">
        <f t="shared" si="33"/>
        <v>0</v>
      </c>
      <c r="AN123" s="329">
        <f t="shared" si="26"/>
        <v>10927.27</v>
      </c>
      <c r="AO123" s="311">
        <f t="shared" si="27"/>
        <v>41836.270000000004</v>
      </c>
    </row>
    <row r="124" spans="1:41" s="238" customFormat="1" ht="108.75">
      <c r="A124" s="490"/>
      <c r="B124" s="486"/>
      <c r="C124" s="493"/>
      <c r="D124" s="496"/>
      <c r="E124" s="302"/>
      <c r="F124" s="335"/>
      <c r="G124" s="336"/>
      <c r="H124" s="315"/>
      <c r="I124" s="315"/>
      <c r="J124" s="315"/>
      <c r="K124" s="315"/>
      <c r="L124" s="315"/>
      <c r="M124" s="315"/>
      <c r="N124" s="315">
        <v>20</v>
      </c>
      <c r="O124" s="394" t="s">
        <v>529</v>
      </c>
      <c r="P124" s="327">
        <v>1</v>
      </c>
      <c r="Q124" s="330" t="s">
        <v>803</v>
      </c>
      <c r="R124" s="314" t="s">
        <v>530</v>
      </c>
      <c r="S124" s="315">
        <v>0</v>
      </c>
      <c r="T124" s="315">
        <v>5</v>
      </c>
      <c r="U124" s="315">
        <v>1</v>
      </c>
      <c r="V124" s="315">
        <v>3</v>
      </c>
      <c r="W124" s="315">
        <v>5</v>
      </c>
      <c r="X124" s="315">
        <v>0</v>
      </c>
      <c r="Y124" s="310">
        <v>5000</v>
      </c>
      <c r="Z124" s="310">
        <v>0</v>
      </c>
      <c r="AA124" s="310">
        <v>0</v>
      </c>
      <c r="AB124" s="310">
        <f t="shared" si="34"/>
        <v>5000</v>
      </c>
      <c r="AC124" s="311">
        <f t="shared" si="35"/>
        <v>5150</v>
      </c>
      <c r="AD124" s="311">
        <f t="shared" si="36"/>
        <v>0</v>
      </c>
      <c r="AE124" s="311">
        <f t="shared" si="37"/>
        <v>0</v>
      </c>
      <c r="AF124" s="312">
        <f t="shared" si="25"/>
        <v>5150</v>
      </c>
      <c r="AG124" s="311">
        <f t="shared" si="28"/>
        <v>5304.5</v>
      </c>
      <c r="AH124" s="311">
        <f t="shared" si="29"/>
        <v>0</v>
      </c>
      <c r="AI124" s="311">
        <f t="shared" si="28"/>
        <v>0</v>
      </c>
      <c r="AJ124" s="311">
        <f t="shared" si="30"/>
        <v>5304.5</v>
      </c>
      <c r="AK124" s="311">
        <v>0</v>
      </c>
      <c r="AL124" s="311">
        <f t="shared" si="32"/>
        <v>0</v>
      </c>
      <c r="AM124" s="311">
        <f t="shared" si="33"/>
        <v>0</v>
      </c>
      <c r="AN124" s="329">
        <f t="shared" si="26"/>
        <v>0</v>
      </c>
      <c r="AO124" s="311">
        <f t="shared" si="27"/>
        <v>15454.5</v>
      </c>
    </row>
    <row r="125" spans="1:41" s="238" customFormat="1" ht="96.75">
      <c r="A125" s="491"/>
      <c r="B125" s="483"/>
      <c r="C125" s="494"/>
      <c r="D125" s="497"/>
      <c r="E125" s="302"/>
      <c r="F125" s="335"/>
      <c r="G125" s="336"/>
      <c r="H125" s="315"/>
      <c r="I125" s="315"/>
      <c r="J125" s="315"/>
      <c r="K125" s="315"/>
      <c r="L125" s="315"/>
      <c r="M125" s="315"/>
      <c r="N125" s="315">
        <v>20</v>
      </c>
      <c r="O125" s="394" t="s">
        <v>531</v>
      </c>
      <c r="P125" s="327">
        <v>1</v>
      </c>
      <c r="Q125" s="330" t="s">
        <v>864</v>
      </c>
      <c r="R125" s="314" t="s">
        <v>865</v>
      </c>
      <c r="S125" s="315">
        <v>0</v>
      </c>
      <c r="T125" s="315">
        <v>48</v>
      </c>
      <c r="U125" s="315">
        <v>12</v>
      </c>
      <c r="V125" s="315">
        <v>24</v>
      </c>
      <c r="W125" s="315">
        <v>36</v>
      </c>
      <c r="X125" s="315">
        <v>48</v>
      </c>
      <c r="Y125" s="310">
        <v>0</v>
      </c>
      <c r="Z125" s="310">
        <v>0</v>
      </c>
      <c r="AA125" s="310">
        <v>25814</v>
      </c>
      <c r="AB125" s="310">
        <f t="shared" si="34"/>
        <v>25814</v>
      </c>
      <c r="AC125" s="311">
        <f t="shared" si="35"/>
        <v>0</v>
      </c>
      <c r="AD125" s="311">
        <f t="shared" si="36"/>
        <v>0</v>
      </c>
      <c r="AE125" s="311">
        <f t="shared" si="37"/>
        <v>26588.42</v>
      </c>
      <c r="AF125" s="323">
        <f t="shared" si="25"/>
        <v>26588.42</v>
      </c>
      <c r="AG125" s="312">
        <f t="shared" si="28"/>
        <v>0</v>
      </c>
      <c r="AH125" s="323">
        <f t="shared" si="29"/>
        <v>0</v>
      </c>
      <c r="AI125" s="312">
        <f t="shared" si="28"/>
        <v>27386.0726</v>
      </c>
      <c r="AJ125" s="311">
        <f t="shared" si="30"/>
        <v>27386.0726</v>
      </c>
      <c r="AK125" s="311">
        <f t="shared" si="31"/>
        <v>0</v>
      </c>
      <c r="AL125" s="311">
        <f t="shared" si="32"/>
        <v>0</v>
      </c>
      <c r="AM125" s="311">
        <f t="shared" si="33"/>
        <v>28207.654778</v>
      </c>
      <c r="AN125" s="329">
        <f t="shared" si="26"/>
        <v>28207.654778</v>
      </c>
      <c r="AO125" s="312">
        <f t="shared" si="27"/>
        <v>107996.147378</v>
      </c>
    </row>
    <row r="126" spans="1:41" s="247" customFormat="1" ht="26.25">
      <c r="A126" s="337"/>
      <c r="B126" s="337"/>
      <c r="C126" s="337"/>
      <c r="D126" s="297" t="str">
        <f>+'PLAN INDICATIVO 2012 2015'!O126</f>
        <v>10. Sector Ambiental</v>
      </c>
      <c r="E126" s="337"/>
      <c r="F126" s="395"/>
      <c r="G126" s="395"/>
      <c r="H126" s="396"/>
      <c r="I126" s="396"/>
      <c r="J126" s="396"/>
      <c r="K126" s="396"/>
      <c r="L126" s="396"/>
      <c r="M126" s="396"/>
      <c r="N126" s="396"/>
      <c r="O126" s="338" t="s">
        <v>782</v>
      </c>
      <c r="P126" s="340"/>
      <c r="Q126" s="370"/>
      <c r="R126" s="341"/>
      <c r="S126" s="342"/>
      <c r="T126" s="342"/>
      <c r="U126" s="342"/>
      <c r="V126" s="342"/>
      <c r="W126" s="342"/>
      <c r="X126" s="342"/>
      <c r="Y126" s="343">
        <f>Y127+Y128+Y129+Y130+Y131+Y132</f>
        <v>14875</v>
      </c>
      <c r="Z126" s="343">
        <f>Z127+Z128+Z129+Z130+Z131+Z132</f>
        <v>0</v>
      </c>
      <c r="AA126" s="343">
        <f>AA127+AA128+AA129+AA130+AA131+AA132</f>
        <v>0</v>
      </c>
      <c r="AB126" s="343">
        <f t="shared" si="34"/>
        <v>14875</v>
      </c>
      <c r="AC126" s="343">
        <f>AC127+AC128+AC129+AC130+AC131+AC132</f>
        <v>15321.25</v>
      </c>
      <c r="AD126" s="343">
        <f>AD127+AD128+AD129+AD130+AD131+AD132</f>
        <v>0</v>
      </c>
      <c r="AE126" s="343">
        <f>AE127+AE128+AE129+AE130+AE131+AE132</f>
        <v>0</v>
      </c>
      <c r="AF126" s="343">
        <f t="shared" si="25"/>
        <v>15321.25</v>
      </c>
      <c r="AG126" s="343">
        <f>AG127+AG128+AG129+AG130+AG131+AG132</f>
        <v>15780.8875</v>
      </c>
      <c r="AH126" s="343">
        <f>AH127+AH128+AH129+AH130+AH131+AH132</f>
        <v>0</v>
      </c>
      <c r="AI126" s="343">
        <f>AI127+AI128+AI129+AI130+AI131+AI132</f>
        <v>0</v>
      </c>
      <c r="AJ126" s="343">
        <f t="shared" si="30"/>
        <v>15780.8875</v>
      </c>
      <c r="AK126" s="343">
        <f>AK127+AK128+AK129+AK130+AK131+AK132</f>
        <v>16254.314125</v>
      </c>
      <c r="AL126" s="343">
        <f>AL127+AL128+AL129+AL130+AL131+AL132</f>
        <v>0</v>
      </c>
      <c r="AM126" s="343">
        <f>AM127+AM128+AM129+AM130+AM131+AM132</f>
        <v>0</v>
      </c>
      <c r="AN126" s="373">
        <f t="shared" si="26"/>
        <v>16254.314125</v>
      </c>
      <c r="AO126" s="343">
        <f t="shared" si="27"/>
        <v>62231.451625</v>
      </c>
    </row>
    <row r="127" spans="1:41" s="238" customFormat="1" ht="120">
      <c r="A127" s="489"/>
      <c r="B127" s="482" t="s">
        <v>1015</v>
      </c>
      <c r="C127" s="492">
        <v>0.29</v>
      </c>
      <c r="D127" s="511" t="str">
        <f>+'PLAN INDICATIVO 2012 2015'!O127</f>
        <v>10.1    Disposición, eliminación y reciclaje de residuos líquidos y sólidos.                                                                                                                                              </v>
      </c>
      <c r="E127" s="302">
        <v>100</v>
      </c>
      <c r="F127" s="313" t="s">
        <v>449</v>
      </c>
      <c r="G127" s="314" t="s">
        <v>490</v>
      </c>
      <c r="H127" s="325">
        <v>1</v>
      </c>
      <c r="I127" s="325">
        <v>1</v>
      </c>
      <c r="J127" s="325">
        <v>1</v>
      </c>
      <c r="K127" s="325">
        <v>1</v>
      </c>
      <c r="L127" s="325">
        <v>1</v>
      </c>
      <c r="M127" s="325">
        <v>1</v>
      </c>
      <c r="N127" s="315">
        <v>40</v>
      </c>
      <c r="O127" s="402" t="s">
        <v>491</v>
      </c>
      <c r="P127" s="327">
        <v>1</v>
      </c>
      <c r="Q127" s="313" t="s">
        <v>267</v>
      </c>
      <c r="R127" s="314" t="s">
        <v>492</v>
      </c>
      <c r="S127" s="404">
        <v>0</v>
      </c>
      <c r="T127" s="404">
        <v>48</v>
      </c>
      <c r="U127" s="404">
        <v>12</v>
      </c>
      <c r="V127" s="404">
        <v>24</v>
      </c>
      <c r="W127" s="404">
        <v>36</v>
      </c>
      <c r="X127" s="404">
        <v>48</v>
      </c>
      <c r="Y127" s="310">
        <v>5875</v>
      </c>
      <c r="Z127" s="310">
        <v>0</v>
      </c>
      <c r="AA127" s="310">
        <v>0</v>
      </c>
      <c r="AB127" s="310">
        <f t="shared" si="34"/>
        <v>5875</v>
      </c>
      <c r="AC127" s="311">
        <f t="shared" si="35"/>
        <v>6051.25</v>
      </c>
      <c r="AD127" s="311">
        <f t="shared" si="36"/>
        <v>0</v>
      </c>
      <c r="AE127" s="311">
        <f t="shared" si="37"/>
        <v>0</v>
      </c>
      <c r="AF127" s="323">
        <f t="shared" si="25"/>
        <v>6051.25</v>
      </c>
      <c r="AG127" s="311">
        <f t="shared" si="28"/>
        <v>6232.7875</v>
      </c>
      <c r="AH127" s="311">
        <f t="shared" si="29"/>
        <v>0</v>
      </c>
      <c r="AI127" s="311">
        <f t="shared" si="28"/>
        <v>0</v>
      </c>
      <c r="AJ127" s="311">
        <f t="shared" si="30"/>
        <v>6232.7875</v>
      </c>
      <c r="AK127" s="311">
        <f t="shared" si="31"/>
        <v>6419.771125</v>
      </c>
      <c r="AL127" s="311">
        <f t="shared" si="32"/>
        <v>0</v>
      </c>
      <c r="AM127" s="311">
        <f t="shared" si="33"/>
        <v>0</v>
      </c>
      <c r="AN127" s="329">
        <f t="shared" si="26"/>
        <v>6419.771125</v>
      </c>
      <c r="AO127" s="311">
        <f t="shared" si="27"/>
        <v>24578.808624999998</v>
      </c>
    </row>
    <row r="128" spans="1:41" s="238" customFormat="1" ht="108">
      <c r="A128" s="490"/>
      <c r="B128" s="486"/>
      <c r="C128" s="493"/>
      <c r="D128" s="512"/>
      <c r="E128" s="302"/>
      <c r="F128" s="313"/>
      <c r="G128" s="314"/>
      <c r="H128" s="332"/>
      <c r="I128" s="315"/>
      <c r="J128" s="315"/>
      <c r="K128" s="315"/>
      <c r="L128" s="315"/>
      <c r="M128" s="315"/>
      <c r="N128" s="315">
        <v>30</v>
      </c>
      <c r="O128" s="402" t="s">
        <v>493</v>
      </c>
      <c r="P128" s="327">
        <v>1</v>
      </c>
      <c r="Q128" s="313" t="s">
        <v>797</v>
      </c>
      <c r="R128" s="314" t="s">
        <v>494</v>
      </c>
      <c r="S128" s="404">
        <v>0</v>
      </c>
      <c r="T128" s="404">
        <v>10</v>
      </c>
      <c r="U128" s="404">
        <v>2</v>
      </c>
      <c r="V128" s="404">
        <v>5</v>
      </c>
      <c r="W128" s="404">
        <v>7</v>
      </c>
      <c r="X128" s="404">
        <v>10</v>
      </c>
      <c r="Y128" s="310">
        <v>5000</v>
      </c>
      <c r="Z128" s="310">
        <v>0</v>
      </c>
      <c r="AA128" s="310">
        <v>0</v>
      </c>
      <c r="AB128" s="310">
        <f t="shared" si="34"/>
        <v>5000</v>
      </c>
      <c r="AC128" s="311">
        <f t="shared" si="35"/>
        <v>5150</v>
      </c>
      <c r="AD128" s="311">
        <f t="shared" si="36"/>
        <v>0</v>
      </c>
      <c r="AE128" s="311">
        <f t="shared" si="37"/>
        <v>0</v>
      </c>
      <c r="AF128" s="312">
        <f t="shared" si="25"/>
        <v>5150</v>
      </c>
      <c r="AG128" s="312">
        <f t="shared" si="28"/>
        <v>5304.5</v>
      </c>
      <c r="AH128" s="323">
        <f t="shared" si="29"/>
        <v>0</v>
      </c>
      <c r="AI128" s="312">
        <f t="shared" si="28"/>
        <v>0</v>
      </c>
      <c r="AJ128" s="311">
        <f t="shared" si="30"/>
        <v>5304.5</v>
      </c>
      <c r="AK128" s="311">
        <f t="shared" si="31"/>
        <v>5463.635</v>
      </c>
      <c r="AL128" s="311">
        <f t="shared" si="32"/>
        <v>0</v>
      </c>
      <c r="AM128" s="311">
        <f t="shared" si="33"/>
        <v>0</v>
      </c>
      <c r="AN128" s="329">
        <f t="shared" si="26"/>
        <v>5463.635</v>
      </c>
      <c r="AO128" s="312">
        <f t="shared" si="27"/>
        <v>20918.135000000002</v>
      </c>
    </row>
    <row r="129" spans="1:41" s="238" customFormat="1" ht="96">
      <c r="A129" s="490"/>
      <c r="B129" s="486"/>
      <c r="C129" s="493"/>
      <c r="D129" s="512"/>
      <c r="E129" s="302"/>
      <c r="F129" s="335"/>
      <c r="G129" s="336"/>
      <c r="H129" s="315"/>
      <c r="I129" s="315"/>
      <c r="J129" s="315"/>
      <c r="K129" s="315"/>
      <c r="L129" s="315"/>
      <c r="M129" s="315"/>
      <c r="N129" s="479">
        <v>20</v>
      </c>
      <c r="O129" s="498" t="s">
        <v>400</v>
      </c>
      <c r="P129" s="327">
        <v>1</v>
      </c>
      <c r="Q129" s="313" t="s">
        <v>495</v>
      </c>
      <c r="R129" s="314" t="s">
        <v>496</v>
      </c>
      <c r="S129" s="315">
        <v>0</v>
      </c>
      <c r="T129" s="315">
        <v>1856</v>
      </c>
      <c r="U129" s="315">
        <v>1856</v>
      </c>
      <c r="V129" s="315">
        <v>1856</v>
      </c>
      <c r="W129" s="315">
        <v>1856</v>
      </c>
      <c r="X129" s="315">
        <v>1856</v>
      </c>
      <c r="Y129" s="310">
        <v>1000</v>
      </c>
      <c r="Z129" s="310">
        <v>0</v>
      </c>
      <c r="AA129" s="310">
        <v>0</v>
      </c>
      <c r="AB129" s="310">
        <f t="shared" si="34"/>
        <v>1000</v>
      </c>
      <c r="AC129" s="311">
        <f t="shared" si="35"/>
        <v>1030</v>
      </c>
      <c r="AD129" s="311">
        <f t="shared" si="36"/>
        <v>0</v>
      </c>
      <c r="AE129" s="311">
        <f t="shared" si="37"/>
        <v>0</v>
      </c>
      <c r="AF129" s="323">
        <f t="shared" si="25"/>
        <v>1030</v>
      </c>
      <c r="AG129" s="311">
        <f t="shared" si="28"/>
        <v>1060.9</v>
      </c>
      <c r="AH129" s="311">
        <f t="shared" si="29"/>
        <v>0</v>
      </c>
      <c r="AI129" s="311">
        <f t="shared" si="28"/>
        <v>0</v>
      </c>
      <c r="AJ129" s="311">
        <f t="shared" si="30"/>
        <v>1060.9</v>
      </c>
      <c r="AK129" s="311">
        <f t="shared" si="31"/>
        <v>1092.727</v>
      </c>
      <c r="AL129" s="311">
        <f t="shared" si="32"/>
        <v>0</v>
      </c>
      <c r="AM129" s="311">
        <f t="shared" si="33"/>
        <v>0</v>
      </c>
      <c r="AN129" s="329">
        <f t="shared" si="26"/>
        <v>1092.727</v>
      </c>
      <c r="AO129" s="311">
        <f t="shared" si="27"/>
        <v>4183.627</v>
      </c>
    </row>
    <row r="130" spans="1:41" s="238" customFormat="1" ht="108">
      <c r="A130" s="490"/>
      <c r="B130" s="486"/>
      <c r="C130" s="493"/>
      <c r="D130" s="512"/>
      <c r="E130" s="302"/>
      <c r="F130" s="335"/>
      <c r="G130" s="336"/>
      <c r="H130" s="315"/>
      <c r="I130" s="315"/>
      <c r="J130" s="315"/>
      <c r="K130" s="315"/>
      <c r="L130" s="315"/>
      <c r="M130" s="315"/>
      <c r="N130" s="480"/>
      <c r="O130" s="499"/>
      <c r="P130" s="327">
        <v>1</v>
      </c>
      <c r="Q130" s="313" t="s">
        <v>270</v>
      </c>
      <c r="R130" s="314" t="s">
        <v>497</v>
      </c>
      <c r="S130" s="315">
        <v>0</v>
      </c>
      <c r="T130" s="404">
        <v>5000</v>
      </c>
      <c r="U130" s="404">
        <v>500</v>
      </c>
      <c r="V130" s="404">
        <v>1500</v>
      </c>
      <c r="W130" s="404">
        <v>3000</v>
      </c>
      <c r="X130" s="404">
        <v>5000</v>
      </c>
      <c r="Y130" s="310">
        <v>500</v>
      </c>
      <c r="Z130" s="310">
        <v>0</v>
      </c>
      <c r="AA130" s="310">
        <v>0</v>
      </c>
      <c r="AB130" s="310">
        <f t="shared" si="34"/>
        <v>500</v>
      </c>
      <c r="AC130" s="311">
        <f t="shared" si="35"/>
        <v>515</v>
      </c>
      <c r="AD130" s="311">
        <f t="shared" si="36"/>
        <v>0</v>
      </c>
      <c r="AE130" s="311">
        <f t="shared" si="37"/>
        <v>0</v>
      </c>
      <c r="AF130" s="323">
        <f t="shared" si="25"/>
        <v>515</v>
      </c>
      <c r="AG130" s="311">
        <f t="shared" si="28"/>
        <v>530.45</v>
      </c>
      <c r="AH130" s="311">
        <f t="shared" si="29"/>
        <v>0</v>
      </c>
      <c r="AI130" s="311">
        <f t="shared" si="28"/>
        <v>0</v>
      </c>
      <c r="AJ130" s="311">
        <f t="shared" si="30"/>
        <v>530.45</v>
      </c>
      <c r="AK130" s="311">
        <f t="shared" si="31"/>
        <v>546.3635</v>
      </c>
      <c r="AL130" s="311">
        <f t="shared" si="32"/>
        <v>0</v>
      </c>
      <c r="AM130" s="311">
        <f t="shared" si="33"/>
        <v>0</v>
      </c>
      <c r="AN130" s="329">
        <f t="shared" si="26"/>
        <v>546.3635</v>
      </c>
      <c r="AO130" s="311">
        <f t="shared" si="27"/>
        <v>2091.8135</v>
      </c>
    </row>
    <row r="131" spans="1:41" s="238" customFormat="1" ht="180">
      <c r="A131" s="490"/>
      <c r="B131" s="486"/>
      <c r="C131" s="493"/>
      <c r="D131" s="512"/>
      <c r="E131" s="302"/>
      <c r="F131" s="335"/>
      <c r="G131" s="336"/>
      <c r="H131" s="315"/>
      <c r="I131" s="315"/>
      <c r="J131" s="315"/>
      <c r="K131" s="315"/>
      <c r="L131" s="315"/>
      <c r="M131" s="315"/>
      <c r="N131" s="481"/>
      <c r="O131" s="500"/>
      <c r="P131" s="327">
        <v>1</v>
      </c>
      <c r="Q131" s="313" t="s">
        <v>1027</v>
      </c>
      <c r="R131" s="314" t="s">
        <v>498</v>
      </c>
      <c r="S131" s="405">
        <v>27979</v>
      </c>
      <c r="T131" s="405">
        <v>27979</v>
      </c>
      <c r="U131" s="405">
        <v>27979</v>
      </c>
      <c r="V131" s="405">
        <v>27979</v>
      </c>
      <c r="W131" s="405">
        <v>27979</v>
      </c>
      <c r="X131" s="405">
        <v>27979</v>
      </c>
      <c r="Y131" s="310">
        <v>500</v>
      </c>
      <c r="Z131" s="310">
        <v>0</v>
      </c>
      <c r="AA131" s="310">
        <v>0</v>
      </c>
      <c r="AB131" s="310">
        <f t="shared" si="34"/>
        <v>500</v>
      </c>
      <c r="AC131" s="311">
        <f t="shared" si="35"/>
        <v>515</v>
      </c>
      <c r="AD131" s="311">
        <f t="shared" si="36"/>
        <v>0</v>
      </c>
      <c r="AE131" s="311">
        <f t="shared" si="37"/>
        <v>0</v>
      </c>
      <c r="AF131" s="312">
        <f t="shared" si="25"/>
        <v>515</v>
      </c>
      <c r="AG131" s="312">
        <f t="shared" si="28"/>
        <v>530.45</v>
      </c>
      <c r="AH131" s="323">
        <f t="shared" si="29"/>
        <v>0</v>
      </c>
      <c r="AI131" s="312">
        <f t="shared" si="28"/>
        <v>0</v>
      </c>
      <c r="AJ131" s="311">
        <f t="shared" si="30"/>
        <v>530.45</v>
      </c>
      <c r="AK131" s="311">
        <f t="shared" si="31"/>
        <v>546.3635</v>
      </c>
      <c r="AL131" s="311">
        <f t="shared" si="32"/>
        <v>0</v>
      </c>
      <c r="AM131" s="311">
        <f t="shared" si="33"/>
        <v>0</v>
      </c>
      <c r="AN131" s="329">
        <f t="shared" si="26"/>
        <v>546.3635</v>
      </c>
      <c r="AO131" s="312">
        <f t="shared" si="27"/>
        <v>2091.8135</v>
      </c>
    </row>
    <row r="132" spans="1:41" s="238" customFormat="1" ht="72">
      <c r="A132" s="491"/>
      <c r="B132" s="483"/>
      <c r="C132" s="494"/>
      <c r="D132" s="513"/>
      <c r="E132" s="302"/>
      <c r="F132" s="335"/>
      <c r="G132" s="336"/>
      <c r="H132" s="315"/>
      <c r="I132" s="315"/>
      <c r="J132" s="315"/>
      <c r="K132" s="315"/>
      <c r="L132" s="315"/>
      <c r="M132" s="315"/>
      <c r="N132" s="315">
        <v>10</v>
      </c>
      <c r="O132" s="394" t="s">
        <v>499</v>
      </c>
      <c r="P132" s="327">
        <v>1</v>
      </c>
      <c r="Q132" s="313" t="s">
        <v>500</v>
      </c>
      <c r="R132" s="314" t="s">
        <v>501</v>
      </c>
      <c r="S132" s="315">
        <v>0</v>
      </c>
      <c r="T132" s="334">
        <v>10</v>
      </c>
      <c r="U132" s="334">
        <v>2</v>
      </c>
      <c r="V132" s="334">
        <v>5</v>
      </c>
      <c r="W132" s="334">
        <v>7</v>
      </c>
      <c r="X132" s="334">
        <v>10</v>
      </c>
      <c r="Y132" s="310">
        <v>2000</v>
      </c>
      <c r="Z132" s="310">
        <v>0</v>
      </c>
      <c r="AA132" s="310">
        <v>0</v>
      </c>
      <c r="AB132" s="310">
        <f t="shared" si="34"/>
        <v>2000</v>
      </c>
      <c r="AC132" s="311">
        <f t="shared" si="35"/>
        <v>2060</v>
      </c>
      <c r="AD132" s="311">
        <f t="shared" si="36"/>
        <v>0</v>
      </c>
      <c r="AE132" s="311">
        <f t="shared" si="37"/>
        <v>0</v>
      </c>
      <c r="AF132" s="323">
        <f t="shared" si="25"/>
        <v>2060</v>
      </c>
      <c r="AG132" s="311">
        <f t="shared" si="28"/>
        <v>2121.8</v>
      </c>
      <c r="AH132" s="311">
        <f t="shared" si="29"/>
        <v>0</v>
      </c>
      <c r="AI132" s="311">
        <f t="shared" si="28"/>
        <v>0</v>
      </c>
      <c r="AJ132" s="311">
        <f t="shared" si="30"/>
        <v>2121.8</v>
      </c>
      <c r="AK132" s="311">
        <f t="shared" si="31"/>
        <v>2185.454</v>
      </c>
      <c r="AL132" s="311">
        <f t="shared" si="32"/>
        <v>0</v>
      </c>
      <c r="AM132" s="311">
        <f t="shared" si="33"/>
        <v>0</v>
      </c>
      <c r="AN132" s="329">
        <f t="shared" si="26"/>
        <v>2185.454</v>
      </c>
      <c r="AO132" s="311">
        <f t="shared" si="27"/>
        <v>8367.254</v>
      </c>
    </row>
    <row r="133" spans="1:41" s="247" customFormat="1" ht="51">
      <c r="A133" s="337"/>
      <c r="B133" s="337"/>
      <c r="C133" s="337"/>
      <c r="D133" s="296" t="str">
        <f>+'PLAN INDICATIVO 2012 2015'!O133</f>
        <v>11. Sector  Prevención y atención de desastres  </v>
      </c>
      <c r="E133" s="337"/>
      <c r="F133" s="370"/>
      <c r="G133" s="370"/>
      <c r="H133" s="406"/>
      <c r="I133" s="406"/>
      <c r="J133" s="406"/>
      <c r="K133" s="406"/>
      <c r="L133" s="406"/>
      <c r="M133" s="406"/>
      <c r="N133" s="406"/>
      <c r="O133" s="368" t="s">
        <v>783</v>
      </c>
      <c r="P133" s="398"/>
      <c r="Q133" s="370"/>
      <c r="R133" s="368"/>
      <c r="S133" s="369"/>
      <c r="T133" s="371"/>
      <c r="U133" s="371"/>
      <c r="V133" s="371"/>
      <c r="W133" s="371"/>
      <c r="X133" s="371"/>
      <c r="Y133" s="343">
        <f>Y134+Y135+Y136+Y137+Y138</f>
        <v>7000</v>
      </c>
      <c r="Z133" s="343">
        <f>Z134+Z135+Z136+Z137+Z138</f>
        <v>8605</v>
      </c>
      <c r="AA133" s="343">
        <f>AA134+AA135+AA136+AA137+AA138</f>
        <v>0</v>
      </c>
      <c r="AB133" s="343">
        <f t="shared" si="34"/>
        <v>15605</v>
      </c>
      <c r="AC133" s="343">
        <f>AC134+AC135+AC136+AC137+AC138</f>
        <v>7210</v>
      </c>
      <c r="AD133" s="343">
        <f>AD134+AD135+AD136+AD137+AD138</f>
        <v>8863.15</v>
      </c>
      <c r="AE133" s="343">
        <f>AE134+AE135+AE136+AE137+AE138</f>
        <v>0</v>
      </c>
      <c r="AF133" s="343">
        <f t="shared" si="25"/>
        <v>16073.15</v>
      </c>
      <c r="AG133" s="343">
        <f>AG134+AG135+AG136+AG137+AG138</f>
        <v>7426.299999999999</v>
      </c>
      <c r="AH133" s="343">
        <f>AH134+AH135+AH136+AH137+AH138</f>
        <v>9129.0445</v>
      </c>
      <c r="AI133" s="343">
        <f>AI134+AI135+AI136+AI137+AI138</f>
        <v>0</v>
      </c>
      <c r="AJ133" s="343">
        <f t="shared" si="30"/>
        <v>16555.3445</v>
      </c>
      <c r="AK133" s="343">
        <f>AK134+AK135+AK136+AK137+AK138</f>
        <v>7649.089</v>
      </c>
      <c r="AL133" s="343">
        <f>AL134+AL135+AL136+AL137+AL138</f>
        <v>9402.915835</v>
      </c>
      <c r="AM133" s="343">
        <f>AM134+AM135+AM136+AM137+AM138</f>
        <v>0</v>
      </c>
      <c r="AN133" s="373">
        <f t="shared" si="26"/>
        <v>17052.004835</v>
      </c>
      <c r="AO133" s="343">
        <f t="shared" si="27"/>
        <v>65285.499335</v>
      </c>
    </row>
    <row r="134" spans="1:41" s="238" customFormat="1" ht="84">
      <c r="A134" s="489"/>
      <c r="B134" s="482" t="s">
        <v>1015</v>
      </c>
      <c r="C134" s="492">
        <v>0.3</v>
      </c>
      <c r="D134" s="495" t="str">
        <f>+'PLAN INDICATIVO 2012 2015'!O134</f>
        <v>11.1     Elaboración, desarrollo y actualización de planes de emergencia y contingencia.                                                                                                                                   </v>
      </c>
      <c r="E134" s="302">
        <v>100</v>
      </c>
      <c r="F134" s="313" t="s">
        <v>502</v>
      </c>
      <c r="G134" s="314" t="s">
        <v>503</v>
      </c>
      <c r="H134" s="315">
        <v>0</v>
      </c>
      <c r="I134" s="315">
        <v>0</v>
      </c>
      <c r="J134" s="315">
        <v>0</v>
      </c>
      <c r="K134" s="315">
        <v>0</v>
      </c>
      <c r="L134" s="315">
        <v>0</v>
      </c>
      <c r="M134" s="315">
        <v>0</v>
      </c>
      <c r="N134" s="315">
        <v>20</v>
      </c>
      <c r="O134" s="402" t="s">
        <v>504</v>
      </c>
      <c r="P134" s="327">
        <v>1</v>
      </c>
      <c r="Q134" s="313" t="s">
        <v>505</v>
      </c>
      <c r="R134" s="314" t="s">
        <v>506</v>
      </c>
      <c r="S134" s="315">
        <v>0</v>
      </c>
      <c r="T134" s="315">
        <v>1</v>
      </c>
      <c r="U134" s="315">
        <v>1</v>
      </c>
      <c r="V134" s="315">
        <v>1</v>
      </c>
      <c r="W134" s="315">
        <v>1</v>
      </c>
      <c r="X134" s="315">
        <v>1</v>
      </c>
      <c r="Y134" s="310">
        <v>3000</v>
      </c>
      <c r="Z134" s="310">
        <v>0</v>
      </c>
      <c r="AA134" s="310">
        <v>0</v>
      </c>
      <c r="AB134" s="310">
        <f t="shared" si="34"/>
        <v>3000</v>
      </c>
      <c r="AC134" s="311">
        <f t="shared" si="35"/>
        <v>3090</v>
      </c>
      <c r="AD134" s="311">
        <f t="shared" si="36"/>
        <v>0</v>
      </c>
      <c r="AE134" s="311">
        <f t="shared" si="37"/>
        <v>0</v>
      </c>
      <c r="AF134" s="323">
        <f t="shared" si="25"/>
        <v>3090</v>
      </c>
      <c r="AG134" s="312">
        <f t="shared" si="28"/>
        <v>3182.7</v>
      </c>
      <c r="AH134" s="323">
        <f t="shared" si="29"/>
        <v>0</v>
      </c>
      <c r="AI134" s="312">
        <f t="shared" si="28"/>
        <v>0</v>
      </c>
      <c r="AJ134" s="311">
        <f t="shared" si="30"/>
        <v>3182.7</v>
      </c>
      <c r="AK134" s="311">
        <f t="shared" si="31"/>
        <v>3278.1809999999996</v>
      </c>
      <c r="AL134" s="311">
        <f t="shared" si="32"/>
        <v>0</v>
      </c>
      <c r="AM134" s="311">
        <f t="shared" si="33"/>
        <v>0</v>
      </c>
      <c r="AN134" s="329">
        <f t="shared" si="26"/>
        <v>3278.1809999999996</v>
      </c>
      <c r="AO134" s="312">
        <f t="shared" si="27"/>
        <v>12550.881000000001</v>
      </c>
    </row>
    <row r="135" spans="1:41" s="238" customFormat="1" ht="132">
      <c r="A135" s="490"/>
      <c r="B135" s="486"/>
      <c r="C135" s="493"/>
      <c r="D135" s="496"/>
      <c r="E135" s="302"/>
      <c r="F135" s="335"/>
      <c r="G135" s="336"/>
      <c r="H135" s="315"/>
      <c r="I135" s="315"/>
      <c r="J135" s="315"/>
      <c r="K135" s="315"/>
      <c r="L135" s="315"/>
      <c r="M135" s="315"/>
      <c r="N135" s="315">
        <v>20</v>
      </c>
      <c r="O135" s="402" t="s">
        <v>507</v>
      </c>
      <c r="P135" s="327">
        <v>1</v>
      </c>
      <c r="Q135" s="313" t="s">
        <v>508</v>
      </c>
      <c r="R135" s="314" t="s">
        <v>509</v>
      </c>
      <c r="S135" s="315">
        <v>0</v>
      </c>
      <c r="T135" s="315">
        <v>48</v>
      </c>
      <c r="U135" s="315">
        <v>12</v>
      </c>
      <c r="V135" s="315">
        <v>24</v>
      </c>
      <c r="W135" s="315">
        <v>36</v>
      </c>
      <c r="X135" s="315">
        <v>48</v>
      </c>
      <c r="Y135" s="310">
        <v>3000</v>
      </c>
      <c r="Z135" s="310">
        <v>0</v>
      </c>
      <c r="AA135" s="310">
        <v>0</v>
      </c>
      <c r="AB135" s="310">
        <f t="shared" si="34"/>
        <v>3000</v>
      </c>
      <c r="AC135" s="311">
        <f t="shared" si="35"/>
        <v>3090</v>
      </c>
      <c r="AD135" s="311">
        <f t="shared" si="36"/>
        <v>0</v>
      </c>
      <c r="AE135" s="311">
        <f t="shared" si="37"/>
        <v>0</v>
      </c>
      <c r="AF135" s="323">
        <f aca="true" t="shared" si="38" ref="AF135:AF192">AC135+AD135+AE135</f>
        <v>3090</v>
      </c>
      <c r="AG135" s="311">
        <f t="shared" si="28"/>
        <v>3182.7</v>
      </c>
      <c r="AH135" s="311">
        <f t="shared" si="29"/>
        <v>0</v>
      </c>
      <c r="AI135" s="311">
        <f t="shared" si="28"/>
        <v>0</v>
      </c>
      <c r="AJ135" s="311">
        <f t="shared" si="30"/>
        <v>3182.7</v>
      </c>
      <c r="AK135" s="311">
        <f t="shared" si="31"/>
        <v>3278.1809999999996</v>
      </c>
      <c r="AL135" s="311">
        <f t="shared" si="32"/>
        <v>0</v>
      </c>
      <c r="AM135" s="311">
        <f t="shared" si="33"/>
        <v>0</v>
      </c>
      <c r="AN135" s="329">
        <f t="shared" si="26"/>
        <v>3278.1809999999996</v>
      </c>
      <c r="AO135" s="311">
        <f t="shared" si="27"/>
        <v>12550.881000000001</v>
      </c>
    </row>
    <row r="136" spans="1:41" s="238" customFormat="1" ht="72">
      <c r="A136" s="490"/>
      <c r="B136" s="486"/>
      <c r="C136" s="493"/>
      <c r="D136" s="496"/>
      <c r="E136" s="302"/>
      <c r="F136" s="335"/>
      <c r="G136" s="336"/>
      <c r="H136" s="315"/>
      <c r="I136" s="315"/>
      <c r="J136" s="315"/>
      <c r="K136" s="315"/>
      <c r="L136" s="315"/>
      <c r="M136" s="315"/>
      <c r="N136" s="315">
        <v>20</v>
      </c>
      <c r="O136" s="402" t="s">
        <v>510</v>
      </c>
      <c r="P136" s="327">
        <v>1</v>
      </c>
      <c r="Q136" s="313" t="s">
        <v>511</v>
      </c>
      <c r="R136" s="314" t="s">
        <v>512</v>
      </c>
      <c r="S136" s="315">
        <v>0</v>
      </c>
      <c r="T136" s="315">
        <v>48</v>
      </c>
      <c r="U136" s="315">
        <v>12</v>
      </c>
      <c r="V136" s="315">
        <v>24</v>
      </c>
      <c r="W136" s="315">
        <v>36</v>
      </c>
      <c r="X136" s="315">
        <v>48</v>
      </c>
      <c r="Y136" s="310">
        <v>500</v>
      </c>
      <c r="Z136" s="310">
        <v>0</v>
      </c>
      <c r="AA136" s="310">
        <v>0</v>
      </c>
      <c r="AB136" s="310">
        <f t="shared" si="34"/>
        <v>500</v>
      </c>
      <c r="AC136" s="311">
        <f t="shared" si="35"/>
        <v>515</v>
      </c>
      <c r="AD136" s="311">
        <f t="shared" si="36"/>
        <v>0</v>
      </c>
      <c r="AE136" s="311">
        <f t="shared" si="37"/>
        <v>0</v>
      </c>
      <c r="AF136" s="312">
        <f t="shared" si="38"/>
        <v>515</v>
      </c>
      <c r="AG136" s="311">
        <f t="shared" si="28"/>
        <v>530.45</v>
      </c>
      <c r="AH136" s="311">
        <f t="shared" si="29"/>
        <v>0</v>
      </c>
      <c r="AI136" s="311">
        <f t="shared" si="28"/>
        <v>0</v>
      </c>
      <c r="AJ136" s="311">
        <f t="shared" si="30"/>
        <v>530.45</v>
      </c>
      <c r="AK136" s="311">
        <f t="shared" si="31"/>
        <v>546.3635</v>
      </c>
      <c r="AL136" s="311">
        <f t="shared" si="32"/>
        <v>0</v>
      </c>
      <c r="AM136" s="311">
        <f t="shared" si="33"/>
        <v>0</v>
      </c>
      <c r="AN136" s="329">
        <f t="shared" si="26"/>
        <v>546.3635</v>
      </c>
      <c r="AO136" s="311">
        <f t="shared" si="27"/>
        <v>2091.8135</v>
      </c>
    </row>
    <row r="137" spans="1:41" s="238" customFormat="1" ht="144">
      <c r="A137" s="490"/>
      <c r="B137" s="486"/>
      <c r="C137" s="493"/>
      <c r="D137" s="496"/>
      <c r="E137" s="302"/>
      <c r="F137" s="335"/>
      <c r="G137" s="336"/>
      <c r="H137" s="315"/>
      <c r="I137" s="315"/>
      <c r="J137" s="315"/>
      <c r="K137" s="315"/>
      <c r="L137" s="315"/>
      <c r="M137" s="315"/>
      <c r="N137" s="315">
        <v>20</v>
      </c>
      <c r="O137" s="402" t="s">
        <v>513</v>
      </c>
      <c r="P137" s="327">
        <v>1</v>
      </c>
      <c r="Q137" s="313" t="s">
        <v>798</v>
      </c>
      <c r="R137" s="314" t="s">
        <v>94</v>
      </c>
      <c r="S137" s="315">
        <v>0</v>
      </c>
      <c r="T137" s="315">
        <v>10</v>
      </c>
      <c r="U137" s="315">
        <v>10</v>
      </c>
      <c r="V137" s="315">
        <v>10</v>
      </c>
      <c r="W137" s="315">
        <v>10</v>
      </c>
      <c r="X137" s="315">
        <v>10</v>
      </c>
      <c r="Y137" s="310">
        <v>500</v>
      </c>
      <c r="Z137" s="310">
        <v>0</v>
      </c>
      <c r="AA137" s="310">
        <v>0</v>
      </c>
      <c r="AB137" s="310">
        <f t="shared" si="34"/>
        <v>500</v>
      </c>
      <c r="AC137" s="311">
        <f t="shared" si="35"/>
        <v>515</v>
      </c>
      <c r="AD137" s="311">
        <f t="shared" si="36"/>
        <v>0</v>
      </c>
      <c r="AE137" s="311">
        <f t="shared" si="37"/>
        <v>0</v>
      </c>
      <c r="AF137" s="323">
        <f t="shared" si="38"/>
        <v>515</v>
      </c>
      <c r="AG137" s="312">
        <f t="shared" si="28"/>
        <v>530.45</v>
      </c>
      <c r="AH137" s="323">
        <f t="shared" si="29"/>
        <v>0</v>
      </c>
      <c r="AI137" s="312">
        <f t="shared" si="28"/>
        <v>0</v>
      </c>
      <c r="AJ137" s="311">
        <f t="shared" si="30"/>
        <v>530.45</v>
      </c>
      <c r="AK137" s="311">
        <f t="shared" si="31"/>
        <v>546.3635</v>
      </c>
      <c r="AL137" s="311">
        <f t="shared" si="32"/>
        <v>0</v>
      </c>
      <c r="AM137" s="311">
        <f t="shared" si="33"/>
        <v>0</v>
      </c>
      <c r="AN137" s="329">
        <f aca="true" t="shared" si="39" ref="AN137:AN192">AK137+AL137+AM137</f>
        <v>546.3635</v>
      </c>
      <c r="AO137" s="312">
        <f t="shared" si="27"/>
        <v>2091.8135</v>
      </c>
    </row>
    <row r="138" spans="1:41" s="238" customFormat="1" ht="108">
      <c r="A138" s="491"/>
      <c r="B138" s="483"/>
      <c r="C138" s="494"/>
      <c r="D138" s="497"/>
      <c r="E138" s="302"/>
      <c r="F138" s="335"/>
      <c r="G138" s="336"/>
      <c r="H138" s="315"/>
      <c r="I138" s="315"/>
      <c r="J138" s="315"/>
      <c r="K138" s="315"/>
      <c r="L138" s="315"/>
      <c r="M138" s="315"/>
      <c r="N138" s="315">
        <v>20</v>
      </c>
      <c r="O138" s="402" t="s">
        <v>514</v>
      </c>
      <c r="P138" s="327">
        <v>1</v>
      </c>
      <c r="Q138" s="313" t="s">
        <v>96</v>
      </c>
      <c r="R138" s="314" t="s">
        <v>97</v>
      </c>
      <c r="S138" s="315">
        <v>0</v>
      </c>
      <c r="T138" s="315">
        <v>48</v>
      </c>
      <c r="U138" s="315">
        <v>12</v>
      </c>
      <c r="V138" s="315">
        <v>24</v>
      </c>
      <c r="W138" s="315">
        <v>36</v>
      </c>
      <c r="X138" s="315">
        <v>48</v>
      </c>
      <c r="Y138" s="310">
        <v>0</v>
      </c>
      <c r="Z138" s="310">
        <v>8605</v>
      </c>
      <c r="AA138" s="310">
        <v>0</v>
      </c>
      <c r="AB138" s="310">
        <f t="shared" si="34"/>
        <v>8605</v>
      </c>
      <c r="AC138" s="311">
        <f t="shared" si="35"/>
        <v>0</v>
      </c>
      <c r="AD138" s="311">
        <f t="shared" si="36"/>
        <v>8863.15</v>
      </c>
      <c r="AE138" s="311">
        <f t="shared" si="37"/>
        <v>0</v>
      </c>
      <c r="AF138" s="311">
        <f t="shared" si="38"/>
        <v>8863.15</v>
      </c>
      <c r="AG138" s="311">
        <f t="shared" si="28"/>
        <v>0</v>
      </c>
      <c r="AH138" s="311">
        <f t="shared" si="29"/>
        <v>9129.0445</v>
      </c>
      <c r="AI138" s="311">
        <f t="shared" si="28"/>
        <v>0</v>
      </c>
      <c r="AJ138" s="311">
        <f t="shared" si="30"/>
        <v>9129.0445</v>
      </c>
      <c r="AK138" s="311">
        <f t="shared" si="31"/>
        <v>0</v>
      </c>
      <c r="AL138" s="311">
        <f t="shared" si="32"/>
        <v>9402.915835</v>
      </c>
      <c r="AM138" s="311">
        <f t="shared" si="33"/>
        <v>0</v>
      </c>
      <c r="AN138" s="329">
        <f t="shared" si="39"/>
        <v>9402.915835</v>
      </c>
      <c r="AO138" s="311">
        <f aca="true" t="shared" si="40" ref="AO138:AO192">AB138+AF138+AJ138+AN138</f>
        <v>36000.110335000005</v>
      </c>
    </row>
    <row r="139" spans="1:41" s="247" customFormat="1" ht="39">
      <c r="A139" s="337"/>
      <c r="B139" s="337"/>
      <c r="C139" s="337"/>
      <c r="D139" s="275" t="s">
        <v>1006</v>
      </c>
      <c r="E139" s="337"/>
      <c r="F139" s="370"/>
      <c r="G139" s="370"/>
      <c r="H139" s="406"/>
      <c r="I139" s="406"/>
      <c r="J139" s="406"/>
      <c r="K139" s="406"/>
      <c r="L139" s="406"/>
      <c r="M139" s="406"/>
      <c r="N139" s="406"/>
      <c r="O139" s="368" t="s">
        <v>784</v>
      </c>
      <c r="P139" s="398"/>
      <c r="Q139" s="370"/>
      <c r="R139" s="368"/>
      <c r="S139" s="369"/>
      <c r="T139" s="371"/>
      <c r="U139" s="371"/>
      <c r="V139" s="371"/>
      <c r="W139" s="371"/>
      <c r="X139" s="371"/>
      <c r="Y139" s="343">
        <f>Y140+Y141+Y142+Y143</f>
        <v>8500</v>
      </c>
      <c r="Z139" s="343">
        <f>Z140+Z141+Z142+Z143</f>
        <v>0</v>
      </c>
      <c r="AA139" s="343">
        <f>AA140+AA141+AA142+AA143</f>
        <v>0</v>
      </c>
      <c r="AB139" s="343">
        <f t="shared" si="34"/>
        <v>8500</v>
      </c>
      <c r="AC139" s="343">
        <f>AC140+AC141+AC142+AC143</f>
        <v>8755</v>
      </c>
      <c r="AD139" s="343">
        <f>AD140+AD141+AD142+AD143</f>
        <v>0</v>
      </c>
      <c r="AE139" s="343">
        <f>AE140+AE141+AE142+AE143</f>
        <v>0</v>
      </c>
      <c r="AF139" s="372">
        <f t="shared" si="38"/>
        <v>8755</v>
      </c>
      <c r="AG139" s="343">
        <f>AG140+AG141+AG142+AG143</f>
        <v>9017.650000000001</v>
      </c>
      <c r="AH139" s="343">
        <f>AH140+AH141+AH142+AH143</f>
        <v>0</v>
      </c>
      <c r="AI139" s="343">
        <f>AI140+AI141+AI142+AI143</f>
        <v>0</v>
      </c>
      <c r="AJ139" s="343">
        <f t="shared" si="30"/>
        <v>9017.650000000001</v>
      </c>
      <c r="AK139" s="343">
        <f>AK140+AK141+AK142+AK143</f>
        <v>9288.1795</v>
      </c>
      <c r="AL139" s="343">
        <f>AL140+AL141+AL142+AL143</f>
        <v>0</v>
      </c>
      <c r="AM139" s="343">
        <f>AM140+AM141+AM142+AM143</f>
        <v>0</v>
      </c>
      <c r="AN139" s="373">
        <f t="shared" si="39"/>
        <v>9288.1795</v>
      </c>
      <c r="AO139" s="343">
        <f t="shared" si="40"/>
        <v>35560.8295</v>
      </c>
    </row>
    <row r="140" spans="1:41" s="238" customFormat="1" ht="144">
      <c r="A140" s="489"/>
      <c r="B140" s="482" t="s">
        <v>1014</v>
      </c>
      <c r="C140" s="492">
        <v>0.16</v>
      </c>
      <c r="D140" s="495" t="s">
        <v>895</v>
      </c>
      <c r="E140" s="482"/>
      <c r="F140" s="407" t="s">
        <v>682</v>
      </c>
      <c r="G140" s="364" t="s">
        <v>683</v>
      </c>
      <c r="H140" s="325">
        <v>0.02</v>
      </c>
      <c r="I140" s="325">
        <v>0.1</v>
      </c>
      <c r="J140" s="325">
        <v>0.04</v>
      </c>
      <c r="K140" s="325">
        <v>0.06</v>
      </c>
      <c r="L140" s="325">
        <v>0.08</v>
      </c>
      <c r="M140" s="325">
        <v>0.1</v>
      </c>
      <c r="N140" s="479">
        <v>50</v>
      </c>
      <c r="O140" s="501" t="s">
        <v>684</v>
      </c>
      <c r="P140" s="327">
        <v>1</v>
      </c>
      <c r="Q140" s="313" t="s">
        <v>816</v>
      </c>
      <c r="R140" s="314" t="s">
        <v>685</v>
      </c>
      <c r="S140" s="315">
        <v>0</v>
      </c>
      <c r="T140" s="315">
        <v>30</v>
      </c>
      <c r="U140" s="315">
        <v>30</v>
      </c>
      <c r="V140" s="315">
        <v>30</v>
      </c>
      <c r="W140" s="315">
        <v>30</v>
      </c>
      <c r="X140" s="315">
        <v>30</v>
      </c>
      <c r="Y140" s="310">
        <v>4000</v>
      </c>
      <c r="Z140" s="310">
        <v>0</v>
      </c>
      <c r="AA140" s="310">
        <v>0</v>
      </c>
      <c r="AB140" s="310">
        <f t="shared" si="34"/>
        <v>4000</v>
      </c>
      <c r="AC140" s="311">
        <f t="shared" si="35"/>
        <v>4120</v>
      </c>
      <c r="AD140" s="311">
        <f t="shared" si="36"/>
        <v>0</v>
      </c>
      <c r="AE140" s="311">
        <f t="shared" si="37"/>
        <v>0</v>
      </c>
      <c r="AF140" s="323">
        <f t="shared" si="38"/>
        <v>4120</v>
      </c>
      <c r="AG140" s="312">
        <f t="shared" si="28"/>
        <v>4243.6</v>
      </c>
      <c r="AH140" s="323">
        <f t="shared" si="29"/>
        <v>0</v>
      </c>
      <c r="AI140" s="312">
        <f t="shared" si="28"/>
        <v>0</v>
      </c>
      <c r="AJ140" s="311">
        <f t="shared" si="30"/>
        <v>4243.6</v>
      </c>
      <c r="AK140" s="311">
        <f t="shared" si="31"/>
        <v>4370.908</v>
      </c>
      <c r="AL140" s="311">
        <f t="shared" si="32"/>
        <v>0</v>
      </c>
      <c r="AM140" s="311">
        <f t="shared" si="33"/>
        <v>0</v>
      </c>
      <c r="AN140" s="329">
        <f t="shared" si="39"/>
        <v>4370.908</v>
      </c>
      <c r="AO140" s="312">
        <f t="shared" si="40"/>
        <v>16734.508</v>
      </c>
    </row>
    <row r="141" spans="1:41" s="238" customFormat="1" ht="120">
      <c r="A141" s="490"/>
      <c r="B141" s="486"/>
      <c r="C141" s="493"/>
      <c r="D141" s="496"/>
      <c r="E141" s="486"/>
      <c r="F141" s="335"/>
      <c r="G141" s="336"/>
      <c r="H141" s="315"/>
      <c r="I141" s="315"/>
      <c r="J141" s="315"/>
      <c r="K141" s="315"/>
      <c r="L141" s="315"/>
      <c r="M141" s="315"/>
      <c r="N141" s="480"/>
      <c r="O141" s="503"/>
      <c r="P141" s="327">
        <v>1</v>
      </c>
      <c r="Q141" s="313" t="s">
        <v>776</v>
      </c>
      <c r="R141" s="314" t="s">
        <v>686</v>
      </c>
      <c r="S141" s="315">
        <v>0</v>
      </c>
      <c r="T141" s="325">
        <v>1</v>
      </c>
      <c r="U141" s="325">
        <v>1</v>
      </c>
      <c r="V141" s="325">
        <v>1</v>
      </c>
      <c r="W141" s="325">
        <v>1</v>
      </c>
      <c r="X141" s="325">
        <v>1</v>
      </c>
      <c r="Y141" s="310">
        <v>500</v>
      </c>
      <c r="Z141" s="310">
        <v>0</v>
      </c>
      <c r="AA141" s="310">
        <v>0</v>
      </c>
      <c r="AB141" s="310">
        <f t="shared" si="34"/>
        <v>500</v>
      </c>
      <c r="AC141" s="311">
        <f t="shared" si="35"/>
        <v>515</v>
      </c>
      <c r="AD141" s="311">
        <f t="shared" si="36"/>
        <v>0</v>
      </c>
      <c r="AE141" s="311">
        <f t="shared" si="37"/>
        <v>0</v>
      </c>
      <c r="AF141" s="312">
        <f t="shared" si="38"/>
        <v>515</v>
      </c>
      <c r="AG141" s="311">
        <f aca="true" t="shared" si="41" ref="AG141:AI192">AC141*3%+AC141</f>
        <v>530.45</v>
      </c>
      <c r="AH141" s="311">
        <f aca="true" t="shared" si="42" ref="AH141:AH192">AD141*3%+AD141</f>
        <v>0</v>
      </c>
      <c r="AI141" s="311">
        <f t="shared" si="41"/>
        <v>0</v>
      </c>
      <c r="AJ141" s="311">
        <f aca="true" t="shared" si="43" ref="AJ141:AJ192">AG141+AH141+AI141</f>
        <v>530.45</v>
      </c>
      <c r="AK141" s="311">
        <f t="shared" si="31"/>
        <v>546.3635</v>
      </c>
      <c r="AL141" s="311">
        <f t="shared" si="32"/>
        <v>0</v>
      </c>
      <c r="AM141" s="311">
        <f t="shared" si="33"/>
        <v>0</v>
      </c>
      <c r="AN141" s="329">
        <f t="shared" si="39"/>
        <v>546.3635</v>
      </c>
      <c r="AO141" s="311">
        <f t="shared" si="40"/>
        <v>2091.8135</v>
      </c>
    </row>
    <row r="142" spans="1:41" s="238" customFormat="1" ht="180">
      <c r="A142" s="490"/>
      <c r="B142" s="486"/>
      <c r="C142" s="493"/>
      <c r="D142" s="496"/>
      <c r="E142" s="486"/>
      <c r="F142" s="335"/>
      <c r="G142" s="336"/>
      <c r="H142" s="315"/>
      <c r="I142" s="315"/>
      <c r="J142" s="315"/>
      <c r="K142" s="315"/>
      <c r="L142" s="315"/>
      <c r="M142" s="315"/>
      <c r="N142" s="481"/>
      <c r="O142" s="502"/>
      <c r="P142" s="327">
        <v>1</v>
      </c>
      <c r="Q142" s="313" t="s">
        <v>817</v>
      </c>
      <c r="R142" s="314" t="s">
        <v>687</v>
      </c>
      <c r="S142" s="315">
        <v>0</v>
      </c>
      <c r="T142" s="315">
        <v>300</v>
      </c>
      <c r="U142" s="315">
        <v>50</v>
      </c>
      <c r="V142" s="315">
        <v>100</v>
      </c>
      <c r="W142" s="315">
        <v>200</v>
      </c>
      <c r="X142" s="315">
        <v>300</v>
      </c>
      <c r="Y142" s="310">
        <v>2000</v>
      </c>
      <c r="Z142" s="310">
        <v>0</v>
      </c>
      <c r="AA142" s="310">
        <v>0</v>
      </c>
      <c r="AB142" s="310">
        <f t="shared" si="34"/>
        <v>2000</v>
      </c>
      <c r="AC142" s="311">
        <f t="shared" si="35"/>
        <v>2060</v>
      </c>
      <c r="AD142" s="311">
        <f t="shared" si="36"/>
        <v>0</v>
      </c>
      <c r="AE142" s="311">
        <f t="shared" si="37"/>
        <v>0</v>
      </c>
      <c r="AF142" s="323">
        <f t="shared" si="38"/>
        <v>2060</v>
      </c>
      <c r="AG142" s="311">
        <f t="shared" si="41"/>
        <v>2121.8</v>
      </c>
      <c r="AH142" s="311">
        <f t="shared" si="42"/>
        <v>0</v>
      </c>
      <c r="AI142" s="311">
        <f t="shared" si="41"/>
        <v>0</v>
      </c>
      <c r="AJ142" s="311">
        <f t="shared" si="43"/>
        <v>2121.8</v>
      </c>
      <c r="AK142" s="311">
        <f t="shared" si="31"/>
        <v>2185.454</v>
      </c>
      <c r="AL142" s="311">
        <f t="shared" si="32"/>
        <v>0</v>
      </c>
      <c r="AM142" s="311">
        <f t="shared" si="33"/>
        <v>0</v>
      </c>
      <c r="AN142" s="329">
        <f t="shared" si="39"/>
        <v>2185.454</v>
      </c>
      <c r="AO142" s="311">
        <f t="shared" si="40"/>
        <v>8367.254</v>
      </c>
    </row>
    <row r="143" spans="1:41" s="238" customFormat="1" ht="264">
      <c r="A143" s="491"/>
      <c r="B143" s="483"/>
      <c r="C143" s="494"/>
      <c r="D143" s="497"/>
      <c r="E143" s="483"/>
      <c r="F143" s="335"/>
      <c r="G143" s="336"/>
      <c r="H143" s="315"/>
      <c r="I143" s="315"/>
      <c r="J143" s="315"/>
      <c r="K143" s="315"/>
      <c r="L143" s="315"/>
      <c r="M143" s="315"/>
      <c r="N143" s="408">
        <v>50</v>
      </c>
      <c r="O143" s="402" t="s">
        <v>688</v>
      </c>
      <c r="P143" s="327">
        <v>1</v>
      </c>
      <c r="Q143" s="313" t="s">
        <v>818</v>
      </c>
      <c r="R143" s="314" t="s">
        <v>689</v>
      </c>
      <c r="S143" s="315">
        <v>0</v>
      </c>
      <c r="T143" s="315">
        <v>2</v>
      </c>
      <c r="U143" s="315">
        <v>2</v>
      </c>
      <c r="V143" s="315">
        <v>2</v>
      </c>
      <c r="W143" s="315">
        <v>2</v>
      </c>
      <c r="X143" s="315">
        <v>2</v>
      </c>
      <c r="Y143" s="310">
        <v>2000</v>
      </c>
      <c r="Z143" s="310">
        <v>0</v>
      </c>
      <c r="AA143" s="310">
        <v>0</v>
      </c>
      <c r="AB143" s="310">
        <f t="shared" si="34"/>
        <v>2000</v>
      </c>
      <c r="AC143" s="311">
        <f t="shared" si="35"/>
        <v>2060</v>
      </c>
      <c r="AD143" s="311">
        <f t="shared" si="36"/>
        <v>0</v>
      </c>
      <c r="AE143" s="311">
        <f t="shared" si="37"/>
        <v>0</v>
      </c>
      <c r="AF143" s="312">
        <f t="shared" si="38"/>
        <v>2060</v>
      </c>
      <c r="AG143" s="312">
        <f t="shared" si="41"/>
        <v>2121.8</v>
      </c>
      <c r="AH143" s="323">
        <f t="shared" si="42"/>
        <v>0</v>
      </c>
      <c r="AI143" s="312">
        <f t="shared" si="41"/>
        <v>0</v>
      </c>
      <c r="AJ143" s="311">
        <f t="shared" si="43"/>
        <v>2121.8</v>
      </c>
      <c r="AK143" s="311">
        <f aca="true" t="shared" si="44" ref="AK143:AK192">AG143*3%+AG143</f>
        <v>2185.454</v>
      </c>
      <c r="AL143" s="311">
        <f aca="true" t="shared" si="45" ref="AL143:AL192">AH143*3%+AH143</f>
        <v>0</v>
      </c>
      <c r="AM143" s="311">
        <f aca="true" t="shared" si="46" ref="AM143:AM192">AI143*3%+AI143</f>
        <v>0</v>
      </c>
      <c r="AN143" s="329">
        <f t="shared" si="39"/>
        <v>2185.454</v>
      </c>
      <c r="AO143" s="312">
        <f t="shared" si="40"/>
        <v>8367.254</v>
      </c>
    </row>
    <row r="144" spans="1:41" s="247" customFormat="1" ht="72">
      <c r="A144" s="337"/>
      <c r="B144" s="337"/>
      <c r="C144" s="337"/>
      <c r="D144" s="275" t="s">
        <v>1007</v>
      </c>
      <c r="E144" s="337"/>
      <c r="F144" s="401"/>
      <c r="G144" s="341"/>
      <c r="H144" s="342"/>
      <c r="I144" s="342"/>
      <c r="J144" s="409"/>
      <c r="K144" s="409"/>
      <c r="L144" s="409"/>
      <c r="M144" s="409"/>
      <c r="N144" s="409"/>
      <c r="O144" s="368" t="s">
        <v>785</v>
      </c>
      <c r="P144" s="398"/>
      <c r="Q144" s="370"/>
      <c r="R144" s="368"/>
      <c r="S144" s="369"/>
      <c r="T144" s="371"/>
      <c r="U144" s="371"/>
      <c r="V144" s="371"/>
      <c r="W144" s="371"/>
      <c r="X144" s="371"/>
      <c r="Y144" s="343">
        <f>Y145+Y146+Y147+Y148+Y149+Y150+Y151+Y152+Y153+Y154+Y155+Y156+Y157+Y158+Y159+Y160</f>
        <v>38230</v>
      </c>
      <c r="Z144" s="343">
        <f>Z145+Z146+Z147+Z148+Z149+Z150+Z151+Z152+Z153+Z154+Z155+Z156+Z157+Z158+Z159+Z160</f>
        <v>39460</v>
      </c>
      <c r="AA144" s="343">
        <f>AA145+AA146+AA147+AA148+AA149+AA150+AA151+AA152+AA153+AA154+AA155+AA156+AA157+AA158+AA159+AA160</f>
        <v>0</v>
      </c>
      <c r="AB144" s="343">
        <f aca="true" t="shared" si="47" ref="AB144:AB192">Y144+Z144+AA144</f>
        <v>77690</v>
      </c>
      <c r="AC144" s="343">
        <f>AC145+AC146+AC147+AC148+AC149+AC150+AC151+AC152+AC153+AC154+AC155+AC156+AC157+AC158+AC159+AC160</f>
        <v>39346.9</v>
      </c>
      <c r="AD144" s="343">
        <f>AD145+AD146+AD147+AD148+AD149+AD150+AD151+AD152+AD153+AD154+AD155+AD156+AD157+AD158+AD159+AD160</f>
        <v>40643.8</v>
      </c>
      <c r="AE144" s="343">
        <f>AE145+AE146+AE147+AE148+AE149+AE150+AE151+AE152+AE153+AE154+AE155+AE156+AE157+AE158+AE159+AE160</f>
        <v>0</v>
      </c>
      <c r="AF144" s="372">
        <f t="shared" si="38"/>
        <v>79990.70000000001</v>
      </c>
      <c r="AG144" s="343">
        <f>AG145+AG146+AG147+AG148+AG149+AG150+AG151+AG152+AG153+AG154+AG155+AG156+AG157+AG158+AG159+AG160</f>
        <v>40527.30700000001</v>
      </c>
      <c r="AH144" s="343">
        <f>AH145+AH146+AH147+AH148+AH149+AH150+AH151+AH152+AH153+AH154+AH155+AH156+AH157+AH158+AH159+AH160</f>
        <v>41863.11400000001</v>
      </c>
      <c r="AI144" s="343">
        <f>AI145+AI146+AI147+AI148+AI149+AI150+AI151+AI152+AI153+AI154+AI155+AI156+AI157+AI158+AI159+AI160</f>
        <v>0</v>
      </c>
      <c r="AJ144" s="343">
        <f t="shared" si="43"/>
        <v>82390.42100000002</v>
      </c>
      <c r="AK144" s="343">
        <f>AK145+AK146+AK147+AK148+AK149+AK150+AK151+AK152+AK153+AK154+AK155+AK156+AK157+AK158+AK159+AK160</f>
        <v>41743.126209999995</v>
      </c>
      <c r="AL144" s="343">
        <f>AL145+AL146+AL147+AL148+AL149+AL150+AL151+AL152+AL153+AL154+AL155+AL156+AL157+AL158+AL159+AL160</f>
        <v>43119.00741999999</v>
      </c>
      <c r="AM144" s="343">
        <f>AM145+AM146+AM147+AM148+AM149+AM150+AM151+AM152+AM153+AM154+AM155+AM156+AM157+AM158+AM159+AM160</f>
        <v>0</v>
      </c>
      <c r="AN144" s="373">
        <f t="shared" si="39"/>
        <v>84862.13362999998</v>
      </c>
      <c r="AO144" s="343">
        <f t="shared" si="40"/>
        <v>324933.25463000004</v>
      </c>
    </row>
    <row r="145" spans="1:41" s="238" customFormat="1" ht="144.75">
      <c r="A145" s="482"/>
      <c r="B145" s="482" t="s">
        <v>1012</v>
      </c>
      <c r="C145" s="482">
        <v>1.51</v>
      </c>
      <c r="D145" s="495" t="s">
        <v>896</v>
      </c>
      <c r="E145" s="302">
        <v>40</v>
      </c>
      <c r="F145" s="330" t="s">
        <v>450</v>
      </c>
      <c r="G145" s="328" t="s">
        <v>463</v>
      </c>
      <c r="H145" s="325">
        <v>1</v>
      </c>
      <c r="I145" s="325">
        <v>1</v>
      </c>
      <c r="J145" s="325">
        <v>1</v>
      </c>
      <c r="K145" s="325">
        <v>1</v>
      </c>
      <c r="L145" s="325">
        <v>1</v>
      </c>
      <c r="M145" s="325">
        <v>1</v>
      </c>
      <c r="N145" s="315">
        <v>10</v>
      </c>
      <c r="O145" s="402" t="s">
        <v>465</v>
      </c>
      <c r="P145" s="327">
        <v>1</v>
      </c>
      <c r="Q145" s="313" t="s">
        <v>101</v>
      </c>
      <c r="R145" s="314" t="s">
        <v>466</v>
      </c>
      <c r="S145" s="315">
        <v>0</v>
      </c>
      <c r="T145" s="315">
        <v>892</v>
      </c>
      <c r="U145" s="315">
        <v>892</v>
      </c>
      <c r="V145" s="315">
        <v>892</v>
      </c>
      <c r="W145" s="315">
        <v>892</v>
      </c>
      <c r="X145" s="315">
        <v>892</v>
      </c>
      <c r="Y145" s="310">
        <v>6000</v>
      </c>
      <c r="Z145" s="310">
        <v>0</v>
      </c>
      <c r="AA145" s="310">
        <v>0</v>
      </c>
      <c r="AB145" s="310">
        <f t="shared" si="47"/>
        <v>6000</v>
      </c>
      <c r="AC145" s="311">
        <f t="shared" si="35"/>
        <v>6180</v>
      </c>
      <c r="AD145" s="311">
        <f t="shared" si="36"/>
        <v>0</v>
      </c>
      <c r="AE145" s="311">
        <f t="shared" si="37"/>
        <v>0</v>
      </c>
      <c r="AF145" s="323">
        <f t="shared" si="38"/>
        <v>6180</v>
      </c>
      <c r="AG145" s="311">
        <f t="shared" si="41"/>
        <v>6365.4</v>
      </c>
      <c r="AH145" s="311">
        <f t="shared" si="42"/>
        <v>0</v>
      </c>
      <c r="AI145" s="311">
        <f t="shared" si="41"/>
        <v>0</v>
      </c>
      <c r="AJ145" s="311">
        <f t="shared" si="43"/>
        <v>6365.4</v>
      </c>
      <c r="AK145" s="311">
        <f t="shared" si="44"/>
        <v>6556.361999999999</v>
      </c>
      <c r="AL145" s="311">
        <f t="shared" si="45"/>
        <v>0</v>
      </c>
      <c r="AM145" s="311">
        <f t="shared" si="46"/>
        <v>0</v>
      </c>
      <c r="AN145" s="329">
        <f t="shared" si="39"/>
        <v>6556.361999999999</v>
      </c>
      <c r="AO145" s="311">
        <f t="shared" si="40"/>
        <v>25101.762000000002</v>
      </c>
    </row>
    <row r="146" spans="1:41" s="238" customFormat="1" ht="60">
      <c r="A146" s="486"/>
      <c r="B146" s="486"/>
      <c r="C146" s="486"/>
      <c r="D146" s="496"/>
      <c r="E146" s="302"/>
      <c r="F146" s="335"/>
      <c r="G146" s="336"/>
      <c r="H146" s="315"/>
      <c r="I146" s="315"/>
      <c r="J146" s="315"/>
      <c r="K146" s="315"/>
      <c r="L146" s="315"/>
      <c r="M146" s="315"/>
      <c r="N146" s="315">
        <v>10</v>
      </c>
      <c r="O146" s="402" t="s">
        <v>467</v>
      </c>
      <c r="P146" s="327">
        <v>1</v>
      </c>
      <c r="Q146" s="313" t="s">
        <v>468</v>
      </c>
      <c r="R146" s="314" t="s">
        <v>469</v>
      </c>
      <c r="S146" s="315">
        <v>0</v>
      </c>
      <c r="T146" s="315">
        <v>645</v>
      </c>
      <c r="U146" s="315">
        <v>645</v>
      </c>
      <c r="V146" s="315">
        <v>645</v>
      </c>
      <c r="W146" s="315">
        <v>645</v>
      </c>
      <c r="X146" s="315">
        <v>645</v>
      </c>
      <c r="Y146" s="310">
        <v>2230</v>
      </c>
      <c r="Z146" s="310">
        <v>0</v>
      </c>
      <c r="AA146" s="310">
        <v>0</v>
      </c>
      <c r="AB146" s="310">
        <f t="shared" si="47"/>
        <v>2230</v>
      </c>
      <c r="AC146" s="311">
        <f t="shared" si="35"/>
        <v>2296.9</v>
      </c>
      <c r="AD146" s="311">
        <f t="shared" si="36"/>
        <v>0</v>
      </c>
      <c r="AE146" s="311">
        <f t="shared" si="37"/>
        <v>0</v>
      </c>
      <c r="AF146" s="312">
        <f t="shared" si="38"/>
        <v>2296.9</v>
      </c>
      <c r="AG146" s="312">
        <f t="shared" si="41"/>
        <v>2365.8070000000002</v>
      </c>
      <c r="AH146" s="323">
        <f t="shared" si="42"/>
        <v>0</v>
      </c>
      <c r="AI146" s="312">
        <f t="shared" si="41"/>
        <v>0</v>
      </c>
      <c r="AJ146" s="311">
        <f t="shared" si="43"/>
        <v>2365.8070000000002</v>
      </c>
      <c r="AK146" s="311">
        <f t="shared" si="44"/>
        <v>2436.78121</v>
      </c>
      <c r="AL146" s="311">
        <f t="shared" si="45"/>
        <v>0</v>
      </c>
      <c r="AM146" s="311">
        <f t="shared" si="46"/>
        <v>0</v>
      </c>
      <c r="AN146" s="329">
        <f t="shared" si="39"/>
        <v>2436.78121</v>
      </c>
      <c r="AO146" s="312">
        <f t="shared" si="40"/>
        <v>9329.48821</v>
      </c>
    </row>
    <row r="147" spans="1:41" s="238" customFormat="1" ht="48">
      <c r="A147" s="486"/>
      <c r="B147" s="486"/>
      <c r="C147" s="486"/>
      <c r="D147" s="496"/>
      <c r="E147" s="302"/>
      <c r="F147" s="335"/>
      <c r="G147" s="336"/>
      <c r="H147" s="315"/>
      <c r="I147" s="315"/>
      <c r="J147" s="315"/>
      <c r="K147" s="315"/>
      <c r="L147" s="315"/>
      <c r="M147" s="315"/>
      <c r="N147" s="315">
        <v>10</v>
      </c>
      <c r="O147" s="402" t="s">
        <v>470</v>
      </c>
      <c r="P147" s="327">
        <v>1</v>
      </c>
      <c r="Q147" s="313" t="s">
        <v>105</v>
      </c>
      <c r="R147" s="314" t="s">
        <v>471</v>
      </c>
      <c r="S147" s="315">
        <v>0</v>
      </c>
      <c r="T147" s="315">
        <v>788</v>
      </c>
      <c r="U147" s="315">
        <v>788</v>
      </c>
      <c r="V147" s="315">
        <v>788</v>
      </c>
      <c r="W147" s="315">
        <v>788</v>
      </c>
      <c r="X147" s="315">
        <v>788</v>
      </c>
      <c r="Y147" s="310">
        <v>2000</v>
      </c>
      <c r="Z147" s="310">
        <v>0</v>
      </c>
      <c r="AA147" s="310">
        <v>0</v>
      </c>
      <c r="AB147" s="310">
        <f t="shared" si="47"/>
        <v>2000</v>
      </c>
      <c r="AC147" s="311">
        <f t="shared" si="35"/>
        <v>2060</v>
      </c>
      <c r="AD147" s="311">
        <f t="shared" si="36"/>
        <v>0</v>
      </c>
      <c r="AE147" s="311">
        <f t="shared" si="37"/>
        <v>0</v>
      </c>
      <c r="AF147" s="323">
        <f t="shared" si="38"/>
        <v>2060</v>
      </c>
      <c r="AG147" s="311">
        <f t="shared" si="41"/>
        <v>2121.8</v>
      </c>
      <c r="AH147" s="311">
        <f t="shared" si="42"/>
        <v>0</v>
      </c>
      <c r="AI147" s="311">
        <f t="shared" si="41"/>
        <v>0</v>
      </c>
      <c r="AJ147" s="311">
        <f t="shared" si="43"/>
        <v>2121.8</v>
      </c>
      <c r="AK147" s="311">
        <f t="shared" si="44"/>
        <v>2185.454</v>
      </c>
      <c r="AL147" s="311">
        <f t="shared" si="45"/>
        <v>0</v>
      </c>
      <c r="AM147" s="311">
        <f t="shared" si="46"/>
        <v>0</v>
      </c>
      <c r="AN147" s="329">
        <f t="shared" si="39"/>
        <v>2185.454</v>
      </c>
      <c r="AO147" s="311">
        <f t="shared" si="40"/>
        <v>8367.254</v>
      </c>
    </row>
    <row r="148" spans="1:41" s="238" customFormat="1" ht="96">
      <c r="A148" s="486"/>
      <c r="B148" s="486"/>
      <c r="C148" s="486"/>
      <c r="D148" s="496"/>
      <c r="E148" s="302">
        <v>30</v>
      </c>
      <c r="F148" s="313" t="s">
        <v>834</v>
      </c>
      <c r="G148" s="314" t="s">
        <v>464</v>
      </c>
      <c r="H148" s="325">
        <v>1</v>
      </c>
      <c r="I148" s="325">
        <v>1</v>
      </c>
      <c r="J148" s="325">
        <v>1</v>
      </c>
      <c r="K148" s="325">
        <v>1</v>
      </c>
      <c r="L148" s="325">
        <v>1</v>
      </c>
      <c r="M148" s="325">
        <v>1</v>
      </c>
      <c r="N148" s="479">
        <v>20</v>
      </c>
      <c r="O148" s="501" t="s">
        <v>472</v>
      </c>
      <c r="P148" s="327">
        <v>1</v>
      </c>
      <c r="Q148" s="313" t="s">
        <v>473</v>
      </c>
      <c r="R148" s="314" t="s">
        <v>474</v>
      </c>
      <c r="S148" s="315">
        <v>0</v>
      </c>
      <c r="T148" s="315">
        <v>462</v>
      </c>
      <c r="U148" s="315">
        <v>462</v>
      </c>
      <c r="V148" s="315">
        <v>462</v>
      </c>
      <c r="W148" s="315">
        <v>462</v>
      </c>
      <c r="X148" s="315">
        <v>462</v>
      </c>
      <c r="Y148" s="310">
        <v>500</v>
      </c>
      <c r="Z148" s="310">
        <v>26960</v>
      </c>
      <c r="AA148" s="310">
        <v>0</v>
      </c>
      <c r="AB148" s="310">
        <f t="shared" si="47"/>
        <v>27460</v>
      </c>
      <c r="AC148" s="311">
        <f t="shared" si="35"/>
        <v>515</v>
      </c>
      <c r="AD148" s="311">
        <f t="shared" si="36"/>
        <v>27768.8</v>
      </c>
      <c r="AE148" s="311">
        <f t="shared" si="37"/>
        <v>0</v>
      </c>
      <c r="AF148" s="312">
        <f t="shared" si="38"/>
        <v>28283.8</v>
      </c>
      <c r="AG148" s="311">
        <f t="shared" si="41"/>
        <v>530.45</v>
      </c>
      <c r="AH148" s="311">
        <f t="shared" si="42"/>
        <v>28601.863999999998</v>
      </c>
      <c r="AI148" s="311">
        <f t="shared" si="41"/>
        <v>0</v>
      </c>
      <c r="AJ148" s="311">
        <f t="shared" si="43"/>
        <v>29132.314</v>
      </c>
      <c r="AK148" s="311">
        <f t="shared" si="44"/>
        <v>546.3635</v>
      </c>
      <c r="AL148" s="311">
        <f t="shared" si="45"/>
        <v>29459.919919999997</v>
      </c>
      <c r="AM148" s="311">
        <f t="shared" si="46"/>
        <v>0</v>
      </c>
      <c r="AN148" s="329">
        <f t="shared" si="39"/>
        <v>30006.283419999996</v>
      </c>
      <c r="AO148" s="311">
        <f t="shared" si="40"/>
        <v>114882.39742</v>
      </c>
    </row>
    <row r="149" spans="1:41" s="238" customFormat="1" ht="96">
      <c r="A149" s="486"/>
      <c r="B149" s="486"/>
      <c r="C149" s="486"/>
      <c r="D149" s="496"/>
      <c r="E149" s="302"/>
      <c r="F149" s="335"/>
      <c r="G149" s="336"/>
      <c r="H149" s="315"/>
      <c r="I149" s="315"/>
      <c r="J149" s="315"/>
      <c r="K149" s="315"/>
      <c r="L149" s="315"/>
      <c r="M149" s="315"/>
      <c r="N149" s="480"/>
      <c r="O149" s="503"/>
      <c r="P149" s="327">
        <v>1</v>
      </c>
      <c r="Q149" s="313" t="s">
        <v>299</v>
      </c>
      <c r="R149" s="314" t="s">
        <v>300</v>
      </c>
      <c r="S149" s="315">
        <v>0</v>
      </c>
      <c r="T149" s="315">
        <v>48</v>
      </c>
      <c r="U149" s="315">
        <v>12</v>
      </c>
      <c r="V149" s="315">
        <v>24</v>
      </c>
      <c r="W149" s="315">
        <v>36</v>
      </c>
      <c r="X149" s="315">
        <v>48</v>
      </c>
      <c r="Y149" s="310">
        <v>500</v>
      </c>
      <c r="Z149" s="310">
        <v>2000</v>
      </c>
      <c r="AA149" s="310">
        <v>0</v>
      </c>
      <c r="AB149" s="310">
        <f t="shared" si="47"/>
        <v>2500</v>
      </c>
      <c r="AC149" s="311">
        <f t="shared" si="35"/>
        <v>515</v>
      </c>
      <c r="AD149" s="311">
        <f t="shared" si="36"/>
        <v>2060</v>
      </c>
      <c r="AE149" s="311">
        <f t="shared" si="37"/>
        <v>0</v>
      </c>
      <c r="AF149" s="323">
        <f t="shared" si="38"/>
        <v>2575</v>
      </c>
      <c r="AG149" s="312">
        <f t="shared" si="41"/>
        <v>530.45</v>
      </c>
      <c r="AH149" s="323">
        <f t="shared" si="42"/>
        <v>2121.8</v>
      </c>
      <c r="AI149" s="312">
        <f t="shared" si="41"/>
        <v>0</v>
      </c>
      <c r="AJ149" s="311">
        <f t="shared" si="43"/>
        <v>2652.25</v>
      </c>
      <c r="AK149" s="311">
        <f t="shared" si="44"/>
        <v>546.3635</v>
      </c>
      <c r="AL149" s="311">
        <f t="shared" si="45"/>
        <v>2185.454</v>
      </c>
      <c r="AM149" s="311">
        <f t="shared" si="46"/>
        <v>0</v>
      </c>
      <c r="AN149" s="329">
        <f t="shared" si="39"/>
        <v>2731.8175</v>
      </c>
      <c r="AO149" s="312">
        <f t="shared" si="40"/>
        <v>10459.067500000001</v>
      </c>
    </row>
    <row r="150" spans="1:41" s="238" customFormat="1" ht="72">
      <c r="A150" s="486"/>
      <c r="B150" s="486"/>
      <c r="C150" s="486"/>
      <c r="D150" s="496"/>
      <c r="E150" s="302"/>
      <c r="F150" s="335"/>
      <c r="G150" s="336"/>
      <c r="H150" s="315"/>
      <c r="I150" s="315"/>
      <c r="J150" s="315"/>
      <c r="K150" s="315"/>
      <c r="L150" s="315"/>
      <c r="M150" s="315"/>
      <c r="N150" s="480"/>
      <c r="O150" s="503"/>
      <c r="P150" s="327">
        <v>1</v>
      </c>
      <c r="Q150" s="313" t="s">
        <v>475</v>
      </c>
      <c r="R150" s="314" t="s">
        <v>113</v>
      </c>
      <c r="S150" s="315">
        <v>0</v>
      </c>
      <c r="T150" s="315">
        <v>300</v>
      </c>
      <c r="U150" s="315">
        <v>300</v>
      </c>
      <c r="V150" s="315">
        <v>300</v>
      </c>
      <c r="W150" s="315">
        <v>300</v>
      </c>
      <c r="X150" s="315">
        <v>300</v>
      </c>
      <c r="Y150" s="310">
        <v>500</v>
      </c>
      <c r="Z150" s="310">
        <v>2000</v>
      </c>
      <c r="AA150" s="310">
        <v>0</v>
      </c>
      <c r="AB150" s="310">
        <f t="shared" si="47"/>
        <v>2500</v>
      </c>
      <c r="AC150" s="311">
        <f t="shared" si="35"/>
        <v>515</v>
      </c>
      <c r="AD150" s="311">
        <f t="shared" si="36"/>
        <v>2060</v>
      </c>
      <c r="AE150" s="311">
        <f t="shared" si="37"/>
        <v>0</v>
      </c>
      <c r="AF150" s="323">
        <f t="shared" si="38"/>
        <v>2575</v>
      </c>
      <c r="AG150" s="311">
        <f t="shared" si="41"/>
        <v>530.45</v>
      </c>
      <c r="AH150" s="311">
        <f t="shared" si="42"/>
        <v>2121.8</v>
      </c>
      <c r="AI150" s="311">
        <f t="shared" si="41"/>
        <v>0</v>
      </c>
      <c r="AJ150" s="311">
        <f t="shared" si="43"/>
        <v>2652.25</v>
      </c>
      <c r="AK150" s="311">
        <f t="shared" si="44"/>
        <v>546.3635</v>
      </c>
      <c r="AL150" s="311">
        <f t="shared" si="45"/>
        <v>2185.454</v>
      </c>
      <c r="AM150" s="311">
        <f t="shared" si="46"/>
        <v>0</v>
      </c>
      <c r="AN150" s="329">
        <f t="shared" si="39"/>
        <v>2731.8175</v>
      </c>
      <c r="AO150" s="311">
        <f t="shared" si="40"/>
        <v>10459.067500000001</v>
      </c>
    </row>
    <row r="151" spans="1:41" s="238" customFormat="1" ht="60">
      <c r="A151" s="486"/>
      <c r="B151" s="486"/>
      <c r="C151" s="486"/>
      <c r="D151" s="496"/>
      <c r="E151" s="302"/>
      <c r="F151" s="335"/>
      <c r="G151" s="336"/>
      <c r="H151" s="315"/>
      <c r="I151" s="315"/>
      <c r="J151" s="315"/>
      <c r="K151" s="315"/>
      <c r="L151" s="315"/>
      <c r="M151" s="315"/>
      <c r="N151" s="481"/>
      <c r="O151" s="502"/>
      <c r="P151" s="327">
        <v>1</v>
      </c>
      <c r="Q151" s="313" t="s">
        <v>476</v>
      </c>
      <c r="R151" s="314" t="s">
        <v>114</v>
      </c>
      <c r="S151" s="315">
        <v>0</v>
      </c>
      <c r="T151" s="315">
        <v>250</v>
      </c>
      <c r="U151" s="315">
        <v>50</v>
      </c>
      <c r="V151" s="315">
        <v>100</v>
      </c>
      <c r="W151" s="315">
        <v>150</v>
      </c>
      <c r="X151" s="315">
        <v>250</v>
      </c>
      <c r="Y151" s="310">
        <v>500</v>
      </c>
      <c r="Z151" s="310">
        <v>2000</v>
      </c>
      <c r="AA151" s="310">
        <v>0</v>
      </c>
      <c r="AB151" s="310">
        <f t="shared" si="47"/>
        <v>2500</v>
      </c>
      <c r="AC151" s="311">
        <f t="shared" si="35"/>
        <v>515</v>
      </c>
      <c r="AD151" s="311">
        <f t="shared" si="36"/>
        <v>2060</v>
      </c>
      <c r="AE151" s="311">
        <f t="shared" si="37"/>
        <v>0</v>
      </c>
      <c r="AF151" s="312">
        <f t="shared" si="38"/>
        <v>2575</v>
      </c>
      <c r="AG151" s="311">
        <f t="shared" si="41"/>
        <v>530.45</v>
      </c>
      <c r="AH151" s="311">
        <f t="shared" si="42"/>
        <v>2121.8</v>
      </c>
      <c r="AI151" s="311">
        <f t="shared" si="41"/>
        <v>0</v>
      </c>
      <c r="AJ151" s="311">
        <f t="shared" si="43"/>
        <v>2652.25</v>
      </c>
      <c r="AK151" s="311">
        <f t="shared" si="44"/>
        <v>546.3635</v>
      </c>
      <c r="AL151" s="311">
        <f t="shared" si="45"/>
        <v>2185.454</v>
      </c>
      <c r="AM151" s="311">
        <f t="shared" si="46"/>
        <v>0</v>
      </c>
      <c r="AN151" s="329">
        <f t="shared" si="39"/>
        <v>2731.8175</v>
      </c>
      <c r="AO151" s="311">
        <f t="shared" si="40"/>
        <v>10459.067500000001</v>
      </c>
    </row>
    <row r="152" spans="1:41" s="238" customFormat="1" ht="84">
      <c r="A152" s="486"/>
      <c r="B152" s="486"/>
      <c r="C152" s="486"/>
      <c r="D152" s="496"/>
      <c r="E152" s="302"/>
      <c r="F152" s="335"/>
      <c r="G152" s="336"/>
      <c r="H152" s="315"/>
      <c r="I152" s="315"/>
      <c r="J152" s="315"/>
      <c r="K152" s="315"/>
      <c r="L152" s="315"/>
      <c r="M152" s="315"/>
      <c r="N152" s="479">
        <v>20</v>
      </c>
      <c r="O152" s="479" t="s">
        <v>477</v>
      </c>
      <c r="P152" s="327">
        <v>1</v>
      </c>
      <c r="Q152" s="313" t="s">
        <v>119</v>
      </c>
      <c r="R152" s="314" t="s">
        <v>116</v>
      </c>
      <c r="S152" s="315">
        <v>0</v>
      </c>
      <c r="T152" s="315">
        <v>120</v>
      </c>
      <c r="U152" s="315">
        <v>120</v>
      </c>
      <c r="V152" s="315">
        <v>120</v>
      </c>
      <c r="W152" s="315">
        <v>120</v>
      </c>
      <c r="X152" s="315">
        <v>120</v>
      </c>
      <c r="Y152" s="310">
        <v>0</v>
      </c>
      <c r="Z152" s="310">
        <v>1000</v>
      </c>
      <c r="AA152" s="310">
        <v>0</v>
      </c>
      <c r="AB152" s="310">
        <f t="shared" si="47"/>
        <v>1000</v>
      </c>
      <c r="AC152" s="311">
        <f aca="true" t="shared" si="48" ref="AC152:AC192">Y152*3%+Y152</f>
        <v>0</v>
      </c>
      <c r="AD152" s="311">
        <f aca="true" t="shared" si="49" ref="AD152:AD192">Z152*3%+Z152</f>
        <v>1030</v>
      </c>
      <c r="AE152" s="311">
        <f aca="true" t="shared" si="50" ref="AE152:AE192">AA152*3%+AA152</f>
        <v>0</v>
      </c>
      <c r="AF152" s="323">
        <f t="shared" si="38"/>
        <v>1030</v>
      </c>
      <c r="AG152" s="312">
        <f t="shared" si="41"/>
        <v>0</v>
      </c>
      <c r="AH152" s="323">
        <f t="shared" si="42"/>
        <v>1060.9</v>
      </c>
      <c r="AI152" s="312">
        <f t="shared" si="41"/>
        <v>0</v>
      </c>
      <c r="AJ152" s="311">
        <f t="shared" si="43"/>
        <v>1060.9</v>
      </c>
      <c r="AK152" s="311">
        <f t="shared" si="44"/>
        <v>0</v>
      </c>
      <c r="AL152" s="311">
        <f t="shared" si="45"/>
        <v>1092.727</v>
      </c>
      <c r="AM152" s="311">
        <f t="shared" si="46"/>
        <v>0</v>
      </c>
      <c r="AN152" s="329">
        <f t="shared" si="39"/>
        <v>1092.727</v>
      </c>
      <c r="AO152" s="312">
        <f t="shared" si="40"/>
        <v>4183.627</v>
      </c>
    </row>
    <row r="153" spans="1:41" s="238" customFormat="1" ht="132">
      <c r="A153" s="486"/>
      <c r="B153" s="486"/>
      <c r="C153" s="486"/>
      <c r="D153" s="496"/>
      <c r="E153" s="302"/>
      <c r="F153" s="335"/>
      <c r="G153" s="336"/>
      <c r="H153" s="315"/>
      <c r="I153" s="315"/>
      <c r="J153" s="315"/>
      <c r="K153" s="315"/>
      <c r="L153" s="315"/>
      <c r="M153" s="315"/>
      <c r="N153" s="480"/>
      <c r="O153" s="480"/>
      <c r="P153" s="327">
        <v>1</v>
      </c>
      <c r="Q153" s="313" t="s">
        <v>234</v>
      </c>
      <c r="R153" s="314" t="s">
        <v>478</v>
      </c>
      <c r="S153" s="315">
        <v>0</v>
      </c>
      <c r="T153" s="315">
        <v>120</v>
      </c>
      <c r="U153" s="315">
        <v>30</v>
      </c>
      <c r="V153" s="315">
        <v>60</v>
      </c>
      <c r="W153" s="315">
        <v>90</v>
      </c>
      <c r="X153" s="315">
        <v>120</v>
      </c>
      <c r="Y153" s="310">
        <v>0</v>
      </c>
      <c r="Z153" s="310">
        <v>1000</v>
      </c>
      <c r="AA153" s="310">
        <v>0</v>
      </c>
      <c r="AB153" s="310">
        <f t="shared" si="47"/>
        <v>1000</v>
      </c>
      <c r="AC153" s="311">
        <f t="shared" si="48"/>
        <v>0</v>
      </c>
      <c r="AD153" s="311">
        <f t="shared" si="49"/>
        <v>1030</v>
      </c>
      <c r="AE153" s="311">
        <f t="shared" si="50"/>
        <v>0</v>
      </c>
      <c r="AF153" s="312">
        <f t="shared" si="38"/>
        <v>1030</v>
      </c>
      <c r="AG153" s="311">
        <f t="shared" si="41"/>
        <v>0</v>
      </c>
      <c r="AH153" s="311">
        <f t="shared" si="42"/>
        <v>1060.9</v>
      </c>
      <c r="AI153" s="311">
        <f t="shared" si="41"/>
        <v>0</v>
      </c>
      <c r="AJ153" s="311">
        <f t="shared" si="43"/>
        <v>1060.9</v>
      </c>
      <c r="AK153" s="311">
        <f t="shared" si="44"/>
        <v>0</v>
      </c>
      <c r="AL153" s="311">
        <f t="shared" si="45"/>
        <v>1092.727</v>
      </c>
      <c r="AM153" s="311">
        <f t="shared" si="46"/>
        <v>0</v>
      </c>
      <c r="AN153" s="329">
        <f t="shared" si="39"/>
        <v>1092.727</v>
      </c>
      <c r="AO153" s="311">
        <f t="shared" si="40"/>
        <v>4183.627</v>
      </c>
    </row>
    <row r="154" spans="1:41" s="238" customFormat="1" ht="72">
      <c r="A154" s="486"/>
      <c r="B154" s="486"/>
      <c r="C154" s="486"/>
      <c r="D154" s="496"/>
      <c r="E154" s="302"/>
      <c r="F154" s="335"/>
      <c r="G154" s="336"/>
      <c r="H154" s="315"/>
      <c r="I154" s="315"/>
      <c r="J154" s="315"/>
      <c r="K154" s="315"/>
      <c r="L154" s="315"/>
      <c r="M154" s="315"/>
      <c r="N154" s="481"/>
      <c r="O154" s="481"/>
      <c r="P154" s="327">
        <v>1</v>
      </c>
      <c r="Q154" s="313" t="s">
        <v>118</v>
      </c>
      <c r="R154" s="314" t="s">
        <v>117</v>
      </c>
      <c r="S154" s="315">
        <v>0</v>
      </c>
      <c r="T154" s="315">
        <v>80</v>
      </c>
      <c r="U154" s="315">
        <v>20</v>
      </c>
      <c r="V154" s="315">
        <v>40</v>
      </c>
      <c r="W154" s="315">
        <v>60</v>
      </c>
      <c r="X154" s="315">
        <v>80</v>
      </c>
      <c r="Y154" s="310">
        <v>0</v>
      </c>
      <c r="Z154" s="310">
        <v>1000</v>
      </c>
      <c r="AA154" s="310">
        <v>0</v>
      </c>
      <c r="AB154" s="310">
        <f t="shared" si="47"/>
        <v>1000</v>
      </c>
      <c r="AC154" s="311">
        <f t="shared" si="48"/>
        <v>0</v>
      </c>
      <c r="AD154" s="311">
        <f t="shared" si="49"/>
        <v>1030</v>
      </c>
      <c r="AE154" s="311">
        <f t="shared" si="50"/>
        <v>0</v>
      </c>
      <c r="AF154" s="323">
        <f t="shared" si="38"/>
        <v>1030</v>
      </c>
      <c r="AG154" s="311">
        <f t="shared" si="41"/>
        <v>0</v>
      </c>
      <c r="AH154" s="311">
        <f t="shared" si="42"/>
        <v>1060.9</v>
      </c>
      <c r="AI154" s="311">
        <f t="shared" si="41"/>
        <v>0</v>
      </c>
      <c r="AJ154" s="311">
        <f t="shared" si="43"/>
        <v>1060.9</v>
      </c>
      <c r="AK154" s="311">
        <f t="shared" si="44"/>
        <v>0</v>
      </c>
      <c r="AL154" s="311">
        <f t="shared" si="45"/>
        <v>1092.727</v>
      </c>
      <c r="AM154" s="311">
        <f t="shared" si="46"/>
        <v>0</v>
      </c>
      <c r="AN154" s="329">
        <f t="shared" si="39"/>
        <v>1092.727</v>
      </c>
      <c r="AO154" s="311">
        <f t="shared" si="40"/>
        <v>4183.627</v>
      </c>
    </row>
    <row r="155" spans="1:41" s="238" customFormat="1" ht="84">
      <c r="A155" s="486"/>
      <c r="B155" s="486"/>
      <c r="C155" s="486"/>
      <c r="D155" s="496"/>
      <c r="E155" s="302"/>
      <c r="F155" s="335"/>
      <c r="G155" s="336"/>
      <c r="H155" s="315"/>
      <c r="I155" s="315"/>
      <c r="J155" s="315"/>
      <c r="K155" s="315"/>
      <c r="L155" s="315"/>
      <c r="M155" s="315"/>
      <c r="N155" s="479">
        <v>10</v>
      </c>
      <c r="O155" s="501" t="s">
        <v>479</v>
      </c>
      <c r="P155" s="327">
        <v>1</v>
      </c>
      <c r="Q155" s="313" t="s">
        <v>110</v>
      </c>
      <c r="R155" s="314" t="s">
        <v>480</v>
      </c>
      <c r="S155" s="315">
        <v>0</v>
      </c>
      <c r="T155" s="315">
        <v>48</v>
      </c>
      <c r="U155" s="315">
        <v>12</v>
      </c>
      <c r="V155" s="315">
        <v>24</v>
      </c>
      <c r="W155" s="315">
        <v>36</v>
      </c>
      <c r="X155" s="315">
        <v>48</v>
      </c>
      <c r="Y155" s="310">
        <v>2500</v>
      </c>
      <c r="Z155" s="310">
        <v>1000</v>
      </c>
      <c r="AA155" s="310">
        <v>0</v>
      </c>
      <c r="AB155" s="310">
        <f t="shared" si="47"/>
        <v>3500</v>
      </c>
      <c r="AC155" s="311">
        <f t="shared" si="48"/>
        <v>2575</v>
      </c>
      <c r="AD155" s="311">
        <f t="shared" si="49"/>
        <v>1030</v>
      </c>
      <c r="AE155" s="311">
        <f t="shared" si="50"/>
        <v>0</v>
      </c>
      <c r="AF155" s="323">
        <f t="shared" si="38"/>
        <v>3605</v>
      </c>
      <c r="AG155" s="312">
        <f t="shared" si="41"/>
        <v>2652.25</v>
      </c>
      <c r="AH155" s="323">
        <f t="shared" si="42"/>
        <v>1060.9</v>
      </c>
      <c r="AI155" s="312">
        <f t="shared" si="41"/>
        <v>0</v>
      </c>
      <c r="AJ155" s="311">
        <f t="shared" si="43"/>
        <v>3713.15</v>
      </c>
      <c r="AK155" s="311">
        <f t="shared" si="44"/>
        <v>2731.8175</v>
      </c>
      <c r="AL155" s="311">
        <f t="shared" si="45"/>
        <v>1092.727</v>
      </c>
      <c r="AM155" s="311">
        <f t="shared" si="46"/>
        <v>0</v>
      </c>
      <c r="AN155" s="329">
        <f t="shared" si="39"/>
        <v>3824.5445</v>
      </c>
      <c r="AO155" s="312">
        <f t="shared" si="40"/>
        <v>14642.6945</v>
      </c>
    </row>
    <row r="156" spans="1:41" s="238" customFormat="1" ht="96">
      <c r="A156" s="486"/>
      <c r="B156" s="486"/>
      <c r="C156" s="486"/>
      <c r="D156" s="496"/>
      <c r="E156" s="302"/>
      <c r="F156" s="335"/>
      <c r="G156" s="336"/>
      <c r="H156" s="315"/>
      <c r="I156" s="315"/>
      <c r="J156" s="315"/>
      <c r="K156" s="315"/>
      <c r="L156" s="315"/>
      <c r="M156" s="315"/>
      <c r="N156" s="481"/>
      <c r="O156" s="502"/>
      <c r="P156" s="327">
        <v>1</v>
      </c>
      <c r="Q156" s="313" t="s">
        <v>481</v>
      </c>
      <c r="R156" s="314" t="s">
        <v>482</v>
      </c>
      <c r="S156" s="315">
        <v>31</v>
      </c>
      <c r="T156" s="315">
        <v>31</v>
      </c>
      <c r="U156" s="315">
        <v>31</v>
      </c>
      <c r="V156" s="315">
        <v>31</v>
      </c>
      <c r="W156" s="315">
        <v>31</v>
      </c>
      <c r="X156" s="315">
        <v>31</v>
      </c>
      <c r="Y156" s="310">
        <v>2500</v>
      </c>
      <c r="Z156" s="310">
        <v>2500</v>
      </c>
      <c r="AA156" s="310">
        <v>0</v>
      </c>
      <c r="AB156" s="310">
        <f t="shared" si="47"/>
        <v>5000</v>
      </c>
      <c r="AC156" s="311">
        <f t="shared" si="48"/>
        <v>2575</v>
      </c>
      <c r="AD156" s="311">
        <f t="shared" si="49"/>
        <v>2575</v>
      </c>
      <c r="AE156" s="311">
        <f t="shared" si="50"/>
        <v>0</v>
      </c>
      <c r="AF156" s="312">
        <f t="shared" si="38"/>
        <v>5150</v>
      </c>
      <c r="AG156" s="311">
        <f t="shared" si="41"/>
        <v>2652.25</v>
      </c>
      <c r="AH156" s="311">
        <f t="shared" si="42"/>
        <v>2652.25</v>
      </c>
      <c r="AI156" s="311">
        <f t="shared" si="41"/>
        <v>0</v>
      </c>
      <c r="AJ156" s="311">
        <f t="shared" si="43"/>
        <v>5304.5</v>
      </c>
      <c r="AK156" s="311">
        <f t="shared" si="44"/>
        <v>2731.8175</v>
      </c>
      <c r="AL156" s="311">
        <f t="shared" si="45"/>
        <v>2731.8175</v>
      </c>
      <c r="AM156" s="311">
        <f t="shared" si="46"/>
        <v>0</v>
      </c>
      <c r="AN156" s="329">
        <f t="shared" si="39"/>
        <v>5463.635</v>
      </c>
      <c r="AO156" s="311">
        <f t="shared" si="40"/>
        <v>20918.135000000002</v>
      </c>
    </row>
    <row r="157" spans="1:41" s="238" customFormat="1" ht="60">
      <c r="A157" s="486"/>
      <c r="B157" s="486"/>
      <c r="C157" s="486"/>
      <c r="D157" s="496"/>
      <c r="E157" s="302"/>
      <c r="F157" s="335"/>
      <c r="G157" s="336"/>
      <c r="H157" s="315"/>
      <c r="I157" s="315"/>
      <c r="J157" s="315"/>
      <c r="K157" s="315"/>
      <c r="L157" s="315"/>
      <c r="M157" s="315"/>
      <c r="N157" s="479">
        <v>10</v>
      </c>
      <c r="O157" s="498" t="s">
        <v>483</v>
      </c>
      <c r="P157" s="327">
        <v>1</v>
      </c>
      <c r="Q157" s="313" t="s">
        <v>484</v>
      </c>
      <c r="R157" s="314" t="s">
        <v>485</v>
      </c>
      <c r="S157" s="315">
        <v>0</v>
      </c>
      <c r="T157" s="315">
        <v>390</v>
      </c>
      <c r="U157" s="315">
        <v>90</v>
      </c>
      <c r="V157" s="315">
        <v>200</v>
      </c>
      <c r="W157" s="315">
        <v>300</v>
      </c>
      <c r="X157" s="315">
        <v>390</v>
      </c>
      <c r="Y157" s="310">
        <v>5000</v>
      </c>
      <c r="Z157" s="310">
        <v>0</v>
      </c>
      <c r="AA157" s="310">
        <v>0</v>
      </c>
      <c r="AB157" s="310">
        <f t="shared" si="47"/>
        <v>5000</v>
      </c>
      <c r="AC157" s="311">
        <f t="shared" si="48"/>
        <v>5150</v>
      </c>
      <c r="AD157" s="311">
        <f t="shared" si="49"/>
        <v>0</v>
      </c>
      <c r="AE157" s="311">
        <f t="shared" si="50"/>
        <v>0</v>
      </c>
      <c r="AF157" s="323">
        <f t="shared" si="38"/>
        <v>5150</v>
      </c>
      <c r="AG157" s="311">
        <f t="shared" si="41"/>
        <v>5304.5</v>
      </c>
      <c r="AH157" s="311">
        <f t="shared" si="42"/>
        <v>0</v>
      </c>
      <c r="AI157" s="311">
        <f t="shared" si="41"/>
        <v>0</v>
      </c>
      <c r="AJ157" s="311">
        <f t="shared" si="43"/>
        <v>5304.5</v>
      </c>
      <c r="AK157" s="311">
        <f t="shared" si="44"/>
        <v>5463.635</v>
      </c>
      <c r="AL157" s="311">
        <f t="shared" si="45"/>
        <v>0</v>
      </c>
      <c r="AM157" s="311">
        <f t="shared" si="46"/>
        <v>0</v>
      </c>
      <c r="AN157" s="329">
        <f t="shared" si="39"/>
        <v>5463.635</v>
      </c>
      <c r="AO157" s="311">
        <f t="shared" si="40"/>
        <v>20918.135000000002</v>
      </c>
    </row>
    <row r="158" spans="1:41" s="238" customFormat="1" ht="108">
      <c r="A158" s="486"/>
      <c r="B158" s="486"/>
      <c r="C158" s="486"/>
      <c r="D158" s="496"/>
      <c r="E158" s="302"/>
      <c r="F158" s="335"/>
      <c r="G158" s="336"/>
      <c r="H158" s="315"/>
      <c r="I158" s="315"/>
      <c r="J158" s="315"/>
      <c r="K158" s="315"/>
      <c r="L158" s="315"/>
      <c r="M158" s="315"/>
      <c r="N158" s="481"/>
      <c r="O158" s="500"/>
      <c r="P158" s="327">
        <v>1</v>
      </c>
      <c r="Q158" s="313" t="s">
        <v>107</v>
      </c>
      <c r="R158" s="314" t="s">
        <v>486</v>
      </c>
      <c r="S158" s="315">
        <v>0</v>
      </c>
      <c r="T158" s="315">
        <v>20</v>
      </c>
      <c r="U158" s="315">
        <v>20</v>
      </c>
      <c r="V158" s="315">
        <v>20</v>
      </c>
      <c r="W158" s="315">
        <v>20</v>
      </c>
      <c r="X158" s="315">
        <v>20</v>
      </c>
      <c r="Y158" s="310">
        <v>4000</v>
      </c>
      <c r="Z158" s="310">
        <v>0</v>
      </c>
      <c r="AA158" s="310">
        <v>0</v>
      </c>
      <c r="AB158" s="310">
        <f t="shared" si="47"/>
        <v>4000</v>
      </c>
      <c r="AC158" s="311">
        <f t="shared" si="48"/>
        <v>4120</v>
      </c>
      <c r="AD158" s="311">
        <f t="shared" si="49"/>
        <v>0</v>
      </c>
      <c r="AE158" s="311">
        <f t="shared" si="50"/>
        <v>0</v>
      </c>
      <c r="AF158" s="312">
        <f t="shared" si="38"/>
        <v>4120</v>
      </c>
      <c r="AG158" s="312">
        <f t="shared" si="41"/>
        <v>4243.6</v>
      </c>
      <c r="AH158" s="323">
        <f t="shared" si="42"/>
        <v>0</v>
      </c>
      <c r="AI158" s="312">
        <f t="shared" si="41"/>
        <v>0</v>
      </c>
      <c r="AJ158" s="311">
        <f t="shared" si="43"/>
        <v>4243.6</v>
      </c>
      <c r="AK158" s="311">
        <f t="shared" si="44"/>
        <v>4370.908</v>
      </c>
      <c r="AL158" s="311">
        <f t="shared" si="45"/>
        <v>0</v>
      </c>
      <c r="AM158" s="311">
        <f t="shared" si="46"/>
        <v>0</v>
      </c>
      <c r="AN158" s="329">
        <f t="shared" si="39"/>
        <v>4370.908</v>
      </c>
      <c r="AO158" s="312">
        <f t="shared" si="40"/>
        <v>16734.508</v>
      </c>
    </row>
    <row r="159" spans="1:41" s="238" customFormat="1" ht="168.75">
      <c r="A159" s="486"/>
      <c r="B159" s="486"/>
      <c r="C159" s="486"/>
      <c r="D159" s="496"/>
      <c r="E159" s="302">
        <v>30</v>
      </c>
      <c r="F159" s="330" t="s">
        <v>727</v>
      </c>
      <c r="G159" s="328" t="s">
        <v>740</v>
      </c>
      <c r="H159" s="325">
        <v>1</v>
      </c>
      <c r="I159" s="325">
        <v>0.7</v>
      </c>
      <c r="J159" s="325">
        <v>0.95</v>
      </c>
      <c r="K159" s="325">
        <v>0.9</v>
      </c>
      <c r="L159" s="325">
        <v>0.8</v>
      </c>
      <c r="M159" s="325">
        <v>0.7</v>
      </c>
      <c r="N159" s="479">
        <v>10</v>
      </c>
      <c r="O159" s="509" t="s">
        <v>487</v>
      </c>
      <c r="P159" s="336">
        <v>1</v>
      </c>
      <c r="Q159" s="313" t="s">
        <v>488</v>
      </c>
      <c r="R159" s="314" t="s">
        <v>489</v>
      </c>
      <c r="S159" s="315">
        <v>0</v>
      </c>
      <c r="T159" s="315">
        <v>1</v>
      </c>
      <c r="U159" s="315">
        <v>1</v>
      </c>
      <c r="V159" s="315"/>
      <c r="W159" s="315"/>
      <c r="X159" s="315"/>
      <c r="Y159" s="310">
        <v>1000</v>
      </c>
      <c r="Z159" s="310">
        <v>0</v>
      </c>
      <c r="AA159" s="310">
        <v>0</v>
      </c>
      <c r="AB159" s="310">
        <f t="shared" si="47"/>
        <v>1000</v>
      </c>
      <c r="AC159" s="311">
        <v>0</v>
      </c>
      <c r="AD159" s="311">
        <f t="shared" si="49"/>
        <v>0</v>
      </c>
      <c r="AE159" s="311">
        <f t="shared" si="50"/>
        <v>0</v>
      </c>
      <c r="AF159" s="323">
        <f t="shared" si="38"/>
        <v>0</v>
      </c>
      <c r="AG159" s="311">
        <f t="shared" si="41"/>
        <v>0</v>
      </c>
      <c r="AH159" s="311">
        <f t="shared" si="42"/>
        <v>0</v>
      </c>
      <c r="AI159" s="311">
        <f t="shared" si="41"/>
        <v>0</v>
      </c>
      <c r="AJ159" s="311">
        <f t="shared" si="43"/>
        <v>0</v>
      </c>
      <c r="AK159" s="311">
        <f t="shared" si="44"/>
        <v>0</v>
      </c>
      <c r="AL159" s="311">
        <f t="shared" si="45"/>
        <v>0</v>
      </c>
      <c r="AM159" s="311">
        <f t="shared" si="46"/>
        <v>0</v>
      </c>
      <c r="AN159" s="329">
        <f t="shared" si="39"/>
        <v>0</v>
      </c>
      <c r="AO159" s="311">
        <f t="shared" si="40"/>
        <v>1000</v>
      </c>
    </row>
    <row r="160" spans="1:41" s="238" customFormat="1" ht="72">
      <c r="A160" s="483"/>
      <c r="B160" s="483"/>
      <c r="C160" s="483"/>
      <c r="D160" s="497"/>
      <c r="E160" s="302"/>
      <c r="F160" s="335"/>
      <c r="G160" s="336"/>
      <c r="H160" s="315"/>
      <c r="I160" s="316"/>
      <c r="J160" s="316"/>
      <c r="K160" s="316"/>
      <c r="L160" s="316"/>
      <c r="M160" s="316"/>
      <c r="N160" s="481"/>
      <c r="O160" s="510"/>
      <c r="P160" s="336">
        <v>1</v>
      </c>
      <c r="Q160" s="313" t="s">
        <v>881</v>
      </c>
      <c r="R160" s="314" t="s">
        <v>882</v>
      </c>
      <c r="S160" s="315">
        <v>150</v>
      </c>
      <c r="T160" s="315">
        <v>150</v>
      </c>
      <c r="U160" s="315">
        <v>150</v>
      </c>
      <c r="V160" s="315">
        <v>150</v>
      </c>
      <c r="W160" s="315">
        <v>150</v>
      </c>
      <c r="X160" s="315">
        <v>150</v>
      </c>
      <c r="Y160" s="310">
        <v>11000</v>
      </c>
      <c r="Z160" s="310">
        <v>0</v>
      </c>
      <c r="AA160" s="310">
        <v>0</v>
      </c>
      <c r="AB160" s="310">
        <f t="shared" si="47"/>
        <v>11000</v>
      </c>
      <c r="AC160" s="311">
        <v>12330</v>
      </c>
      <c r="AD160" s="311">
        <f t="shared" si="49"/>
        <v>0</v>
      </c>
      <c r="AE160" s="311">
        <f t="shared" si="50"/>
        <v>0</v>
      </c>
      <c r="AF160" s="323">
        <f t="shared" si="38"/>
        <v>12330</v>
      </c>
      <c r="AG160" s="311">
        <f t="shared" si="41"/>
        <v>12699.9</v>
      </c>
      <c r="AH160" s="311">
        <f t="shared" si="42"/>
        <v>0</v>
      </c>
      <c r="AI160" s="311">
        <f t="shared" si="41"/>
        <v>0</v>
      </c>
      <c r="AJ160" s="311">
        <f t="shared" si="43"/>
        <v>12699.9</v>
      </c>
      <c r="AK160" s="311">
        <f t="shared" si="44"/>
        <v>13080.896999999999</v>
      </c>
      <c r="AL160" s="311">
        <f t="shared" si="45"/>
        <v>0</v>
      </c>
      <c r="AM160" s="311">
        <f t="shared" si="46"/>
        <v>0</v>
      </c>
      <c r="AN160" s="329">
        <f t="shared" si="39"/>
        <v>13080.896999999999</v>
      </c>
      <c r="AO160" s="311">
        <f t="shared" si="40"/>
        <v>49110.797</v>
      </c>
    </row>
    <row r="161" spans="1:41" s="247" customFormat="1" ht="39">
      <c r="A161" s="337"/>
      <c r="B161" s="337"/>
      <c r="C161" s="337"/>
      <c r="D161" s="275" t="s">
        <v>1008</v>
      </c>
      <c r="E161" s="337"/>
      <c r="F161" s="395"/>
      <c r="G161" s="395"/>
      <c r="H161" s="396"/>
      <c r="I161" s="396"/>
      <c r="J161" s="396"/>
      <c r="K161" s="396"/>
      <c r="L161" s="396"/>
      <c r="M161" s="396"/>
      <c r="N161" s="396"/>
      <c r="O161" s="368" t="s">
        <v>786</v>
      </c>
      <c r="P161" s="398"/>
      <c r="Q161" s="370"/>
      <c r="R161" s="368"/>
      <c r="S161" s="369"/>
      <c r="T161" s="371"/>
      <c r="U161" s="371"/>
      <c r="V161" s="371"/>
      <c r="W161" s="371"/>
      <c r="X161" s="371"/>
      <c r="Y161" s="343">
        <f>Y162+Y163+Y164+Y165+Y166+Y167</f>
        <v>49331</v>
      </c>
      <c r="Z161" s="343">
        <f>Z162+Z163+Z164+Z165+Z166+Z167</f>
        <v>5500</v>
      </c>
      <c r="AA161" s="343">
        <f>AA162+AA163+AA164+AA165+AA166+AA167</f>
        <v>0</v>
      </c>
      <c r="AB161" s="343">
        <f t="shared" si="47"/>
        <v>54831</v>
      </c>
      <c r="AC161" s="343">
        <f>AC162+AC163+AC164+AC165+AC166+AC167</f>
        <v>50810.93</v>
      </c>
      <c r="AD161" s="343">
        <f>AD162+AD163+AD164+AD165+AD166+AD167</f>
        <v>5665</v>
      </c>
      <c r="AE161" s="343">
        <f>AE162+AE163+AE164+AE165+AE166+AE167</f>
        <v>0</v>
      </c>
      <c r="AF161" s="343">
        <f t="shared" si="38"/>
        <v>56475.93</v>
      </c>
      <c r="AG161" s="343">
        <f>AG162+AG163+AG164+AG165+AG166+AG167</f>
        <v>34299.9579</v>
      </c>
      <c r="AH161" s="343">
        <f>AH162+AH163+AH164+AH165+AH166+AH167</f>
        <v>5834.95</v>
      </c>
      <c r="AI161" s="343">
        <f>AI162+AI163+AI164+AI165+AI166+AI167</f>
        <v>5000</v>
      </c>
      <c r="AJ161" s="343">
        <f t="shared" si="43"/>
        <v>45134.9079</v>
      </c>
      <c r="AK161" s="343">
        <f>AK162+AK163+AK164+AK165+AK166+AK167</f>
        <v>35328.956637</v>
      </c>
      <c r="AL161" s="343">
        <f>AL162+AL163+AL164+AL165+AL166+AL167</f>
        <v>6009.9985000000015</v>
      </c>
      <c r="AM161" s="343">
        <f>AM162+AM163+AM164+AM165+AM166+AM167</f>
        <v>5150</v>
      </c>
      <c r="AN161" s="373">
        <f t="shared" si="39"/>
        <v>46488.955137000004</v>
      </c>
      <c r="AO161" s="343">
        <f t="shared" si="40"/>
        <v>202930.793037</v>
      </c>
    </row>
    <row r="162" spans="1:41" s="238" customFormat="1" ht="192">
      <c r="A162" s="482"/>
      <c r="B162" s="482" t="s">
        <v>1013</v>
      </c>
      <c r="C162" s="482">
        <v>0.94</v>
      </c>
      <c r="D162" s="495" t="s">
        <v>897</v>
      </c>
      <c r="E162" s="302">
        <v>100</v>
      </c>
      <c r="F162" s="410" t="s">
        <v>532</v>
      </c>
      <c r="G162" s="326" t="s">
        <v>533</v>
      </c>
      <c r="H162" s="325">
        <v>1</v>
      </c>
      <c r="I162" s="325">
        <v>1</v>
      </c>
      <c r="J162" s="325">
        <v>1</v>
      </c>
      <c r="K162" s="325">
        <v>1</v>
      </c>
      <c r="L162" s="325">
        <v>1</v>
      </c>
      <c r="M162" s="325">
        <v>1</v>
      </c>
      <c r="N162" s="479">
        <v>50</v>
      </c>
      <c r="O162" s="498" t="s">
        <v>534</v>
      </c>
      <c r="P162" s="327">
        <v>1</v>
      </c>
      <c r="Q162" s="313" t="s">
        <v>855</v>
      </c>
      <c r="R162" s="314" t="s">
        <v>856</v>
      </c>
      <c r="S162" s="315">
        <v>0</v>
      </c>
      <c r="T162" s="315">
        <v>4</v>
      </c>
      <c r="U162" s="315">
        <v>1</v>
      </c>
      <c r="V162" s="315">
        <v>2</v>
      </c>
      <c r="W162" s="315">
        <v>3</v>
      </c>
      <c r="X162" s="315">
        <v>4</v>
      </c>
      <c r="Y162" s="310">
        <v>20000</v>
      </c>
      <c r="Z162" s="310">
        <v>0</v>
      </c>
      <c r="AA162" s="310">
        <v>0</v>
      </c>
      <c r="AB162" s="310">
        <f t="shared" si="47"/>
        <v>20000</v>
      </c>
      <c r="AC162" s="311">
        <f t="shared" si="48"/>
        <v>20600</v>
      </c>
      <c r="AD162" s="311">
        <f t="shared" si="49"/>
        <v>0</v>
      </c>
      <c r="AE162" s="311">
        <f t="shared" si="50"/>
        <v>0</v>
      </c>
      <c r="AF162" s="323">
        <f t="shared" si="38"/>
        <v>20600</v>
      </c>
      <c r="AG162" s="311">
        <f t="shared" si="41"/>
        <v>21218</v>
      </c>
      <c r="AH162" s="311">
        <f t="shared" si="42"/>
        <v>0</v>
      </c>
      <c r="AI162" s="311">
        <f t="shared" si="41"/>
        <v>0</v>
      </c>
      <c r="AJ162" s="311">
        <f t="shared" si="43"/>
        <v>21218</v>
      </c>
      <c r="AK162" s="311">
        <f t="shared" si="44"/>
        <v>21854.54</v>
      </c>
      <c r="AL162" s="311">
        <f t="shared" si="45"/>
        <v>0</v>
      </c>
      <c r="AM162" s="311">
        <f t="shared" si="46"/>
        <v>0</v>
      </c>
      <c r="AN162" s="329">
        <f t="shared" si="39"/>
        <v>21854.54</v>
      </c>
      <c r="AO162" s="311">
        <f t="shared" si="40"/>
        <v>83672.54000000001</v>
      </c>
    </row>
    <row r="163" spans="1:41" s="238" customFormat="1" ht="120">
      <c r="A163" s="486"/>
      <c r="B163" s="486"/>
      <c r="C163" s="486"/>
      <c r="D163" s="496"/>
      <c r="E163" s="302"/>
      <c r="F163" s="335"/>
      <c r="G163" s="336"/>
      <c r="H163" s="315"/>
      <c r="I163" s="315"/>
      <c r="J163" s="315"/>
      <c r="K163" s="315"/>
      <c r="L163" s="315"/>
      <c r="M163" s="315"/>
      <c r="N163" s="481"/>
      <c r="O163" s="500"/>
      <c r="P163" s="327">
        <v>1</v>
      </c>
      <c r="Q163" s="313" t="s">
        <v>804</v>
      </c>
      <c r="R163" s="314" t="s">
        <v>805</v>
      </c>
      <c r="S163" s="315">
        <v>0</v>
      </c>
      <c r="T163" s="315">
        <v>1</v>
      </c>
      <c r="U163" s="315">
        <v>1</v>
      </c>
      <c r="V163" s="315">
        <v>1</v>
      </c>
      <c r="W163" s="315">
        <v>1</v>
      </c>
      <c r="X163" s="315">
        <v>1</v>
      </c>
      <c r="Y163" s="310">
        <v>2500</v>
      </c>
      <c r="Z163" s="310">
        <v>0</v>
      </c>
      <c r="AA163" s="310">
        <v>0</v>
      </c>
      <c r="AB163" s="310">
        <f t="shared" si="47"/>
        <v>2500</v>
      </c>
      <c r="AC163" s="311">
        <f t="shared" si="48"/>
        <v>2575</v>
      </c>
      <c r="AD163" s="311">
        <f t="shared" si="49"/>
        <v>0</v>
      </c>
      <c r="AE163" s="311">
        <f t="shared" si="50"/>
        <v>0</v>
      </c>
      <c r="AF163" s="312">
        <f t="shared" si="38"/>
        <v>2575</v>
      </c>
      <c r="AG163" s="311">
        <f t="shared" si="41"/>
        <v>2652.25</v>
      </c>
      <c r="AH163" s="311">
        <f t="shared" si="42"/>
        <v>0</v>
      </c>
      <c r="AI163" s="311">
        <f t="shared" si="41"/>
        <v>0</v>
      </c>
      <c r="AJ163" s="311">
        <f t="shared" si="43"/>
        <v>2652.25</v>
      </c>
      <c r="AK163" s="311">
        <f t="shared" si="44"/>
        <v>2731.8175</v>
      </c>
      <c r="AL163" s="311">
        <f t="shared" si="45"/>
        <v>0</v>
      </c>
      <c r="AM163" s="311">
        <f t="shared" si="46"/>
        <v>0</v>
      </c>
      <c r="AN163" s="329">
        <f t="shared" si="39"/>
        <v>2731.8175</v>
      </c>
      <c r="AO163" s="311">
        <f t="shared" si="40"/>
        <v>10459.067500000001</v>
      </c>
    </row>
    <row r="164" spans="1:41" s="238" customFormat="1" ht="96">
      <c r="A164" s="486"/>
      <c r="B164" s="486"/>
      <c r="C164" s="486"/>
      <c r="D164" s="496"/>
      <c r="E164" s="302"/>
      <c r="F164" s="335"/>
      <c r="G164" s="336"/>
      <c r="H164" s="315"/>
      <c r="I164" s="315"/>
      <c r="J164" s="315"/>
      <c r="K164" s="315"/>
      <c r="L164" s="315"/>
      <c r="M164" s="315"/>
      <c r="N164" s="479">
        <v>50</v>
      </c>
      <c r="O164" s="498" t="s">
        <v>535</v>
      </c>
      <c r="P164" s="327">
        <v>1</v>
      </c>
      <c r="Q164" s="313" t="s">
        <v>536</v>
      </c>
      <c r="R164" s="314" t="s">
        <v>283</v>
      </c>
      <c r="S164" s="315">
        <v>0</v>
      </c>
      <c r="T164" s="315">
        <v>1</v>
      </c>
      <c r="U164" s="315">
        <v>1</v>
      </c>
      <c r="V164" s="315">
        <v>1</v>
      </c>
      <c r="W164" s="315">
        <v>1</v>
      </c>
      <c r="X164" s="315">
        <v>1</v>
      </c>
      <c r="Y164" s="310">
        <v>4331</v>
      </c>
      <c r="Z164" s="310">
        <v>2000</v>
      </c>
      <c r="AA164" s="310">
        <v>0</v>
      </c>
      <c r="AB164" s="310">
        <f t="shared" si="47"/>
        <v>6331</v>
      </c>
      <c r="AC164" s="311">
        <f t="shared" si="48"/>
        <v>4460.93</v>
      </c>
      <c r="AD164" s="311">
        <f t="shared" si="49"/>
        <v>2060</v>
      </c>
      <c r="AE164" s="311">
        <f t="shared" si="50"/>
        <v>0</v>
      </c>
      <c r="AF164" s="323">
        <f t="shared" si="38"/>
        <v>6520.93</v>
      </c>
      <c r="AG164" s="312">
        <f t="shared" si="41"/>
        <v>4594.7579000000005</v>
      </c>
      <c r="AH164" s="323">
        <f t="shared" si="42"/>
        <v>2121.8</v>
      </c>
      <c r="AI164" s="312">
        <f t="shared" si="41"/>
        <v>0</v>
      </c>
      <c r="AJ164" s="311">
        <f t="shared" si="43"/>
        <v>6716.557900000001</v>
      </c>
      <c r="AK164" s="311">
        <f t="shared" si="44"/>
        <v>4732.6006370000005</v>
      </c>
      <c r="AL164" s="311">
        <f t="shared" si="45"/>
        <v>2185.454</v>
      </c>
      <c r="AM164" s="311">
        <f t="shared" si="46"/>
        <v>0</v>
      </c>
      <c r="AN164" s="329">
        <f t="shared" si="39"/>
        <v>6918.054637000001</v>
      </c>
      <c r="AO164" s="312">
        <f t="shared" si="40"/>
        <v>26486.542537</v>
      </c>
    </row>
    <row r="165" spans="1:41" s="238" customFormat="1" ht="84">
      <c r="A165" s="486"/>
      <c r="B165" s="486"/>
      <c r="C165" s="486"/>
      <c r="D165" s="496"/>
      <c r="E165" s="302"/>
      <c r="F165" s="335"/>
      <c r="G165" s="336"/>
      <c r="H165" s="315"/>
      <c r="I165" s="315"/>
      <c r="J165" s="315"/>
      <c r="K165" s="315"/>
      <c r="L165" s="315"/>
      <c r="M165" s="315"/>
      <c r="N165" s="480"/>
      <c r="O165" s="499"/>
      <c r="P165" s="327">
        <v>1</v>
      </c>
      <c r="Q165" s="313" t="s">
        <v>857</v>
      </c>
      <c r="R165" s="314" t="s">
        <v>858</v>
      </c>
      <c r="S165" s="325">
        <v>0.8</v>
      </c>
      <c r="T165" s="325">
        <v>1</v>
      </c>
      <c r="U165" s="325">
        <v>0.85</v>
      </c>
      <c r="V165" s="325">
        <v>0.9</v>
      </c>
      <c r="W165" s="325">
        <v>0.95</v>
      </c>
      <c r="X165" s="325">
        <v>1</v>
      </c>
      <c r="Y165" s="310">
        <v>17000</v>
      </c>
      <c r="Z165" s="310">
        <v>2500</v>
      </c>
      <c r="AA165" s="310">
        <v>0</v>
      </c>
      <c r="AB165" s="310">
        <f t="shared" si="47"/>
        <v>19500</v>
      </c>
      <c r="AC165" s="311">
        <f t="shared" si="48"/>
        <v>17510</v>
      </c>
      <c r="AD165" s="311">
        <f t="shared" si="49"/>
        <v>2575</v>
      </c>
      <c r="AE165" s="311">
        <f t="shared" si="50"/>
        <v>0</v>
      </c>
      <c r="AF165" s="323">
        <f t="shared" si="38"/>
        <v>20085</v>
      </c>
      <c r="AG165" s="311">
        <v>0</v>
      </c>
      <c r="AH165" s="311">
        <f t="shared" si="42"/>
        <v>2652.25</v>
      </c>
      <c r="AI165" s="311">
        <v>5000</v>
      </c>
      <c r="AJ165" s="311">
        <f t="shared" si="43"/>
        <v>7652.25</v>
      </c>
      <c r="AK165" s="311">
        <f t="shared" si="44"/>
        <v>0</v>
      </c>
      <c r="AL165" s="311">
        <f t="shared" si="45"/>
        <v>2731.8175</v>
      </c>
      <c r="AM165" s="311">
        <f t="shared" si="46"/>
        <v>5150</v>
      </c>
      <c r="AN165" s="329">
        <f t="shared" si="39"/>
        <v>7881.8175</v>
      </c>
      <c r="AO165" s="311">
        <f t="shared" si="40"/>
        <v>55119.0675</v>
      </c>
    </row>
    <row r="166" spans="1:41" s="238" customFormat="1" ht="48">
      <c r="A166" s="486"/>
      <c r="B166" s="486"/>
      <c r="C166" s="486"/>
      <c r="D166" s="496"/>
      <c r="E166" s="302"/>
      <c r="F166" s="335"/>
      <c r="G166" s="336"/>
      <c r="H166" s="315"/>
      <c r="I166" s="315"/>
      <c r="J166" s="315"/>
      <c r="K166" s="315"/>
      <c r="L166" s="315"/>
      <c r="M166" s="315"/>
      <c r="N166" s="480"/>
      <c r="O166" s="499"/>
      <c r="P166" s="327">
        <v>1</v>
      </c>
      <c r="Q166" s="313" t="s">
        <v>537</v>
      </c>
      <c r="R166" s="314" t="s">
        <v>538</v>
      </c>
      <c r="S166" s="325">
        <v>0.7</v>
      </c>
      <c r="T166" s="325">
        <v>1</v>
      </c>
      <c r="U166" s="325">
        <v>0.8</v>
      </c>
      <c r="V166" s="325">
        <v>0.9</v>
      </c>
      <c r="W166" s="325">
        <v>0.95</v>
      </c>
      <c r="X166" s="325">
        <v>1</v>
      </c>
      <c r="Y166" s="310">
        <v>3000</v>
      </c>
      <c r="Z166" s="310">
        <v>500</v>
      </c>
      <c r="AA166" s="310">
        <v>0</v>
      </c>
      <c r="AB166" s="310">
        <f t="shared" si="47"/>
        <v>3500</v>
      </c>
      <c r="AC166" s="311">
        <f t="shared" si="48"/>
        <v>3090</v>
      </c>
      <c r="AD166" s="311">
        <f t="shared" si="49"/>
        <v>515</v>
      </c>
      <c r="AE166" s="311">
        <f t="shared" si="50"/>
        <v>0</v>
      </c>
      <c r="AF166" s="312">
        <f t="shared" si="38"/>
        <v>3605</v>
      </c>
      <c r="AG166" s="311">
        <f t="shared" si="41"/>
        <v>3182.7</v>
      </c>
      <c r="AH166" s="311">
        <f t="shared" si="42"/>
        <v>530.45</v>
      </c>
      <c r="AI166" s="311">
        <f t="shared" si="41"/>
        <v>0</v>
      </c>
      <c r="AJ166" s="311">
        <f t="shared" si="43"/>
        <v>3713.1499999999996</v>
      </c>
      <c r="AK166" s="311">
        <f t="shared" si="44"/>
        <v>3278.1809999999996</v>
      </c>
      <c r="AL166" s="311">
        <f t="shared" si="45"/>
        <v>546.3635</v>
      </c>
      <c r="AM166" s="311">
        <f t="shared" si="46"/>
        <v>0</v>
      </c>
      <c r="AN166" s="329">
        <f t="shared" si="39"/>
        <v>3824.5444999999995</v>
      </c>
      <c r="AO166" s="311">
        <f t="shared" si="40"/>
        <v>14642.6945</v>
      </c>
    </row>
    <row r="167" spans="1:41" s="238" customFormat="1" ht="84">
      <c r="A167" s="483"/>
      <c r="B167" s="483"/>
      <c r="C167" s="483"/>
      <c r="D167" s="497"/>
      <c r="E167" s="302"/>
      <c r="F167" s="335"/>
      <c r="G167" s="336"/>
      <c r="H167" s="315"/>
      <c r="I167" s="315"/>
      <c r="J167" s="315"/>
      <c r="K167" s="315"/>
      <c r="L167" s="315"/>
      <c r="M167" s="315"/>
      <c r="N167" s="481"/>
      <c r="O167" s="500"/>
      <c r="P167" s="327">
        <v>1</v>
      </c>
      <c r="Q167" s="313" t="s">
        <v>859</v>
      </c>
      <c r="R167" s="314" t="s">
        <v>539</v>
      </c>
      <c r="S167" s="315">
        <v>0</v>
      </c>
      <c r="T167" s="315">
        <v>1</v>
      </c>
      <c r="U167" s="315">
        <v>1</v>
      </c>
      <c r="V167" s="315">
        <v>1</v>
      </c>
      <c r="W167" s="315">
        <v>1</v>
      </c>
      <c r="X167" s="315">
        <v>1</v>
      </c>
      <c r="Y167" s="310">
        <v>2500</v>
      </c>
      <c r="Z167" s="310">
        <v>500</v>
      </c>
      <c r="AA167" s="310">
        <v>0</v>
      </c>
      <c r="AB167" s="310">
        <f t="shared" si="47"/>
        <v>3000</v>
      </c>
      <c r="AC167" s="311">
        <f t="shared" si="48"/>
        <v>2575</v>
      </c>
      <c r="AD167" s="311">
        <f t="shared" si="49"/>
        <v>515</v>
      </c>
      <c r="AE167" s="311">
        <f t="shared" si="50"/>
        <v>0</v>
      </c>
      <c r="AF167" s="323">
        <f t="shared" si="38"/>
        <v>3090</v>
      </c>
      <c r="AG167" s="312">
        <f t="shared" si="41"/>
        <v>2652.25</v>
      </c>
      <c r="AH167" s="323">
        <f t="shared" si="42"/>
        <v>530.45</v>
      </c>
      <c r="AI167" s="312">
        <f t="shared" si="41"/>
        <v>0</v>
      </c>
      <c r="AJ167" s="311">
        <f t="shared" si="43"/>
        <v>3182.7</v>
      </c>
      <c r="AK167" s="311">
        <f t="shared" si="44"/>
        <v>2731.8175</v>
      </c>
      <c r="AL167" s="311">
        <f t="shared" si="45"/>
        <v>546.3635</v>
      </c>
      <c r="AM167" s="311">
        <f t="shared" si="46"/>
        <v>0</v>
      </c>
      <c r="AN167" s="329">
        <f t="shared" si="39"/>
        <v>3278.181</v>
      </c>
      <c r="AO167" s="312">
        <f t="shared" si="40"/>
        <v>12550.881000000001</v>
      </c>
    </row>
    <row r="168" spans="1:41" s="247" customFormat="1" ht="39">
      <c r="A168" s="337"/>
      <c r="B168" s="337"/>
      <c r="C168" s="337"/>
      <c r="D168" s="275" t="s">
        <v>1009</v>
      </c>
      <c r="E168" s="337"/>
      <c r="F168" s="370"/>
      <c r="G168" s="370"/>
      <c r="H168" s="406"/>
      <c r="I168" s="406"/>
      <c r="J168" s="406"/>
      <c r="K168" s="406"/>
      <c r="L168" s="406"/>
      <c r="M168" s="406"/>
      <c r="N168" s="406"/>
      <c r="O168" s="387" t="s">
        <v>787</v>
      </c>
      <c r="P168" s="340"/>
      <c r="Q168" s="370"/>
      <c r="R168" s="387"/>
      <c r="S168" s="369"/>
      <c r="T168" s="371"/>
      <c r="U168" s="371"/>
      <c r="V168" s="371"/>
      <c r="W168" s="371"/>
      <c r="X168" s="371"/>
      <c r="Y168" s="343">
        <f>Y169+Y170+Y171+Y172</f>
        <v>4500</v>
      </c>
      <c r="Z168" s="343">
        <f>Z169+Z170+Z171+Z172</f>
        <v>0</v>
      </c>
      <c r="AA168" s="343">
        <f>AA169+AA170+AA171+AA172</f>
        <v>0</v>
      </c>
      <c r="AB168" s="343">
        <f t="shared" si="47"/>
        <v>4500</v>
      </c>
      <c r="AC168" s="343">
        <f>AC169+AC170+AC171+AC172</f>
        <v>4635</v>
      </c>
      <c r="AD168" s="343">
        <f>AD169+AD170+AD171+AD172</f>
        <v>0</v>
      </c>
      <c r="AE168" s="343">
        <f>AE169+AE170+AE171+AE172</f>
        <v>0</v>
      </c>
      <c r="AF168" s="343">
        <f t="shared" si="38"/>
        <v>4635</v>
      </c>
      <c r="AG168" s="343">
        <f>AG169+AG170+AG171+AG172</f>
        <v>4774.05</v>
      </c>
      <c r="AH168" s="343">
        <f>AH169+AH170+AH171+AH172</f>
        <v>0</v>
      </c>
      <c r="AI168" s="343">
        <f>AI169+AI170+AI171+AI172</f>
        <v>0</v>
      </c>
      <c r="AJ168" s="343">
        <f t="shared" si="43"/>
        <v>4774.05</v>
      </c>
      <c r="AK168" s="343">
        <f>AK169+AK170+AK171+AK172</f>
        <v>4917.2715</v>
      </c>
      <c r="AL168" s="343">
        <f>AL169+AL170+AL171+AL172</f>
        <v>0</v>
      </c>
      <c r="AM168" s="343">
        <f>AM169+AM170+AM171+AM172</f>
        <v>0</v>
      </c>
      <c r="AN168" s="373">
        <f t="shared" si="39"/>
        <v>4917.2715</v>
      </c>
      <c r="AO168" s="343">
        <f t="shared" si="40"/>
        <v>18826.3215</v>
      </c>
    </row>
    <row r="169" spans="1:41" s="238" customFormat="1" ht="120">
      <c r="A169" s="482"/>
      <c r="B169" s="482" t="s">
        <v>1016</v>
      </c>
      <c r="C169" s="482">
        <v>0.09</v>
      </c>
      <c r="D169" s="495" t="s">
        <v>898</v>
      </c>
      <c r="E169" s="302">
        <v>100</v>
      </c>
      <c r="F169" s="313" t="s">
        <v>701</v>
      </c>
      <c r="G169" s="314" t="s">
        <v>702</v>
      </c>
      <c r="H169" s="315">
        <v>0</v>
      </c>
      <c r="I169" s="325">
        <v>1</v>
      </c>
      <c r="J169" s="325">
        <v>1</v>
      </c>
      <c r="K169" s="325">
        <v>1</v>
      </c>
      <c r="L169" s="325">
        <v>1</v>
      </c>
      <c r="M169" s="325">
        <v>1</v>
      </c>
      <c r="N169" s="479">
        <v>40</v>
      </c>
      <c r="O169" s="498" t="s">
        <v>703</v>
      </c>
      <c r="P169" s="327">
        <v>1</v>
      </c>
      <c r="Q169" s="313" t="s">
        <v>124</v>
      </c>
      <c r="R169" s="314" t="s">
        <v>125</v>
      </c>
      <c r="S169" s="315">
        <v>0</v>
      </c>
      <c r="T169" s="315">
        <v>30</v>
      </c>
      <c r="U169" s="315">
        <v>30</v>
      </c>
      <c r="V169" s="315">
        <v>30</v>
      </c>
      <c r="W169" s="315">
        <v>30</v>
      </c>
      <c r="X169" s="315">
        <v>30</v>
      </c>
      <c r="Y169" s="310">
        <v>1500</v>
      </c>
      <c r="Z169" s="310">
        <v>0</v>
      </c>
      <c r="AA169" s="310">
        <v>0</v>
      </c>
      <c r="AB169" s="310">
        <f t="shared" si="47"/>
        <v>1500</v>
      </c>
      <c r="AC169" s="311">
        <f t="shared" si="48"/>
        <v>1545</v>
      </c>
      <c r="AD169" s="311">
        <f t="shared" si="49"/>
        <v>0</v>
      </c>
      <c r="AE169" s="311">
        <f t="shared" si="50"/>
        <v>0</v>
      </c>
      <c r="AF169" s="312">
        <f t="shared" si="38"/>
        <v>1545</v>
      </c>
      <c r="AG169" s="311">
        <f t="shared" si="41"/>
        <v>1591.35</v>
      </c>
      <c r="AH169" s="311">
        <f t="shared" si="42"/>
        <v>0</v>
      </c>
      <c r="AI169" s="311">
        <f t="shared" si="41"/>
        <v>0</v>
      </c>
      <c r="AJ169" s="311">
        <f t="shared" si="43"/>
        <v>1591.35</v>
      </c>
      <c r="AK169" s="311">
        <f t="shared" si="44"/>
        <v>1639.0904999999998</v>
      </c>
      <c r="AL169" s="311">
        <f t="shared" si="45"/>
        <v>0</v>
      </c>
      <c r="AM169" s="311">
        <f t="shared" si="46"/>
        <v>0</v>
      </c>
      <c r="AN169" s="329">
        <f t="shared" si="39"/>
        <v>1639.0904999999998</v>
      </c>
      <c r="AO169" s="311">
        <f t="shared" si="40"/>
        <v>6275.440500000001</v>
      </c>
    </row>
    <row r="170" spans="1:41" s="238" customFormat="1" ht="132">
      <c r="A170" s="486"/>
      <c r="B170" s="486"/>
      <c r="C170" s="486"/>
      <c r="D170" s="496"/>
      <c r="E170" s="302"/>
      <c r="F170" s="335"/>
      <c r="G170" s="336"/>
      <c r="H170" s="315"/>
      <c r="I170" s="315"/>
      <c r="J170" s="315"/>
      <c r="K170" s="315"/>
      <c r="L170" s="315"/>
      <c r="M170" s="315"/>
      <c r="N170" s="481"/>
      <c r="O170" s="500"/>
      <c r="P170" s="327">
        <v>1</v>
      </c>
      <c r="Q170" s="313" t="s">
        <v>286</v>
      </c>
      <c r="R170" s="314" t="s">
        <v>287</v>
      </c>
      <c r="S170" s="315">
        <v>0</v>
      </c>
      <c r="T170" s="315">
        <v>4</v>
      </c>
      <c r="U170" s="315">
        <v>1</v>
      </c>
      <c r="V170" s="315">
        <v>2</v>
      </c>
      <c r="W170" s="315">
        <v>3</v>
      </c>
      <c r="X170" s="315">
        <v>4</v>
      </c>
      <c r="Y170" s="310">
        <v>1000</v>
      </c>
      <c r="Z170" s="310">
        <v>0</v>
      </c>
      <c r="AA170" s="310">
        <v>0</v>
      </c>
      <c r="AB170" s="310">
        <f t="shared" si="47"/>
        <v>1000</v>
      </c>
      <c r="AC170" s="311">
        <f t="shared" si="48"/>
        <v>1030</v>
      </c>
      <c r="AD170" s="311">
        <f t="shared" si="49"/>
        <v>0</v>
      </c>
      <c r="AE170" s="311">
        <f t="shared" si="50"/>
        <v>0</v>
      </c>
      <c r="AF170" s="323">
        <f t="shared" si="38"/>
        <v>1030</v>
      </c>
      <c r="AG170" s="312">
        <f t="shared" si="41"/>
        <v>1060.9</v>
      </c>
      <c r="AH170" s="323">
        <f t="shared" si="42"/>
        <v>0</v>
      </c>
      <c r="AI170" s="312">
        <f t="shared" si="41"/>
        <v>0</v>
      </c>
      <c r="AJ170" s="311">
        <f t="shared" si="43"/>
        <v>1060.9</v>
      </c>
      <c r="AK170" s="311">
        <f t="shared" si="44"/>
        <v>1092.727</v>
      </c>
      <c r="AL170" s="311">
        <f t="shared" si="45"/>
        <v>0</v>
      </c>
      <c r="AM170" s="311">
        <f t="shared" si="46"/>
        <v>0</v>
      </c>
      <c r="AN170" s="329">
        <f t="shared" si="39"/>
        <v>1092.727</v>
      </c>
      <c r="AO170" s="312">
        <f t="shared" si="40"/>
        <v>4183.627</v>
      </c>
    </row>
    <row r="171" spans="1:41" s="238" customFormat="1" ht="84">
      <c r="A171" s="486"/>
      <c r="B171" s="486"/>
      <c r="C171" s="486"/>
      <c r="D171" s="496"/>
      <c r="E171" s="302"/>
      <c r="F171" s="335"/>
      <c r="G171" s="336"/>
      <c r="H171" s="315"/>
      <c r="I171" s="315"/>
      <c r="J171" s="315"/>
      <c r="K171" s="315"/>
      <c r="L171" s="315"/>
      <c r="M171" s="315"/>
      <c r="N171" s="315">
        <v>30</v>
      </c>
      <c r="O171" s="394" t="s">
        <v>704</v>
      </c>
      <c r="P171" s="327">
        <v>1</v>
      </c>
      <c r="Q171" s="313" t="s">
        <v>126</v>
      </c>
      <c r="R171" s="314" t="s">
        <v>127</v>
      </c>
      <c r="S171" s="315">
        <v>0</v>
      </c>
      <c r="T171" s="315">
        <v>8</v>
      </c>
      <c r="U171" s="315">
        <v>2</v>
      </c>
      <c r="V171" s="315">
        <v>4</v>
      </c>
      <c r="W171" s="315">
        <v>6</v>
      </c>
      <c r="X171" s="315">
        <v>8</v>
      </c>
      <c r="Y171" s="310">
        <v>1000</v>
      </c>
      <c r="Z171" s="310">
        <v>0</v>
      </c>
      <c r="AA171" s="310">
        <v>0</v>
      </c>
      <c r="AB171" s="310">
        <f t="shared" si="47"/>
        <v>1000</v>
      </c>
      <c r="AC171" s="311">
        <f t="shared" si="48"/>
        <v>1030</v>
      </c>
      <c r="AD171" s="311">
        <f t="shared" si="49"/>
        <v>0</v>
      </c>
      <c r="AE171" s="311">
        <f t="shared" si="50"/>
        <v>0</v>
      </c>
      <c r="AF171" s="312">
        <f t="shared" si="38"/>
        <v>1030</v>
      </c>
      <c r="AG171" s="311">
        <f t="shared" si="41"/>
        <v>1060.9</v>
      </c>
      <c r="AH171" s="311">
        <f t="shared" si="42"/>
        <v>0</v>
      </c>
      <c r="AI171" s="311">
        <f t="shared" si="41"/>
        <v>0</v>
      </c>
      <c r="AJ171" s="311">
        <f t="shared" si="43"/>
        <v>1060.9</v>
      </c>
      <c r="AK171" s="311">
        <f t="shared" si="44"/>
        <v>1092.727</v>
      </c>
      <c r="AL171" s="311">
        <f t="shared" si="45"/>
        <v>0</v>
      </c>
      <c r="AM171" s="311">
        <f t="shared" si="46"/>
        <v>0</v>
      </c>
      <c r="AN171" s="329">
        <f t="shared" si="39"/>
        <v>1092.727</v>
      </c>
      <c r="AO171" s="311">
        <f t="shared" si="40"/>
        <v>4183.627</v>
      </c>
    </row>
    <row r="172" spans="1:41" s="238" customFormat="1" ht="84">
      <c r="A172" s="483"/>
      <c r="B172" s="483"/>
      <c r="C172" s="483"/>
      <c r="D172" s="497"/>
      <c r="E172" s="411"/>
      <c r="F172" s="335"/>
      <c r="G172" s="336"/>
      <c r="H172" s="315"/>
      <c r="I172" s="315"/>
      <c r="J172" s="315"/>
      <c r="K172" s="315"/>
      <c r="L172" s="315"/>
      <c r="M172" s="315"/>
      <c r="N172" s="315">
        <v>30</v>
      </c>
      <c r="O172" s="394" t="s">
        <v>705</v>
      </c>
      <c r="P172" s="327">
        <v>1</v>
      </c>
      <c r="Q172" s="313" t="s">
        <v>320</v>
      </c>
      <c r="R172" s="314" t="s">
        <v>321</v>
      </c>
      <c r="S172" s="315">
        <v>0</v>
      </c>
      <c r="T172" s="315">
        <v>40</v>
      </c>
      <c r="U172" s="315">
        <v>40</v>
      </c>
      <c r="V172" s="315">
        <v>40</v>
      </c>
      <c r="W172" s="315">
        <v>40</v>
      </c>
      <c r="X172" s="315">
        <v>40</v>
      </c>
      <c r="Y172" s="310">
        <v>1000</v>
      </c>
      <c r="Z172" s="310">
        <v>0</v>
      </c>
      <c r="AA172" s="310">
        <v>0</v>
      </c>
      <c r="AB172" s="310">
        <f t="shared" si="47"/>
        <v>1000</v>
      </c>
      <c r="AC172" s="311">
        <f t="shared" si="48"/>
        <v>1030</v>
      </c>
      <c r="AD172" s="311">
        <f t="shared" si="49"/>
        <v>0</v>
      </c>
      <c r="AE172" s="311">
        <f t="shared" si="50"/>
        <v>0</v>
      </c>
      <c r="AF172" s="323">
        <f t="shared" si="38"/>
        <v>1030</v>
      </c>
      <c r="AG172" s="311">
        <f t="shared" si="41"/>
        <v>1060.9</v>
      </c>
      <c r="AH172" s="311">
        <f t="shared" si="42"/>
        <v>0</v>
      </c>
      <c r="AI172" s="311">
        <f t="shared" si="41"/>
        <v>0</v>
      </c>
      <c r="AJ172" s="311">
        <f t="shared" si="43"/>
        <v>1060.9</v>
      </c>
      <c r="AK172" s="311">
        <f t="shared" si="44"/>
        <v>1092.727</v>
      </c>
      <c r="AL172" s="311">
        <f t="shared" si="45"/>
        <v>0</v>
      </c>
      <c r="AM172" s="311">
        <f t="shared" si="46"/>
        <v>0</v>
      </c>
      <c r="AN172" s="329">
        <f t="shared" si="39"/>
        <v>1092.727</v>
      </c>
      <c r="AO172" s="311">
        <f t="shared" si="40"/>
        <v>4183.627</v>
      </c>
    </row>
    <row r="173" spans="1:41" s="247" customFormat="1" ht="39">
      <c r="A173" s="337"/>
      <c r="B173" s="337"/>
      <c r="C173" s="337"/>
      <c r="D173" s="275" t="s">
        <v>1010</v>
      </c>
      <c r="E173" s="337"/>
      <c r="F173" s="370"/>
      <c r="G173" s="370"/>
      <c r="H173" s="406"/>
      <c r="I173" s="406"/>
      <c r="J173" s="406"/>
      <c r="K173" s="406"/>
      <c r="L173" s="406"/>
      <c r="M173" s="406"/>
      <c r="N173" s="406"/>
      <c r="O173" s="397" t="s">
        <v>426</v>
      </c>
      <c r="P173" s="398"/>
      <c r="Q173" s="370"/>
      <c r="R173" s="368"/>
      <c r="S173" s="369"/>
      <c r="T173" s="371"/>
      <c r="U173" s="371"/>
      <c r="V173" s="371"/>
      <c r="W173" s="371"/>
      <c r="X173" s="371"/>
      <c r="Y173" s="343">
        <f>Y174+Y175+Y176+Y177+Y178+Y179+Y180+Y181+Y182+Y183</f>
        <v>321554</v>
      </c>
      <c r="Z173" s="343">
        <f>Z174+Z175+Z176+Z177+Z178+Z179+Z180+Z181+Z182+Z183</f>
        <v>45900</v>
      </c>
      <c r="AA173" s="343">
        <f>AA174+AA175+AA176+AA177+AA178+AA179+AA180+AA181+AA182+AA183</f>
        <v>0</v>
      </c>
      <c r="AB173" s="343">
        <f t="shared" si="47"/>
        <v>367454</v>
      </c>
      <c r="AC173" s="343">
        <f>AC174+AC175+AC176+AC177+AC178+AC179+AC180+AC181+AC182+AC183</f>
        <v>269400.62</v>
      </c>
      <c r="AD173" s="343">
        <f>AD174+AD175+AD176+AD177+AD178+AD179+AD180+AD181+AD182+AD183</f>
        <v>47277</v>
      </c>
      <c r="AE173" s="343">
        <f>AE174+AE175+AE176+AE177+AE178+AE179+AE180+AE181+AE182+AE183</f>
        <v>0</v>
      </c>
      <c r="AF173" s="343">
        <f t="shared" si="38"/>
        <v>316677.62</v>
      </c>
      <c r="AG173" s="343">
        <f>AG174+AG175+AG176+AG177+AG178+AG179+AG180+AG181+AG182+AG183</f>
        <v>248628.28040000005</v>
      </c>
      <c r="AH173" s="343">
        <f>AH174+AH175+AH176+AH177+AH178+AH179+AH180+AH181+AH182+AH183</f>
        <v>20338.5139</v>
      </c>
      <c r="AI173" s="343">
        <f>AI174+AI175+AI176+AI177+AI178+AI179+AI180+AI181+AI182+AI183</f>
        <v>0</v>
      </c>
      <c r="AJ173" s="343">
        <f t="shared" si="43"/>
        <v>268966.79430000007</v>
      </c>
      <c r="AK173" s="343">
        <f>AK174+AK175+AK176+AK177+AK178+AK179+AK180+AK181+AK182+AK183</f>
        <v>256087.12881199998</v>
      </c>
      <c r="AL173" s="343">
        <f>AL174+AL175+AL176+AL177+AL178+AL179+AL180+AL181+AL182+AL183</f>
        <v>20948.669317000004</v>
      </c>
      <c r="AM173" s="343">
        <f>AM174+AM175+AM176+AM177+AM178+AM179+AM180+AM181+AM182+AM183</f>
        <v>0</v>
      </c>
      <c r="AN173" s="373">
        <f t="shared" si="39"/>
        <v>277035.798129</v>
      </c>
      <c r="AO173" s="343">
        <f t="shared" si="40"/>
        <v>1230134.212429</v>
      </c>
    </row>
    <row r="174" spans="1:41" s="238" customFormat="1" ht="144">
      <c r="A174" s="482"/>
      <c r="B174" s="482" t="s">
        <v>1016</v>
      </c>
      <c r="C174" s="482">
        <v>5.71</v>
      </c>
      <c r="D174" s="495" t="s">
        <v>899</v>
      </c>
      <c r="E174" s="302">
        <v>40</v>
      </c>
      <c r="F174" s="410" t="s">
        <v>821</v>
      </c>
      <c r="G174" s="326" t="s">
        <v>706</v>
      </c>
      <c r="H174" s="346">
        <v>0.7784</v>
      </c>
      <c r="I174" s="325">
        <v>0.7284</v>
      </c>
      <c r="J174" s="325">
        <v>0.77</v>
      </c>
      <c r="K174" s="325">
        <v>0.76</v>
      </c>
      <c r="L174" s="325">
        <v>0.75</v>
      </c>
      <c r="M174" s="325">
        <v>0.73</v>
      </c>
      <c r="N174" s="479"/>
      <c r="O174" s="498" t="s">
        <v>710</v>
      </c>
      <c r="P174" s="327">
        <v>1</v>
      </c>
      <c r="Q174" s="313" t="s">
        <v>160</v>
      </c>
      <c r="R174" s="314" t="s">
        <v>711</v>
      </c>
      <c r="S174" s="315">
        <v>0</v>
      </c>
      <c r="T174" s="315">
        <v>4</v>
      </c>
      <c r="U174" s="315">
        <v>1</v>
      </c>
      <c r="V174" s="315">
        <v>2</v>
      </c>
      <c r="W174" s="315">
        <v>3</v>
      </c>
      <c r="X174" s="315">
        <v>4</v>
      </c>
      <c r="Y174" s="310">
        <v>100084</v>
      </c>
      <c r="Z174" s="310">
        <v>0</v>
      </c>
      <c r="AA174" s="310">
        <v>0</v>
      </c>
      <c r="AB174" s="310">
        <f t="shared" si="47"/>
        <v>100084</v>
      </c>
      <c r="AC174" s="311">
        <f t="shared" si="48"/>
        <v>103086.52</v>
      </c>
      <c r="AD174" s="311">
        <f t="shared" si="49"/>
        <v>0</v>
      </c>
      <c r="AE174" s="311">
        <f t="shared" si="50"/>
        <v>0</v>
      </c>
      <c r="AF174" s="323">
        <f t="shared" si="38"/>
        <v>103086.52</v>
      </c>
      <c r="AG174" s="311">
        <f t="shared" si="41"/>
        <v>106179.1156</v>
      </c>
      <c r="AH174" s="311">
        <f t="shared" si="42"/>
        <v>0</v>
      </c>
      <c r="AI174" s="311">
        <f t="shared" si="41"/>
        <v>0</v>
      </c>
      <c r="AJ174" s="311">
        <f t="shared" si="43"/>
        <v>106179.1156</v>
      </c>
      <c r="AK174" s="311">
        <f t="shared" si="44"/>
        <v>109364.48906800001</v>
      </c>
      <c r="AL174" s="311">
        <f t="shared" si="45"/>
        <v>0</v>
      </c>
      <c r="AM174" s="311">
        <f t="shared" si="46"/>
        <v>0</v>
      </c>
      <c r="AN174" s="329">
        <f t="shared" si="39"/>
        <v>109364.48906800001</v>
      </c>
      <c r="AO174" s="311">
        <f t="shared" si="40"/>
        <v>418714.12466800003</v>
      </c>
    </row>
    <row r="175" spans="1:41" s="238" customFormat="1" ht="144">
      <c r="A175" s="486"/>
      <c r="B175" s="486"/>
      <c r="C175" s="486"/>
      <c r="D175" s="496"/>
      <c r="E175" s="302">
        <v>30</v>
      </c>
      <c r="F175" s="410" t="s">
        <v>707</v>
      </c>
      <c r="G175" s="326" t="s">
        <v>708</v>
      </c>
      <c r="H175" s="346">
        <v>0.4667</v>
      </c>
      <c r="I175" s="346">
        <v>0.7067</v>
      </c>
      <c r="J175" s="346">
        <v>0.6</v>
      </c>
      <c r="K175" s="346">
        <v>0.65</v>
      </c>
      <c r="L175" s="346">
        <v>0.69</v>
      </c>
      <c r="M175" s="346">
        <v>0.7067</v>
      </c>
      <c r="N175" s="481"/>
      <c r="O175" s="500"/>
      <c r="P175" s="327">
        <v>1</v>
      </c>
      <c r="Q175" s="313" t="s">
        <v>278</v>
      </c>
      <c r="R175" s="314" t="s">
        <v>712</v>
      </c>
      <c r="S175" s="315">
        <v>0</v>
      </c>
      <c r="T175" s="315">
        <v>4</v>
      </c>
      <c r="U175" s="315">
        <v>1</v>
      </c>
      <c r="V175" s="315">
        <v>2</v>
      </c>
      <c r="W175" s="315">
        <v>3</v>
      </c>
      <c r="X175" s="315">
        <v>4</v>
      </c>
      <c r="Y175" s="310">
        <v>41672</v>
      </c>
      <c r="Z175" s="310">
        <v>19171</v>
      </c>
      <c r="AA175" s="310">
        <v>0</v>
      </c>
      <c r="AB175" s="310">
        <f t="shared" si="47"/>
        <v>60843</v>
      </c>
      <c r="AC175" s="311">
        <f t="shared" si="48"/>
        <v>42922.16</v>
      </c>
      <c r="AD175" s="311">
        <f t="shared" si="49"/>
        <v>19746.13</v>
      </c>
      <c r="AE175" s="311">
        <f t="shared" si="50"/>
        <v>0</v>
      </c>
      <c r="AF175" s="323">
        <f t="shared" si="38"/>
        <v>62668.29000000001</v>
      </c>
      <c r="AG175" s="311">
        <f t="shared" si="41"/>
        <v>44209.8248</v>
      </c>
      <c r="AH175" s="311">
        <f t="shared" si="42"/>
        <v>20338.5139</v>
      </c>
      <c r="AI175" s="311">
        <f t="shared" si="41"/>
        <v>0</v>
      </c>
      <c r="AJ175" s="311">
        <f t="shared" si="43"/>
        <v>64548.33870000001</v>
      </c>
      <c r="AK175" s="311">
        <f t="shared" si="44"/>
        <v>45536.119544</v>
      </c>
      <c r="AL175" s="311">
        <f t="shared" si="45"/>
        <v>20948.669317000004</v>
      </c>
      <c r="AM175" s="311">
        <f t="shared" si="46"/>
        <v>0</v>
      </c>
      <c r="AN175" s="329">
        <f t="shared" si="39"/>
        <v>66484.78886100001</v>
      </c>
      <c r="AO175" s="311">
        <f t="shared" si="40"/>
        <v>254544.417561</v>
      </c>
    </row>
    <row r="176" spans="1:41" s="238" customFormat="1" ht="180">
      <c r="A176" s="486"/>
      <c r="B176" s="486"/>
      <c r="C176" s="486"/>
      <c r="D176" s="496"/>
      <c r="E176" s="302">
        <v>30</v>
      </c>
      <c r="F176" s="410" t="s">
        <v>709</v>
      </c>
      <c r="G176" s="326" t="s">
        <v>454</v>
      </c>
      <c r="H176" s="400">
        <v>70.03</v>
      </c>
      <c r="I176" s="400">
        <v>75.03</v>
      </c>
      <c r="J176" s="400">
        <v>71.03</v>
      </c>
      <c r="K176" s="400">
        <v>72.03</v>
      </c>
      <c r="L176" s="400">
        <v>73.03</v>
      </c>
      <c r="M176" s="400">
        <v>75.03</v>
      </c>
      <c r="N176" s="479">
        <v>30</v>
      </c>
      <c r="O176" s="498" t="s">
        <v>713</v>
      </c>
      <c r="P176" s="327">
        <v>1</v>
      </c>
      <c r="Q176" s="313" t="s">
        <v>714</v>
      </c>
      <c r="R176" s="314" t="s">
        <v>715</v>
      </c>
      <c r="S176" s="315">
        <v>0</v>
      </c>
      <c r="T176" s="315">
        <v>2</v>
      </c>
      <c r="U176" s="315">
        <v>2</v>
      </c>
      <c r="V176" s="315">
        <v>2</v>
      </c>
      <c r="W176" s="315">
        <v>2</v>
      </c>
      <c r="X176" s="315">
        <v>2</v>
      </c>
      <c r="Y176" s="310">
        <v>10000</v>
      </c>
      <c r="Z176" s="310">
        <v>0</v>
      </c>
      <c r="AA176" s="310">
        <v>0</v>
      </c>
      <c r="AB176" s="310">
        <f t="shared" si="47"/>
        <v>10000</v>
      </c>
      <c r="AC176" s="311">
        <f t="shared" si="48"/>
        <v>10300</v>
      </c>
      <c r="AD176" s="311">
        <f t="shared" si="49"/>
        <v>0</v>
      </c>
      <c r="AE176" s="311">
        <f t="shared" si="50"/>
        <v>0</v>
      </c>
      <c r="AF176" s="312">
        <f t="shared" si="38"/>
        <v>10300</v>
      </c>
      <c r="AG176" s="312">
        <f t="shared" si="41"/>
        <v>10609</v>
      </c>
      <c r="AH176" s="323">
        <f t="shared" si="42"/>
        <v>0</v>
      </c>
      <c r="AI176" s="312">
        <f t="shared" si="41"/>
        <v>0</v>
      </c>
      <c r="AJ176" s="311">
        <f t="shared" si="43"/>
        <v>10609</v>
      </c>
      <c r="AK176" s="311">
        <f t="shared" si="44"/>
        <v>10927.27</v>
      </c>
      <c r="AL176" s="311">
        <f t="shared" si="45"/>
        <v>0</v>
      </c>
      <c r="AM176" s="311">
        <f t="shared" si="46"/>
        <v>0</v>
      </c>
      <c r="AN176" s="329">
        <f t="shared" si="39"/>
        <v>10927.27</v>
      </c>
      <c r="AO176" s="312">
        <f t="shared" si="40"/>
        <v>41836.270000000004</v>
      </c>
    </row>
    <row r="177" spans="1:41" s="238" customFormat="1" ht="156">
      <c r="A177" s="486"/>
      <c r="B177" s="486"/>
      <c r="C177" s="486"/>
      <c r="D177" s="496"/>
      <c r="E177" s="302"/>
      <c r="F177" s="412"/>
      <c r="G177" s="412"/>
      <c r="H177" s="413"/>
      <c r="I177" s="413"/>
      <c r="J177" s="413"/>
      <c r="K177" s="413"/>
      <c r="L177" s="413"/>
      <c r="M177" s="413"/>
      <c r="N177" s="481"/>
      <c r="O177" s="500"/>
      <c r="P177" s="327">
        <v>1</v>
      </c>
      <c r="Q177" s="313" t="s">
        <v>854</v>
      </c>
      <c r="R177" s="314" t="s">
        <v>735</v>
      </c>
      <c r="S177" s="315">
        <v>0</v>
      </c>
      <c r="T177" s="315">
        <v>48</v>
      </c>
      <c r="U177" s="315">
        <v>12</v>
      </c>
      <c r="V177" s="315">
        <v>24</v>
      </c>
      <c r="W177" s="315">
        <v>36</v>
      </c>
      <c r="X177" s="315">
        <v>48</v>
      </c>
      <c r="Y177" s="310">
        <v>5600</v>
      </c>
      <c r="Z177" s="310">
        <v>0</v>
      </c>
      <c r="AA177" s="310">
        <v>0</v>
      </c>
      <c r="AB177" s="310">
        <f t="shared" si="47"/>
        <v>5600</v>
      </c>
      <c r="AC177" s="311">
        <f t="shared" si="48"/>
        <v>5768</v>
      </c>
      <c r="AD177" s="311">
        <f t="shared" si="49"/>
        <v>0</v>
      </c>
      <c r="AE177" s="311">
        <f t="shared" si="50"/>
        <v>0</v>
      </c>
      <c r="AF177" s="323">
        <f t="shared" si="38"/>
        <v>5768</v>
      </c>
      <c r="AG177" s="311">
        <f t="shared" si="41"/>
        <v>5941.04</v>
      </c>
      <c r="AH177" s="311">
        <f t="shared" si="42"/>
        <v>0</v>
      </c>
      <c r="AI177" s="311">
        <f t="shared" si="41"/>
        <v>0</v>
      </c>
      <c r="AJ177" s="311">
        <f t="shared" si="43"/>
        <v>5941.04</v>
      </c>
      <c r="AK177" s="311">
        <f t="shared" si="44"/>
        <v>6119.2712</v>
      </c>
      <c r="AL177" s="311">
        <f t="shared" si="45"/>
        <v>0</v>
      </c>
      <c r="AM177" s="311">
        <f t="shared" si="46"/>
        <v>0</v>
      </c>
      <c r="AN177" s="329">
        <f t="shared" si="39"/>
        <v>6119.2712</v>
      </c>
      <c r="AO177" s="311">
        <f t="shared" si="40"/>
        <v>23428.3112</v>
      </c>
    </row>
    <row r="178" spans="1:41" s="238" customFormat="1" ht="48">
      <c r="A178" s="486"/>
      <c r="B178" s="486"/>
      <c r="C178" s="486"/>
      <c r="D178" s="496"/>
      <c r="E178" s="302"/>
      <c r="F178" s="412"/>
      <c r="G178" s="412"/>
      <c r="H178" s="413"/>
      <c r="I178" s="413"/>
      <c r="J178" s="413"/>
      <c r="K178" s="413"/>
      <c r="L178" s="413"/>
      <c r="M178" s="413"/>
      <c r="N178" s="414">
        <v>10</v>
      </c>
      <c r="O178" s="394" t="s">
        <v>429</v>
      </c>
      <c r="P178" s="327">
        <v>1</v>
      </c>
      <c r="Q178" s="313" t="s">
        <v>273</v>
      </c>
      <c r="R178" s="314" t="s">
        <v>15</v>
      </c>
      <c r="S178" s="315">
        <v>0</v>
      </c>
      <c r="T178" s="315">
        <v>5</v>
      </c>
      <c r="U178" s="315">
        <v>5</v>
      </c>
      <c r="V178" s="315">
        <v>5</v>
      </c>
      <c r="W178" s="315">
        <v>5</v>
      </c>
      <c r="X178" s="315">
        <v>5</v>
      </c>
      <c r="Y178" s="310">
        <v>12000</v>
      </c>
      <c r="Z178" s="310">
        <v>0</v>
      </c>
      <c r="AA178" s="310">
        <v>0</v>
      </c>
      <c r="AB178" s="310">
        <f t="shared" si="47"/>
        <v>12000</v>
      </c>
      <c r="AC178" s="311">
        <f t="shared" si="48"/>
        <v>12360</v>
      </c>
      <c r="AD178" s="311">
        <f t="shared" si="49"/>
        <v>0</v>
      </c>
      <c r="AE178" s="311">
        <f t="shared" si="50"/>
        <v>0</v>
      </c>
      <c r="AF178" s="312">
        <f t="shared" si="38"/>
        <v>12360</v>
      </c>
      <c r="AG178" s="311">
        <f t="shared" si="41"/>
        <v>12730.8</v>
      </c>
      <c r="AH178" s="311">
        <f t="shared" si="42"/>
        <v>0</v>
      </c>
      <c r="AI178" s="311">
        <f t="shared" si="41"/>
        <v>0</v>
      </c>
      <c r="AJ178" s="311">
        <f t="shared" si="43"/>
        <v>12730.8</v>
      </c>
      <c r="AK178" s="311">
        <f t="shared" si="44"/>
        <v>13112.723999999998</v>
      </c>
      <c r="AL178" s="311">
        <f t="shared" si="45"/>
        <v>0</v>
      </c>
      <c r="AM178" s="311">
        <f t="shared" si="46"/>
        <v>0</v>
      </c>
      <c r="AN178" s="329">
        <f t="shared" si="39"/>
        <v>13112.723999999998</v>
      </c>
      <c r="AO178" s="311">
        <f t="shared" si="40"/>
        <v>50203.524000000005</v>
      </c>
    </row>
    <row r="179" spans="1:41" s="238" customFormat="1" ht="48">
      <c r="A179" s="486"/>
      <c r="B179" s="486"/>
      <c r="C179" s="486"/>
      <c r="D179" s="496"/>
      <c r="E179" s="302"/>
      <c r="F179" s="335"/>
      <c r="G179" s="336"/>
      <c r="H179" s="315"/>
      <c r="I179" s="315"/>
      <c r="J179" s="315"/>
      <c r="K179" s="315"/>
      <c r="L179" s="315"/>
      <c r="M179" s="315"/>
      <c r="N179" s="315">
        <v>10</v>
      </c>
      <c r="O179" s="394" t="s">
        <v>430</v>
      </c>
      <c r="P179" s="327">
        <v>1</v>
      </c>
      <c r="Q179" s="313" t="s">
        <v>716</v>
      </c>
      <c r="R179" s="314" t="s">
        <v>717</v>
      </c>
      <c r="S179" s="315">
        <v>0</v>
      </c>
      <c r="T179" s="325">
        <v>1</v>
      </c>
      <c r="U179" s="325">
        <v>1</v>
      </c>
      <c r="V179" s="325"/>
      <c r="W179" s="325"/>
      <c r="X179" s="325"/>
      <c r="Y179" s="310">
        <v>60000</v>
      </c>
      <c r="Z179" s="310">
        <v>0</v>
      </c>
      <c r="AA179" s="310">
        <v>0</v>
      </c>
      <c r="AB179" s="310">
        <f t="shared" si="47"/>
        <v>60000</v>
      </c>
      <c r="AC179" s="311">
        <v>0</v>
      </c>
      <c r="AD179" s="311">
        <f t="shared" si="49"/>
        <v>0</v>
      </c>
      <c r="AE179" s="311">
        <f t="shared" si="50"/>
        <v>0</v>
      </c>
      <c r="AF179" s="323">
        <f t="shared" si="38"/>
        <v>0</v>
      </c>
      <c r="AG179" s="312">
        <f t="shared" si="41"/>
        <v>0</v>
      </c>
      <c r="AH179" s="323">
        <f t="shared" si="42"/>
        <v>0</v>
      </c>
      <c r="AI179" s="312">
        <f t="shared" si="41"/>
        <v>0</v>
      </c>
      <c r="AJ179" s="311">
        <f t="shared" si="43"/>
        <v>0</v>
      </c>
      <c r="AK179" s="311">
        <f t="shared" si="44"/>
        <v>0</v>
      </c>
      <c r="AL179" s="311">
        <f t="shared" si="45"/>
        <v>0</v>
      </c>
      <c r="AM179" s="311">
        <f t="shared" si="46"/>
        <v>0</v>
      </c>
      <c r="AN179" s="329">
        <f t="shared" si="39"/>
        <v>0</v>
      </c>
      <c r="AO179" s="312">
        <f t="shared" si="40"/>
        <v>60000</v>
      </c>
    </row>
    <row r="180" spans="1:41" s="238" customFormat="1" ht="36">
      <c r="A180" s="486"/>
      <c r="B180" s="486"/>
      <c r="C180" s="486"/>
      <c r="D180" s="496"/>
      <c r="E180" s="302"/>
      <c r="F180" s="335"/>
      <c r="G180" s="336"/>
      <c r="H180" s="315"/>
      <c r="I180" s="315"/>
      <c r="J180" s="315"/>
      <c r="K180" s="315"/>
      <c r="L180" s="315"/>
      <c r="M180" s="315"/>
      <c r="N180" s="315">
        <v>10</v>
      </c>
      <c r="O180" s="415" t="s">
        <v>431</v>
      </c>
      <c r="P180" s="327">
        <v>1</v>
      </c>
      <c r="Q180" s="313" t="s">
        <v>279</v>
      </c>
      <c r="R180" s="314" t="s">
        <v>718</v>
      </c>
      <c r="S180" s="315">
        <v>0</v>
      </c>
      <c r="T180" s="325">
        <v>1</v>
      </c>
      <c r="U180" s="325">
        <v>0.1</v>
      </c>
      <c r="V180" s="325">
        <v>1</v>
      </c>
      <c r="W180" s="325"/>
      <c r="X180" s="325"/>
      <c r="Y180" s="310">
        <v>27198</v>
      </c>
      <c r="Z180" s="310">
        <v>26729</v>
      </c>
      <c r="AA180" s="310">
        <v>0</v>
      </c>
      <c r="AB180" s="310">
        <f t="shared" si="47"/>
        <v>53927</v>
      </c>
      <c r="AC180" s="311">
        <f t="shared" si="48"/>
        <v>28013.94</v>
      </c>
      <c r="AD180" s="311">
        <f t="shared" si="49"/>
        <v>27530.87</v>
      </c>
      <c r="AE180" s="311">
        <f t="shared" si="50"/>
        <v>0</v>
      </c>
      <c r="AF180" s="323">
        <f t="shared" si="38"/>
        <v>55544.81</v>
      </c>
      <c r="AG180" s="311">
        <v>0</v>
      </c>
      <c r="AH180" s="311">
        <v>0</v>
      </c>
      <c r="AI180" s="311">
        <f t="shared" si="41"/>
        <v>0</v>
      </c>
      <c r="AJ180" s="311">
        <f t="shared" si="43"/>
        <v>0</v>
      </c>
      <c r="AK180" s="311">
        <f t="shared" si="44"/>
        <v>0</v>
      </c>
      <c r="AL180" s="311">
        <f t="shared" si="45"/>
        <v>0</v>
      </c>
      <c r="AM180" s="311">
        <f t="shared" si="46"/>
        <v>0</v>
      </c>
      <c r="AN180" s="329">
        <f t="shared" si="39"/>
        <v>0</v>
      </c>
      <c r="AO180" s="311">
        <f t="shared" si="40"/>
        <v>109471.81</v>
      </c>
    </row>
    <row r="181" spans="1:41" s="238" customFormat="1" ht="168">
      <c r="A181" s="486"/>
      <c r="B181" s="486"/>
      <c r="C181" s="486"/>
      <c r="D181" s="496"/>
      <c r="E181" s="302"/>
      <c r="F181" s="335"/>
      <c r="G181" s="336"/>
      <c r="H181" s="315"/>
      <c r="I181" s="315"/>
      <c r="J181" s="315"/>
      <c r="K181" s="315"/>
      <c r="L181" s="315"/>
      <c r="M181" s="315"/>
      <c r="N181" s="479">
        <v>30</v>
      </c>
      <c r="O181" s="501" t="s">
        <v>719</v>
      </c>
      <c r="P181" s="327">
        <v>1</v>
      </c>
      <c r="Q181" s="313" t="s">
        <v>720</v>
      </c>
      <c r="R181" s="314" t="s">
        <v>129</v>
      </c>
      <c r="S181" s="315">
        <v>0</v>
      </c>
      <c r="T181" s="315">
        <v>6</v>
      </c>
      <c r="U181" s="315">
        <v>6</v>
      </c>
      <c r="V181" s="315">
        <v>6</v>
      </c>
      <c r="W181" s="315">
        <v>6</v>
      </c>
      <c r="X181" s="315">
        <v>6</v>
      </c>
      <c r="Y181" s="310">
        <v>32000</v>
      </c>
      <c r="Z181" s="310">
        <v>0</v>
      </c>
      <c r="AA181" s="310">
        <v>0</v>
      </c>
      <c r="AB181" s="310">
        <f t="shared" si="47"/>
        <v>32000</v>
      </c>
      <c r="AC181" s="311">
        <f t="shared" si="48"/>
        <v>32960</v>
      </c>
      <c r="AD181" s="311">
        <f t="shared" si="49"/>
        <v>0</v>
      </c>
      <c r="AE181" s="311">
        <f t="shared" si="50"/>
        <v>0</v>
      </c>
      <c r="AF181" s="312">
        <f t="shared" si="38"/>
        <v>32960</v>
      </c>
      <c r="AG181" s="311">
        <f t="shared" si="41"/>
        <v>33948.8</v>
      </c>
      <c r="AH181" s="311">
        <f t="shared" si="42"/>
        <v>0</v>
      </c>
      <c r="AI181" s="311">
        <f t="shared" si="41"/>
        <v>0</v>
      </c>
      <c r="AJ181" s="311">
        <f t="shared" si="43"/>
        <v>33948.8</v>
      </c>
      <c r="AK181" s="311">
        <f t="shared" si="44"/>
        <v>34967.264</v>
      </c>
      <c r="AL181" s="311">
        <f t="shared" si="45"/>
        <v>0</v>
      </c>
      <c r="AM181" s="311">
        <f t="shared" si="46"/>
        <v>0</v>
      </c>
      <c r="AN181" s="329">
        <f t="shared" si="39"/>
        <v>34967.264</v>
      </c>
      <c r="AO181" s="311">
        <f t="shared" si="40"/>
        <v>133876.064</v>
      </c>
    </row>
    <row r="182" spans="1:41" s="238" customFormat="1" ht="84">
      <c r="A182" s="486"/>
      <c r="B182" s="486"/>
      <c r="C182" s="486"/>
      <c r="D182" s="496"/>
      <c r="E182" s="302"/>
      <c r="F182" s="335"/>
      <c r="G182" s="336"/>
      <c r="H182" s="315"/>
      <c r="I182" s="315"/>
      <c r="J182" s="315"/>
      <c r="K182" s="315"/>
      <c r="L182" s="315"/>
      <c r="M182" s="315"/>
      <c r="N182" s="481"/>
      <c r="O182" s="502"/>
      <c r="P182" s="327">
        <v>1</v>
      </c>
      <c r="Q182" s="313" t="s">
        <v>131</v>
      </c>
      <c r="R182" s="314" t="s">
        <v>721</v>
      </c>
      <c r="S182" s="315">
        <v>0</v>
      </c>
      <c r="T182" s="315">
        <v>4</v>
      </c>
      <c r="U182" s="315">
        <v>1</v>
      </c>
      <c r="V182" s="315">
        <v>2</v>
      </c>
      <c r="W182" s="315">
        <v>3</v>
      </c>
      <c r="X182" s="315">
        <v>4</v>
      </c>
      <c r="Y182" s="310">
        <v>3000</v>
      </c>
      <c r="Z182" s="310">
        <v>0</v>
      </c>
      <c r="AA182" s="310">
        <v>0</v>
      </c>
      <c r="AB182" s="310">
        <f t="shared" si="47"/>
        <v>3000</v>
      </c>
      <c r="AC182" s="311">
        <f t="shared" si="48"/>
        <v>3090</v>
      </c>
      <c r="AD182" s="311">
        <f t="shared" si="49"/>
        <v>0</v>
      </c>
      <c r="AE182" s="311">
        <f t="shared" si="50"/>
        <v>0</v>
      </c>
      <c r="AF182" s="323">
        <f t="shared" si="38"/>
        <v>3090</v>
      </c>
      <c r="AG182" s="312">
        <f t="shared" si="41"/>
        <v>3182.7</v>
      </c>
      <c r="AH182" s="323">
        <f t="shared" si="42"/>
        <v>0</v>
      </c>
      <c r="AI182" s="312">
        <f t="shared" si="41"/>
        <v>0</v>
      </c>
      <c r="AJ182" s="311">
        <f t="shared" si="43"/>
        <v>3182.7</v>
      </c>
      <c r="AK182" s="311">
        <f t="shared" si="44"/>
        <v>3278.1809999999996</v>
      </c>
      <c r="AL182" s="311">
        <f t="shared" si="45"/>
        <v>0</v>
      </c>
      <c r="AM182" s="311">
        <f t="shared" si="46"/>
        <v>0</v>
      </c>
      <c r="AN182" s="329">
        <f t="shared" si="39"/>
        <v>3278.1809999999996</v>
      </c>
      <c r="AO182" s="312">
        <f t="shared" si="40"/>
        <v>12550.881000000001</v>
      </c>
    </row>
    <row r="183" spans="1:41" s="238" customFormat="1" ht="72">
      <c r="A183" s="483"/>
      <c r="B183" s="483"/>
      <c r="C183" s="483"/>
      <c r="D183" s="497"/>
      <c r="E183" s="302"/>
      <c r="F183" s="335"/>
      <c r="G183" s="336"/>
      <c r="H183" s="315"/>
      <c r="I183" s="315"/>
      <c r="J183" s="315"/>
      <c r="K183" s="315"/>
      <c r="L183" s="315"/>
      <c r="M183" s="315"/>
      <c r="N183" s="315">
        <v>10</v>
      </c>
      <c r="O183" s="402" t="s">
        <v>722</v>
      </c>
      <c r="P183" s="327">
        <v>1</v>
      </c>
      <c r="Q183" s="313" t="s">
        <v>276</v>
      </c>
      <c r="R183" s="314" t="s">
        <v>723</v>
      </c>
      <c r="S183" s="315">
        <v>0</v>
      </c>
      <c r="T183" s="325">
        <v>1</v>
      </c>
      <c r="U183" s="325">
        <v>0.2</v>
      </c>
      <c r="V183" s="325">
        <v>0.4</v>
      </c>
      <c r="W183" s="325">
        <v>0.7</v>
      </c>
      <c r="X183" s="325">
        <v>1</v>
      </c>
      <c r="Y183" s="310">
        <v>30000</v>
      </c>
      <c r="Z183" s="310">
        <v>0</v>
      </c>
      <c r="AA183" s="310">
        <v>0</v>
      </c>
      <c r="AB183" s="310">
        <f t="shared" si="47"/>
        <v>30000</v>
      </c>
      <c r="AC183" s="311">
        <f t="shared" si="48"/>
        <v>30900</v>
      </c>
      <c r="AD183" s="311">
        <f t="shared" si="49"/>
        <v>0</v>
      </c>
      <c r="AE183" s="311">
        <f t="shared" si="50"/>
        <v>0</v>
      </c>
      <c r="AF183" s="312">
        <f t="shared" si="38"/>
        <v>30900</v>
      </c>
      <c r="AG183" s="311">
        <f t="shared" si="41"/>
        <v>31827</v>
      </c>
      <c r="AH183" s="311">
        <f t="shared" si="42"/>
        <v>0</v>
      </c>
      <c r="AI183" s="311">
        <f t="shared" si="41"/>
        <v>0</v>
      </c>
      <c r="AJ183" s="311">
        <f t="shared" si="43"/>
        <v>31827</v>
      </c>
      <c r="AK183" s="311">
        <f t="shared" si="44"/>
        <v>32781.81</v>
      </c>
      <c r="AL183" s="311">
        <f t="shared" si="45"/>
        <v>0</v>
      </c>
      <c r="AM183" s="311">
        <f t="shared" si="46"/>
        <v>0</v>
      </c>
      <c r="AN183" s="329">
        <f t="shared" si="39"/>
        <v>32781.81</v>
      </c>
      <c r="AO183" s="311">
        <f t="shared" si="40"/>
        <v>125508.81</v>
      </c>
    </row>
    <row r="184" spans="1:41" s="247" customFormat="1" ht="26.25">
      <c r="A184" s="337"/>
      <c r="B184" s="337"/>
      <c r="C184" s="337"/>
      <c r="D184" s="275" t="s">
        <v>1011</v>
      </c>
      <c r="E184" s="337"/>
      <c r="F184" s="401"/>
      <c r="G184" s="341"/>
      <c r="H184" s="342"/>
      <c r="I184" s="342"/>
      <c r="J184" s="342"/>
      <c r="K184" s="342"/>
      <c r="L184" s="342"/>
      <c r="M184" s="342"/>
      <c r="N184" s="342"/>
      <c r="O184" s="338" t="s">
        <v>788</v>
      </c>
      <c r="P184" s="340"/>
      <c r="Q184" s="370"/>
      <c r="R184" s="341"/>
      <c r="S184" s="342"/>
      <c r="T184" s="342"/>
      <c r="U184" s="342"/>
      <c r="V184" s="342"/>
      <c r="W184" s="342"/>
      <c r="X184" s="342"/>
      <c r="Y184" s="343">
        <f>Y185+Y186+Y187+Y188+Y189+Y190+Y191+Y192</f>
        <v>106921</v>
      </c>
      <c r="Z184" s="343">
        <f>Z185+Z186+Z187+Z188+Z189+Z190+Z191+Z192</f>
        <v>90708</v>
      </c>
      <c r="AA184" s="343">
        <f aca="true" t="shared" si="51" ref="AA184:AI184">AA185+AA186+AA187+AA188+AA189+AA190+AA191+AA192</f>
        <v>0</v>
      </c>
      <c r="AB184" s="343">
        <f t="shared" si="51"/>
        <v>197629</v>
      </c>
      <c r="AC184" s="343">
        <f>AC185+AC186+AC187+AC188+AC189+AC190+AC191+AC192</f>
        <v>110128.63</v>
      </c>
      <c r="AD184" s="343">
        <f>AD185+AD186+AD187+AD188+AD189+AD190+AD191+AD192</f>
        <v>93429.24</v>
      </c>
      <c r="AE184" s="343">
        <f t="shared" si="51"/>
        <v>0</v>
      </c>
      <c r="AF184" s="343">
        <f t="shared" si="51"/>
        <v>203557.87</v>
      </c>
      <c r="AG184" s="343">
        <f>AG185+AG186+AG187+AG188+AG189+AG190+AG191+AG192</f>
        <v>113432.48889999998</v>
      </c>
      <c r="AH184" s="343">
        <f>AH185+AH186+AH187+AH188+AH189+AH190+AH191+AH192</f>
        <v>96232.11720000001</v>
      </c>
      <c r="AI184" s="343">
        <f t="shared" si="51"/>
        <v>0</v>
      </c>
      <c r="AJ184" s="343">
        <f>AJ185+AJ186+AJ187+AJ188+AJ189+AJ190+AJ191+AJ192</f>
        <v>209664.6061</v>
      </c>
      <c r="AK184" s="343">
        <f>AK185+AK186+AK187+AK188+AK189+AK190+AK191+AK192</f>
        <v>116835.463567</v>
      </c>
      <c r="AL184" s="343">
        <f>AL185+AL186+AL187+AL188+AL189+AL190+AL191+AL192</f>
        <v>99119.08071600001</v>
      </c>
      <c r="AM184" s="343">
        <f>AM185+AM186+AM187+AM188+AM189+AM190+AM191+AM192</f>
        <v>0</v>
      </c>
      <c r="AN184" s="343">
        <f>AN185+AN186+AN187+AN188+AN189+AN190+AN191+AN192</f>
        <v>215954.54428300002</v>
      </c>
      <c r="AO184" s="343">
        <f>AO185+AO186+AO187+AO188+AO189+AO190+AO191+AO192</f>
        <v>826806.020383</v>
      </c>
    </row>
    <row r="185" spans="1:41" s="238" customFormat="1" ht="204">
      <c r="A185" s="482"/>
      <c r="B185" s="482" t="s">
        <v>1016</v>
      </c>
      <c r="C185" s="482">
        <v>3.02</v>
      </c>
      <c r="D185" s="495" t="s">
        <v>900</v>
      </c>
      <c r="E185" s="302">
        <v>40</v>
      </c>
      <c r="F185" s="410" t="s">
        <v>690</v>
      </c>
      <c r="G185" s="327" t="s">
        <v>691</v>
      </c>
      <c r="H185" s="325">
        <v>1</v>
      </c>
      <c r="I185" s="325">
        <v>1</v>
      </c>
      <c r="J185" s="325">
        <v>1</v>
      </c>
      <c r="K185" s="325">
        <v>1</v>
      </c>
      <c r="L185" s="325">
        <v>1</v>
      </c>
      <c r="M185" s="325">
        <v>1</v>
      </c>
      <c r="N185" s="332">
        <v>20</v>
      </c>
      <c r="O185" s="402" t="s">
        <v>435</v>
      </c>
      <c r="P185" s="327">
        <v>1</v>
      </c>
      <c r="Q185" s="313" t="s">
        <v>693</v>
      </c>
      <c r="R185" s="314" t="s">
        <v>694</v>
      </c>
      <c r="S185" s="315">
        <v>0</v>
      </c>
      <c r="T185" s="315">
        <v>48</v>
      </c>
      <c r="U185" s="315">
        <v>12</v>
      </c>
      <c r="V185" s="315">
        <v>24</v>
      </c>
      <c r="W185" s="315">
        <v>36</v>
      </c>
      <c r="X185" s="315">
        <v>48</v>
      </c>
      <c r="Y185" s="310">
        <v>51921</v>
      </c>
      <c r="Z185" s="310">
        <v>0</v>
      </c>
      <c r="AA185" s="310">
        <v>0</v>
      </c>
      <c r="AB185" s="310">
        <f t="shared" si="47"/>
        <v>51921</v>
      </c>
      <c r="AC185" s="311">
        <f t="shared" si="48"/>
        <v>53478.63</v>
      </c>
      <c r="AD185" s="311">
        <f t="shared" si="49"/>
        <v>0</v>
      </c>
      <c r="AE185" s="311">
        <f t="shared" si="50"/>
        <v>0</v>
      </c>
      <c r="AF185" s="323">
        <f t="shared" si="38"/>
        <v>53478.63</v>
      </c>
      <c r="AG185" s="312">
        <f t="shared" si="41"/>
        <v>55082.9889</v>
      </c>
      <c r="AH185" s="323">
        <f t="shared" si="42"/>
        <v>0</v>
      </c>
      <c r="AI185" s="312">
        <f t="shared" si="41"/>
        <v>0</v>
      </c>
      <c r="AJ185" s="311">
        <f t="shared" si="43"/>
        <v>55082.9889</v>
      </c>
      <c r="AK185" s="311">
        <f t="shared" si="44"/>
        <v>56735.478567</v>
      </c>
      <c r="AL185" s="311">
        <f t="shared" si="45"/>
        <v>0</v>
      </c>
      <c r="AM185" s="311">
        <f t="shared" si="46"/>
        <v>0</v>
      </c>
      <c r="AN185" s="329">
        <f t="shared" si="39"/>
        <v>56735.478567</v>
      </c>
      <c r="AO185" s="312">
        <f t="shared" si="40"/>
        <v>217218.097467</v>
      </c>
    </row>
    <row r="186" spans="1:41" s="238" customFormat="1" ht="132.75">
      <c r="A186" s="486"/>
      <c r="B186" s="486"/>
      <c r="C186" s="486"/>
      <c r="D186" s="496"/>
      <c r="E186" s="302">
        <v>20</v>
      </c>
      <c r="F186" s="333" t="s">
        <v>733</v>
      </c>
      <c r="G186" s="327" t="s">
        <v>734</v>
      </c>
      <c r="H186" s="325">
        <v>0</v>
      </c>
      <c r="I186" s="325">
        <v>0</v>
      </c>
      <c r="J186" s="325">
        <v>0</v>
      </c>
      <c r="K186" s="325">
        <v>0</v>
      </c>
      <c r="L186" s="325">
        <v>0</v>
      </c>
      <c r="M186" s="325">
        <v>0</v>
      </c>
      <c r="N186" s="332">
        <v>20</v>
      </c>
      <c r="O186" s="416" t="s">
        <v>436</v>
      </c>
      <c r="P186" s="336">
        <v>1</v>
      </c>
      <c r="Q186" s="313" t="s">
        <v>135</v>
      </c>
      <c r="R186" s="314" t="s">
        <v>136</v>
      </c>
      <c r="S186" s="315">
        <v>0</v>
      </c>
      <c r="T186" s="315">
        <v>48</v>
      </c>
      <c r="U186" s="315">
        <v>12</v>
      </c>
      <c r="V186" s="315">
        <v>24</v>
      </c>
      <c r="W186" s="315">
        <v>36</v>
      </c>
      <c r="X186" s="315">
        <v>48</v>
      </c>
      <c r="Y186" s="310">
        <v>40000</v>
      </c>
      <c r="Z186" s="310">
        <v>0</v>
      </c>
      <c r="AA186" s="310">
        <v>0</v>
      </c>
      <c r="AB186" s="310">
        <f t="shared" si="47"/>
        <v>40000</v>
      </c>
      <c r="AC186" s="311">
        <f t="shared" si="48"/>
        <v>41200</v>
      </c>
      <c r="AD186" s="311">
        <f t="shared" si="49"/>
        <v>0</v>
      </c>
      <c r="AE186" s="311">
        <f t="shared" si="50"/>
        <v>0</v>
      </c>
      <c r="AF186" s="312">
        <f t="shared" si="38"/>
        <v>41200</v>
      </c>
      <c r="AG186" s="311">
        <f t="shared" si="41"/>
        <v>42436</v>
      </c>
      <c r="AH186" s="311">
        <f t="shared" si="42"/>
        <v>0</v>
      </c>
      <c r="AI186" s="311">
        <f t="shared" si="41"/>
        <v>0</v>
      </c>
      <c r="AJ186" s="311">
        <f t="shared" si="43"/>
        <v>42436</v>
      </c>
      <c r="AK186" s="311">
        <f t="shared" si="44"/>
        <v>43709.08</v>
      </c>
      <c r="AL186" s="311">
        <f t="shared" si="45"/>
        <v>0</v>
      </c>
      <c r="AM186" s="311">
        <f t="shared" si="46"/>
        <v>0</v>
      </c>
      <c r="AN186" s="329">
        <f t="shared" si="39"/>
        <v>43709.08</v>
      </c>
      <c r="AO186" s="311">
        <f t="shared" si="40"/>
        <v>167345.08000000002</v>
      </c>
    </row>
    <row r="187" spans="1:41" s="238" customFormat="1" ht="132">
      <c r="A187" s="486"/>
      <c r="B187" s="486"/>
      <c r="C187" s="486"/>
      <c r="D187" s="496"/>
      <c r="E187" s="302">
        <v>20</v>
      </c>
      <c r="F187" s="333" t="s">
        <v>731</v>
      </c>
      <c r="G187" s="327" t="s">
        <v>730</v>
      </c>
      <c r="H187" s="325">
        <v>0.01</v>
      </c>
      <c r="I187" s="325">
        <v>0</v>
      </c>
      <c r="J187" s="325">
        <v>0.01</v>
      </c>
      <c r="K187" s="325">
        <v>0.01</v>
      </c>
      <c r="L187" s="325">
        <v>0</v>
      </c>
      <c r="M187" s="325">
        <v>0</v>
      </c>
      <c r="N187" s="332">
        <v>20</v>
      </c>
      <c r="O187" s="394" t="s">
        <v>695</v>
      </c>
      <c r="P187" s="327">
        <v>1</v>
      </c>
      <c r="Q187" s="313" t="s">
        <v>137</v>
      </c>
      <c r="R187" s="314" t="s">
        <v>138</v>
      </c>
      <c r="S187" s="315">
        <v>0</v>
      </c>
      <c r="T187" s="315">
        <v>4</v>
      </c>
      <c r="U187" s="315">
        <v>1</v>
      </c>
      <c r="V187" s="315">
        <v>2</v>
      </c>
      <c r="W187" s="315">
        <v>3</v>
      </c>
      <c r="X187" s="315">
        <v>4</v>
      </c>
      <c r="Y187" s="310"/>
      <c r="Z187" s="310">
        <v>23175</v>
      </c>
      <c r="AA187" s="310">
        <v>0</v>
      </c>
      <c r="AB187" s="310">
        <f t="shared" si="47"/>
        <v>23175</v>
      </c>
      <c r="AC187" s="311">
        <f t="shared" si="48"/>
        <v>0</v>
      </c>
      <c r="AD187" s="311">
        <f t="shared" si="49"/>
        <v>23870.25</v>
      </c>
      <c r="AE187" s="311">
        <f t="shared" si="50"/>
        <v>0</v>
      </c>
      <c r="AF187" s="323">
        <f t="shared" si="38"/>
        <v>23870.25</v>
      </c>
      <c r="AG187" s="311">
        <f t="shared" si="41"/>
        <v>0</v>
      </c>
      <c r="AH187" s="311">
        <f t="shared" si="42"/>
        <v>24586.3575</v>
      </c>
      <c r="AI187" s="311">
        <f t="shared" si="41"/>
        <v>0</v>
      </c>
      <c r="AJ187" s="311">
        <f t="shared" si="43"/>
        <v>24586.3575</v>
      </c>
      <c r="AK187" s="311">
        <f t="shared" si="44"/>
        <v>0</v>
      </c>
      <c r="AL187" s="311">
        <f t="shared" si="45"/>
        <v>25323.948224999996</v>
      </c>
      <c r="AM187" s="311">
        <f t="shared" si="46"/>
        <v>0</v>
      </c>
      <c r="AN187" s="329">
        <f t="shared" si="39"/>
        <v>25323.948224999996</v>
      </c>
      <c r="AO187" s="311">
        <f t="shared" si="40"/>
        <v>96955.555725</v>
      </c>
    </row>
    <row r="188" spans="1:41" s="238" customFormat="1" ht="132">
      <c r="A188" s="486"/>
      <c r="B188" s="486"/>
      <c r="C188" s="486"/>
      <c r="D188" s="496"/>
      <c r="E188" s="302">
        <v>20</v>
      </c>
      <c r="F188" s="333" t="s">
        <v>732</v>
      </c>
      <c r="G188" s="327" t="s">
        <v>692</v>
      </c>
      <c r="H188" s="325">
        <v>0</v>
      </c>
      <c r="I188" s="325">
        <v>0</v>
      </c>
      <c r="J188" s="325">
        <v>0</v>
      </c>
      <c r="K188" s="325">
        <v>0</v>
      </c>
      <c r="L188" s="325">
        <v>0</v>
      </c>
      <c r="M188" s="325">
        <v>0</v>
      </c>
      <c r="N188" s="479">
        <v>20</v>
      </c>
      <c r="O188" s="498" t="s">
        <v>696</v>
      </c>
      <c r="P188" s="327">
        <v>1</v>
      </c>
      <c r="Q188" s="313" t="s">
        <v>264</v>
      </c>
      <c r="R188" s="314" t="s">
        <v>265</v>
      </c>
      <c r="S188" s="315">
        <v>0</v>
      </c>
      <c r="T188" s="325">
        <v>1</v>
      </c>
      <c r="U188" s="325">
        <v>1</v>
      </c>
      <c r="V188" s="325">
        <v>1</v>
      </c>
      <c r="W188" s="325">
        <v>1</v>
      </c>
      <c r="X188" s="325">
        <v>1</v>
      </c>
      <c r="Y188" s="310">
        <v>2000</v>
      </c>
      <c r="Z188" s="310">
        <v>67533</v>
      </c>
      <c r="AA188" s="310">
        <v>0</v>
      </c>
      <c r="AB188" s="310">
        <f t="shared" si="47"/>
        <v>69533</v>
      </c>
      <c r="AC188" s="311">
        <f t="shared" si="48"/>
        <v>2060</v>
      </c>
      <c r="AD188" s="311">
        <f t="shared" si="49"/>
        <v>69558.99</v>
      </c>
      <c r="AE188" s="311">
        <f t="shared" si="50"/>
        <v>0</v>
      </c>
      <c r="AF188" s="312">
        <f t="shared" si="38"/>
        <v>71618.99</v>
      </c>
      <c r="AG188" s="312">
        <f t="shared" si="41"/>
        <v>2121.8</v>
      </c>
      <c r="AH188" s="323">
        <f t="shared" si="42"/>
        <v>71645.75970000001</v>
      </c>
      <c r="AI188" s="312">
        <f t="shared" si="41"/>
        <v>0</v>
      </c>
      <c r="AJ188" s="311">
        <f t="shared" si="43"/>
        <v>73767.55970000001</v>
      </c>
      <c r="AK188" s="311">
        <f t="shared" si="44"/>
        <v>2185.454</v>
      </c>
      <c r="AL188" s="311">
        <f t="shared" si="45"/>
        <v>73795.13249100001</v>
      </c>
      <c r="AM188" s="311">
        <f t="shared" si="46"/>
        <v>0</v>
      </c>
      <c r="AN188" s="329">
        <f t="shared" si="39"/>
        <v>75980.58649100001</v>
      </c>
      <c r="AO188" s="312">
        <f t="shared" si="40"/>
        <v>290900.136191</v>
      </c>
    </row>
    <row r="189" spans="1:41" s="238" customFormat="1" ht="84">
      <c r="A189" s="486"/>
      <c r="B189" s="486"/>
      <c r="C189" s="486"/>
      <c r="D189" s="496"/>
      <c r="E189" s="302"/>
      <c r="F189" s="335"/>
      <c r="G189" s="336"/>
      <c r="H189" s="315"/>
      <c r="I189" s="315"/>
      <c r="J189" s="315"/>
      <c r="K189" s="315"/>
      <c r="L189" s="315"/>
      <c r="M189" s="315"/>
      <c r="N189" s="480"/>
      <c r="O189" s="499"/>
      <c r="P189" s="327">
        <v>1</v>
      </c>
      <c r="Q189" s="313" t="s">
        <v>729</v>
      </c>
      <c r="R189" s="314" t="s">
        <v>728</v>
      </c>
      <c r="S189" s="315">
        <v>0</v>
      </c>
      <c r="T189" s="315">
        <v>10</v>
      </c>
      <c r="U189" s="315">
        <v>2</v>
      </c>
      <c r="V189" s="315">
        <v>5</v>
      </c>
      <c r="W189" s="315">
        <v>7</v>
      </c>
      <c r="X189" s="315">
        <v>10</v>
      </c>
      <c r="Y189" s="310">
        <v>10000</v>
      </c>
      <c r="Z189" s="310">
        <v>0</v>
      </c>
      <c r="AA189" s="310">
        <v>0</v>
      </c>
      <c r="AB189" s="310">
        <f t="shared" si="47"/>
        <v>10000</v>
      </c>
      <c r="AC189" s="311">
        <f t="shared" si="48"/>
        <v>10300</v>
      </c>
      <c r="AD189" s="311">
        <f t="shared" si="49"/>
        <v>0</v>
      </c>
      <c r="AE189" s="311">
        <f t="shared" si="50"/>
        <v>0</v>
      </c>
      <c r="AF189" s="323">
        <f t="shared" si="38"/>
        <v>10300</v>
      </c>
      <c r="AG189" s="311">
        <f t="shared" si="41"/>
        <v>10609</v>
      </c>
      <c r="AH189" s="311">
        <f t="shared" si="42"/>
        <v>0</v>
      </c>
      <c r="AI189" s="311">
        <f t="shared" si="41"/>
        <v>0</v>
      </c>
      <c r="AJ189" s="311">
        <f t="shared" si="43"/>
        <v>10609</v>
      </c>
      <c r="AK189" s="311">
        <f t="shared" si="44"/>
        <v>10927.27</v>
      </c>
      <c r="AL189" s="311">
        <f t="shared" si="45"/>
        <v>0</v>
      </c>
      <c r="AM189" s="311">
        <f t="shared" si="46"/>
        <v>0</v>
      </c>
      <c r="AN189" s="329">
        <f t="shared" si="39"/>
        <v>10927.27</v>
      </c>
      <c r="AO189" s="311">
        <f t="shared" si="40"/>
        <v>41836.270000000004</v>
      </c>
    </row>
    <row r="190" spans="1:41" s="238" customFormat="1" ht="132">
      <c r="A190" s="486"/>
      <c r="B190" s="486"/>
      <c r="C190" s="486"/>
      <c r="D190" s="496"/>
      <c r="E190" s="302"/>
      <c r="F190" s="335"/>
      <c r="G190" s="336"/>
      <c r="H190" s="315"/>
      <c r="I190" s="315"/>
      <c r="J190" s="315"/>
      <c r="K190" s="315"/>
      <c r="L190" s="315"/>
      <c r="M190" s="315"/>
      <c r="N190" s="481"/>
      <c r="O190" s="500"/>
      <c r="P190" s="327">
        <v>1</v>
      </c>
      <c r="Q190" s="313" t="s">
        <v>697</v>
      </c>
      <c r="R190" s="314" t="s">
        <v>698</v>
      </c>
      <c r="S190" s="315">
        <v>0</v>
      </c>
      <c r="T190" s="315">
        <v>48</v>
      </c>
      <c r="U190" s="315">
        <v>12</v>
      </c>
      <c r="V190" s="315">
        <v>24</v>
      </c>
      <c r="W190" s="315">
        <v>36</v>
      </c>
      <c r="X190" s="315">
        <v>48</v>
      </c>
      <c r="Y190" s="310">
        <v>1000</v>
      </c>
      <c r="Z190" s="310">
        <v>0</v>
      </c>
      <c r="AA190" s="310">
        <v>0</v>
      </c>
      <c r="AB190" s="310">
        <f t="shared" si="47"/>
        <v>1000</v>
      </c>
      <c r="AC190" s="311">
        <f t="shared" si="48"/>
        <v>1030</v>
      </c>
      <c r="AD190" s="311">
        <f t="shared" si="49"/>
        <v>0</v>
      </c>
      <c r="AE190" s="311">
        <f t="shared" si="50"/>
        <v>0</v>
      </c>
      <c r="AF190" s="312">
        <f t="shared" si="38"/>
        <v>1030</v>
      </c>
      <c r="AG190" s="311">
        <f t="shared" si="41"/>
        <v>1060.9</v>
      </c>
      <c r="AH190" s="311">
        <f t="shared" si="42"/>
        <v>0</v>
      </c>
      <c r="AI190" s="311">
        <f t="shared" si="41"/>
        <v>0</v>
      </c>
      <c r="AJ190" s="311">
        <f t="shared" si="43"/>
        <v>1060.9</v>
      </c>
      <c r="AK190" s="311">
        <f t="shared" si="44"/>
        <v>1092.727</v>
      </c>
      <c r="AL190" s="311">
        <f t="shared" si="45"/>
        <v>0</v>
      </c>
      <c r="AM190" s="311">
        <f t="shared" si="46"/>
        <v>0</v>
      </c>
      <c r="AN190" s="329">
        <f t="shared" si="39"/>
        <v>1092.727</v>
      </c>
      <c r="AO190" s="311">
        <f t="shared" si="40"/>
        <v>4183.627</v>
      </c>
    </row>
    <row r="191" spans="1:41" s="238" customFormat="1" ht="108">
      <c r="A191" s="486"/>
      <c r="B191" s="486"/>
      <c r="C191" s="486"/>
      <c r="D191" s="496"/>
      <c r="E191" s="302"/>
      <c r="F191" s="335"/>
      <c r="G191" s="336"/>
      <c r="H191" s="315"/>
      <c r="I191" s="315"/>
      <c r="J191" s="315"/>
      <c r="K191" s="315"/>
      <c r="L191" s="315"/>
      <c r="M191" s="315"/>
      <c r="N191" s="479">
        <v>20</v>
      </c>
      <c r="O191" s="479" t="s">
        <v>699</v>
      </c>
      <c r="P191" s="327">
        <v>0.5</v>
      </c>
      <c r="Q191" s="313" t="s">
        <v>142</v>
      </c>
      <c r="R191" s="314" t="s">
        <v>700</v>
      </c>
      <c r="S191" s="315">
        <v>0</v>
      </c>
      <c r="T191" s="315">
        <v>100</v>
      </c>
      <c r="U191" s="315">
        <v>100</v>
      </c>
      <c r="V191" s="315">
        <v>100</v>
      </c>
      <c r="W191" s="315">
        <v>100</v>
      </c>
      <c r="X191" s="315">
        <v>100</v>
      </c>
      <c r="Y191" s="310">
        <v>1000</v>
      </c>
      <c r="Z191" s="310">
        <v>0</v>
      </c>
      <c r="AA191" s="310">
        <v>0</v>
      </c>
      <c r="AB191" s="310">
        <f t="shared" si="47"/>
        <v>1000</v>
      </c>
      <c r="AC191" s="311">
        <f t="shared" si="48"/>
        <v>1030</v>
      </c>
      <c r="AD191" s="311">
        <f t="shared" si="49"/>
        <v>0</v>
      </c>
      <c r="AE191" s="311">
        <f t="shared" si="50"/>
        <v>0</v>
      </c>
      <c r="AF191" s="312">
        <f t="shared" si="38"/>
        <v>1030</v>
      </c>
      <c r="AG191" s="312">
        <f t="shared" si="41"/>
        <v>1060.9</v>
      </c>
      <c r="AH191" s="323">
        <f t="shared" si="42"/>
        <v>0</v>
      </c>
      <c r="AI191" s="312">
        <f t="shared" si="41"/>
        <v>0</v>
      </c>
      <c r="AJ191" s="311">
        <f t="shared" si="43"/>
        <v>1060.9</v>
      </c>
      <c r="AK191" s="311">
        <f t="shared" si="44"/>
        <v>1092.727</v>
      </c>
      <c r="AL191" s="311">
        <f t="shared" si="45"/>
        <v>0</v>
      </c>
      <c r="AM191" s="311">
        <f t="shared" si="46"/>
        <v>0</v>
      </c>
      <c r="AN191" s="329">
        <f t="shared" si="39"/>
        <v>1092.727</v>
      </c>
      <c r="AO191" s="312">
        <f t="shared" si="40"/>
        <v>4183.627</v>
      </c>
    </row>
    <row r="192" spans="1:41" s="238" customFormat="1" ht="96">
      <c r="A192" s="483"/>
      <c r="B192" s="483"/>
      <c r="C192" s="483"/>
      <c r="D192" s="497"/>
      <c r="E192" s="302"/>
      <c r="F192" s="335"/>
      <c r="G192" s="336"/>
      <c r="H192" s="315"/>
      <c r="I192" s="315"/>
      <c r="J192" s="315"/>
      <c r="K192" s="315"/>
      <c r="L192" s="315"/>
      <c r="M192" s="315"/>
      <c r="N192" s="481"/>
      <c r="O192" s="481"/>
      <c r="P192" s="327">
        <v>0.5</v>
      </c>
      <c r="Q192" s="417" t="s">
        <v>819</v>
      </c>
      <c r="R192" s="377" t="s">
        <v>820</v>
      </c>
      <c r="S192" s="315">
        <v>0</v>
      </c>
      <c r="T192" s="315">
        <v>48</v>
      </c>
      <c r="U192" s="315">
        <v>12</v>
      </c>
      <c r="V192" s="315">
        <v>24</v>
      </c>
      <c r="W192" s="315">
        <v>36</v>
      </c>
      <c r="X192" s="315">
        <v>48</v>
      </c>
      <c r="Y192" s="310">
        <v>1000</v>
      </c>
      <c r="Z192" s="310">
        <v>0</v>
      </c>
      <c r="AA192" s="310">
        <v>0</v>
      </c>
      <c r="AB192" s="310">
        <f t="shared" si="47"/>
        <v>1000</v>
      </c>
      <c r="AC192" s="311">
        <f t="shared" si="48"/>
        <v>1030</v>
      </c>
      <c r="AD192" s="311">
        <f t="shared" si="49"/>
        <v>0</v>
      </c>
      <c r="AE192" s="311">
        <f t="shared" si="50"/>
        <v>0</v>
      </c>
      <c r="AF192" s="312">
        <f t="shared" si="38"/>
        <v>1030</v>
      </c>
      <c r="AG192" s="311">
        <f t="shared" si="41"/>
        <v>1060.9</v>
      </c>
      <c r="AH192" s="311">
        <f t="shared" si="42"/>
        <v>0</v>
      </c>
      <c r="AI192" s="311">
        <f t="shared" si="41"/>
        <v>0</v>
      </c>
      <c r="AJ192" s="311">
        <f t="shared" si="43"/>
        <v>1060.9</v>
      </c>
      <c r="AK192" s="311">
        <f t="shared" si="44"/>
        <v>1092.727</v>
      </c>
      <c r="AL192" s="311">
        <f t="shared" si="45"/>
        <v>0</v>
      </c>
      <c r="AM192" s="311">
        <f t="shared" si="46"/>
        <v>0</v>
      </c>
      <c r="AN192" s="329">
        <f t="shared" si="39"/>
        <v>1092.727</v>
      </c>
      <c r="AO192" s="311">
        <f t="shared" si="40"/>
        <v>4183.627</v>
      </c>
    </row>
    <row r="197" spans="12:13" ht="15">
      <c r="L197" s="445"/>
      <c r="M197" s="445"/>
    </row>
    <row r="198" spans="12:29" ht="18.75">
      <c r="L198" s="445"/>
      <c r="M198" s="445"/>
      <c r="N198" s="525" t="s">
        <v>1032</v>
      </c>
      <c r="O198" s="525"/>
      <c r="P198" s="525"/>
      <c r="Q198" s="525"/>
      <c r="R198" s="525"/>
      <c r="S198" s="446"/>
      <c r="T198" s="446"/>
      <c r="U198" s="446"/>
      <c r="V198" s="446"/>
      <c r="W198" s="446"/>
      <c r="X198" s="525" t="s">
        <v>1033</v>
      </c>
      <c r="Y198" s="525"/>
      <c r="Z198" s="525"/>
      <c r="AA198" s="525"/>
      <c r="AB198" s="525"/>
      <c r="AC198" s="525"/>
    </row>
    <row r="199" spans="14:29" ht="18.75">
      <c r="N199" s="523" t="s">
        <v>1028</v>
      </c>
      <c r="O199" s="523"/>
      <c r="P199" s="523"/>
      <c r="Q199" s="523"/>
      <c r="R199" s="523"/>
      <c r="S199" s="446"/>
      <c r="T199" s="446"/>
      <c r="U199" s="446"/>
      <c r="V199" s="446"/>
      <c r="W199" s="446"/>
      <c r="X199" s="523" t="s">
        <v>1030</v>
      </c>
      <c r="Y199" s="523"/>
      <c r="Z199" s="523"/>
      <c r="AA199" s="523"/>
      <c r="AB199" s="523"/>
      <c r="AC199" s="523"/>
    </row>
    <row r="200" spans="14:29" ht="18.75">
      <c r="N200" s="524" t="s">
        <v>1029</v>
      </c>
      <c r="O200" s="524"/>
      <c r="P200" s="524"/>
      <c r="Q200" s="524"/>
      <c r="R200" s="524"/>
      <c r="S200" s="446"/>
      <c r="T200" s="446"/>
      <c r="U200" s="446"/>
      <c r="V200" s="446"/>
      <c r="W200" s="446"/>
      <c r="X200" s="447"/>
      <c r="Y200" s="525" t="s">
        <v>1031</v>
      </c>
      <c r="Z200" s="525"/>
      <c r="AA200" s="525"/>
      <c r="AB200" s="525"/>
      <c r="AC200" s="448"/>
    </row>
  </sheetData>
  <sheetProtection/>
  <mergeCells count="194">
    <mergeCell ref="N199:R199"/>
    <mergeCell ref="N200:R200"/>
    <mergeCell ref="N198:R198"/>
    <mergeCell ref="X199:AC199"/>
    <mergeCell ref="Y200:AB200"/>
    <mergeCell ref="X198:AC198"/>
    <mergeCell ref="A3:A4"/>
    <mergeCell ref="O2:T2"/>
    <mergeCell ref="Y3:AB3"/>
    <mergeCell ref="Y2:AO2"/>
    <mergeCell ref="AO3:AO4"/>
    <mergeCell ref="AC3:AF3"/>
    <mergeCell ref="AG3:AJ3"/>
    <mergeCell ref="AK3:AN3"/>
    <mergeCell ref="R3:X4"/>
    <mergeCell ref="Q3:Q4"/>
    <mergeCell ref="P3:P4"/>
    <mergeCell ref="O3:O4"/>
    <mergeCell ref="N3:N4"/>
    <mergeCell ref="J3:M4"/>
    <mergeCell ref="I3:I4"/>
    <mergeCell ref="H3:H4"/>
    <mergeCell ref="G3:G4"/>
    <mergeCell ref="F3:F4"/>
    <mergeCell ref="E3:E4"/>
    <mergeCell ref="D3:D4"/>
    <mergeCell ref="C3:C4"/>
    <mergeCell ref="B3:B4"/>
    <mergeCell ref="D8:D16"/>
    <mergeCell ref="D18:D55"/>
    <mergeCell ref="D58:D68"/>
    <mergeCell ref="D70:D73"/>
    <mergeCell ref="C8:C16"/>
    <mergeCell ref="C18:C55"/>
    <mergeCell ref="C58:C68"/>
    <mergeCell ref="C70:C73"/>
    <mergeCell ref="D17:E17"/>
    <mergeCell ref="O15:O16"/>
    <mergeCell ref="O18:O19"/>
    <mergeCell ref="O21:O26"/>
    <mergeCell ref="O27:O34"/>
    <mergeCell ref="O41:O43"/>
    <mergeCell ref="O44:O46"/>
    <mergeCell ref="O47:O49"/>
    <mergeCell ref="O36:O40"/>
    <mergeCell ref="D134:D138"/>
    <mergeCell ref="D75:D77"/>
    <mergeCell ref="O50:O52"/>
    <mergeCell ref="O54:O55"/>
    <mergeCell ref="O88:O89"/>
    <mergeCell ref="O90:O92"/>
    <mergeCell ref="O79:O82"/>
    <mergeCell ref="O65:O66"/>
    <mergeCell ref="O71:O72"/>
    <mergeCell ref="O75:O77"/>
    <mergeCell ref="O59:O61"/>
    <mergeCell ref="O62:O63"/>
    <mergeCell ref="O67:O68"/>
    <mergeCell ref="D140:D143"/>
    <mergeCell ref="D145:D160"/>
    <mergeCell ref="D79:D86"/>
    <mergeCell ref="D88:D97"/>
    <mergeCell ref="D99:D101"/>
    <mergeCell ref="D103:D104"/>
    <mergeCell ref="D106:D115"/>
    <mergeCell ref="O157:O158"/>
    <mergeCell ref="O159:O160"/>
    <mergeCell ref="F99:F100"/>
    <mergeCell ref="G99:G100"/>
    <mergeCell ref="H99:H100"/>
    <mergeCell ref="I99:I100"/>
    <mergeCell ref="O129:O131"/>
    <mergeCell ref="O148:O151"/>
    <mergeCell ref="O152:O154"/>
    <mergeCell ref="O106:O107"/>
    <mergeCell ref="O109:O111"/>
    <mergeCell ref="D117:D125"/>
    <mergeCell ref="D127:D132"/>
    <mergeCell ref="N109:N111"/>
    <mergeCell ref="N112:N115"/>
    <mergeCell ref="E140:E143"/>
    <mergeCell ref="O96:O97"/>
    <mergeCell ref="O155:O156"/>
    <mergeCell ref="O140:O142"/>
    <mergeCell ref="J99:J100"/>
    <mergeCell ref="O112:O115"/>
    <mergeCell ref="O117:O120"/>
    <mergeCell ref="O121:O123"/>
    <mergeCell ref="K99:K100"/>
    <mergeCell ref="L99:L100"/>
    <mergeCell ref="M99:M100"/>
    <mergeCell ref="N106:N107"/>
    <mergeCell ref="N117:N120"/>
    <mergeCell ref="N121:N123"/>
    <mergeCell ref="N129:N131"/>
    <mergeCell ref="N140:N142"/>
    <mergeCell ref="N148:N151"/>
    <mergeCell ref="N152:N154"/>
    <mergeCell ref="O188:O190"/>
    <mergeCell ref="C134:C138"/>
    <mergeCell ref="C140:C143"/>
    <mergeCell ref="C145:C160"/>
    <mergeCell ref="C162:C167"/>
    <mergeCell ref="C174:C183"/>
    <mergeCell ref="C169:C172"/>
    <mergeCell ref="D162:D167"/>
    <mergeCell ref="D169:D172"/>
    <mergeCell ref="D174:D183"/>
    <mergeCell ref="D185:D192"/>
    <mergeCell ref="O191:O192"/>
    <mergeCell ref="O162:O163"/>
    <mergeCell ref="O164:O167"/>
    <mergeCell ref="O169:O170"/>
    <mergeCell ref="O174:O175"/>
    <mergeCell ref="O176:O177"/>
    <mergeCell ref="O181:O182"/>
    <mergeCell ref="N188:N190"/>
    <mergeCell ref="N191:N192"/>
    <mergeCell ref="N155:N156"/>
    <mergeCell ref="N157:N158"/>
    <mergeCell ref="N159:N160"/>
    <mergeCell ref="N162:N163"/>
    <mergeCell ref="B127:B132"/>
    <mergeCell ref="C106:C115"/>
    <mergeCell ref="C117:C125"/>
    <mergeCell ref="C127:C132"/>
    <mergeCell ref="B8:B16"/>
    <mergeCell ref="A8:A16"/>
    <mergeCell ref="B18:B55"/>
    <mergeCell ref="A18:A55"/>
    <mergeCell ref="B58:B68"/>
    <mergeCell ref="A58:A68"/>
    <mergeCell ref="B70:B73"/>
    <mergeCell ref="A70:A73"/>
    <mergeCell ref="B75:B77"/>
    <mergeCell ref="A75:A77"/>
    <mergeCell ref="C75:C77"/>
    <mergeCell ref="C79:C86"/>
    <mergeCell ref="C88:C97"/>
    <mergeCell ref="C99:C101"/>
    <mergeCell ref="C103:C104"/>
    <mergeCell ref="A103:A104"/>
    <mergeCell ref="B106:B115"/>
    <mergeCell ref="A106:A115"/>
    <mergeCell ref="B117:B125"/>
    <mergeCell ref="A117:A125"/>
    <mergeCell ref="A169:A172"/>
    <mergeCell ref="B169:B172"/>
    <mergeCell ref="B174:B183"/>
    <mergeCell ref="A174:A183"/>
    <mergeCell ref="B185:B192"/>
    <mergeCell ref="A185:A192"/>
    <mergeCell ref="D56:F56"/>
    <mergeCell ref="A127:A132"/>
    <mergeCell ref="B134:B138"/>
    <mergeCell ref="A134:A138"/>
    <mergeCell ref="B140:B143"/>
    <mergeCell ref="A140:A143"/>
    <mergeCell ref="B145:B160"/>
    <mergeCell ref="A145:A160"/>
    <mergeCell ref="B162:B167"/>
    <mergeCell ref="A162:A167"/>
    <mergeCell ref="C185:C192"/>
    <mergeCell ref="B79:B86"/>
    <mergeCell ref="A79:A86"/>
    <mergeCell ref="B88:B97"/>
    <mergeCell ref="A88:A97"/>
    <mergeCell ref="B99:B101"/>
    <mergeCell ref="A99:A101"/>
    <mergeCell ref="B103:B104"/>
    <mergeCell ref="N164:N167"/>
    <mergeCell ref="N169:N170"/>
    <mergeCell ref="N174:N175"/>
    <mergeCell ref="N176:N177"/>
    <mergeCell ref="N181:N182"/>
    <mergeCell ref="E99:E100"/>
    <mergeCell ref="N15:N16"/>
    <mergeCell ref="N18:N19"/>
    <mergeCell ref="N21:N26"/>
    <mergeCell ref="N27:N34"/>
    <mergeCell ref="N36:N40"/>
    <mergeCell ref="N41:N43"/>
    <mergeCell ref="N47:N49"/>
    <mergeCell ref="N50:N52"/>
    <mergeCell ref="N54:N55"/>
    <mergeCell ref="N59:N61"/>
    <mergeCell ref="N62:N63"/>
    <mergeCell ref="N65:N66"/>
    <mergeCell ref="N71:N72"/>
    <mergeCell ref="N75:N77"/>
    <mergeCell ref="N79:N82"/>
    <mergeCell ref="N88:N89"/>
    <mergeCell ref="N90:N92"/>
    <mergeCell ref="N67:N68"/>
  </mergeCells>
  <printOptions horizontalCentered="1"/>
  <pageMargins left="0.9055118110236221" right="0.2755905511811024" top="0.4330708661417323" bottom="0.4724409448818898" header="0.31496062992125984" footer="0.31496062992125984"/>
  <pageSetup horizontalDpi="600" verticalDpi="600" orientation="landscape" paperSize="5" scale="44" r:id="rId1"/>
  <headerFooter>
    <oddFooter>&amp;CPágina &amp;P</oddFooter>
  </headerFooter>
</worksheet>
</file>

<file path=xl/worksheets/sheet3.xml><?xml version="1.0" encoding="utf-8"?>
<worksheet xmlns="http://schemas.openxmlformats.org/spreadsheetml/2006/main" xmlns:r="http://schemas.openxmlformats.org/officeDocument/2006/relationships">
  <dimension ref="A1:AR200"/>
  <sheetViews>
    <sheetView zoomScale="120" zoomScaleNormal="120" zoomScalePageLayoutView="0" workbookViewId="0" topLeftCell="H1">
      <pane ySplit="6" topLeftCell="A7" activePane="bottomLeft" state="frozen"/>
      <selection pane="topLeft" activeCell="B1" sqref="B1"/>
      <selection pane="bottomLeft" activeCell="O186" sqref="O186"/>
    </sheetView>
  </sheetViews>
  <sheetFormatPr defaultColWidth="11.421875" defaultRowHeight="15"/>
  <cols>
    <col min="1" max="1" width="3.7109375" style="33" customWidth="1"/>
    <col min="2" max="2" width="11.8515625" style="33" customWidth="1"/>
    <col min="3" max="3" width="3.8515625" style="50" customWidth="1"/>
    <col min="4" max="4" width="16.8515625" style="0" customWidth="1"/>
    <col min="5" max="5" width="5.421875" style="0" customWidth="1"/>
    <col min="6" max="6" width="27.28125" style="0" customWidth="1"/>
    <col min="7" max="7" width="19.57421875" style="0" customWidth="1"/>
    <col min="8" max="8" width="10.8515625" style="35" customWidth="1"/>
    <col min="9" max="9" width="8.7109375" style="35" customWidth="1"/>
    <col min="10" max="10" width="8.28125" style="35" customWidth="1"/>
    <col min="11" max="11" width="18.7109375" style="35" customWidth="1"/>
    <col min="12" max="12" width="22.57421875" style="35" customWidth="1"/>
    <col min="13" max="13" width="18.7109375" style="35" customWidth="1"/>
    <col min="14" max="14" width="11.421875" style="35" customWidth="1"/>
    <col min="15" max="15" width="8.8515625" style="0" customWidth="1"/>
    <col min="16" max="16" width="9.28125" style="0" customWidth="1"/>
    <col min="17" max="17" width="9.00390625" style="0" customWidth="1"/>
    <col min="18" max="18" width="8.28125" style="0" customWidth="1"/>
    <col min="19" max="19" width="15.421875" style="0" customWidth="1"/>
    <col min="20" max="16384" width="11.421875" style="33" customWidth="1"/>
  </cols>
  <sheetData>
    <row r="1" spans="1:19" ht="15">
      <c r="A1" s="153"/>
      <c r="B1" s="153"/>
      <c r="C1" s="155"/>
      <c r="D1" s="154"/>
      <c r="E1" s="154"/>
      <c r="F1" s="229"/>
      <c r="G1" s="229"/>
      <c r="H1" s="157"/>
      <c r="I1" s="157"/>
      <c r="J1" s="157"/>
      <c r="K1" s="157"/>
      <c r="L1" s="157"/>
      <c r="M1" s="157"/>
      <c r="N1" s="157"/>
      <c r="O1" s="154"/>
      <c r="P1" s="154"/>
      <c r="Q1" s="154"/>
      <c r="R1" s="154"/>
      <c r="S1" s="154"/>
    </row>
    <row r="2" spans="1:44" s="43" customFormat="1" ht="15">
      <c r="A2" s="132"/>
      <c r="B2" s="187"/>
      <c r="C2" s="270"/>
      <c r="D2" s="561" t="s">
        <v>1036</v>
      </c>
      <c r="E2" s="561"/>
      <c r="F2" s="561"/>
      <c r="G2" s="561"/>
      <c r="H2" s="271"/>
      <c r="I2" s="271"/>
      <c r="J2" s="271"/>
      <c r="K2" s="271"/>
      <c r="L2" s="271"/>
      <c r="M2" s="271"/>
      <c r="N2" s="271"/>
      <c r="O2" s="578"/>
      <c r="P2" s="579"/>
      <c r="Q2" s="579"/>
      <c r="R2" s="579"/>
      <c r="S2" s="580"/>
      <c r="T2" s="57"/>
      <c r="U2" s="57"/>
      <c r="V2" s="57"/>
      <c r="W2" s="57"/>
      <c r="X2" s="51"/>
      <c r="Y2" s="51"/>
      <c r="Z2" s="51"/>
      <c r="AA2" s="51"/>
      <c r="AB2" s="51"/>
      <c r="AC2" s="51"/>
      <c r="AD2" s="51"/>
      <c r="AE2" s="51"/>
      <c r="AF2" s="51"/>
      <c r="AG2" s="51"/>
      <c r="AH2" s="51"/>
      <c r="AI2" s="51"/>
      <c r="AJ2" s="51"/>
      <c r="AK2" s="51"/>
      <c r="AL2" s="51"/>
      <c r="AM2" s="51"/>
      <c r="AN2" s="51"/>
      <c r="AO2" s="51"/>
      <c r="AP2" s="51"/>
      <c r="AQ2" s="51"/>
      <c r="AR2" s="51"/>
    </row>
    <row r="3" spans="1:44" s="46" customFormat="1" ht="38.25" customHeight="1">
      <c r="A3" s="540" t="s">
        <v>871</v>
      </c>
      <c r="B3" s="542" t="s">
        <v>874</v>
      </c>
      <c r="C3" s="540" t="s">
        <v>871</v>
      </c>
      <c r="D3" s="542" t="s">
        <v>162</v>
      </c>
      <c r="E3" s="540" t="s">
        <v>871</v>
      </c>
      <c r="F3" s="542" t="s">
        <v>0</v>
      </c>
      <c r="G3" s="534" t="s">
        <v>877</v>
      </c>
      <c r="H3" s="535"/>
      <c r="I3" s="536"/>
      <c r="J3" s="534" t="s">
        <v>724</v>
      </c>
      <c r="K3" s="535"/>
      <c r="L3" s="535"/>
      <c r="M3" s="535"/>
      <c r="N3" s="536"/>
      <c r="O3" s="531" t="s">
        <v>1021</v>
      </c>
      <c r="P3" s="532"/>
      <c r="Q3" s="532"/>
      <c r="R3" s="533"/>
      <c r="S3" s="269" t="s">
        <v>905</v>
      </c>
      <c r="T3" s="58"/>
      <c r="U3" s="58"/>
      <c r="V3" s="58"/>
      <c r="W3" s="42"/>
      <c r="X3" s="51"/>
      <c r="Y3" s="51"/>
      <c r="Z3" s="51"/>
      <c r="AA3" s="51"/>
      <c r="AB3" s="51"/>
      <c r="AC3" s="51"/>
      <c r="AD3" s="51"/>
      <c r="AE3" s="51"/>
      <c r="AF3" s="51"/>
      <c r="AG3" s="51"/>
      <c r="AH3" s="51"/>
      <c r="AI3" s="51"/>
      <c r="AJ3" s="51"/>
      <c r="AK3" s="51"/>
      <c r="AL3" s="51"/>
      <c r="AM3" s="51"/>
      <c r="AN3" s="51"/>
      <c r="AO3" s="51"/>
      <c r="AP3" s="51"/>
      <c r="AQ3" s="51"/>
      <c r="AR3" s="51"/>
    </row>
    <row r="4" spans="1:44" s="46" customFormat="1" ht="31.5" customHeight="1">
      <c r="A4" s="541"/>
      <c r="B4" s="543"/>
      <c r="C4" s="541"/>
      <c r="D4" s="543"/>
      <c r="E4" s="541"/>
      <c r="F4" s="543"/>
      <c r="G4" s="537"/>
      <c r="H4" s="538"/>
      <c r="I4" s="539"/>
      <c r="J4" s="537"/>
      <c r="K4" s="538"/>
      <c r="L4" s="538"/>
      <c r="M4" s="538"/>
      <c r="N4" s="539"/>
      <c r="O4" s="272" t="s">
        <v>736</v>
      </c>
      <c r="P4" s="272" t="s">
        <v>737</v>
      </c>
      <c r="Q4" s="272" t="s">
        <v>738</v>
      </c>
      <c r="R4" s="272" t="s">
        <v>1025</v>
      </c>
      <c r="S4" s="273"/>
      <c r="T4" s="58"/>
      <c r="U4" s="58"/>
      <c r="V4" s="58"/>
      <c r="W4" s="42"/>
      <c r="X4" s="51"/>
      <c r="Y4" s="51"/>
      <c r="Z4" s="51"/>
      <c r="AA4" s="51"/>
      <c r="AB4" s="51"/>
      <c r="AC4" s="51"/>
      <c r="AD4" s="51"/>
      <c r="AE4" s="51"/>
      <c r="AF4" s="51"/>
      <c r="AG4" s="51"/>
      <c r="AH4" s="51"/>
      <c r="AI4" s="51"/>
      <c r="AJ4" s="51"/>
      <c r="AK4" s="51"/>
      <c r="AL4" s="51"/>
      <c r="AM4" s="51"/>
      <c r="AN4" s="51"/>
      <c r="AO4" s="51"/>
      <c r="AP4" s="51"/>
      <c r="AQ4" s="51"/>
      <c r="AR4" s="51"/>
    </row>
    <row r="5" spans="1:44" s="46" customFormat="1" ht="43.5" customHeight="1">
      <c r="A5" s="235"/>
      <c r="B5" s="234"/>
      <c r="C5" s="235"/>
      <c r="D5" s="234"/>
      <c r="E5" s="235"/>
      <c r="F5" s="234"/>
      <c r="G5" s="161" t="s">
        <v>878</v>
      </c>
      <c r="H5" s="259" t="s">
        <v>1034</v>
      </c>
      <c r="I5" s="259" t="s">
        <v>1035</v>
      </c>
      <c r="J5" s="161" t="s">
        <v>902</v>
      </c>
      <c r="K5" s="161" t="s">
        <v>903</v>
      </c>
      <c r="L5" s="161" t="s">
        <v>904</v>
      </c>
      <c r="M5" s="161" t="s">
        <v>878</v>
      </c>
      <c r="N5" s="259" t="s">
        <v>1037</v>
      </c>
      <c r="O5" s="162">
        <f>O7+O18+O57+O79+O88+O99+O103+O106+O117+O127+O134+O140+O145+O162+O169+O174+O185</f>
        <v>6355220</v>
      </c>
      <c r="P5" s="162">
        <f>P7+P18+P57+P79+P88+P99+P103+P106+P117+P127+P134+P140+P145+P162+P169+P174+P185</f>
        <v>484600</v>
      </c>
      <c r="Q5" s="162">
        <f>Q7+Q18+Q57+Q79+Q88+Q99+Q103+Q106+Q117+Q127+Q134+Q140+Q145+Q162+Q169+Q174+Q185</f>
        <v>0</v>
      </c>
      <c r="R5" s="162">
        <f>R7+R18+R57+R79+R88+R99+R103+R106+R117+R127+R134+R140+R145+R162+R169+R174+R185</f>
        <v>6839820</v>
      </c>
      <c r="S5" s="233"/>
      <c r="T5" s="42"/>
      <c r="U5" s="42"/>
      <c r="V5" s="42"/>
      <c r="W5" s="42"/>
      <c r="X5" s="51"/>
      <c r="Y5" s="51"/>
      <c r="Z5" s="51"/>
      <c r="AA5" s="51"/>
      <c r="AB5" s="51"/>
      <c r="AC5" s="51"/>
      <c r="AD5" s="51"/>
      <c r="AE5" s="51"/>
      <c r="AF5" s="51"/>
      <c r="AG5" s="51"/>
      <c r="AH5" s="51"/>
      <c r="AI5" s="51"/>
      <c r="AJ5" s="51"/>
      <c r="AK5" s="51"/>
      <c r="AL5" s="51"/>
      <c r="AM5" s="51"/>
      <c r="AN5" s="51"/>
      <c r="AO5" s="51"/>
      <c r="AP5" s="51"/>
      <c r="AQ5" s="51"/>
      <c r="AR5" s="51"/>
    </row>
    <row r="6" spans="1:44" s="46" customFormat="1" ht="0.75" customHeight="1">
      <c r="A6" s="449"/>
      <c r="B6" s="234"/>
      <c r="C6" s="450"/>
      <c r="D6" s="451"/>
      <c r="E6" s="449"/>
      <c r="F6" s="452"/>
      <c r="G6" s="259"/>
      <c r="H6" s="259"/>
      <c r="I6" s="259"/>
      <c r="J6" s="259"/>
      <c r="K6" s="259"/>
      <c r="L6" s="259"/>
      <c r="M6" s="259"/>
      <c r="N6" s="259"/>
      <c r="O6" s="162"/>
      <c r="P6" s="162"/>
      <c r="Q6" s="162"/>
      <c r="R6" s="162"/>
      <c r="S6" s="233"/>
      <c r="T6" s="42"/>
      <c r="U6" s="42"/>
      <c r="V6" s="42"/>
      <c r="W6" s="42"/>
      <c r="X6" s="51"/>
      <c r="Y6" s="51"/>
      <c r="Z6" s="51"/>
      <c r="AA6" s="51"/>
      <c r="AB6" s="51"/>
      <c r="AC6" s="51"/>
      <c r="AD6" s="51"/>
      <c r="AE6" s="51"/>
      <c r="AF6" s="51"/>
      <c r="AG6" s="51"/>
      <c r="AH6" s="51"/>
      <c r="AI6" s="51"/>
      <c r="AJ6" s="51"/>
      <c r="AK6" s="51"/>
      <c r="AL6" s="51"/>
      <c r="AM6" s="51"/>
      <c r="AN6" s="51"/>
      <c r="AO6" s="51"/>
      <c r="AP6" s="51"/>
      <c r="AQ6" s="51"/>
      <c r="AR6" s="51"/>
    </row>
    <row r="7" spans="1:44" s="43" customFormat="1" ht="18" customHeight="1">
      <c r="A7" s="132"/>
      <c r="B7" s="87"/>
      <c r="C7" s="159"/>
      <c r="D7" s="127" t="s">
        <v>794</v>
      </c>
      <c r="E7" s="163"/>
      <c r="F7" s="132"/>
      <c r="G7" s="86"/>
      <c r="H7" s="164"/>
      <c r="I7" s="164"/>
      <c r="J7" s="164"/>
      <c r="K7" s="164"/>
      <c r="L7" s="164"/>
      <c r="M7" s="164"/>
      <c r="N7" s="164"/>
      <c r="O7" s="89">
        <f>O9+O10+O11+O12+O13+O14+O15+O16+O17</f>
        <v>454168</v>
      </c>
      <c r="P7" s="89">
        <f>P9+P10+P11+P12+P13+P14+P15+P16+P17</f>
        <v>0</v>
      </c>
      <c r="Q7" s="89">
        <f>Q9+Q10+Q11+Q12+Q13+Q14+Q15+Q16+Q17</f>
        <v>0</v>
      </c>
      <c r="R7" s="89">
        <f>R9+R10+R11+R12+R13+R14+R15+R16+R17</f>
        <v>454168</v>
      </c>
      <c r="S7" s="234"/>
      <c r="T7" s="42"/>
      <c r="U7" s="42"/>
      <c r="V7" s="42"/>
      <c r="W7" s="42"/>
      <c r="X7" s="51"/>
      <c r="Y7" s="51"/>
      <c r="Z7" s="51"/>
      <c r="AA7" s="51"/>
      <c r="AB7" s="51"/>
      <c r="AC7" s="51"/>
      <c r="AD7" s="51"/>
      <c r="AE7" s="51"/>
      <c r="AF7" s="51"/>
      <c r="AG7" s="51"/>
      <c r="AH7" s="51"/>
      <c r="AI7" s="51"/>
      <c r="AJ7" s="51"/>
      <c r="AK7" s="51"/>
      <c r="AL7" s="51"/>
      <c r="AM7" s="51"/>
      <c r="AN7" s="51"/>
      <c r="AO7" s="51"/>
      <c r="AP7" s="51"/>
      <c r="AQ7" s="51"/>
      <c r="AR7" s="51"/>
    </row>
    <row r="8" spans="1:44" ht="93" customHeight="1" hidden="1">
      <c r="A8" s="153"/>
      <c r="B8" s="84"/>
      <c r="C8" s="165"/>
      <c r="D8" s="166" t="s">
        <v>1019</v>
      </c>
      <c r="E8" s="166"/>
      <c r="F8" s="167" t="s">
        <v>551</v>
      </c>
      <c r="G8" s="168" t="s">
        <v>552</v>
      </c>
      <c r="H8" s="169"/>
      <c r="I8" s="169"/>
      <c r="J8" s="169"/>
      <c r="K8" s="169"/>
      <c r="L8" s="169"/>
      <c r="M8" s="169"/>
      <c r="N8" s="169"/>
      <c r="O8" s="170">
        <v>30000</v>
      </c>
      <c r="P8" s="170">
        <v>0</v>
      </c>
      <c r="Q8" s="170">
        <v>0</v>
      </c>
      <c r="R8" s="170">
        <f>O8+P8+Q8</f>
        <v>30000</v>
      </c>
      <c r="S8" s="170"/>
      <c r="T8" s="42"/>
      <c r="U8" s="42"/>
      <c r="V8" s="42"/>
      <c r="W8" s="42"/>
      <c r="X8" s="51"/>
      <c r="Y8" s="51"/>
      <c r="Z8" s="51"/>
      <c r="AA8" s="51"/>
      <c r="AB8" s="51"/>
      <c r="AC8" s="51"/>
      <c r="AD8" s="51"/>
      <c r="AE8" s="51"/>
      <c r="AF8" s="51"/>
      <c r="AG8" s="51"/>
      <c r="AH8" s="51"/>
      <c r="AI8" s="51"/>
      <c r="AJ8" s="51"/>
      <c r="AK8" s="51"/>
      <c r="AL8" s="51"/>
      <c r="AM8" s="51"/>
      <c r="AN8" s="51"/>
      <c r="AO8" s="51"/>
      <c r="AP8" s="51"/>
      <c r="AQ8" s="51"/>
      <c r="AR8" s="51"/>
    </row>
    <row r="9" spans="1:23" s="51" customFormat="1" ht="56.25" customHeight="1">
      <c r="A9" s="556">
        <v>8.39</v>
      </c>
      <c r="B9" s="556" t="s">
        <v>883</v>
      </c>
      <c r="C9" s="62">
        <v>0.1</v>
      </c>
      <c r="D9" s="63" t="s">
        <v>866</v>
      </c>
      <c r="E9" s="63">
        <v>10</v>
      </c>
      <c r="F9" s="63" t="s">
        <v>867</v>
      </c>
      <c r="G9" s="64" t="s">
        <v>868</v>
      </c>
      <c r="H9" s="65">
        <v>2</v>
      </c>
      <c r="I9" s="65"/>
      <c r="J9" s="65"/>
      <c r="K9" s="65" t="str">
        <f aca="true" t="shared" si="0" ref="K9:K16">+D9</f>
        <v>Construcción ampliación y adecuación de infraestructura educativa.       </v>
      </c>
      <c r="L9" s="117" t="s">
        <v>910</v>
      </c>
      <c r="M9" s="171" t="s">
        <v>868</v>
      </c>
      <c r="N9" s="65">
        <v>1</v>
      </c>
      <c r="O9" s="266">
        <v>32000</v>
      </c>
      <c r="P9" s="90">
        <v>0</v>
      </c>
      <c r="Q9" s="90">
        <v>0</v>
      </c>
      <c r="R9" s="90">
        <f>O9+P9+Q9</f>
        <v>32000</v>
      </c>
      <c r="S9" s="171" t="s">
        <v>996</v>
      </c>
      <c r="T9" s="42"/>
      <c r="U9" s="42"/>
      <c r="V9" s="42"/>
      <c r="W9" s="42"/>
    </row>
    <row r="10" spans="1:19" ht="53.25" customHeight="1">
      <c r="A10" s="557"/>
      <c r="B10" s="557"/>
      <c r="C10" s="70">
        <v>10</v>
      </c>
      <c r="D10" s="71" t="s">
        <v>553</v>
      </c>
      <c r="E10" s="72">
        <v>10</v>
      </c>
      <c r="F10" s="73" t="s">
        <v>554</v>
      </c>
      <c r="G10" s="74" t="s">
        <v>555</v>
      </c>
      <c r="H10" s="68">
        <v>1</v>
      </c>
      <c r="I10" s="68"/>
      <c r="J10" s="138"/>
      <c r="K10" s="138" t="str">
        <f t="shared" si="0"/>
        <v>1.2 Mantenimiento de infraestructura educativa.                                                                                                                                                                      </v>
      </c>
      <c r="L10" s="73" t="s">
        <v>909</v>
      </c>
      <c r="M10" s="74" t="s">
        <v>555</v>
      </c>
      <c r="N10" s="68">
        <v>1</v>
      </c>
      <c r="O10" s="267">
        <v>66000</v>
      </c>
      <c r="P10" s="172"/>
      <c r="Q10" s="172">
        <v>0</v>
      </c>
      <c r="R10" s="268">
        <f>O10+P10+Q10</f>
        <v>66000</v>
      </c>
      <c r="S10" s="171" t="s">
        <v>996</v>
      </c>
    </row>
    <row r="11" spans="1:19" ht="103.5" customHeight="1">
      <c r="A11" s="557"/>
      <c r="B11" s="557"/>
      <c r="C11" s="69">
        <v>10</v>
      </c>
      <c r="D11" s="76" t="s">
        <v>556</v>
      </c>
      <c r="E11" s="77">
        <v>10</v>
      </c>
      <c r="F11" s="78" t="s">
        <v>806</v>
      </c>
      <c r="G11" s="67" t="s">
        <v>557</v>
      </c>
      <c r="H11" s="68">
        <v>2</v>
      </c>
      <c r="I11" s="68"/>
      <c r="J11" s="68"/>
      <c r="K11" s="68" t="str">
        <f t="shared" si="0"/>
        <v>1.3  Dotación institucional de material y medios pedagógicos para el aprendizaje.                                                                                                                                     </v>
      </c>
      <c r="L11" s="78" t="s">
        <v>911</v>
      </c>
      <c r="M11" s="67" t="s">
        <v>557</v>
      </c>
      <c r="N11" s="68">
        <v>2</v>
      </c>
      <c r="O11" s="266">
        <v>38273</v>
      </c>
      <c r="P11" s="170">
        <v>0</v>
      </c>
      <c r="Q11" s="170">
        <v>0</v>
      </c>
      <c r="R11" s="90">
        <f>O11+P11+Q11</f>
        <v>38273</v>
      </c>
      <c r="S11" s="171" t="s">
        <v>996</v>
      </c>
    </row>
    <row r="12" spans="1:19" ht="46.5" customHeight="1">
      <c r="A12" s="557"/>
      <c r="B12" s="557"/>
      <c r="C12" s="81">
        <v>10</v>
      </c>
      <c r="D12" s="76" t="s">
        <v>558</v>
      </c>
      <c r="E12" s="77">
        <v>10</v>
      </c>
      <c r="F12" s="80" t="s">
        <v>155</v>
      </c>
      <c r="G12" s="67" t="s">
        <v>154</v>
      </c>
      <c r="H12" s="68">
        <v>12</v>
      </c>
      <c r="I12" s="68"/>
      <c r="J12" s="68"/>
      <c r="K12" s="68" t="str">
        <f t="shared" si="0"/>
        <v>1.4 Pago de servicios públicos de las instituciones educativas.                                                                                                                                                      </v>
      </c>
      <c r="L12" s="82" t="s">
        <v>155</v>
      </c>
      <c r="M12" s="67" t="s">
        <v>154</v>
      </c>
      <c r="N12" s="68">
        <v>12</v>
      </c>
      <c r="O12" s="266">
        <v>35000</v>
      </c>
      <c r="P12" s="170">
        <v>0</v>
      </c>
      <c r="Q12" s="170">
        <v>0</v>
      </c>
      <c r="R12" s="90">
        <f aca="true" t="shared" si="1" ref="R12:R17">O12+P12+Q12</f>
        <v>35000</v>
      </c>
      <c r="S12" s="171" t="s">
        <v>996</v>
      </c>
    </row>
    <row r="13" spans="1:19" ht="45.75" customHeight="1">
      <c r="A13" s="557"/>
      <c r="B13" s="557"/>
      <c r="C13" s="75">
        <v>0.1</v>
      </c>
      <c r="D13" s="76" t="s">
        <v>559</v>
      </c>
      <c r="E13" s="77">
        <v>10</v>
      </c>
      <c r="F13" s="80" t="s">
        <v>1017</v>
      </c>
      <c r="G13" s="67" t="s">
        <v>560</v>
      </c>
      <c r="H13" s="68">
        <v>260</v>
      </c>
      <c r="I13" s="68"/>
      <c r="J13" s="68"/>
      <c r="K13" s="68" t="str">
        <f t="shared" si="0"/>
        <v>1.5 Transporte escolar.                                                                                                                                                                                              </v>
      </c>
      <c r="L13" s="80" t="s">
        <v>1017</v>
      </c>
      <c r="M13" s="67" t="s">
        <v>560</v>
      </c>
      <c r="N13" s="68">
        <v>260</v>
      </c>
      <c r="O13" s="266">
        <v>90000</v>
      </c>
      <c r="P13" s="170"/>
      <c r="Q13" s="170"/>
      <c r="R13" s="90">
        <f t="shared" si="1"/>
        <v>90000</v>
      </c>
      <c r="S13" s="171" t="s">
        <v>996</v>
      </c>
    </row>
    <row r="14" spans="1:19" ht="42" customHeight="1">
      <c r="A14" s="557"/>
      <c r="B14" s="557"/>
      <c r="C14" s="81">
        <v>10</v>
      </c>
      <c r="D14" s="77" t="s">
        <v>561</v>
      </c>
      <c r="E14" s="77">
        <v>10</v>
      </c>
      <c r="F14" s="80" t="s">
        <v>807</v>
      </c>
      <c r="G14" s="67" t="s">
        <v>562</v>
      </c>
      <c r="H14" s="68">
        <v>1</v>
      </c>
      <c r="I14" s="68"/>
      <c r="J14" s="68"/>
      <c r="K14" s="68" t="str">
        <f t="shared" si="0"/>
        <v> 1.6   Capacitación a docentes y directivos docentes.                                                                                                                                                                   </v>
      </c>
      <c r="L14" s="80" t="s">
        <v>807</v>
      </c>
      <c r="M14" s="67" t="s">
        <v>562</v>
      </c>
      <c r="N14" s="68">
        <v>1</v>
      </c>
      <c r="O14" s="266">
        <v>4000</v>
      </c>
      <c r="P14" s="170"/>
      <c r="Q14" s="170">
        <v>0</v>
      </c>
      <c r="R14" s="90">
        <f t="shared" si="1"/>
        <v>4000</v>
      </c>
      <c r="S14" s="171" t="s">
        <v>996</v>
      </c>
    </row>
    <row r="15" spans="1:19" ht="44.25" customHeight="1">
      <c r="A15" s="557"/>
      <c r="B15" s="557"/>
      <c r="C15" s="75">
        <v>0.2</v>
      </c>
      <c r="D15" s="77" t="s">
        <v>563</v>
      </c>
      <c r="E15" s="77">
        <v>20</v>
      </c>
      <c r="F15" s="76" t="s">
        <v>564</v>
      </c>
      <c r="G15" s="76" t="s">
        <v>565</v>
      </c>
      <c r="H15" s="83">
        <v>1724</v>
      </c>
      <c r="I15" s="83"/>
      <c r="J15" s="83"/>
      <c r="K15" s="83" t="str">
        <f t="shared" si="0"/>
        <v>1.7  Alimentación escolar.                                                                                                                                                                                           </v>
      </c>
      <c r="L15" s="76" t="s">
        <v>564</v>
      </c>
      <c r="M15" s="76" t="s">
        <v>565</v>
      </c>
      <c r="N15" s="83">
        <v>1724</v>
      </c>
      <c r="O15" s="266">
        <v>30447</v>
      </c>
      <c r="P15" s="170">
        <v>0</v>
      </c>
      <c r="Q15" s="170">
        <v>0</v>
      </c>
      <c r="R15" s="90">
        <f t="shared" si="1"/>
        <v>30447</v>
      </c>
      <c r="S15" s="171" t="s">
        <v>996</v>
      </c>
    </row>
    <row r="16" spans="1:19" ht="42" customHeight="1">
      <c r="A16" s="557"/>
      <c r="B16" s="557"/>
      <c r="C16" s="547">
        <v>20</v>
      </c>
      <c r="D16" s="564" t="s">
        <v>351</v>
      </c>
      <c r="E16" s="77">
        <v>10</v>
      </c>
      <c r="F16" s="80" t="s">
        <v>566</v>
      </c>
      <c r="G16" s="67" t="s">
        <v>568</v>
      </c>
      <c r="H16" s="68">
        <v>1856</v>
      </c>
      <c r="I16" s="68"/>
      <c r="J16" s="68"/>
      <c r="K16" s="562" t="str">
        <f t="shared" si="0"/>
        <v>1.8  Calidad - gratuidad                                                                                                                                                                                               </v>
      </c>
      <c r="L16" s="80" t="s">
        <v>912</v>
      </c>
      <c r="M16" s="67" t="s">
        <v>568</v>
      </c>
      <c r="N16" s="68">
        <v>1856</v>
      </c>
      <c r="O16" s="266">
        <v>156448</v>
      </c>
      <c r="P16" s="170">
        <v>0</v>
      </c>
      <c r="Q16" s="170">
        <v>0</v>
      </c>
      <c r="R16" s="90">
        <f t="shared" si="1"/>
        <v>156448</v>
      </c>
      <c r="S16" s="171" t="s">
        <v>996</v>
      </c>
    </row>
    <row r="17" spans="1:19" ht="90.75" customHeight="1">
      <c r="A17" s="558"/>
      <c r="B17" s="558"/>
      <c r="C17" s="548"/>
      <c r="D17" s="564"/>
      <c r="E17" s="77">
        <v>10</v>
      </c>
      <c r="F17" s="80" t="s">
        <v>567</v>
      </c>
      <c r="G17" s="80" t="s">
        <v>827</v>
      </c>
      <c r="H17" s="68">
        <v>200</v>
      </c>
      <c r="I17" s="68"/>
      <c r="J17" s="68"/>
      <c r="K17" s="563"/>
      <c r="L17" s="80" t="s">
        <v>567</v>
      </c>
      <c r="M17" s="80" t="s">
        <v>827</v>
      </c>
      <c r="N17" s="68">
        <v>200</v>
      </c>
      <c r="O17" s="266">
        <v>2000</v>
      </c>
      <c r="P17" s="170">
        <v>0</v>
      </c>
      <c r="Q17" s="170">
        <v>0</v>
      </c>
      <c r="R17" s="90">
        <f t="shared" si="1"/>
        <v>2000</v>
      </c>
      <c r="S17" s="171" t="s">
        <v>996</v>
      </c>
    </row>
    <row r="18" spans="1:19" s="43" customFormat="1" ht="15">
      <c r="A18" s="87"/>
      <c r="B18" s="87"/>
      <c r="C18" s="173"/>
      <c r="D18" s="174" t="s">
        <v>990</v>
      </c>
      <c r="E18" s="175"/>
      <c r="F18" s="86"/>
      <c r="G18" s="87"/>
      <c r="H18" s="89"/>
      <c r="I18" s="89"/>
      <c r="J18" s="89"/>
      <c r="K18" s="89"/>
      <c r="L18" s="89"/>
      <c r="M18" s="89"/>
      <c r="N18" s="89"/>
      <c r="O18" s="89">
        <f>O19+O20+O21+O54+O55+O56</f>
        <v>4480076</v>
      </c>
      <c r="P18" s="89">
        <f>P19+P20+P21+P54+P55+P56</f>
        <v>0</v>
      </c>
      <c r="Q18" s="89">
        <f>Q19+Q20+Q21+Q54+Q55+Q56</f>
        <v>0</v>
      </c>
      <c r="R18" s="89">
        <f>R19+R20+R21+R54+R55+R56</f>
        <v>4480076</v>
      </c>
      <c r="S18" s="89"/>
    </row>
    <row r="19" spans="1:19" ht="49.5" customHeight="1">
      <c r="A19" s="547">
        <v>47.2</v>
      </c>
      <c r="B19" s="556" t="s">
        <v>884</v>
      </c>
      <c r="C19" s="566">
        <v>65</v>
      </c>
      <c r="D19" s="565" t="s">
        <v>352</v>
      </c>
      <c r="E19" s="77">
        <v>35</v>
      </c>
      <c r="F19" s="92" t="s">
        <v>870</v>
      </c>
      <c r="G19" s="92" t="s">
        <v>207</v>
      </c>
      <c r="H19" s="93">
        <v>8297</v>
      </c>
      <c r="I19" s="93"/>
      <c r="J19" s="93"/>
      <c r="K19" s="569" t="str">
        <f>+D19</f>
        <v>2.1 Regimen Subsidiado</v>
      </c>
      <c r="L19" s="92" t="s">
        <v>870</v>
      </c>
      <c r="M19" s="92" t="s">
        <v>207</v>
      </c>
      <c r="N19" s="93">
        <v>8297</v>
      </c>
      <c r="O19" s="93">
        <v>4417759</v>
      </c>
      <c r="P19" s="176">
        <v>0</v>
      </c>
      <c r="Q19" s="177">
        <v>0</v>
      </c>
      <c r="R19" s="93">
        <f>O19+P19+Q19</f>
        <v>4417759</v>
      </c>
      <c r="S19" s="171" t="s">
        <v>997</v>
      </c>
    </row>
    <row r="20" spans="1:19" ht="39.75" customHeight="1">
      <c r="A20" s="560"/>
      <c r="B20" s="557"/>
      <c r="C20" s="567"/>
      <c r="D20" s="565"/>
      <c r="E20" s="77">
        <v>5</v>
      </c>
      <c r="F20" s="92" t="s">
        <v>168</v>
      </c>
      <c r="G20" s="92" t="s">
        <v>574</v>
      </c>
      <c r="H20" s="83">
        <v>8297</v>
      </c>
      <c r="I20" s="83"/>
      <c r="J20" s="83"/>
      <c r="K20" s="570"/>
      <c r="L20" s="92" t="s">
        <v>913</v>
      </c>
      <c r="M20" s="92" t="s">
        <v>574</v>
      </c>
      <c r="N20" s="83">
        <v>8297</v>
      </c>
      <c r="O20" s="90">
        <v>12400</v>
      </c>
      <c r="P20" s="170">
        <v>0</v>
      </c>
      <c r="Q20" s="170">
        <v>0</v>
      </c>
      <c r="R20" s="93">
        <f aca="true" t="shared" si="2" ref="R20:R83">O20+P20+Q20</f>
        <v>12400</v>
      </c>
      <c r="S20" s="171" t="s">
        <v>997</v>
      </c>
    </row>
    <row r="21" spans="1:19" s="46" customFormat="1" ht="36" customHeight="1">
      <c r="A21" s="560"/>
      <c r="B21" s="557"/>
      <c r="C21" s="94">
        <v>10</v>
      </c>
      <c r="D21" s="95" t="s">
        <v>353</v>
      </c>
      <c r="E21" s="96"/>
      <c r="F21" s="178"/>
      <c r="G21" s="571"/>
      <c r="H21" s="572"/>
      <c r="I21" s="572"/>
      <c r="J21" s="573"/>
      <c r="K21" s="179" t="s">
        <v>908</v>
      </c>
      <c r="L21" s="180"/>
      <c r="M21" s="180"/>
      <c r="N21" s="180"/>
      <c r="O21" s="99">
        <f>O22+O23+O24+O25+O26+O27+O28+O29+O30+O31+O32+O33+O34+O35+O36+O37+O38+O39+O40+O41+O42+O43+O44+O45+O46+O47+O48+O49+O50+O50+O51+O52+O53</f>
        <v>49917</v>
      </c>
      <c r="P21" s="98">
        <f>P22+P23+P24+P25+P26+P27+P28+P29+P30+P31+P32+P33+P34+P35+P36+P37+P38+P39+P40+P41+P42+P43+P44+P45+P46+P47+P48+P49+P50+P51+P52+P53</f>
        <v>0</v>
      </c>
      <c r="Q21" s="99">
        <f>Q22+Q23+Q24+Q25+Q26+Q27+Q28+Q29+Q30+Q31+Q32+Q33+Q34+Q35+Q36+Q37+Q38+Q39+Q40+Q41+Q42+Q43+Q44+Q45+Q46+Q47+Q48+Q49+Q50+Q50+Q51+Q52+Q53</f>
        <v>0</v>
      </c>
      <c r="R21" s="99">
        <f>R22+R23+R24+R25+R26+R27+R28+R29+R30+R31+R32+R33+R34+R35+R36+R37+R38+R39+R40+R41+R42+R43+R44+R45+R46+R47+R48+R49+R50+R50+R51+R52+R53</f>
        <v>49917</v>
      </c>
      <c r="S21" s="97"/>
    </row>
    <row r="22" spans="1:19" ht="40.5" customHeight="1">
      <c r="A22" s="560"/>
      <c r="B22" s="557"/>
      <c r="C22" s="568"/>
      <c r="D22" s="565" t="s">
        <v>354</v>
      </c>
      <c r="E22" s="77">
        <v>2</v>
      </c>
      <c r="F22" s="76" t="s">
        <v>208</v>
      </c>
      <c r="G22" s="76" t="s">
        <v>3</v>
      </c>
      <c r="H22" s="69">
        <v>150</v>
      </c>
      <c r="I22" s="69"/>
      <c r="J22" s="69"/>
      <c r="K22" s="562" t="str">
        <f>+D22</f>
        <v>2.2.1  Subprograma:  Salud infantil</v>
      </c>
      <c r="L22" s="76" t="s">
        <v>208</v>
      </c>
      <c r="M22" s="76" t="s">
        <v>3</v>
      </c>
      <c r="N22" s="69">
        <v>150</v>
      </c>
      <c r="O22" s="170">
        <v>500</v>
      </c>
      <c r="P22" s="170"/>
      <c r="Q22" s="170">
        <v>0</v>
      </c>
      <c r="R22" s="93">
        <f t="shared" si="2"/>
        <v>500</v>
      </c>
      <c r="S22" s="171" t="s">
        <v>997</v>
      </c>
    </row>
    <row r="23" spans="1:19" ht="38.25" customHeight="1">
      <c r="A23" s="560"/>
      <c r="B23" s="557"/>
      <c r="C23" s="568"/>
      <c r="D23" s="565"/>
      <c r="E23" s="77">
        <v>2</v>
      </c>
      <c r="F23" s="76" t="s">
        <v>209</v>
      </c>
      <c r="G23" s="76" t="s">
        <v>575</v>
      </c>
      <c r="H23" s="69">
        <v>771</v>
      </c>
      <c r="I23" s="69"/>
      <c r="J23" s="69"/>
      <c r="K23" s="574"/>
      <c r="L23" s="76" t="s">
        <v>209</v>
      </c>
      <c r="M23" s="76" t="s">
        <v>575</v>
      </c>
      <c r="N23" s="69">
        <v>771</v>
      </c>
      <c r="O23" s="170">
        <v>500</v>
      </c>
      <c r="P23" s="170"/>
      <c r="Q23" s="170">
        <v>0</v>
      </c>
      <c r="R23" s="93">
        <f t="shared" si="2"/>
        <v>500</v>
      </c>
      <c r="S23" s="171" t="s">
        <v>997</v>
      </c>
    </row>
    <row r="24" spans="1:19" ht="56.25" customHeight="1">
      <c r="A24" s="560"/>
      <c r="B24" s="557"/>
      <c r="C24" s="568"/>
      <c r="D24" s="565"/>
      <c r="E24" s="77">
        <v>2</v>
      </c>
      <c r="F24" s="76" t="s">
        <v>6</v>
      </c>
      <c r="G24" s="76" t="s">
        <v>576</v>
      </c>
      <c r="H24" s="69">
        <v>4</v>
      </c>
      <c r="I24" s="69"/>
      <c r="J24" s="69"/>
      <c r="K24" s="574"/>
      <c r="L24" s="76" t="s">
        <v>6</v>
      </c>
      <c r="M24" s="76" t="s">
        <v>576</v>
      </c>
      <c r="N24" s="69">
        <v>4</v>
      </c>
      <c r="O24" s="170">
        <v>500</v>
      </c>
      <c r="P24" s="170"/>
      <c r="Q24" s="170">
        <v>0</v>
      </c>
      <c r="R24" s="93">
        <f t="shared" si="2"/>
        <v>500</v>
      </c>
      <c r="S24" s="171" t="s">
        <v>997</v>
      </c>
    </row>
    <row r="25" spans="1:19" ht="63.75" customHeight="1">
      <c r="A25" s="560"/>
      <c r="B25" s="557"/>
      <c r="C25" s="568"/>
      <c r="D25" s="565"/>
      <c r="E25" s="77">
        <v>2</v>
      </c>
      <c r="F25" s="76" t="s">
        <v>577</v>
      </c>
      <c r="G25" s="76" t="s">
        <v>578</v>
      </c>
      <c r="H25" s="93">
        <v>9004</v>
      </c>
      <c r="I25" s="93"/>
      <c r="J25" s="93"/>
      <c r="K25" s="574"/>
      <c r="L25" s="76" t="s">
        <v>914</v>
      </c>
      <c r="M25" s="76" t="s">
        <v>578</v>
      </c>
      <c r="N25" s="93">
        <v>9004</v>
      </c>
      <c r="O25" s="170">
        <v>11837</v>
      </c>
      <c r="P25" s="170">
        <v>0</v>
      </c>
      <c r="Q25" s="170"/>
      <c r="R25" s="93">
        <f t="shared" si="2"/>
        <v>11837</v>
      </c>
      <c r="S25" s="171" t="s">
        <v>997</v>
      </c>
    </row>
    <row r="26" spans="1:19" ht="63" customHeight="1">
      <c r="A26" s="560"/>
      <c r="B26" s="557"/>
      <c r="C26" s="568"/>
      <c r="D26" s="565"/>
      <c r="E26" s="77">
        <v>2</v>
      </c>
      <c r="F26" s="80" t="s">
        <v>211</v>
      </c>
      <c r="G26" s="67" t="s">
        <v>10</v>
      </c>
      <c r="H26" s="68">
        <v>130</v>
      </c>
      <c r="I26" s="68"/>
      <c r="J26" s="68"/>
      <c r="K26" s="574"/>
      <c r="L26" s="80" t="s">
        <v>211</v>
      </c>
      <c r="M26" s="67" t="s">
        <v>10</v>
      </c>
      <c r="N26" s="68">
        <v>130</v>
      </c>
      <c r="O26" s="170">
        <v>500</v>
      </c>
      <c r="P26" s="170">
        <v>0</v>
      </c>
      <c r="Q26" s="170">
        <v>0</v>
      </c>
      <c r="R26" s="93">
        <f t="shared" si="2"/>
        <v>500</v>
      </c>
      <c r="S26" s="171" t="s">
        <v>997</v>
      </c>
    </row>
    <row r="27" spans="1:19" ht="60" customHeight="1">
      <c r="A27" s="560"/>
      <c r="B27" s="557"/>
      <c r="C27" s="568"/>
      <c r="D27" s="565"/>
      <c r="E27" s="77">
        <v>2</v>
      </c>
      <c r="F27" s="80" t="s">
        <v>579</v>
      </c>
      <c r="G27" s="67" t="s">
        <v>580</v>
      </c>
      <c r="H27" s="68">
        <v>4</v>
      </c>
      <c r="I27" s="68"/>
      <c r="J27" s="68"/>
      <c r="K27" s="563"/>
      <c r="L27" s="80" t="s">
        <v>579</v>
      </c>
      <c r="M27" s="67" t="s">
        <v>580</v>
      </c>
      <c r="N27" s="68">
        <v>4</v>
      </c>
      <c r="O27" s="170">
        <v>500</v>
      </c>
      <c r="P27" s="170">
        <v>0</v>
      </c>
      <c r="Q27" s="170">
        <v>0</v>
      </c>
      <c r="R27" s="93">
        <f t="shared" si="2"/>
        <v>500</v>
      </c>
      <c r="S27" s="171" t="s">
        <v>997</v>
      </c>
    </row>
    <row r="28" spans="1:19" ht="70.5" customHeight="1">
      <c r="A28" s="560"/>
      <c r="B28" s="557"/>
      <c r="C28" s="568"/>
      <c r="D28" s="565" t="s">
        <v>355</v>
      </c>
      <c r="E28" s="77">
        <v>2</v>
      </c>
      <c r="F28" s="80" t="s">
        <v>581</v>
      </c>
      <c r="G28" s="67" t="s">
        <v>582</v>
      </c>
      <c r="H28" s="68">
        <v>100</v>
      </c>
      <c r="I28" s="68"/>
      <c r="J28" s="68"/>
      <c r="K28" s="562" t="str">
        <f>+D28</f>
        <v>2.2.2  Subprograma: Salud Sexual y Reproductiva</v>
      </c>
      <c r="L28" s="80" t="s">
        <v>581</v>
      </c>
      <c r="M28" s="67" t="s">
        <v>582</v>
      </c>
      <c r="N28" s="68">
        <v>100</v>
      </c>
      <c r="O28" s="170">
        <v>500</v>
      </c>
      <c r="P28" s="170">
        <v>0</v>
      </c>
      <c r="Q28" s="170">
        <v>0</v>
      </c>
      <c r="R28" s="93">
        <f t="shared" si="2"/>
        <v>500</v>
      </c>
      <c r="S28" s="171" t="s">
        <v>997</v>
      </c>
    </row>
    <row r="29" spans="1:19" ht="40.5" customHeight="1">
      <c r="A29" s="560"/>
      <c r="B29" s="557"/>
      <c r="C29" s="568"/>
      <c r="D29" s="565"/>
      <c r="E29" s="77">
        <v>2</v>
      </c>
      <c r="F29" s="80" t="s">
        <v>21</v>
      </c>
      <c r="G29" s="67" t="s">
        <v>583</v>
      </c>
      <c r="H29" s="68">
        <v>2</v>
      </c>
      <c r="I29" s="68"/>
      <c r="J29" s="68"/>
      <c r="K29" s="574"/>
      <c r="L29" s="80" t="s">
        <v>21</v>
      </c>
      <c r="M29" s="67" t="s">
        <v>583</v>
      </c>
      <c r="N29" s="68">
        <v>2</v>
      </c>
      <c r="O29" s="170">
        <v>500</v>
      </c>
      <c r="P29" s="170">
        <v>0</v>
      </c>
      <c r="Q29" s="170">
        <v>0</v>
      </c>
      <c r="R29" s="93">
        <f t="shared" si="2"/>
        <v>500</v>
      </c>
      <c r="S29" s="171" t="s">
        <v>997</v>
      </c>
    </row>
    <row r="30" spans="1:19" ht="52.5" customHeight="1">
      <c r="A30" s="560"/>
      <c r="B30" s="557"/>
      <c r="C30" s="568"/>
      <c r="D30" s="565"/>
      <c r="E30" s="77">
        <v>2</v>
      </c>
      <c r="F30" s="80" t="s">
        <v>584</v>
      </c>
      <c r="G30" s="67" t="s">
        <v>585</v>
      </c>
      <c r="H30" s="68">
        <v>400</v>
      </c>
      <c r="I30" s="68"/>
      <c r="J30" s="68"/>
      <c r="K30" s="574"/>
      <c r="L30" s="80" t="s">
        <v>584</v>
      </c>
      <c r="M30" s="67" t="s">
        <v>585</v>
      </c>
      <c r="N30" s="68">
        <v>400</v>
      </c>
      <c r="O30" s="170">
        <v>500</v>
      </c>
      <c r="P30" s="170">
        <v>0</v>
      </c>
      <c r="Q30" s="170">
        <v>0</v>
      </c>
      <c r="R30" s="93">
        <f t="shared" si="2"/>
        <v>500</v>
      </c>
      <c r="S30" s="171" t="s">
        <v>997</v>
      </c>
    </row>
    <row r="31" spans="1:19" ht="73.5" customHeight="1">
      <c r="A31" s="560"/>
      <c r="B31" s="557"/>
      <c r="C31" s="568"/>
      <c r="D31" s="565"/>
      <c r="E31" s="77">
        <v>1</v>
      </c>
      <c r="F31" s="80" t="s">
        <v>11</v>
      </c>
      <c r="G31" s="67" t="s">
        <v>586</v>
      </c>
      <c r="H31" s="68">
        <v>2</v>
      </c>
      <c r="I31" s="68"/>
      <c r="J31" s="68"/>
      <c r="K31" s="574"/>
      <c r="L31" s="80" t="s">
        <v>11</v>
      </c>
      <c r="M31" s="67" t="s">
        <v>586</v>
      </c>
      <c r="N31" s="68">
        <v>2</v>
      </c>
      <c r="O31" s="170">
        <v>500</v>
      </c>
      <c r="P31" s="170">
        <v>0</v>
      </c>
      <c r="Q31" s="170">
        <v>0</v>
      </c>
      <c r="R31" s="93">
        <f t="shared" si="2"/>
        <v>500</v>
      </c>
      <c r="S31" s="171" t="s">
        <v>997</v>
      </c>
    </row>
    <row r="32" spans="1:19" ht="48" customHeight="1">
      <c r="A32" s="560"/>
      <c r="B32" s="557"/>
      <c r="C32" s="568"/>
      <c r="D32" s="565"/>
      <c r="E32" s="77">
        <v>1</v>
      </c>
      <c r="F32" s="80" t="s">
        <v>145</v>
      </c>
      <c r="G32" s="80" t="s">
        <v>587</v>
      </c>
      <c r="H32" s="69">
        <v>12</v>
      </c>
      <c r="I32" s="69"/>
      <c r="J32" s="69"/>
      <c r="K32" s="574"/>
      <c r="L32" s="80" t="s">
        <v>145</v>
      </c>
      <c r="M32" s="80" t="s">
        <v>587</v>
      </c>
      <c r="N32" s="69">
        <v>12</v>
      </c>
      <c r="O32" s="170">
        <v>500</v>
      </c>
      <c r="P32" s="170">
        <v>0</v>
      </c>
      <c r="Q32" s="170">
        <v>0</v>
      </c>
      <c r="R32" s="93">
        <f t="shared" si="2"/>
        <v>500</v>
      </c>
      <c r="S32" s="171" t="s">
        <v>997</v>
      </c>
    </row>
    <row r="33" spans="1:19" ht="54.75" customHeight="1">
      <c r="A33" s="560"/>
      <c r="B33" s="557"/>
      <c r="C33" s="568"/>
      <c r="D33" s="565"/>
      <c r="E33" s="77">
        <v>1</v>
      </c>
      <c r="F33" s="76" t="s">
        <v>588</v>
      </c>
      <c r="G33" s="76" t="s">
        <v>9</v>
      </c>
      <c r="H33" s="68">
        <v>2</v>
      </c>
      <c r="I33" s="68"/>
      <c r="J33" s="68"/>
      <c r="K33" s="574"/>
      <c r="L33" s="76" t="s">
        <v>915</v>
      </c>
      <c r="M33" s="76" t="s">
        <v>9</v>
      </c>
      <c r="N33" s="68">
        <v>2</v>
      </c>
      <c r="O33" s="170">
        <v>500</v>
      </c>
      <c r="P33" s="170">
        <v>0</v>
      </c>
      <c r="Q33" s="170">
        <v>0</v>
      </c>
      <c r="R33" s="93">
        <f t="shared" si="2"/>
        <v>500</v>
      </c>
      <c r="S33" s="171" t="s">
        <v>997</v>
      </c>
    </row>
    <row r="34" spans="1:19" ht="54" customHeight="1">
      <c r="A34" s="560"/>
      <c r="B34" s="557"/>
      <c r="C34" s="568"/>
      <c r="D34" s="565"/>
      <c r="E34" s="77">
        <v>1</v>
      </c>
      <c r="F34" s="80" t="s">
        <v>589</v>
      </c>
      <c r="G34" s="67" t="s">
        <v>590</v>
      </c>
      <c r="H34" s="68">
        <v>400</v>
      </c>
      <c r="I34" s="68"/>
      <c r="J34" s="68"/>
      <c r="K34" s="574"/>
      <c r="L34" s="80" t="s">
        <v>589</v>
      </c>
      <c r="M34" s="67" t="s">
        <v>590</v>
      </c>
      <c r="N34" s="68">
        <v>400</v>
      </c>
      <c r="O34" s="170">
        <v>500</v>
      </c>
      <c r="P34" s="170">
        <v>0</v>
      </c>
      <c r="Q34" s="170">
        <v>0</v>
      </c>
      <c r="R34" s="93">
        <f t="shared" si="2"/>
        <v>500</v>
      </c>
      <c r="S34" s="171" t="s">
        <v>997</v>
      </c>
    </row>
    <row r="35" spans="1:19" ht="54">
      <c r="A35" s="560"/>
      <c r="B35" s="557"/>
      <c r="C35" s="568"/>
      <c r="D35" s="565"/>
      <c r="E35" s="77">
        <v>1</v>
      </c>
      <c r="F35" s="80" t="s">
        <v>214</v>
      </c>
      <c r="G35" s="80" t="s">
        <v>147</v>
      </c>
      <c r="H35" s="68">
        <v>300</v>
      </c>
      <c r="I35" s="68"/>
      <c r="J35" s="68"/>
      <c r="K35" s="563"/>
      <c r="L35" s="80" t="s">
        <v>214</v>
      </c>
      <c r="M35" s="80" t="s">
        <v>147</v>
      </c>
      <c r="N35" s="68">
        <v>300</v>
      </c>
      <c r="O35" s="170">
        <v>500</v>
      </c>
      <c r="P35" s="170">
        <v>0</v>
      </c>
      <c r="Q35" s="170">
        <v>0</v>
      </c>
      <c r="R35" s="93">
        <f>O35+P35+Q35</f>
        <v>500</v>
      </c>
      <c r="S35" s="171" t="s">
        <v>997</v>
      </c>
    </row>
    <row r="36" spans="1:19" ht="61.5" customHeight="1">
      <c r="A36" s="560"/>
      <c r="B36" s="557"/>
      <c r="C36" s="69"/>
      <c r="D36" s="67" t="s">
        <v>356</v>
      </c>
      <c r="E36" s="77">
        <v>1</v>
      </c>
      <c r="F36" s="80" t="s">
        <v>240</v>
      </c>
      <c r="G36" s="80" t="s">
        <v>591</v>
      </c>
      <c r="H36" s="68">
        <v>1500</v>
      </c>
      <c r="I36" s="68"/>
      <c r="J36" s="68"/>
      <c r="K36" s="68" t="str">
        <f>+D36</f>
        <v>2.2.3  Subprograma:  Salud oral                                                                                                                                                                                                      </v>
      </c>
      <c r="L36" s="80" t="s">
        <v>916</v>
      </c>
      <c r="M36" s="80" t="s">
        <v>591</v>
      </c>
      <c r="N36" s="68">
        <v>1500</v>
      </c>
      <c r="O36" s="170">
        <v>1500</v>
      </c>
      <c r="P36" s="170">
        <v>0</v>
      </c>
      <c r="Q36" s="170">
        <v>0</v>
      </c>
      <c r="R36" s="93">
        <f t="shared" si="2"/>
        <v>1500</v>
      </c>
      <c r="S36" s="171" t="s">
        <v>997</v>
      </c>
    </row>
    <row r="37" spans="1:19" ht="62.25" customHeight="1">
      <c r="A37" s="560"/>
      <c r="B37" s="557"/>
      <c r="C37" s="568"/>
      <c r="D37" s="565" t="s">
        <v>357</v>
      </c>
      <c r="E37" s="77">
        <v>1</v>
      </c>
      <c r="F37" s="80" t="s">
        <v>592</v>
      </c>
      <c r="G37" s="80" t="s">
        <v>917</v>
      </c>
      <c r="H37" s="68">
        <v>12</v>
      </c>
      <c r="I37" s="68"/>
      <c r="J37" s="68"/>
      <c r="K37" s="562" t="str">
        <f>+D37</f>
        <v>2.2.4  Subprograma: Salud mental y lesiones violentas evitables                                                                                                                                                                     </v>
      </c>
      <c r="L37" s="80" t="s">
        <v>592</v>
      </c>
      <c r="M37" s="80" t="s">
        <v>917</v>
      </c>
      <c r="N37" s="68">
        <v>12</v>
      </c>
      <c r="O37" s="170">
        <v>6500</v>
      </c>
      <c r="P37" s="170">
        <v>0</v>
      </c>
      <c r="Q37" s="170">
        <v>0</v>
      </c>
      <c r="R37" s="93">
        <f t="shared" si="2"/>
        <v>6500</v>
      </c>
      <c r="S37" s="171" t="s">
        <v>997</v>
      </c>
    </row>
    <row r="38" spans="1:19" ht="67.5" customHeight="1">
      <c r="A38" s="560"/>
      <c r="B38" s="557"/>
      <c r="C38" s="568"/>
      <c r="D38" s="565"/>
      <c r="E38" s="77">
        <v>1</v>
      </c>
      <c r="F38" s="80" t="s">
        <v>216</v>
      </c>
      <c r="G38" s="80" t="s">
        <v>148</v>
      </c>
      <c r="H38" s="68">
        <v>4</v>
      </c>
      <c r="I38" s="68"/>
      <c r="J38" s="68"/>
      <c r="K38" s="574"/>
      <c r="L38" s="80" t="s">
        <v>216</v>
      </c>
      <c r="M38" s="80" t="s">
        <v>148</v>
      </c>
      <c r="N38" s="68">
        <v>4</v>
      </c>
      <c r="O38" s="170">
        <v>500</v>
      </c>
      <c r="P38" s="170">
        <v>0</v>
      </c>
      <c r="Q38" s="170">
        <v>0</v>
      </c>
      <c r="R38" s="93">
        <f t="shared" si="2"/>
        <v>500</v>
      </c>
      <c r="S38" s="171" t="s">
        <v>997</v>
      </c>
    </row>
    <row r="39" spans="1:19" ht="49.5" customHeight="1">
      <c r="A39" s="560"/>
      <c r="B39" s="557"/>
      <c r="C39" s="568"/>
      <c r="D39" s="565"/>
      <c r="E39" s="77">
        <v>1</v>
      </c>
      <c r="F39" s="80" t="s">
        <v>175</v>
      </c>
      <c r="G39" s="67" t="s">
        <v>14</v>
      </c>
      <c r="H39" s="68">
        <v>300</v>
      </c>
      <c r="I39" s="68"/>
      <c r="J39" s="68"/>
      <c r="K39" s="574"/>
      <c r="L39" s="80" t="s">
        <v>175</v>
      </c>
      <c r="M39" s="67" t="s">
        <v>14</v>
      </c>
      <c r="N39" s="68">
        <v>300</v>
      </c>
      <c r="O39" s="170">
        <v>500</v>
      </c>
      <c r="P39" s="170">
        <v>0</v>
      </c>
      <c r="Q39" s="170">
        <v>0</v>
      </c>
      <c r="R39" s="93">
        <f t="shared" si="2"/>
        <v>500</v>
      </c>
      <c r="S39" s="171" t="s">
        <v>997</v>
      </c>
    </row>
    <row r="40" spans="1:19" ht="50.25" customHeight="1">
      <c r="A40" s="560"/>
      <c r="B40" s="557"/>
      <c r="C40" s="568"/>
      <c r="D40" s="565"/>
      <c r="E40" s="77">
        <v>1</v>
      </c>
      <c r="F40" s="80" t="s">
        <v>176</v>
      </c>
      <c r="G40" s="67" t="s">
        <v>593</v>
      </c>
      <c r="H40" s="68">
        <v>50</v>
      </c>
      <c r="I40" s="68"/>
      <c r="J40" s="68"/>
      <c r="K40" s="574"/>
      <c r="L40" s="80" t="s">
        <v>918</v>
      </c>
      <c r="M40" s="67" t="s">
        <v>593</v>
      </c>
      <c r="N40" s="68">
        <v>50</v>
      </c>
      <c r="O40" s="170">
        <v>500</v>
      </c>
      <c r="P40" s="170">
        <v>0</v>
      </c>
      <c r="Q40" s="170">
        <v>0</v>
      </c>
      <c r="R40" s="93">
        <f t="shared" si="2"/>
        <v>500</v>
      </c>
      <c r="S40" s="171" t="s">
        <v>997</v>
      </c>
    </row>
    <row r="41" spans="1:19" ht="69.75" customHeight="1">
      <c r="A41" s="560"/>
      <c r="B41" s="557"/>
      <c r="C41" s="568"/>
      <c r="D41" s="565"/>
      <c r="E41" s="77">
        <v>2</v>
      </c>
      <c r="F41" s="102" t="s">
        <v>177</v>
      </c>
      <c r="G41" s="67" t="s">
        <v>28</v>
      </c>
      <c r="H41" s="68">
        <v>5</v>
      </c>
      <c r="I41" s="68"/>
      <c r="J41" s="68"/>
      <c r="K41" s="563"/>
      <c r="L41" s="102" t="s">
        <v>177</v>
      </c>
      <c r="M41" s="67" t="s">
        <v>28</v>
      </c>
      <c r="N41" s="68">
        <v>5</v>
      </c>
      <c r="O41" s="170">
        <v>500</v>
      </c>
      <c r="P41" s="170">
        <v>0</v>
      </c>
      <c r="Q41" s="170">
        <v>0</v>
      </c>
      <c r="R41" s="93">
        <f t="shared" si="2"/>
        <v>500</v>
      </c>
      <c r="S41" s="171" t="s">
        <v>997</v>
      </c>
    </row>
    <row r="42" spans="1:19" ht="60" customHeight="1">
      <c r="A42" s="560"/>
      <c r="B42" s="557"/>
      <c r="C42" s="568"/>
      <c r="D42" s="565" t="s">
        <v>358</v>
      </c>
      <c r="E42" s="77">
        <v>2</v>
      </c>
      <c r="F42" s="80" t="s">
        <v>184</v>
      </c>
      <c r="G42" s="103" t="s">
        <v>594</v>
      </c>
      <c r="H42" s="69">
        <v>1</v>
      </c>
      <c r="I42" s="69"/>
      <c r="J42" s="69"/>
      <c r="K42" s="562" t="str">
        <f>+D42</f>
        <v>2.2.5  Subprograma: Las enfermedades transmisibles y las zoonosis                                                                                                                                                                   </v>
      </c>
      <c r="L42" s="80" t="s">
        <v>919</v>
      </c>
      <c r="M42" s="103" t="s">
        <v>594</v>
      </c>
      <c r="N42" s="69">
        <v>1</v>
      </c>
      <c r="O42" s="170">
        <v>500</v>
      </c>
      <c r="P42" s="170">
        <v>0</v>
      </c>
      <c r="Q42" s="170">
        <v>0</v>
      </c>
      <c r="R42" s="93">
        <f t="shared" si="2"/>
        <v>500</v>
      </c>
      <c r="S42" s="171" t="s">
        <v>997</v>
      </c>
    </row>
    <row r="43" spans="1:19" ht="89.25" customHeight="1">
      <c r="A43" s="560"/>
      <c r="B43" s="557"/>
      <c r="C43" s="568"/>
      <c r="D43" s="565"/>
      <c r="E43" s="77">
        <v>2</v>
      </c>
      <c r="F43" s="80" t="s">
        <v>30</v>
      </c>
      <c r="G43" s="67" t="s">
        <v>595</v>
      </c>
      <c r="H43" s="69">
        <v>4</v>
      </c>
      <c r="I43" s="69"/>
      <c r="J43" s="69"/>
      <c r="K43" s="574"/>
      <c r="L43" s="80" t="s">
        <v>30</v>
      </c>
      <c r="M43" s="67" t="s">
        <v>595</v>
      </c>
      <c r="N43" s="69">
        <v>4</v>
      </c>
      <c r="O43" s="170">
        <v>500</v>
      </c>
      <c r="P43" s="170">
        <v>0</v>
      </c>
      <c r="Q43" s="170">
        <v>0</v>
      </c>
      <c r="R43" s="93">
        <f t="shared" si="2"/>
        <v>500</v>
      </c>
      <c r="S43" s="171" t="s">
        <v>997</v>
      </c>
    </row>
    <row r="44" spans="1:19" ht="63.75" customHeight="1">
      <c r="A44" s="560"/>
      <c r="B44" s="557"/>
      <c r="C44" s="568"/>
      <c r="D44" s="565"/>
      <c r="E44" s="77">
        <v>2</v>
      </c>
      <c r="F44" s="80" t="s">
        <v>32</v>
      </c>
      <c r="G44" s="67" t="s">
        <v>596</v>
      </c>
      <c r="H44" s="69">
        <v>4</v>
      </c>
      <c r="I44" s="69"/>
      <c r="J44" s="69"/>
      <c r="K44" s="563"/>
      <c r="L44" s="80" t="s">
        <v>32</v>
      </c>
      <c r="M44" s="67" t="s">
        <v>596</v>
      </c>
      <c r="N44" s="69">
        <v>4</v>
      </c>
      <c r="O44" s="170">
        <v>500</v>
      </c>
      <c r="P44" s="170">
        <v>0</v>
      </c>
      <c r="Q44" s="170">
        <v>0</v>
      </c>
      <c r="R44" s="93">
        <f t="shared" si="2"/>
        <v>500</v>
      </c>
      <c r="S44" s="171" t="s">
        <v>997</v>
      </c>
    </row>
    <row r="45" spans="1:19" ht="45" customHeight="1">
      <c r="A45" s="560"/>
      <c r="B45" s="557"/>
      <c r="C45" s="104"/>
      <c r="D45" s="581" t="s">
        <v>359</v>
      </c>
      <c r="E45" s="77">
        <v>2</v>
      </c>
      <c r="F45" s="80" t="s">
        <v>597</v>
      </c>
      <c r="G45" s="67" t="s">
        <v>13</v>
      </c>
      <c r="H45" s="68">
        <v>1856</v>
      </c>
      <c r="I45" s="68"/>
      <c r="J45" s="68"/>
      <c r="K45" s="562" t="str">
        <f>+D45</f>
        <v>2.2.6  Subprograma: Nutrición                                                                                                                                                                                                       </v>
      </c>
      <c r="L45" s="80" t="s">
        <v>920</v>
      </c>
      <c r="M45" s="67" t="s">
        <v>13</v>
      </c>
      <c r="N45" s="68">
        <v>1856</v>
      </c>
      <c r="O45" s="170">
        <v>1224</v>
      </c>
      <c r="P45" s="170">
        <v>0</v>
      </c>
      <c r="Q45" s="170">
        <v>0</v>
      </c>
      <c r="R45" s="93">
        <f t="shared" si="2"/>
        <v>1224</v>
      </c>
      <c r="S45" s="171" t="s">
        <v>997</v>
      </c>
    </row>
    <row r="46" spans="1:19" ht="80.25" customHeight="1">
      <c r="A46" s="560"/>
      <c r="B46" s="557"/>
      <c r="C46" s="105"/>
      <c r="D46" s="582"/>
      <c r="E46" s="77">
        <v>2</v>
      </c>
      <c r="F46" s="80" t="s">
        <v>25</v>
      </c>
      <c r="G46" s="67" t="s">
        <v>598</v>
      </c>
      <c r="H46" s="68">
        <v>2</v>
      </c>
      <c r="I46" s="68"/>
      <c r="J46" s="68"/>
      <c r="K46" s="574"/>
      <c r="L46" s="80" t="s">
        <v>25</v>
      </c>
      <c r="M46" s="67" t="s">
        <v>598</v>
      </c>
      <c r="N46" s="68">
        <v>2</v>
      </c>
      <c r="O46" s="170">
        <v>1000</v>
      </c>
      <c r="P46" s="170">
        <v>0</v>
      </c>
      <c r="Q46" s="170">
        <v>0</v>
      </c>
      <c r="R46" s="93">
        <f t="shared" si="2"/>
        <v>1000</v>
      </c>
      <c r="S46" s="171" t="s">
        <v>997</v>
      </c>
    </row>
    <row r="47" spans="1:19" ht="45" customHeight="1">
      <c r="A47" s="560"/>
      <c r="B47" s="557"/>
      <c r="C47" s="106"/>
      <c r="D47" s="583"/>
      <c r="E47" s="77">
        <v>2</v>
      </c>
      <c r="F47" s="80" t="s">
        <v>599</v>
      </c>
      <c r="G47" s="67" t="s">
        <v>600</v>
      </c>
      <c r="H47" s="68">
        <v>100</v>
      </c>
      <c r="I47" s="68"/>
      <c r="J47" s="68"/>
      <c r="K47" s="563"/>
      <c r="L47" s="80" t="s">
        <v>599</v>
      </c>
      <c r="M47" s="67" t="s">
        <v>600</v>
      </c>
      <c r="N47" s="68">
        <v>100</v>
      </c>
      <c r="O47" s="170">
        <v>1000</v>
      </c>
      <c r="P47" s="170">
        <v>0</v>
      </c>
      <c r="Q47" s="170">
        <v>0</v>
      </c>
      <c r="R47" s="170">
        <f t="shared" si="2"/>
        <v>1000</v>
      </c>
      <c r="S47" s="171" t="s">
        <v>997</v>
      </c>
    </row>
    <row r="48" spans="1:19" ht="56.25" customHeight="1">
      <c r="A48" s="560"/>
      <c r="B48" s="557"/>
      <c r="C48" s="568"/>
      <c r="D48" s="564" t="s">
        <v>440</v>
      </c>
      <c r="E48" s="77">
        <v>2</v>
      </c>
      <c r="F48" s="67" t="s">
        <v>43</v>
      </c>
      <c r="G48" s="67" t="s">
        <v>601</v>
      </c>
      <c r="H48" s="68">
        <v>1</v>
      </c>
      <c r="I48" s="68"/>
      <c r="J48" s="68"/>
      <c r="K48" s="562" t="str">
        <f>+D48</f>
        <v>2.2.7 Subprograma:  La gestión para el desarrollo operativo y funcional del PNSP                                                                                                                                                    </v>
      </c>
      <c r="L48" s="67" t="s">
        <v>43</v>
      </c>
      <c r="M48" s="67" t="s">
        <v>601</v>
      </c>
      <c r="N48" s="68">
        <v>1</v>
      </c>
      <c r="O48" s="170">
        <v>7500</v>
      </c>
      <c r="P48" s="170"/>
      <c r="Q48" s="170">
        <v>0</v>
      </c>
      <c r="R48" s="93">
        <f t="shared" si="2"/>
        <v>7500</v>
      </c>
      <c r="S48" s="171" t="s">
        <v>997</v>
      </c>
    </row>
    <row r="49" spans="1:19" ht="66" customHeight="1">
      <c r="A49" s="560"/>
      <c r="B49" s="557"/>
      <c r="C49" s="568"/>
      <c r="D49" s="564"/>
      <c r="E49" s="77">
        <v>2</v>
      </c>
      <c r="F49" s="67" t="s">
        <v>178</v>
      </c>
      <c r="G49" s="67" t="s">
        <v>602</v>
      </c>
      <c r="H49" s="68">
        <v>1</v>
      </c>
      <c r="I49" s="68"/>
      <c r="J49" s="68"/>
      <c r="K49" s="574"/>
      <c r="L49" s="67" t="s">
        <v>178</v>
      </c>
      <c r="M49" s="67" t="s">
        <v>602</v>
      </c>
      <c r="N49" s="68">
        <v>1</v>
      </c>
      <c r="O49" s="170">
        <v>6000</v>
      </c>
      <c r="P49" s="170"/>
      <c r="Q49" s="170">
        <v>0</v>
      </c>
      <c r="R49" s="93">
        <f t="shared" si="2"/>
        <v>6000</v>
      </c>
      <c r="S49" s="171" t="s">
        <v>997</v>
      </c>
    </row>
    <row r="50" spans="1:19" ht="65.25" customHeight="1">
      <c r="A50" s="560"/>
      <c r="B50" s="557"/>
      <c r="C50" s="568"/>
      <c r="D50" s="564"/>
      <c r="E50" s="77">
        <v>2</v>
      </c>
      <c r="F50" s="80" t="s">
        <v>23</v>
      </c>
      <c r="G50" s="67" t="s">
        <v>603</v>
      </c>
      <c r="H50" s="68">
        <v>2</v>
      </c>
      <c r="I50" s="68"/>
      <c r="J50" s="68"/>
      <c r="K50" s="563"/>
      <c r="L50" s="80" t="s">
        <v>23</v>
      </c>
      <c r="M50" s="67" t="s">
        <v>603</v>
      </c>
      <c r="N50" s="68">
        <v>2</v>
      </c>
      <c r="O50" s="170">
        <v>928</v>
      </c>
      <c r="P50" s="170">
        <v>0</v>
      </c>
      <c r="Q50" s="170">
        <v>0</v>
      </c>
      <c r="R50" s="93">
        <f t="shared" si="2"/>
        <v>928</v>
      </c>
      <c r="S50" s="171" t="s">
        <v>997</v>
      </c>
    </row>
    <row r="51" spans="1:19" ht="41.25" customHeight="1">
      <c r="A51" s="560"/>
      <c r="B51" s="557"/>
      <c r="C51" s="568"/>
      <c r="D51" s="565" t="s">
        <v>441</v>
      </c>
      <c r="E51" s="77">
        <v>2</v>
      </c>
      <c r="F51" s="80" t="s">
        <v>458</v>
      </c>
      <c r="G51" s="80" t="s">
        <v>604</v>
      </c>
      <c r="H51" s="68">
        <v>4</v>
      </c>
      <c r="I51" s="68"/>
      <c r="J51" s="68"/>
      <c r="K51" s="562" t="str">
        <f>+D51</f>
        <v>2.2,8   Subprograma:  Vigilancia en Salud Pública</v>
      </c>
      <c r="L51" s="80" t="s">
        <v>458</v>
      </c>
      <c r="M51" s="80" t="s">
        <v>604</v>
      </c>
      <c r="N51" s="68">
        <v>4</v>
      </c>
      <c r="O51" s="170">
        <v>500</v>
      </c>
      <c r="P51" s="170">
        <v>0</v>
      </c>
      <c r="Q51" s="170">
        <v>0</v>
      </c>
      <c r="R51" s="93">
        <f t="shared" si="2"/>
        <v>500</v>
      </c>
      <c r="S51" s="171" t="s">
        <v>997</v>
      </c>
    </row>
    <row r="52" spans="1:19" ht="50.25" customHeight="1">
      <c r="A52" s="560"/>
      <c r="B52" s="557"/>
      <c r="C52" s="568"/>
      <c r="D52" s="565"/>
      <c r="E52" s="77">
        <v>2</v>
      </c>
      <c r="F52" s="80" t="s">
        <v>605</v>
      </c>
      <c r="G52" s="80" t="s">
        <v>606</v>
      </c>
      <c r="H52" s="68">
        <v>2</v>
      </c>
      <c r="I52" s="68"/>
      <c r="J52" s="68"/>
      <c r="K52" s="574"/>
      <c r="L52" s="80" t="s">
        <v>605</v>
      </c>
      <c r="M52" s="80" t="s">
        <v>606</v>
      </c>
      <c r="N52" s="68">
        <v>2</v>
      </c>
      <c r="O52" s="170">
        <v>500</v>
      </c>
      <c r="P52" s="170">
        <v>0</v>
      </c>
      <c r="Q52" s="170">
        <v>0</v>
      </c>
      <c r="R52" s="93">
        <f t="shared" si="2"/>
        <v>500</v>
      </c>
      <c r="S52" s="171" t="s">
        <v>997</v>
      </c>
    </row>
    <row r="53" spans="1:19" ht="102.75" customHeight="1">
      <c r="A53" s="560"/>
      <c r="B53" s="557"/>
      <c r="C53" s="568"/>
      <c r="D53" s="565"/>
      <c r="E53" s="77">
        <v>2</v>
      </c>
      <c r="F53" s="80" t="s">
        <v>334</v>
      </c>
      <c r="G53" s="80" t="s">
        <v>607</v>
      </c>
      <c r="H53" s="68">
        <v>12</v>
      </c>
      <c r="I53" s="68"/>
      <c r="J53" s="68"/>
      <c r="K53" s="563"/>
      <c r="L53" s="80" t="s">
        <v>334</v>
      </c>
      <c r="M53" s="80" t="s">
        <v>607</v>
      </c>
      <c r="N53" s="68">
        <v>12</v>
      </c>
      <c r="O53" s="170">
        <v>500</v>
      </c>
      <c r="P53" s="170">
        <v>0</v>
      </c>
      <c r="Q53" s="170">
        <v>0</v>
      </c>
      <c r="R53" s="93">
        <f t="shared" si="2"/>
        <v>500</v>
      </c>
      <c r="S53" s="171" t="s">
        <v>997</v>
      </c>
    </row>
    <row r="54" spans="1:19" ht="114.75" customHeight="1">
      <c r="A54" s="560"/>
      <c r="B54" s="557"/>
      <c r="C54" s="69">
        <v>20</v>
      </c>
      <c r="D54" s="67" t="s">
        <v>608</v>
      </c>
      <c r="E54" s="77">
        <v>2</v>
      </c>
      <c r="F54" s="80" t="s">
        <v>609</v>
      </c>
      <c r="G54" s="67" t="s">
        <v>610</v>
      </c>
      <c r="H54" s="68">
        <v>12</v>
      </c>
      <c r="I54" s="68"/>
      <c r="J54" s="68"/>
      <c r="K54" s="68" t="str">
        <f>+D54</f>
        <v>2.3  Prestación de servicios de salud para la población pobre no asegurada.                                                                                                                                           </v>
      </c>
      <c r="L54" s="80" t="s">
        <v>609</v>
      </c>
      <c r="M54" s="67" t="s">
        <v>610</v>
      </c>
      <c r="N54" s="68">
        <v>12</v>
      </c>
      <c r="O54" s="93">
        <v>0</v>
      </c>
      <c r="P54" s="93">
        <v>0</v>
      </c>
      <c r="Q54" s="176"/>
      <c r="R54" s="93">
        <f t="shared" si="2"/>
        <v>0</v>
      </c>
      <c r="S54" s="171" t="s">
        <v>997</v>
      </c>
    </row>
    <row r="55" spans="1:19" ht="48.75" customHeight="1">
      <c r="A55" s="560"/>
      <c r="B55" s="557"/>
      <c r="C55" s="568">
        <v>5</v>
      </c>
      <c r="D55" s="568" t="s">
        <v>611</v>
      </c>
      <c r="E55" s="77">
        <v>2</v>
      </c>
      <c r="F55" s="80" t="s">
        <v>808</v>
      </c>
      <c r="G55" s="67" t="s">
        <v>17</v>
      </c>
      <c r="H55" s="68"/>
      <c r="I55" s="68"/>
      <c r="J55" s="68"/>
      <c r="K55" s="562" t="str">
        <f>+D55</f>
        <v>2.4  Inversiones directas en la red publica según Plan Bienal en equipos.                                                                                                                                             </v>
      </c>
      <c r="L55" s="80" t="s">
        <v>808</v>
      </c>
      <c r="M55" s="67" t="s">
        <v>17</v>
      </c>
      <c r="N55" s="68"/>
      <c r="O55" s="170">
        <v>0</v>
      </c>
      <c r="P55" s="170">
        <v>0</v>
      </c>
      <c r="Q55" s="170">
        <v>0</v>
      </c>
      <c r="R55" s="93">
        <f t="shared" si="2"/>
        <v>0</v>
      </c>
      <c r="S55" s="171" t="s">
        <v>997</v>
      </c>
    </row>
    <row r="56" spans="1:19" ht="61.5" customHeight="1">
      <c r="A56" s="548"/>
      <c r="B56" s="558"/>
      <c r="C56" s="568"/>
      <c r="D56" s="568"/>
      <c r="E56" s="77">
        <v>2</v>
      </c>
      <c r="F56" s="80" t="s">
        <v>612</v>
      </c>
      <c r="G56" s="67" t="s">
        <v>613</v>
      </c>
      <c r="H56" s="68"/>
      <c r="I56" s="68"/>
      <c r="J56" s="68"/>
      <c r="K56" s="563"/>
      <c r="L56" s="80" t="s">
        <v>612</v>
      </c>
      <c r="M56" s="67" t="s">
        <v>613</v>
      </c>
      <c r="N56" s="68"/>
      <c r="O56" s="93">
        <v>0</v>
      </c>
      <c r="P56" s="93">
        <v>0</v>
      </c>
      <c r="Q56" s="93">
        <v>0</v>
      </c>
      <c r="R56" s="93">
        <f t="shared" si="2"/>
        <v>0</v>
      </c>
      <c r="S56" s="171" t="s">
        <v>997</v>
      </c>
    </row>
    <row r="57" spans="1:19" s="43" customFormat="1" ht="42.75" customHeight="1">
      <c r="A57" s="87"/>
      <c r="B57" s="87"/>
      <c r="C57" s="108"/>
      <c r="D57" s="107" t="s">
        <v>792</v>
      </c>
      <c r="E57" s="109"/>
      <c r="F57" s="132"/>
      <c r="G57" s="107"/>
      <c r="H57" s="110"/>
      <c r="I57" s="110"/>
      <c r="J57" s="110"/>
      <c r="K57" s="110"/>
      <c r="L57" s="110"/>
      <c r="M57" s="110"/>
      <c r="N57" s="110"/>
      <c r="O57" s="89">
        <f>O58+O70+O75</f>
        <v>342030</v>
      </c>
      <c r="P57" s="89">
        <f>P58+P70+P75</f>
        <v>5000</v>
      </c>
      <c r="Q57" s="89">
        <v>0</v>
      </c>
      <c r="R57" s="89">
        <f t="shared" si="2"/>
        <v>347030</v>
      </c>
      <c r="S57" s="89"/>
    </row>
    <row r="58" spans="1:19" s="47" customFormat="1" ht="30" customHeight="1">
      <c r="A58" s="112"/>
      <c r="B58" s="112"/>
      <c r="C58" s="113"/>
      <c r="D58" s="114" t="s">
        <v>796</v>
      </c>
      <c r="E58" s="115"/>
      <c r="F58" s="112"/>
      <c r="G58" s="112">
        <v>0</v>
      </c>
      <c r="H58" s="113"/>
      <c r="I58" s="113"/>
      <c r="J58" s="113"/>
      <c r="K58" s="181"/>
      <c r="L58" s="113"/>
      <c r="M58" s="113"/>
      <c r="N58" s="113"/>
      <c r="O58" s="182">
        <f>O59+O60+O61+O62+O63+O64+O65+O66+O67+O68+O69</f>
        <v>247015</v>
      </c>
      <c r="P58" s="182">
        <f>P59+P60+P61+P62+P63+P64+P65+P66+P67+P68+P69</f>
        <v>5000</v>
      </c>
      <c r="Q58" s="182">
        <f>Q59+Q60+Q61+Q62+Q63+Q64+Q65+Q66+Q67+Q68+Q69</f>
        <v>0</v>
      </c>
      <c r="R58" s="182">
        <f t="shared" si="2"/>
        <v>252015</v>
      </c>
      <c r="S58" s="182"/>
    </row>
    <row r="59" spans="1:19" ht="70.5" customHeight="1">
      <c r="A59" s="556">
        <v>3.76</v>
      </c>
      <c r="B59" s="556" t="s">
        <v>885</v>
      </c>
      <c r="C59" s="81">
        <v>10</v>
      </c>
      <c r="D59" s="67" t="s">
        <v>619</v>
      </c>
      <c r="E59" s="77">
        <v>20</v>
      </c>
      <c r="F59" s="80" t="s">
        <v>224</v>
      </c>
      <c r="G59" s="67" t="s">
        <v>44</v>
      </c>
      <c r="H59" s="68">
        <v>671</v>
      </c>
      <c r="I59" s="68"/>
      <c r="J59" s="68"/>
      <c r="K59" s="68" t="str">
        <f>+D59</f>
        <v>3.1,1     Subsidios-Fondo de solidaridad y predistribucion del ingreso.                                                                                                                                                  </v>
      </c>
      <c r="L59" s="80" t="s">
        <v>224</v>
      </c>
      <c r="M59" s="67" t="s">
        <v>44</v>
      </c>
      <c r="N59" s="68">
        <v>671</v>
      </c>
      <c r="O59" s="266">
        <v>51305</v>
      </c>
      <c r="P59" s="170">
        <v>0</v>
      </c>
      <c r="Q59" s="170">
        <v>0</v>
      </c>
      <c r="R59" s="93">
        <f t="shared" si="2"/>
        <v>51305</v>
      </c>
      <c r="S59" s="171" t="s">
        <v>998</v>
      </c>
    </row>
    <row r="60" spans="1:19" ht="45" customHeight="1">
      <c r="A60" s="557"/>
      <c r="B60" s="557"/>
      <c r="C60" s="568">
        <v>10</v>
      </c>
      <c r="D60" s="564" t="s">
        <v>620</v>
      </c>
      <c r="E60" s="77">
        <v>10</v>
      </c>
      <c r="F60" s="80" t="s">
        <v>621</v>
      </c>
      <c r="G60" s="67" t="s">
        <v>221</v>
      </c>
      <c r="H60" s="116">
        <v>1</v>
      </c>
      <c r="I60" s="116"/>
      <c r="J60" s="116"/>
      <c r="K60" s="584" t="str">
        <f>+D60</f>
        <v>3,1,2 Diseño e implantacion de esquemas organizacionales para la administracion y operacion de sistemas de acueducto.                                                                                                  </v>
      </c>
      <c r="L60" s="80" t="s">
        <v>621</v>
      </c>
      <c r="M60" s="67" t="s">
        <v>221</v>
      </c>
      <c r="N60" s="116">
        <v>1</v>
      </c>
      <c r="O60" s="266">
        <v>119710</v>
      </c>
      <c r="P60" s="266">
        <v>5000</v>
      </c>
      <c r="Q60" s="170">
        <v>0</v>
      </c>
      <c r="R60" s="93">
        <f t="shared" si="2"/>
        <v>124710</v>
      </c>
      <c r="S60" s="171" t="s">
        <v>998</v>
      </c>
    </row>
    <row r="61" spans="1:19" ht="41.25" customHeight="1">
      <c r="A61" s="557"/>
      <c r="B61" s="557"/>
      <c r="C61" s="568"/>
      <c r="D61" s="564"/>
      <c r="E61" s="77">
        <v>10</v>
      </c>
      <c r="F61" s="80" t="s">
        <v>837</v>
      </c>
      <c r="G61" s="67" t="s">
        <v>622</v>
      </c>
      <c r="H61" s="68">
        <v>0</v>
      </c>
      <c r="I61" s="68"/>
      <c r="J61" s="68"/>
      <c r="K61" s="585"/>
      <c r="L61" s="80" t="s">
        <v>837</v>
      </c>
      <c r="M61" s="67" t="s">
        <v>622</v>
      </c>
      <c r="N61" s="68">
        <v>0</v>
      </c>
      <c r="O61" s="170"/>
      <c r="P61" s="170">
        <v>0</v>
      </c>
      <c r="Q61" s="170">
        <v>0</v>
      </c>
      <c r="R61" s="93">
        <v>20000</v>
      </c>
      <c r="S61" s="171" t="s">
        <v>998</v>
      </c>
    </row>
    <row r="62" spans="1:19" ht="62.25" customHeight="1">
      <c r="A62" s="557"/>
      <c r="B62" s="557"/>
      <c r="C62" s="568"/>
      <c r="D62" s="564"/>
      <c r="E62" s="77">
        <v>4</v>
      </c>
      <c r="F62" s="80" t="s">
        <v>838</v>
      </c>
      <c r="G62" s="67" t="s">
        <v>623</v>
      </c>
      <c r="H62" s="68">
        <v>0</v>
      </c>
      <c r="I62" s="68"/>
      <c r="J62" s="68"/>
      <c r="K62" s="586"/>
      <c r="L62" s="80" t="s">
        <v>921</v>
      </c>
      <c r="M62" s="67" t="s">
        <v>623</v>
      </c>
      <c r="N62" s="68">
        <v>0</v>
      </c>
      <c r="O62" s="266">
        <v>0</v>
      </c>
      <c r="P62" s="170">
        <v>0</v>
      </c>
      <c r="Q62" s="170">
        <v>0</v>
      </c>
      <c r="R62" s="170">
        <f t="shared" si="2"/>
        <v>0</v>
      </c>
      <c r="S62" s="171" t="s">
        <v>998</v>
      </c>
    </row>
    <row r="63" spans="1:19" ht="72" customHeight="1">
      <c r="A63" s="557"/>
      <c r="B63" s="557"/>
      <c r="C63" s="568">
        <v>10</v>
      </c>
      <c r="D63" s="565" t="s">
        <v>624</v>
      </c>
      <c r="E63" s="77">
        <v>3</v>
      </c>
      <c r="F63" s="80" t="s">
        <v>839</v>
      </c>
      <c r="G63" s="67" t="s">
        <v>840</v>
      </c>
      <c r="H63" s="68">
        <v>2</v>
      </c>
      <c r="I63" s="68"/>
      <c r="J63" s="68"/>
      <c r="K63" s="562" t="str">
        <f>+D63</f>
        <v>3,1,3 Construcción de sistemas de acueducto  (excepto obras para el tratamiento de agua potable).                                                                                                                      </v>
      </c>
      <c r="L63" s="80" t="s">
        <v>922</v>
      </c>
      <c r="M63" s="67" t="s">
        <v>840</v>
      </c>
      <c r="N63" s="68">
        <v>2</v>
      </c>
      <c r="O63" s="266">
        <v>20000</v>
      </c>
      <c r="P63" s="170">
        <v>0</v>
      </c>
      <c r="Q63" s="170">
        <v>0</v>
      </c>
      <c r="R63" s="93">
        <f t="shared" si="2"/>
        <v>20000</v>
      </c>
      <c r="S63" s="171" t="s">
        <v>998</v>
      </c>
    </row>
    <row r="64" spans="1:19" ht="45" customHeight="1">
      <c r="A64" s="557"/>
      <c r="B64" s="557"/>
      <c r="C64" s="568"/>
      <c r="D64" s="565"/>
      <c r="E64" s="77">
        <v>3</v>
      </c>
      <c r="F64" s="80" t="s">
        <v>244</v>
      </c>
      <c r="G64" s="67" t="s">
        <v>625</v>
      </c>
      <c r="H64" s="68">
        <v>50</v>
      </c>
      <c r="I64" s="68"/>
      <c r="J64" s="68"/>
      <c r="K64" s="563"/>
      <c r="L64" s="80" t="s">
        <v>923</v>
      </c>
      <c r="M64" s="67" t="s">
        <v>625</v>
      </c>
      <c r="N64" s="68">
        <v>50</v>
      </c>
      <c r="O64" s="266">
        <v>5000</v>
      </c>
      <c r="P64" s="170">
        <v>0</v>
      </c>
      <c r="Q64" s="170">
        <v>0</v>
      </c>
      <c r="R64" s="93">
        <f t="shared" si="2"/>
        <v>5000</v>
      </c>
      <c r="S64" s="171" t="s">
        <v>998</v>
      </c>
    </row>
    <row r="65" spans="1:19" ht="46.5" customHeight="1">
      <c r="A65" s="557"/>
      <c r="B65" s="557"/>
      <c r="C65" s="69">
        <v>10</v>
      </c>
      <c r="D65" s="67" t="s">
        <v>626</v>
      </c>
      <c r="E65" s="77">
        <v>3</v>
      </c>
      <c r="F65" s="80" t="s">
        <v>627</v>
      </c>
      <c r="G65" s="67" t="s">
        <v>628</v>
      </c>
      <c r="H65" s="68">
        <v>50</v>
      </c>
      <c r="I65" s="68"/>
      <c r="J65" s="68"/>
      <c r="K65" s="68" t="str">
        <f>+D65</f>
        <v>3.1.4     Rehabilitación de sistemas de acueducto.                                                                                                                                                                         </v>
      </c>
      <c r="L65" s="80" t="s">
        <v>924</v>
      </c>
      <c r="M65" s="67" t="s">
        <v>628</v>
      </c>
      <c r="N65" s="68">
        <v>50</v>
      </c>
      <c r="O65" s="266">
        <v>10000</v>
      </c>
      <c r="P65" s="170"/>
      <c r="Q65" s="170">
        <v>0</v>
      </c>
      <c r="R65" s="170">
        <f t="shared" si="2"/>
        <v>10000</v>
      </c>
      <c r="S65" s="171" t="s">
        <v>998</v>
      </c>
    </row>
    <row r="66" spans="1:19" ht="42" customHeight="1">
      <c r="A66" s="557"/>
      <c r="B66" s="557"/>
      <c r="C66" s="568">
        <v>10</v>
      </c>
      <c r="D66" s="565" t="s">
        <v>629</v>
      </c>
      <c r="E66" s="77">
        <v>3</v>
      </c>
      <c r="F66" s="80" t="s">
        <v>50</v>
      </c>
      <c r="G66" s="67" t="s">
        <v>51</v>
      </c>
      <c r="H66" s="68">
        <v>2</v>
      </c>
      <c r="I66" s="68"/>
      <c r="J66" s="68"/>
      <c r="K66" s="562" t="str">
        <f>+D66</f>
        <v>3.1.5     Programas de macro y micro medicion.                                                                                                                                                                            </v>
      </c>
      <c r="L66" s="80" t="s">
        <v>925</v>
      </c>
      <c r="M66" s="67" t="s">
        <v>51</v>
      </c>
      <c r="N66" s="68">
        <v>2</v>
      </c>
      <c r="O66" s="266">
        <v>5000</v>
      </c>
      <c r="P66" s="170">
        <v>0</v>
      </c>
      <c r="Q66" s="170">
        <v>0</v>
      </c>
      <c r="R66" s="93">
        <f t="shared" si="2"/>
        <v>5000</v>
      </c>
      <c r="S66" s="171" t="s">
        <v>998</v>
      </c>
    </row>
    <row r="67" spans="1:19" ht="61.5" customHeight="1">
      <c r="A67" s="557"/>
      <c r="B67" s="557"/>
      <c r="C67" s="568"/>
      <c r="D67" s="565"/>
      <c r="E67" s="77">
        <v>3</v>
      </c>
      <c r="F67" s="80" t="s">
        <v>630</v>
      </c>
      <c r="G67" s="67" t="s">
        <v>631</v>
      </c>
      <c r="H67" s="68">
        <v>12</v>
      </c>
      <c r="I67" s="68"/>
      <c r="J67" s="68"/>
      <c r="K67" s="563"/>
      <c r="L67" s="80" t="s">
        <v>926</v>
      </c>
      <c r="M67" s="67" t="s">
        <v>631</v>
      </c>
      <c r="N67" s="68">
        <v>12</v>
      </c>
      <c r="O67" s="266">
        <v>36000</v>
      </c>
      <c r="P67" s="90"/>
      <c r="Q67" s="170">
        <v>0</v>
      </c>
      <c r="R67" s="93">
        <f t="shared" si="2"/>
        <v>36000</v>
      </c>
      <c r="S67" s="171" t="s">
        <v>998</v>
      </c>
    </row>
    <row r="68" spans="1:19" ht="42.75" customHeight="1">
      <c r="A68" s="557"/>
      <c r="B68" s="557"/>
      <c r="C68" s="547">
        <v>10</v>
      </c>
      <c r="D68" s="575" t="s">
        <v>632</v>
      </c>
      <c r="E68" s="77">
        <v>3</v>
      </c>
      <c r="F68" s="80" t="s">
        <v>45</v>
      </c>
      <c r="G68" s="67" t="s">
        <v>633</v>
      </c>
      <c r="H68" s="68">
        <v>302</v>
      </c>
      <c r="I68" s="68"/>
      <c r="J68" s="68"/>
      <c r="K68" s="562" t="str">
        <f>+D68</f>
        <v>3.1.6     Plan de ordenamiento y manejo de cuencas (pomca).                                                                                                                                                               </v>
      </c>
      <c r="L68" s="80" t="s">
        <v>927</v>
      </c>
      <c r="M68" s="67" t="s">
        <v>633</v>
      </c>
      <c r="N68" s="68">
        <v>302</v>
      </c>
      <c r="O68" s="90"/>
      <c r="P68" s="170"/>
      <c r="Q68" s="170">
        <v>0</v>
      </c>
      <c r="R68" s="170">
        <f t="shared" si="2"/>
        <v>0</v>
      </c>
      <c r="S68" s="171" t="s">
        <v>998</v>
      </c>
    </row>
    <row r="69" spans="1:19" ht="42.75" customHeight="1">
      <c r="A69" s="557"/>
      <c r="B69" s="557"/>
      <c r="C69" s="548"/>
      <c r="D69" s="576"/>
      <c r="E69" s="77">
        <v>3</v>
      </c>
      <c r="F69" s="63" t="s">
        <v>841</v>
      </c>
      <c r="G69" s="117" t="s">
        <v>842</v>
      </c>
      <c r="H69" s="68">
        <v>10</v>
      </c>
      <c r="I69" s="68"/>
      <c r="J69" s="68"/>
      <c r="K69" s="563"/>
      <c r="L69" s="63" t="s">
        <v>928</v>
      </c>
      <c r="M69" s="117" t="s">
        <v>842</v>
      </c>
      <c r="N69" s="68">
        <v>10</v>
      </c>
      <c r="O69" s="170">
        <v>0</v>
      </c>
      <c r="P69" s="90"/>
      <c r="Q69" s="170">
        <v>0</v>
      </c>
      <c r="R69" s="170">
        <f t="shared" si="2"/>
        <v>0</v>
      </c>
      <c r="S69" s="171" t="s">
        <v>998</v>
      </c>
    </row>
    <row r="70" spans="1:19" s="47" customFormat="1" ht="36.75" customHeight="1">
      <c r="A70" s="112"/>
      <c r="B70" s="112"/>
      <c r="C70" s="113"/>
      <c r="D70" s="114" t="s">
        <v>789</v>
      </c>
      <c r="E70" s="118"/>
      <c r="F70" s="183"/>
      <c r="G70" s="119"/>
      <c r="H70" s="113"/>
      <c r="I70" s="113"/>
      <c r="J70" s="113"/>
      <c r="K70" s="184" t="str">
        <f>+D70</f>
        <v>3,2 Servicio de alcantarillado </v>
      </c>
      <c r="L70" s="113"/>
      <c r="M70" s="113"/>
      <c r="N70" s="113"/>
      <c r="O70" s="182">
        <f>O71+O72+O73+O74</f>
        <v>45000</v>
      </c>
      <c r="P70" s="182">
        <f>P71+P72+P73+P74</f>
        <v>0</v>
      </c>
      <c r="Q70" s="182">
        <f>Q71+Q72+Q73+Q74</f>
        <v>0</v>
      </c>
      <c r="R70" s="182">
        <f t="shared" si="2"/>
        <v>45000</v>
      </c>
      <c r="S70" s="185"/>
    </row>
    <row r="71" spans="1:19" ht="75" customHeight="1">
      <c r="A71" s="556">
        <v>2.31</v>
      </c>
      <c r="B71" s="556" t="s">
        <v>886</v>
      </c>
      <c r="C71" s="81">
        <v>10</v>
      </c>
      <c r="D71" s="67" t="s">
        <v>758</v>
      </c>
      <c r="E71" s="77">
        <v>5</v>
      </c>
      <c r="F71" s="80" t="s">
        <v>218</v>
      </c>
      <c r="G71" s="67" t="s">
        <v>929</v>
      </c>
      <c r="H71" s="116"/>
      <c r="I71" s="116"/>
      <c r="J71" s="116"/>
      <c r="K71" s="116" t="str">
        <f>+D71</f>
        <v>3.2.1    Diseño e implantacion de esquemas organizacionales para la administracion y operacion de sistemas de alcantarillado.                                                                                             </v>
      </c>
      <c r="L71" s="80" t="s">
        <v>218</v>
      </c>
      <c r="M71" s="67" t="s">
        <v>929</v>
      </c>
      <c r="N71" s="116"/>
      <c r="O71" s="90">
        <v>0</v>
      </c>
      <c r="P71" s="170">
        <v>0</v>
      </c>
      <c r="Q71" s="170">
        <v>0</v>
      </c>
      <c r="R71" s="93">
        <f t="shared" si="2"/>
        <v>0</v>
      </c>
      <c r="S71" s="171" t="s">
        <v>998</v>
      </c>
    </row>
    <row r="72" spans="1:19" ht="48.75" customHeight="1">
      <c r="A72" s="557"/>
      <c r="B72" s="557"/>
      <c r="C72" s="568">
        <v>10</v>
      </c>
      <c r="D72" s="564" t="s">
        <v>759</v>
      </c>
      <c r="E72" s="77">
        <v>5</v>
      </c>
      <c r="F72" s="80" t="s">
        <v>760</v>
      </c>
      <c r="G72" s="67" t="s">
        <v>761</v>
      </c>
      <c r="H72" s="68">
        <v>1</v>
      </c>
      <c r="I72" s="68"/>
      <c r="J72" s="68"/>
      <c r="K72" s="562" t="str">
        <f>+D72</f>
        <v>3.2.2    Construccion de sistemas de tratamiento de aguas residuales.                                                                                                                                                     </v>
      </c>
      <c r="L72" s="80" t="s">
        <v>930</v>
      </c>
      <c r="M72" s="67" t="s">
        <v>761</v>
      </c>
      <c r="N72" s="68">
        <v>1</v>
      </c>
      <c r="O72" s="266">
        <v>33000</v>
      </c>
      <c r="P72" s="90">
        <v>0</v>
      </c>
      <c r="Q72" s="170">
        <v>0</v>
      </c>
      <c r="R72" s="170">
        <f t="shared" si="2"/>
        <v>33000</v>
      </c>
      <c r="S72" s="171" t="s">
        <v>998</v>
      </c>
    </row>
    <row r="73" spans="1:19" ht="39.75" customHeight="1">
      <c r="A73" s="557"/>
      <c r="B73" s="557"/>
      <c r="C73" s="568"/>
      <c r="D73" s="564"/>
      <c r="E73" s="77">
        <v>5</v>
      </c>
      <c r="F73" s="80" t="s">
        <v>843</v>
      </c>
      <c r="G73" s="67" t="s">
        <v>762</v>
      </c>
      <c r="H73" s="68"/>
      <c r="I73" s="68"/>
      <c r="J73" s="68"/>
      <c r="K73" s="563"/>
      <c r="L73" s="80" t="s">
        <v>843</v>
      </c>
      <c r="M73" s="67" t="s">
        <v>762</v>
      </c>
      <c r="N73" s="68"/>
      <c r="O73" s="170">
        <v>0</v>
      </c>
      <c r="P73" s="170">
        <v>0</v>
      </c>
      <c r="Q73" s="170">
        <v>0</v>
      </c>
      <c r="R73" s="93">
        <f t="shared" si="2"/>
        <v>0</v>
      </c>
      <c r="S73" s="171" t="s">
        <v>998</v>
      </c>
    </row>
    <row r="74" spans="1:19" ht="48.75" customHeight="1">
      <c r="A74" s="557"/>
      <c r="B74" s="557"/>
      <c r="C74" s="69">
        <v>10</v>
      </c>
      <c r="D74" s="67" t="s">
        <v>763</v>
      </c>
      <c r="E74" s="77">
        <v>5</v>
      </c>
      <c r="F74" s="80" t="s">
        <v>844</v>
      </c>
      <c r="G74" s="67" t="s">
        <v>764</v>
      </c>
      <c r="H74" s="68"/>
      <c r="I74" s="68"/>
      <c r="J74" s="68"/>
      <c r="K74" s="68" t="str">
        <f>+D74</f>
        <v>3.2.3    Unidades sanitarias.                                                                                                                                                                                            </v>
      </c>
      <c r="L74" s="80" t="s">
        <v>844</v>
      </c>
      <c r="M74" s="67" t="s">
        <v>764</v>
      </c>
      <c r="N74" s="68"/>
      <c r="O74" s="266">
        <v>12000</v>
      </c>
      <c r="P74" s="170">
        <v>0</v>
      </c>
      <c r="Q74" s="170">
        <v>0</v>
      </c>
      <c r="R74" s="93">
        <f t="shared" si="2"/>
        <v>12000</v>
      </c>
      <c r="S74" s="171" t="s">
        <v>998</v>
      </c>
    </row>
    <row r="75" spans="1:19" s="47" customFormat="1" ht="15">
      <c r="A75" s="112"/>
      <c r="B75" s="112"/>
      <c r="C75" s="121"/>
      <c r="D75" s="122" t="s">
        <v>791</v>
      </c>
      <c r="E75" s="118"/>
      <c r="F75" s="183"/>
      <c r="G75" s="123"/>
      <c r="H75" s="113"/>
      <c r="I75" s="113"/>
      <c r="J75" s="113"/>
      <c r="K75" s="181"/>
      <c r="L75" s="113"/>
      <c r="M75" s="113"/>
      <c r="N75" s="113"/>
      <c r="O75" s="182">
        <f>O76+O77+O78</f>
        <v>50015</v>
      </c>
      <c r="P75" s="182">
        <f>P76+P77+P78</f>
        <v>0</v>
      </c>
      <c r="Q75" s="182">
        <f>Q76+Q77+Q78</f>
        <v>0</v>
      </c>
      <c r="R75" s="182">
        <f t="shared" si="2"/>
        <v>50015</v>
      </c>
      <c r="S75" s="185"/>
    </row>
    <row r="76" spans="1:19" ht="54" customHeight="1">
      <c r="A76" s="556">
        <v>1.8</v>
      </c>
      <c r="B76" s="556" t="s">
        <v>886</v>
      </c>
      <c r="C76" s="568">
        <v>10</v>
      </c>
      <c r="D76" s="559" t="s">
        <v>765</v>
      </c>
      <c r="E76" s="77">
        <v>5</v>
      </c>
      <c r="F76" s="80" t="s">
        <v>54</v>
      </c>
      <c r="G76" s="80" t="s">
        <v>766</v>
      </c>
      <c r="H76" s="68">
        <v>52</v>
      </c>
      <c r="I76" s="68"/>
      <c r="J76" s="68"/>
      <c r="K76" s="562" t="str">
        <f>+D76</f>
        <v>3.3.1     Recolección, tratamiento y disposicion final de residuos solidos.                                                                                                                                                </v>
      </c>
      <c r="L76" s="80" t="s">
        <v>54</v>
      </c>
      <c r="M76" s="80" t="s">
        <v>766</v>
      </c>
      <c r="N76" s="68">
        <v>52</v>
      </c>
      <c r="O76" s="266">
        <v>31015</v>
      </c>
      <c r="P76" s="170"/>
      <c r="Q76" s="170">
        <v>0</v>
      </c>
      <c r="R76" s="170">
        <f t="shared" si="2"/>
        <v>31015</v>
      </c>
      <c r="S76" s="171" t="s">
        <v>998</v>
      </c>
    </row>
    <row r="77" spans="1:19" ht="57.75" customHeight="1">
      <c r="A77" s="557"/>
      <c r="B77" s="557"/>
      <c r="C77" s="568"/>
      <c r="D77" s="559"/>
      <c r="E77" s="77">
        <v>5</v>
      </c>
      <c r="F77" s="80" t="s">
        <v>767</v>
      </c>
      <c r="G77" s="80" t="s">
        <v>768</v>
      </c>
      <c r="H77" s="68">
        <v>671</v>
      </c>
      <c r="I77" s="68"/>
      <c r="J77" s="68"/>
      <c r="K77" s="574"/>
      <c r="L77" s="80" t="s">
        <v>767</v>
      </c>
      <c r="M77" s="80" t="s">
        <v>768</v>
      </c>
      <c r="N77" s="68">
        <v>671</v>
      </c>
      <c r="O77" s="266">
        <v>4000</v>
      </c>
      <c r="P77" s="170">
        <v>0</v>
      </c>
      <c r="Q77" s="170">
        <v>0</v>
      </c>
      <c r="R77" s="93">
        <f t="shared" si="2"/>
        <v>4000</v>
      </c>
      <c r="S77" s="171" t="s">
        <v>998</v>
      </c>
    </row>
    <row r="78" spans="1:19" ht="66.75" customHeight="1">
      <c r="A78" s="557"/>
      <c r="B78" s="557"/>
      <c r="C78" s="568"/>
      <c r="D78" s="559"/>
      <c r="E78" s="77">
        <v>5</v>
      </c>
      <c r="F78" s="80" t="s">
        <v>769</v>
      </c>
      <c r="G78" s="80" t="s">
        <v>770</v>
      </c>
      <c r="H78" s="124">
        <v>1</v>
      </c>
      <c r="I78" s="124"/>
      <c r="J78" s="124"/>
      <c r="K78" s="563"/>
      <c r="L78" s="80" t="s">
        <v>769</v>
      </c>
      <c r="M78" s="80" t="s">
        <v>770</v>
      </c>
      <c r="N78" s="124">
        <v>1</v>
      </c>
      <c r="O78" s="266">
        <v>15000</v>
      </c>
      <c r="P78" s="170">
        <v>0</v>
      </c>
      <c r="Q78" s="170">
        <v>0</v>
      </c>
      <c r="R78" s="93">
        <f t="shared" si="2"/>
        <v>15000</v>
      </c>
      <c r="S78" s="171" t="s">
        <v>998</v>
      </c>
    </row>
    <row r="79" spans="1:19" s="43" customFormat="1" ht="15">
      <c r="A79" s="87"/>
      <c r="B79" s="87"/>
      <c r="C79" s="126"/>
      <c r="D79" s="125" t="s">
        <v>992</v>
      </c>
      <c r="E79" s="125"/>
      <c r="F79" s="127"/>
      <c r="G79" s="87"/>
      <c r="H79" s="88"/>
      <c r="I79" s="88"/>
      <c r="J79" s="88"/>
      <c r="K79" s="88"/>
      <c r="L79" s="88"/>
      <c r="M79" s="88"/>
      <c r="N79" s="88"/>
      <c r="O79" s="89">
        <f>O80+O81+O82+O83+O84+O85+O86+O87</f>
        <v>66997</v>
      </c>
      <c r="P79" s="89">
        <f>P80+P81+P82+P83+P84+P85+P86+P87</f>
        <v>0</v>
      </c>
      <c r="Q79" s="89">
        <f>Q80+Q81+Q82+Q83+Q84+Q85+Q86+Q87</f>
        <v>0</v>
      </c>
      <c r="R79" s="89">
        <f t="shared" si="2"/>
        <v>66997</v>
      </c>
      <c r="S79" s="89"/>
    </row>
    <row r="80" spans="1:19" ht="112.5" customHeight="1">
      <c r="A80" s="556">
        <v>1.04</v>
      </c>
      <c r="B80" s="556" t="s">
        <v>887</v>
      </c>
      <c r="C80" s="568">
        <v>50</v>
      </c>
      <c r="D80" s="559" t="s">
        <v>638</v>
      </c>
      <c r="E80" s="77">
        <v>1</v>
      </c>
      <c r="F80" s="80" t="s">
        <v>845</v>
      </c>
      <c r="G80" s="80" t="s">
        <v>639</v>
      </c>
      <c r="H80" s="68">
        <v>4</v>
      </c>
      <c r="I80" s="68"/>
      <c r="J80" s="68"/>
      <c r="K80" s="562" t="str">
        <f>+D80</f>
        <v>4.1     Fomento, desarrollo y practica del deporte, la recreacion y el aprovechamiento del tiempo libre.                                                                                                                   </v>
      </c>
      <c r="L80" s="80" t="s">
        <v>845</v>
      </c>
      <c r="M80" s="80" t="s">
        <v>639</v>
      </c>
      <c r="N80" s="68">
        <v>4</v>
      </c>
      <c r="O80" s="266">
        <v>17000</v>
      </c>
      <c r="P80" s="170">
        <v>0</v>
      </c>
      <c r="Q80" s="170">
        <v>0</v>
      </c>
      <c r="R80" s="170">
        <f t="shared" si="2"/>
        <v>17000</v>
      </c>
      <c r="S80" s="171" t="s">
        <v>999</v>
      </c>
    </row>
    <row r="81" spans="1:19" ht="61.5" customHeight="1">
      <c r="A81" s="557"/>
      <c r="B81" s="557"/>
      <c r="C81" s="568"/>
      <c r="D81" s="559"/>
      <c r="E81" s="77">
        <v>1</v>
      </c>
      <c r="F81" s="80" t="s">
        <v>640</v>
      </c>
      <c r="G81" s="67" t="s">
        <v>61</v>
      </c>
      <c r="H81" s="68">
        <v>4</v>
      </c>
      <c r="I81" s="68"/>
      <c r="J81" s="68"/>
      <c r="K81" s="574"/>
      <c r="L81" s="80" t="s">
        <v>640</v>
      </c>
      <c r="M81" s="67" t="s">
        <v>61</v>
      </c>
      <c r="N81" s="68">
        <v>4</v>
      </c>
      <c r="O81" s="266">
        <v>4000</v>
      </c>
      <c r="P81" s="170">
        <v>0</v>
      </c>
      <c r="Q81" s="170">
        <v>0</v>
      </c>
      <c r="R81" s="170">
        <f t="shared" si="2"/>
        <v>4000</v>
      </c>
      <c r="S81" s="171" t="s">
        <v>999</v>
      </c>
    </row>
    <row r="82" spans="1:19" ht="49.5" customHeight="1">
      <c r="A82" s="557"/>
      <c r="B82" s="557"/>
      <c r="C82" s="568"/>
      <c r="D82" s="559"/>
      <c r="E82" s="77">
        <v>1</v>
      </c>
      <c r="F82" s="80" t="s">
        <v>641</v>
      </c>
      <c r="G82" s="67" t="s">
        <v>642</v>
      </c>
      <c r="H82" s="68">
        <v>8</v>
      </c>
      <c r="I82" s="68"/>
      <c r="J82" s="68"/>
      <c r="K82" s="574"/>
      <c r="L82" s="80" t="s">
        <v>931</v>
      </c>
      <c r="M82" s="67" t="s">
        <v>642</v>
      </c>
      <c r="N82" s="68">
        <v>8</v>
      </c>
      <c r="O82" s="266">
        <v>5000</v>
      </c>
      <c r="P82" s="170">
        <v>0</v>
      </c>
      <c r="Q82" s="170">
        <v>0</v>
      </c>
      <c r="R82" s="170">
        <f t="shared" si="2"/>
        <v>5000</v>
      </c>
      <c r="S82" s="171" t="s">
        <v>999</v>
      </c>
    </row>
    <row r="83" spans="1:19" ht="45">
      <c r="A83" s="557"/>
      <c r="B83" s="557"/>
      <c r="C83" s="568"/>
      <c r="D83" s="559"/>
      <c r="E83" s="77">
        <v>1</v>
      </c>
      <c r="F83" s="80" t="s">
        <v>643</v>
      </c>
      <c r="G83" s="67" t="s">
        <v>644</v>
      </c>
      <c r="H83" s="68">
        <v>12</v>
      </c>
      <c r="I83" s="68"/>
      <c r="J83" s="68"/>
      <c r="K83" s="563"/>
      <c r="L83" s="80" t="s">
        <v>932</v>
      </c>
      <c r="M83" s="67" t="s">
        <v>644</v>
      </c>
      <c r="N83" s="68">
        <v>12</v>
      </c>
      <c r="O83" s="266">
        <v>11997</v>
      </c>
      <c r="P83" s="170">
        <v>0</v>
      </c>
      <c r="Q83" s="170">
        <v>0</v>
      </c>
      <c r="R83" s="170">
        <f t="shared" si="2"/>
        <v>11997</v>
      </c>
      <c r="S83" s="171" t="s">
        <v>999</v>
      </c>
    </row>
    <row r="84" spans="1:19" ht="59.25" customHeight="1">
      <c r="A84" s="557"/>
      <c r="B84" s="557"/>
      <c r="C84" s="69">
        <v>20</v>
      </c>
      <c r="D84" s="76" t="s">
        <v>645</v>
      </c>
      <c r="E84" s="77">
        <v>1</v>
      </c>
      <c r="F84" s="80" t="s">
        <v>809</v>
      </c>
      <c r="G84" s="76" t="s">
        <v>810</v>
      </c>
      <c r="H84" s="68">
        <v>1</v>
      </c>
      <c r="I84" s="68"/>
      <c r="J84" s="68"/>
      <c r="K84" s="68" t="str">
        <f aca="true" t="shared" si="3" ref="K84:K89">+D84</f>
        <v>4.2     Construccion, mantenimiento y/o adecuacion de los escenarios deportivos y recreativos.                                                                                                                             </v>
      </c>
      <c r="L84" s="80" t="s">
        <v>933</v>
      </c>
      <c r="M84" s="76" t="s">
        <v>810</v>
      </c>
      <c r="N84" s="68">
        <v>1</v>
      </c>
      <c r="O84" s="266">
        <v>13000</v>
      </c>
      <c r="P84" s="170">
        <v>0</v>
      </c>
      <c r="Q84" s="170">
        <v>0</v>
      </c>
      <c r="R84" s="170">
        <f aca="true" t="shared" si="4" ref="R84:R147">O84+P84+Q84</f>
        <v>13000</v>
      </c>
      <c r="S84" s="171" t="s">
        <v>999</v>
      </c>
    </row>
    <row r="85" spans="1:19" ht="54.75" customHeight="1">
      <c r="A85" s="557"/>
      <c r="B85" s="557"/>
      <c r="C85" s="69">
        <v>10</v>
      </c>
      <c r="D85" s="76" t="s">
        <v>646</v>
      </c>
      <c r="E85" s="77">
        <v>1</v>
      </c>
      <c r="F85" s="80" t="s">
        <v>846</v>
      </c>
      <c r="G85" s="80" t="s">
        <v>647</v>
      </c>
      <c r="H85" s="68">
        <v>1</v>
      </c>
      <c r="I85" s="68"/>
      <c r="J85" s="68"/>
      <c r="K85" s="68" t="str">
        <f t="shared" si="3"/>
        <v>4.3     Dotacion de escenarios deportivos e implementos para la practica del deporte.                                                                                                                                      </v>
      </c>
      <c r="L85" s="80" t="s">
        <v>934</v>
      </c>
      <c r="M85" s="80" t="s">
        <v>647</v>
      </c>
      <c r="N85" s="68">
        <v>1</v>
      </c>
      <c r="O85" s="266">
        <v>8000</v>
      </c>
      <c r="P85" s="170">
        <v>0</v>
      </c>
      <c r="Q85" s="170">
        <v>0</v>
      </c>
      <c r="R85" s="170">
        <f t="shared" si="4"/>
        <v>8000</v>
      </c>
      <c r="S85" s="171" t="s">
        <v>999</v>
      </c>
    </row>
    <row r="86" spans="1:19" ht="63" customHeight="1">
      <c r="A86" s="557"/>
      <c r="B86" s="557"/>
      <c r="C86" s="69">
        <v>10</v>
      </c>
      <c r="D86" s="76" t="s">
        <v>377</v>
      </c>
      <c r="E86" s="77">
        <v>1</v>
      </c>
      <c r="F86" s="80" t="s">
        <v>811</v>
      </c>
      <c r="G86" s="67" t="s">
        <v>648</v>
      </c>
      <c r="H86" s="68">
        <v>1</v>
      </c>
      <c r="I86" s="68"/>
      <c r="J86" s="68"/>
      <c r="K86" s="68" t="str">
        <f t="shared" si="3"/>
        <v>4.4     Preinversion en infraestructura                                                                                                                                                                                   </v>
      </c>
      <c r="L86" s="80" t="s">
        <v>811</v>
      </c>
      <c r="M86" s="67" t="s">
        <v>648</v>
      </c>
      <c r="N86" s="68">
        <v>1</v>
      </c>
      <c r="O86" s="266">
        <v>4000</v>
      </c>
      <c r="P86" s="170">
        <v>0</v>
      </c>
      <c r="Q86" s="170">
        <v>0</v>
      </c>
      <c r="R86" s="170">
        <f t="shared" si="4"/>
        <v>4000</v>
      </c>
      <c r="S86" s="171" t="s">
        <v>999</v>
      </c>
    </row>
    <row r="87" spans="1:19" ht="45.75" customHeight="1">
      <c r="A87" s="558"/>
      <c r="B87" s="558"/>
      <c r="C87" s="69">
        <v>10</v>
      </c>
      <c r="D87" s="67" t="s">
        <v>649</v>
      </c>
      <c r="E87" s="77">
        <v>1</v>
      </c>
      <c r="F87" s="80" t="s">
        <v>195</v>
      </c>
      <c r="G87" s="80" t="s">
        <v>650</v>
      </c>
      <c r="H87" s="68">
        <v>1</v>
      </c>
      <c r="I87" s="68"/>
      <c r="J87" s="68"/>
      <c r="K87" s="68" t="str">
        <f t="shared" si="3"/>
        <v>4.5     Pago de instructores contratados para la practica del deporte y la recreacion.                                                                                                                                     </v>
      </c>
      <c r="L87" s="80" t="s">
        <v>195</v>
      </c>
      <c r="M87" s="80" t="s">
        <v>650</v>
      </c>
      <c r="N87" s="68">
        <v>1</v>
      </c>
      <c r="O87" s="266">
        <v>4000</v>
      </c>
      <c r="P87" s="170">
        <v>0</v>
      </c>
      <c r="Q87" s="170">
        <v>0</v>
      </c>
      <c r="R87" s="170">
        <f t="shared" si="4"/>
        <v>4000</v>
      </c>
      <c r="S87" s="171" t="s">
        <v>999</v>
      </c>
    </row>
    <row r="88" spans="1:19" s="45" customFormat="1" ht="15">
      <c r="A88" s="130"/>
      <c r="B88" s="130"/>
      <c r="C88" s="125"/>
      <c r="D88" s="175" t="s">
        <v>993</v>
      </c>
      <c r="E88" s="175"/>
      <c r="F88" s="129"/>
      <c r="G88" s="130"/>
      <c r="H88" s="88"/>
      <c r="I88" s="88"/>
      <c r="J88" s="88"/>
      <c r="K88" s="88" t="str">
        <f t="shared" si="3"/>
        <v>5.  Cultura</v>
      </c>
      <c r="L88" s="88"/>
      <c r="M88" s="88"/>
      <c r="N88" s="88"/>
      <c r="O88" s="89">
        <f>O89+O90+O91+O92+O93+O94+O95+O96+O97+O98</f>
        <v>50247</v>
      </c>
      <c r="P88" s="89">
        <f>P89+P90+P91+P92+P93+P94+P95+P96+P97+P98</f>
        <v>40500</v>
      </c>
      <c r="Q88" s="89">
        <f>Q89+Q90+Q91+Q92+Q93+Q94+Q95+Q96+Q97+Q98</f>
        <v>0</v>
      </c>
      <c r="R88" s="89">
        <f>O88+P88+Q88</f>
        <v>90747</v>
      </c>
      <c r="S88" s="186"/>
    </row>
    <row r="89" spans="1:19" ht="63">
      <c r="A89" s="556">
        <v>1.57</v>
      </c>
      <c r="B89" s="556" t="s">
        <v>888</v>
      </c>
      <c r="C89" s="568">
        <v>30</v>
      </c>
      <c r="D89" s="564" t="s">
        <v>652</v>
      </c>
      <c r="E89" s="77">
        <v>1</v>
      </c>
      <c r="F89" s="80" t="s">
        <v>812</v>
      </c>
      <c r="G89" s="80" t="s">
        <v>653</v>
      </c>
      <c r="H89" s="68">
        <v>12</v>
      </c>
      <c r="I89" s="68"/>
      <c r="J89" s="68"/>
      <c r="K89" s="562" t="str">
        <f t="shared" si="3"/>
        <v>5.1     Fomento, apoyo y difusion de eventos y expresiones artisticas y culturales.                                                                                                                                        </v>
      </c>
      <c r="L89" s="80" t="s">
        <v>812</v>
      </c>
      <c r="M89" s="80" t="s">
        <v>653</v>
      </c>
      <c r="N89" s="68">
        <v>12</v>
      </c>
      <c r="O89" s="266">
        <v>8847</v>
      </c>
      <c r="P89" s="266">
        <v>22000</v>
      </c>
      <c r="Q89" s="170">
        <v>0</v>
      </c>
      <c r="R89" s="170">
        <f t="shared" si="4"/>
        <v>30847</v>
      </c>
      <c r="S89" s="171" t="s">
        <v>999</v>
      </c>
    </row>
    <row r="90" spans="1:19" ht="53.25" customHeight="1">
      <c r="A90" s="557"/>
      <c r="B90" s="557"/>
      <c r="C90" s="568"/>
      <c r="D90" s="564"/>
      <c r="E90" s="77">
        <v>1</v>
      </c>
      <c r="F90" s="67" t="s">
        <v>654</v>
      </c>
      <c r="G90" s="67" t="s">
        <v>655</v>
      </c>
      <c r="H90" s="68">
        <v>1</v>
      </c>
      <c r="I90" s="68"/>
      <c r="J90" s="68"/>
      <c r="K90" s="563"/>
      <c r="L90" s="67" t="s">
        <v>935</v>
      </c>
      <c r="M90" s="67" t="s">
        <v>655</v>
      </c>
      <c r="N90" s="68">
        <v>1</v>
      </c>
      <c r="O90" s="266">
        <v>1000</v>
      </c>
      <c r="P90" s="170">
        <v>0</v>
      </c>
      <c r="Q90" s="170">
        <v>0</v>
      </c>
      <c r="R90" s="170">
        <f t="shared" si="4"/>
        <v>1000</v>
      </c>
      <c r="S90" s="171" t="s">
        <v>999</v>
      </c>
    </row>
    <row r="91" spans="1:19" ht="87" customHeight="1">
      <c r="A91" s="557"/>
      <c r="B91" s="557"/>
      <c r="C91" s="549">
        <v>20</v>
      </c>
      <c r="D91" s="575" t="s">
        <v>656</v>
      </c>
      <c r="E91" s="77">
        <v>1</v>
      </c>
      <c r="F91" s="80" t="s">
        <v>200</v>
      </c>
      <c r="G91" s="67" t="s">
        <v>657</v>
      </c>
      <c r="H91" s="68">
        <v>30</v>
      </c>
      <c r="I91" s="68"/>
      <c r="J91" s="68"/>
      <c r="K91" s="562" t="str">
        <f>+D91</f>
        <v>5.2     Formación, capacitacion e investigacion artística y cultural.                                                                                                                                                      </v>
      </c>
      <c r="L91" s="80" t="s">
        <v>936</v>
      </c>
      <c r="M91" s="67" t="s">
        <v>657</v>
      </c>
      <c r="N91" s="68">
        <v>30</v>
      </c>
      <c r="O91" s="266">
        <v>6000</v>
      </c>
      <c r="P91" s="266">
        <v>4500</v>
      </c>
      <c r="Q91" s="170">
        <v>0</v>
      </c>
      <c r="R91" s="170">
        <f t="shared" si="4"/>
        <v>10500</v>
      </c>
      <c r="S91" s="171" t="s">
        <v>999</v>
      </c>
    </row>
    <row r="92" spans="1:19" ht="81" customHeight="1">
      <c r="A92" s="557"/>
      <c r="B92" s="557"/>
      <c r="C92" s="550"/>
      <c r="D92" s="577"/>
      <c r="E92" s="77">
        <v>1</v>
      </c>
      <c r="F92" s="80" t="s">
        <v>237</v>
      </c>
      <c r="G92" s="67" t="s">
        <v>658</v>
      </c>
      <c r="H92" s="68">
        <v>9004</v>
      </c>
      <c r="I92" s="68"/>
      <c r="J92" s="68"/>
      <c r="K92" s="574"/>
      <c r="L92" s="80" t="s">
        <v>937</v>
      </c>
      <c r="M92" s="67" t="s">
        <v>658</v>
      </c>
      <c r="N92" s="68">
        <v>9004</v>
      </c>
      <c r="O92" s="266">
        <v>2000</v>
      </c>
      <c r="P92" s="170">
        <v>0</v>
      </c>
      <c r="Q92" s="170">
        <v>0</v>
      </c>
      <c r="R92" s="170">
        <f t="shared" si="4"/>
        <v>2000</v>
      </c>
      <c r="S92" s="171" t="s">
        <v>999</v>
      </c>
    </row>
    <row r="93" spans="1:19" ht="61.5" customHeight="1">
      <c r="A93" s="557"/>
      <c r="B93" s="557"/>
      <c r="C93" s="551"/>
      <c r="D93" s="576"/>
      <c r="E93" s="77">
        <v>1</v>
      </c>
      <c r="F93" s="80" t="s">
        <v>63</v>
      </c>
      <c r="G93" s="67" t="s">
        <v>659</v>
      </c>
      <c r="H93" s="68">
        <v>2</v>
      </c>
      <c r="I93" s="68"/>
      <c r="J93" s="68"/>
      <c r="K93" s="563"/>
      <c r="L93" s="80" t="s">
        <v>63</v>
      </c>
      <c r="M93" s="67" t="s">
        <v>659</v>
      </c>
      <c r="N93" s="68">
        <v>2</v>
      </c>
      <c r="O93" s="266">
        <v>2000</v>
      </c>
      <c r="P93" s="170">
        <v>0</v>
      </c>
      <c r="Q93" s="170">
        <v>0</v>
      </c>
      <c r="R93" s="170">
        <f t="shared" si="4"/>
        <v>2000</v>
      </c>
      <c r="S93" s="171" t="s">
        <v>999</v>
      </c>
    </row>
    <row r="94" spans="1:19" ht="64.5" customHeight="1">
      <c r="A94" s="557"/>
      <c r="B94" s="557"/>
      <c r="C94" s="69">
        <v>10</v>
      </c>
      <c r="D94" s="76" t="s">
        <v>660</v>
      </c>
      <c r="E94" s="77">
        <v>1</v>
      </c>
      <c r="F94" s="80" t="s">
        <v>661</v>
      </c>
      <c r="G94" s="67" t="s">
        <v>662</v>
      </c>
      <c r="H94" s="68">
        <v>1</v>
      </c>
      <c r="I94" s="68"/>
      <c r="J94" s="68"/>
      <c r="K94" s="68" t="str">
        <f>+D94</f>
        <v>5.3    Construcción, mantenimiento y adecuación de la infraestructura artística y cultural.                                                                                                                               </v>
      </c>
      <c r="L94" s="80" t="s">
        <v>938</v>
      </c>
      <c r="M94" s="67" t="s">
        <v>662</v>
      </c>
      <c r="N94" s="68">
        <v>1</v>
      </c>
      <c r="O94" s="266">
        <v>10000</v>
      </c>
      <c r="P94" s="170">
        <v>0</v>
      </c>
      <c r="Q94" s="170">
        <v>0</v>
      </c>
      <c r="R94" s="170">
        <f t="shared" si="4"/>
        <v>10000</v>
      </c>
      <c r="S94" s="171" t="s">
        <v>999</v>
      </c>
    </row>
    <row r="95" spans="1:19" ht="53.25" customHeight="1">
      <c r="A95" s="557"/>
      <c r="B95" s="557"/>
      <c r="C95" s="69">
        <v>10</v>
      </c>
      <c r="D95" s="76" t="s">
        <v>382</v>
      </c>
      <c r="E95" s="77">
        <v>1</v>
      </c>
      <c r="F95" s="80" t="s">
        <v>66</v>
      </c>
      <c r="G95" s="67" t="s">
        <v>67</v>
      </c>
      <c r="H95" s="68">
        <v>2</v>
      </c>
      <c r="I95" s="68"/>
      <c r="J95" s="68"/>
      <c r="K95" s="68" t="str">
        <f>+D95</f>
        <v>5.4     Mantenimiento y dotación de Bibliotecas Públicas                                                                                                                                                                  </v>
      </c>
      <c r="L95" s="80" t="s">
        <v>66</v>
      </c>
      <c r="M95" s="67" t="s">
        <v>67</v>
      </c>
      <c r="N95" s="68">
        <v>2</v>
      </c>
      <c r="O95" s="266">
        <v>9000</v>
      </c>
      <c r="P95" s="170">
        <v>0</v>
      </c>
      <c r="Q95" s="170">
        <v>0</v>
      </c>
      <c r="R95" s="170">
        <f t="shared" si="4"/>
        <v>9000</v>
      </c>
      <c r="S95" s="171" t="s">
        <v>999</v>
      </c>
    </row>
    <row r="96" spans="1:19" ht="56.25" customHeight="1">
      <c r="A96" s="557"/>
      <c r="B96" s="557"/>
      <c r="C96" s="69">
        <v>10</v>
      </c>
      <c r="D96" s="76" t="s">
        <v>383</v>
      </c>
      <c r="E96" s="77">
        <v>1</v>
      </c>
      <c r="F96" s="80" t="s">
        <v>68</v>
      </c>
      <c r="G96" s="80" t="s">
        <v>69</v>
      </c>
      <c r="H96" s="68">
        <v>1</v>
      </c>
      <c r="I96" s="68"/>
      <c r="J96" s="68"/>
      <c r="K96" s="68" t="str">
        <f>+D96</f>
        <v>5.5     Dotación de la infraestructura artística y cultural                                                                                                                                                               </v>
      </c>
      <c r="L96" s="80" t="s">
        <v>939</v>
      </c>
      <c r="M96" s="80" t="s">
        <v>69</v>
      </c>
      <c r="N96" s="68">
        <v>1</v>
      </c>
      <c r="O96" s="90"/>
      <c r="P96" s="266">
        <v>5000</v>
      </c>
      <c r="Q96" s="170">
        <v>0</v>
      </c>
      <c r="R96" s="170">
        <f t="shared" si="4"/>
        <v>5000</v>
      </c>
      <c r="S96" s="171" t="s">
        <v>999</v>
      </c>
    </row>
    <row r="97" spans="1:19" ht="80.25" customHeight="1">
      <c r="A97" s="557"/>
      <c r="B97" s="557"/>
      <c r="C97" s="69">
        <v>10</v>
      </c>
      <c r="D97" s="564" t="s">
        <v>663</v>
      </c>
      <c r="E97" s="77">
        <v>1</v>
      </c>
      <c r="F97" s="80" t="s">
        <v>664</v>
      </c>
      <c r="G97" s="80" t="s">
        <v>665</v>
      </c>
      <c r="H97" s="68">
        <v>1856</v>
      </c>
      <c r="I97" s="68"/>
      <c r="J97" s="68"/>
      <c r="K97" s="562" t="str">
        <f>+D97</f>
        <v>5.6     Pago de instructores y bibliotecologos contratados para la ejecucion de programas y proyectos artísticos y culturales.                                                                                             </v>
      </c>
      <c r="L97" s="80" t="s">
        <v>664</v>
      </c>
      <c r="M97" s="80" t="s">
        <v>665</v>
      </c>
      <c r="N97" s="68">
        <v>1856</v>
      </c>
      <c r="O97" s="266">
        <v>11400</v>
      </c>
      <c r="P97" s="90"/>
      <c r="Q97" s="170">
        <v>0</v>
      </c>
      <c r="R97" s="170">
        <f t="shared" si="4"/>
        <v>11400</v>
      </c>
      <c r="S97" s="171" t="s">
        <v>999</v>
      </c>
    </row>
    <row r="98" spans="1:19" ht="50.25" customHeight="1">
      <c r="A98" s="558"/>
      <c r="B98" s="558"/>
      <c r="C98" s="69">
        <v>10</v>
      </c>
      <c r="D98" s="564"/>
      <c r="E98" s="77">
        <v>1</v>
      </c>
      <c r="F98" s="80" t="s">
        <v>70</v>
      </c>
      <c r="G98" s="103" t="s">
        <v>71</v>
      </c>
      <c r="H98" s="68">
        <v>12</v>
      </c>
      <c r="I98" s="68"/>
      <c r="J98" s="68"/>
      <c r="K98" s="563"/>
      <c r="L98" s="80" t="s">
        <v>940</v>
      </c>
      <c r="M98" s="77" t="s">
        <v>71</v>
      </c>
      <c r="N98" s="68">
        <v>12</v>
      </c>
      <c r="O98" s="90"/>
      <c r="P98" s="266">
        <v>9000</v>
      </c>
      <c r="Q98" s="170">
        <v>0</v>
      </c>
      <c r="R98" s="170">
        <f t="shared" si="4"/>
        <v>9000</v>
      </c>
      <c r="S98" s="171" t="s">
        <v>999</v>
      </c>
    </row>
    <row r="99" spans="1:19" s="43" customFormat="1" ht="63" customHeight="1">
      <c r="A99" s="87"/>
      <c r="B99" s="87"/>
      <c r="C99" s="133"/>
      <c r="D99" s="135" t="s">
        <v>778</v>
      </c>
      <c r="E99" s="135"/>
      <c r="F99" s="132"/>
      <c r="G99" s="135"/>
      <c r="H99" s="136"/>
      <c r="I99" s="136"/>
      <c r="J99" s="136"/>
      <c r="K99" s="136"/>
      <c r="L99" s="136"/>
      <c r="M99" s="136"/>
      <c r="N99" s="136"/>
      <c r="O99" s="89">
        <f>O100+O101+O102</f>
        <v>4500</v>
      </c>
      <c r="P99" s="89">
        <f>P100+P101+P102</f>
        <v>95000</v>
      </c>
      <c r="Q99" s="89">
        <f>Q100+Q101+Q102</f>
        <v>0</v>
      </c>
      <c r="R99" s="89">
        <f t="shared" si="4"/>
        <v>99500</v>
      </c>
      <c r="S99" s="89"/>
    </row>
    <row r="100" spans="1:19" ht="63.75" customHeight="1">
      <c r="A100" s="556">
        <v>1.97</v>
      </c>
      <c r="B100" s="556" t="s">
        <v>889</v>
      </c>
      <c r="C100" s="68">
        <v>40</v>
      </c>
      <c r="D100" s="76" t="s">
        <v>669</v>
      </c>
      <c r="E100" s="77">
        <v>1</v>
      </c>
      <c r="F100" s="80" t="s">
        <v>308</v>
      </c>
      <c r="G100" s="67" t="s">
        <v>288</v>
      </c>
      <c r="H100" s="137">
        <v>744</v>
      </c>
      <c r="I100" s="137"/>
      <c r="J100" s="137"/>
      <c r="K100" s="137" t="str">
        <f>+D100</f>
        <v>A6.1     Mantenimiento y expansión del servicio de alumbrado publico.                                                                                                                                                       </v>
      </c>
      <c r="L100" s="80" t="s">
        <v>308</v>
      </c>
      <c r="M100" s="67" t="s">
        <v>288</v>
      </c>
      <c r="N100" s="137">
        <v>744</v>
      </c>
      <c r="O100" s="170"/>
      <c r="P100" s="266">
        <v>95000</v>
      </c>
      <c r="Q100" s="170">
        <v>0</v>
      </c>
      <c r="R100" s="170">
        <f t="shared" si="4"/>
        <v>95000</v>
      </c>
      <c r="S100" s="171" t="s">
        <v>1000</v>
      </c>
    </row>
    <row r="101" spans="1:19" ht="51" customHeight="1">
      <c r="A101" s="557"/>
      <c r="B101" s="557"/>
      <c r="C101" s="138">
        <v>30</v>
      </c>
      <c r="D101" s="76" t="s">
        <v>670</v>
      </c>
      <c r="E101" s="77">
        <v>1</v>
      </c>
      <c r="F101" s="80" t="s">
        <v>671</v>
      </c>
      <c r="G101" s="67" t="s">
        <v>72</v>
      </c>
      <c r="H101" s="68">
        <v>5000</v>
      </c>
      <c r="I101" s="68"/>
      <c r="J101" s="68"/>
      <c r="K101" s="68" t="str">
        <f>+D101</f>
        <v>6.2     Construcción, adecuación y mantenimiento de infraestructura de servicios públicos.                                                                                                                                 </v>
      </c>
      <c r="L101" s="80" t="s">
        <v>941</v>
      </c>
      <c r="M101" s="67" t="s">
        <v>72</v>
      </c>
      <c r="N101" s="68">
        <v>2113</v>
      </c>
      <c r="O101" s="266">
        <v>4500</v>
      </c>
      <c r="P101" s="170"/>
      <c r="Q101" s="170">
        <v>0</v>
      </c>
      <c r="R101" s="170">
        <f t="shared" si="4"/>
        <v>4500</v>
      </c>
      <c r="S101" s="171" t="s">
        <v>1000</v>
      </c>
    </row>
    <row r="102" spans="1:19" ht="39" customHeight="1">
      <c r="A102" s="557"/>
      <c r="B102" s="557"/>
      <c r="C102" s="81">
        <v>30</v>
      </c>
      <c r="D102" s="76" t="s">
        <v>387</v>
      </c>
      <c r="E102" s="77">
        <v>1</v>
      </c>
      <c r="F102" s="80" t="s">
        <v>460</v>
      </c>
      <c r="G102" s="67" t="s">
        <v>461</v>
      </c>
      <c r="H102" s="137"/>
      <c r="I102" s="137"/>
      <c r="J102" s="137"/>
      <c r="K102" s="137" t="str">
        <f>+D102</f>
        <v>6.3     Distribución de gas combustible                                                                                                                                                                                   </v>
      </c>
      <c r="L102" s="80" t="s">
        <v>460</v>
      </c>
      <c r="M102" s="67" t="s">
        <v>461</v>
      </c>
      <c r="N102" s="137"/>
      <c r="O102" s="170">
        <v>0</v>
      </c>
      <c r="P102" s="170">
        <v>0</v>
      </c>
      <c r="Q102" s="170">
        <v>0</v>
      </c>
      <c r="R102" s="170">
        <f t="shared" si="4"/>
        <v>0</v>
      </c>
      <c r="S102" s="171" t="s">
        <v>1000</v>
      </c>
    </row>
    <row r="103" spans="1:19" s="43" customFormat="1" ht="15">
      <c r="A103" s="87"/>
      <c r="B103" s="87"/>
      <c r="C103" s="88"/>
      <c r="D103" s="86" t="s">
        <v>779</v>
      </c>
      <c r="E103" s="140"/>
      <c r="F103" s="132"/>
      <c r="G103" s="87"/>
      <c r="H103" s="88"/>
      <c r="I103" s="88"/>
      <c r="J103" s="88"/>
      <c r="K103" s="164"/>
      <c r="L103" s="88"/>
      <c r="M103" s="88"/>
      <c r="N103" s="88"/>
      <c r="O103" s="89">
        <f>O104+O105</f>
        <v>75000</v>
      </c>
      <c r="P103" s="89">
        <f>P104+P105</f>
        <v>0</v>
      </c>
      <c r="Q103" s="89">
        <f>Q104+Q105</f>
        <v>0</v>
      </c>
      <c r="R103" s="89">
        <f t="shared" si="4"/>
        <v>75000</v>
      </c>
      <c r="S103" s="89"/>
    </row>
    <row r="104" spans="1:19" ht="60.75" customHeight="1">
      <c r="A104" s="556">
        <v>0.31</v>
      </c>
      <c r="B104" s="556" t="s">
        <v>890</v>
      </c>
      <c r="C104" s="81">
        <v>50</v>
      </c>
      <c r="D104" s="76" t="s">
        <v>518</v>
      </c>
      <c r="E104" s="77">
        <v>1</v>
      </c>
      <c r="F104" s="80" t="s">
        <v>943</v>
      </c>
      <c r="G104" s="67" t="s">
        <v>73</v>
      </c>
      <c r="H104" s="68">
        <v>50</v>
      </c>
      <c r="I104" s="68"/>
      <c r="J104" s="68"/>
      <c r="K104" s="68" t="str">
        <f>+D104</f>
        <v>7.1     Planes y proyectos de mejoramiento de Vivienda y Saneamiento Básico.                                                                                                                                               </v>
      </c>
      <c r="L104" s="80" t="s">
        <v>942</v>
      </c>
      <c r="M104" s="67" t="s">
        <v>73</v>
      </c>
      <c r="N104" s="68">
        <v>50</v>
      </c>
      <c r="O104" s="266">
        <v>70000</v>
      </c>
      <c r="P104" s="170"/>
      <c r="Q104" s="170">
        <v>0</v>
      </c>
      <c r="R104" s="170">
        <f t="shared" si="4"/>
        <v>70000</v>
      </c>
      <c r="S104" s="171" t="s">
        <v>1000</v>
      </c>
    </row>
    <row r="105" spans="1:19" ht="77.25" customHeight="1">
      <c r="A105" s="558"/>
      <c r="B105" s="558"/>
      <c r="C105" s="69">
        <v>50</v>
      </c>
      <c r="D105" s="76" t="s">
        <v>519</v>
      </c>
      <c r="E105" s="77">
        <v>1</v>
      </c>
      <c r="F105" s="80" t="s">
        <v>799</v>
      </c>
      <c r="G105" s="67" t="s">
        <v>800</v>
      </c>
      <c r="H105" s="68">
        <v>10</v>
      </c>
      <c r="I105" s="68"/>
      <c r="J105" s="68"/>
      <c r="K105" s="68" t="str">
        <f>+D105</f>
        <v>7.2    Subsidios para reubicación de viviendas asentadas en zonas alto riesgo.                                                                                                                                            </v>
      </c>
      <c r="L105" s="80" t="s">
        <v>944</v>
      </c>
      <c r="M105" s="67" t="s">
        <v>800</v>
      </c>
      <c r="N105" s="68">
        <v>10</v>
      </c>
      <c r="O105" s="266">
        <v>5000</v>
      </c>
      <c r="P105" s="170"/>
      <c r="Q105" s="170">
        <v>0</v>
      </c>
      <c r="R105" s="170">
        <f t="shared" si="4"/>
        <v>5000</v>
      </c>
      <c r="S105" s="171" t="s">
        <v>1000</v>
      </c>
    </row>
    <row r="106" spans="1:19" s="43" customFormat="1" ht="15">
      <c r="A106" s="87"/>
      <c r="B106" s="87"/>
      <c r="C106" s="88"/>
      <c r="D106" s="86" t="s">
        <v>780</v>
      </c>
      <c r="E106" s="140"/>
      <c r="F106" s="132"/>
      <c r="G106" s="87"/>
      <c r="H106" s="88"/>
      <c r="I106" s="88"/>
      <c r="J106" s="88"/>
      <c r="K106" s="164"/>
      <c r="L106" s="88"/>
      <c r="M106" s="88"/>
      <c r="N106" s="88"/>
      <c r="O106" s="89">
        <f>O107+O108+O109+O110+O111+O112+O113+O114+O115+O116</f>
        <v>142000</v>
      </c>
      <c r="P106" s="89">
        <f>P107+P108+P109+P110+P111+P112+P113+P114+P115+P116</f>
        <v>0</v>
      </c>
      <c r="Q106" s="89">
        <f>Q107+Q108+Q109+Q110+Q111+Q112+Q113+Q114+Q115+Q116</f>
        <v>0</v>
      </c>
      <c r="R106" s="89">
        <f t="shared" si="4"/>
        <v>142000</v>
      </c>
      <c r="S106" s="89"/>
    </row>
    <row r="107" spans="1:19" ht="58.5" customHeight="1">
      <c r="A107" s="553">
        <v>1.23</v>
      </c>
      <c r="B107" s="556" t="s">
        <v>891</v>
      </c>
      <c r="C107" s="552">
        <v>20</v>
      </c>
      <c r="D107" s="564" t="s">
        <v>673</v>
      </c>
      <c r="E107" s="77">
        <v>1</v>
      </c>
      <c r="F107" s="80" t="s">
        <v>847</v>
      </c>
      <c r="G107" s="80" t="s">
        <v>258</v>
      </c>
      <c r="H107" s="68">
        <v>10</v>
      </c>
      <c r="I107" s="68"/>
      <c r="J107" s="68"/>
      <c r="K107" s="562" t="str">
        <f>+D107</f>
        <v>8.1     Montaje, dotación y mantenimiento de granjas experimentales.                                                                                                                                                       </v>
      </c>
      <c r="L107" s="80" t="s">
        <v>945</v>
      </c>
      <c r="M107" s="80" t="s">
        <v>258</v>
      </c>
      <c r="N107" s="68">
        <v>10</v>
      </c>
      <c r="O107" s="266">
        <v>60000</v>
      </c>
      <c r="P107" s="170">
        <v>0</v>
      </c>
      <c r="Q107" s="170">
        <v>0</v>
      </c>
      <c r="R107" s="170">
        <f t="shared" si="4"/>
        <v>60000</v>
      </c>
      <c r="S107" s="171" t="s">
        <v>1001</v>
      </c>
    </row>
    <row r="108" spans="1:19" ht="49.5" customHeight="1">
      <c r="A108" s="554"/>
      <c r="B108" s="557"/>
      <c r="C108" s="552"/>
      <c r="D108" s="564"/>
      <c r="E108" s="77">
        <v>1</v>
      </c>
      <c r="F108" s="80" t="s">
        <v>848</v>
      </c>
      <c r="G108" s="80" t="s">
        <v>674</v>
      </c>
      <c r="H108" s="68">
        <v>10</v>
      </c>
      <c r="I108" s="68"/>
      <c r="J108" s="68"/>
      <c r="K108" s="563"/>
      <c r="L108" s="80" t="s">
        <v>946</v>
      </c>
      <c r="M108" s="80" t="s">
        <v>674</v>
      </c>
      <c r="N108" s="68">
        <v>10</v>
      </c>
      <c r="O108" s="266">
        <v>20000</v>
      </c>
      <c r="P108" s="170">
        <v>0</v>
      </c>
      <c r="Q108" s="170">
        <v>0</v>
      </c>
      <c r="R108" s="170">
        <f t="shared" si="4"/>
        <v>20000</v>
      </c>
      <c r="S108" s="171" t="s">
        <v>1001</v>
      </c>
    </row>
    <row r="109" spans="1:19" ht="61.5" customHeight="1">
      <c r="A109" s="554"/>
      <c r="B109" s="557"/>
      <c r="C109" s="69">
        <v>20</v>
      </c>
      <c r="D109" s="67" t="s">
        <v>675</v>
      </c>
      <c r="E109" s="77">
        <v>1</v>
      </c>
      <c r="F109" s="80" t="s">
        <v>849</v>
      </c>
      <c r="G109" s="80" t="s">
        <v>813</v>
      </c>
      <c r="H109" s="68">
        <v>1</v>
      </c>
      <c r="I109" s="68"/>
      <c r="J109" s="68"/>
      <c r="K109" s="68" t="str">
        <f>+D109</f>
        <v>8.2    Proyectos de construccion y mantenimiento de distritos de riego y adecuacion de tierras.                                                                                                                           </v>
      </c>
      <c r="L109" s="80" t="s">
        <v>947</v>
      </c>
      <c r="M109" s="80" t="s">
        <v>813</v>
      </c>
      <c r="N109" s="68">
        <v>1</v>
      </c>
      <c r="O109" s="266">
        <v>10000</v>
      </c>
      <c r="P109" s="170">
        <v>0</v>
      </c>
      <c r="Q109" s="170">
        <v>0</v>
      </c>
      <c r="R109" s="170">
        <f t="shared" si="4"/>
        <v>10000</v>
      </c>
      <c r="S109" s="171" t="s">
        <v>1001</v>
      </c>
    </row>
    <row r="110" spans="1:19" ht="56.25" customHeight="1">
      <c r="A110" s="554"/>
      <c r="B110" s="557"/>
      <c r="C110" s="552">
        <v>30</v>
      </c>
      <c r="D110" s="565" t="s">
        <v>676</v>
      </c>
      <c r="E110" s="77">
        <v>1</v>
      </c>
      <c r="F110" s="80" t="s">
        <v>775</v>
      </c>
      <c r="G110" s="80" t="s">
        <v>677</v>
      </c>
      <c r="H110" s="116">
        <v>1</v>
      </c>
      <c r="I110" s="116"/>
      <c r="J110" s="116"/>
      <c r="K110" s="584" t="str">
        <f>+D110</f>
        <v>8.3     Promoción de alianzas, asociaciones u otras formas asociativas de productores.                                                                                                                                     </v>
      </c>
      <c r="L110" s="80" t="s">
        <v>775</v>
      </c>
      <c r="M110" s="80" t="s">
        <v>677</v>
      </c>
      <c r="N110" s="116">
        <v>1</v>
      </c>
      <c r="O110" s="266">
        <v>3000</v>
      </c>
      <c r="P110" s="170">
        <v>0</v>
      </c>
      <c r="Q110" s="170">
        <v>0</v>
      </c>
      <c r="R110" s="170">
        <f t="shared" si="4"/>
        <v>3000</v>
      </c>
      <c r="S110" s="171" t="s">
        <v>1001</v>
      </c>
    </row>
    <row r="111" spans="1:19" ht="78" customHeight="1">
      <c r="A111" s="554"/>
      <c r="B111" s="557"/>
      <c r="C111" s="552"/>
      <c r="D111" s="565"/>
      <c r="E111" s="77">
        <v>1</v>
      </c>
      <c r="F111" s="80" t="s">
        <v>291</v>
      </c>
      <c r="G111" s="80" t="s">
        <v>678</v>
      </c>
      <c r="H111" s="68">
        <v>25</v>
      </c>
      <c r="I111" s="68"/>
      <c r="J111" s="68"/>
      <c r="K111" s="585"/>
      <c r="L111" s="80" t="s">
        <v>948</v>
      </c>
      <c r="M111" s="80" t="s">
        <v>678</v>
      </c>
      <c r="N111" s="68">
        <v>25</v>
      </c>
      <c r="O111" s="266">
        <v>3000</v>
      </c>
      <c r="P111" s="170">
        <v>0</v>
      </c>
      <c r="Q111" s="170">
        <v>0</v>
      </c>
      <c r="R111" s="170">
        <f t="shared" si="4"/>
        <v>3000</v>
      </c>
      <c r="S111" s="171" t="s">
        <v>1001</v>
      </c>
    </row>
    <row r="112" spans="1:19" ht="85.5" customHeight="1">
      <c r="A112" s="554"/>
      <c r="B112" s="557"/>
      <c r="C112" s="552"/>
      <c r="D112" s="565"/>
      <c r="E112" s="77">
        <v>1</v>
      </c>
      <c r="F112" s="80" t="s">
        <v>850</v>
      </c>
      <c r="G112" s="67" t="s">
        <v>679</v>
      </c>
      <c r="H112" s="68">
        <v>50</v>
      </c>
      <c r="I112" s="68"/>
      <c r="J112" s="68"/>
      <c r="K112" s="586"/>
      <c r="L112" s="80" t="s">
        <v>949</v>
      </c>
      <c r="M112" s="67" t="s">
        <v>679</v>
      </c>
      <c r="N112" s="68">
        <v>50</v>
      </c>
      <c r="O112" s="266">
        <v>4000</v>
      </c>
      <c r="P112" s="170">
        <v>0</v>
      </c>
      <c r="Q112" s="170">
        <v>0</v>
      </c>
      <c r="R112" s="170">
        <f t="shared" si="4"/>
        <v>4000</v>
      </c>
      <c r="S112" s="171" t="s">
        <v>1001</v>
      </c>
    </row>
    <row r="113" spans="1:19" ht="59.25" customHeight="1">
      <c r="A113" s="554"/>
      <c r="B113" s="557"/>
      <c r="C113" s="552">
        <v>30</v>
      </c>
      <c r="D113" s="565" t="s">
        <v>680</v>
      </c>
      <c r="E113" s="77">
        <v>1</v>
      </c>
      <c r="F113" s="80" t="s">
        <v>851</v>
      </c>
      <c r="G113" s="80" t="s">
        <v>681</v>
      </c>
      <c r="H113" s="68">
        <v>15</v>
      </c>
      <c r="I113" s="68"/>
      <c r="J113" s="68"/>
      <c r="K113" s="562" t="str">
        <f>+D113</f>
        <v>8,4  Programas y proyectos de asistencia técnica  directa rural.</v>
      </c>
      <c r="L113" s="80" t="s">
        <v>950</v>
      </c>
      <c r="M113" s="80" t="s">
        <v>681</v>
      </c>
      <c r="N113" s="68">
        <v>15</v>
      </c>
      <c r="O113" s="266">
        <v>10000</v>
      </c>
      <c r="P113" s="170">
        <v>0</v>
      </c>
      <c r="Q113" s="170">
        <v>0</v>
      </c>
      <c r="R113" s="170">
        <f t="shared" si="4"/>
        <v>10000</v>
      </c>
      <c r="S113" s="171" t="s">
        <v>1001</v>
      </c>
    </row>
    <row r="114" spans="1:19" ht="71.25" customHeight="1">
      <c r="A114" s="554"/>
      <c r="B114" s="557"/>
      <c r="C114" s="552"/>
      <c r="D114" s="565"/>
      <c r="E114" s="77">
        <v>1</v>
      </c>
      <c r="F114" s="80" t="s">
        <v>293</v>
      </c>
      <c r="G114" s="80" t="s">
        <v>294</v>
      </c>
      <c r="H114" s="68">
        <v>300</v>
      </c>
      <c r="I114" s="68"/>
      <c r="J114" s="68"/>
      <c r="K114" s="574"/>
      <c r="L114" s="80" t="s">
        <v>951</v>
      </c>
      <c r="M114" s="80" t="s">
        <v>294</v>
      </c>
      <c r="N114" s="68">
        <v>600</v>
      </c>
      <c r="O114" s="266">
        <v>10000</v>
      </c>
      <c r="P114" s="170">
        <v>0</v>
      </c>
      <c r="Q114" s="170">
        <v>0</v>
      </c>
      <c r="R114" s="170">
        <f t="shared" si="4"/>
        <v>10000</v>
      </c>
      <c r="S114" s="171" t="s">
        <v>1001</v>
      </c>
    </row>
    <row r="115" spans="1:19" ht="81" customHeight="1">
      <c r="A115" s="554"/>
      <c r="B115" s="557"/>
      <c r="C115" s="552"/>
      <c r="D115" s="565"/>
      <c r="E115" s="77">
        <v>1</v>
      </c>
      <c r="F115" s="80" t="s">
        <v>814</v>
      </c>
      <c r="G115" s="67" t="s">
        <v>815</v>
      </c>
      <c r="H115" s="68">
        <v>25</v>
      </c>
      <c r="I115" s="68"/>
      <c r="J115" s="68"/>
      <c r="K115" s="574"/>
      <c r="L115" s="80" t="s">
        <v>952</v>
      </c>
      <c r="M115" s="67" t="s">
        <v>815</v>
      </c>
      <c r="N115" s="68">
        <v>25</v>
      </c>
      <c r="O115" s="266">
        <v>17000</v>
      </c>
      <c r="P115" s="170">
        <v>0</v>
      </c>
      <c r="Q115" s="170">
        <v>0</v>
      </c>
      <c r="R115" s="170">
        <f t="shared" si="4"/>
        <v>17000</v>
      </c>
      <c r="S115" s="171" t="s">
        <v>1001</v>
      </c>
    </row>
    <row r="116" spans="1:19" ht="71.25" customHeight="1">
      <c r="A116" s="555"/>
      <c r="B116" s="558"/>
      <c r="C116" s="552"/>
      <c r="D116" s="565"/>
      <c r="E116" s="77">
        <v>1</v>
      </c>
      <c r="F116" s="80" t="s">
        <v>852</v>
      </c>
      <c r="G116" s="67" t="s">
        <v>853</v>
      </c>
      <c r="H116" s="68">
        <v>1</v>
      </c>
      <c r="I116" s="68"/>
      <c r="J116" s="68"/>
      <c r="K116" s="563"/>
      <c r="L116" s="80" t="s">
        <v>852</v>
      </c>
      <c r="M116" s="67" t="s">
        <v>853</v>
      </c>
      <c r="N116" s="68">
        <v>1</v>
      </c>
      <c r="O116" s="266">
        <v>5000</v>
      </c>
      <c r="P116" s="170">
        <v>0</v>
      </c>
      <c r="Q116" s="170">
        <v>0</v>
      </c>
      <c r="R116" s="170">
        <f t="shared" si="4"/>
        <v>5000</v>
      </c>
      <c r="S116" s="171" t="s">
        <v>1001</v>
      </c>
    </row>
    <row r="117" spans="1:19" s="43" customFormat="1" ht="15">
      <c r="A117" s="87"/>
      <c r="B117" s="87"/>
      <c r="C117" s="88"/>
      <c r="D117" s="86" t="s">
        <v>781</v>
      </c>
      <c r="E117" s="140"/>
      <c r="F117" s="132"/>
      <c r="G117" s="87"/>
      <c r="H117" s="88"/>
      <c r="I117" s="88"/>
      <c r="J117" s="88"/>
      <c r="K117" s="88"/>
      <c r="L117" s="88"/>
      <c r="M117" s="88"/>
      <c r="N117" s="88"/>
      <c r="O117" s="89">
        <f>O118+O119+O120+O121+O122+O123+O124+O125+O126</f>
        <v>211937</v>
      </c>
      <c r="P117" s="89">
        <f>P118+P119+P120+P121+P122+P123+P124+P125+P126</f>
        <v>200000</v>
      </c>
      <c r="Q117" s="89">
        <f>Q118+Q119+Q120+Q121+Q122+Q123+Q124+Q125+Q126</f>
        <v>0</v>
      </c>
      <c r="R117" s="89">
        <f t="shared" si="4"/>
        <v>411937</v>
      </c>
      <c r="S117" s="89"/>
    </row>
    <row r="118" spans="1:19" ht="63.75" customHeight="1">
      <c r="A118" s="553">
        <v>18.4</v>
      </c>
      <c r="B118" s="556" t="s">
        <v>892</v>
      </c>
      <c r="C118" s="552">
        <v>40</v>
      </c>
      <c r="D118" s="559" t="s">
        <v>522</v>
      </c>
      <c r="E118" s="77">
        <v>1</v>
      </c>
      <c r="F118" s="80" t="s">
        <v>324</v>
      </c>
      <c r="G118" s="67" t="s">
        <v>523</v>
      </c>
      <c r="H118" s="68">
        <v>7350</v>
      </c>
      <c r="I118" s="68"/>
      <c r="J118" s="68"/>
      <c r="K118" s="562" t="str">
        <f>+D118</f>
        <v>9.1     Construcción y Mejoramiento de vias.                                                                                                                                                                                              </v>
      </c>
      <c r="L118" s="80" t="s">
        <v>953</v>
      </c>
      <c r="M118" s="67" t="s">
        <v>523</v>
      </c>
      <c r="N118" s="68">
        <v>150</v>
      </c>
      <c r="O118" s="266">
        <v>15000</v>
      </c>
      <c r="P118" s="170"/>
      <c r="Q118" s="170">
        <v>0</v>
      </c>
      <c r="R118" s="170">
        <f t="shared" si="4"/>
        <v>15000</v>
      </c>
      <c r="S118" s="171" t="s">
        <v>1000</v>
      </c>
    </row>
    <row r="119" spans="1:19" ht="45.75" customHeight="1">
      <c r="A119" s="554"/>
      <c r="B119" s="557"/>
      <c r="C119" s="552"/>
      <c r="D119" s="559"/>
      <c r="E119" s="77">
        <v>1</v>
      </c>
      <c r="F119" s="80" t="s">
        <v>801</v>
      </c>
      <c r="G119" s="80" t="s">
        <v>802</v>
      </c>
      <c r="H119" s="68">
        <v>600</v>
      </c>
      <c r="I119" s="68"/>
      <c r="J119" s="68"/>
      <c r="K119" s="574"/>
      <c r="L119" s="80" t="s">
        <v>954</v>
      </c>
      <c r="M119" s="80" t="s">
        <v>802</v>
      </c>
      <c r="N119" s="68">
        <v>600</v>
      </c>
      <c r="O119" s="266">
        <v>30000</v>
      </c>
      <c r="P119" s="170"/>
      <c r="Q119" s="170">
        <v>0</v>
      </c>
      <c r="R119" s="170">
        <f t="shared" si="4"/>
        <v>30000</v>
      </c>
      <c r="S119" s="171" t="s">
        <v>1000</v>
      </c>
    </row>
    <row r="120" spans="1:19" ht="39.75" customHeight="1">
      <c r="A120" s="554"/>
      <c r="B120" s="557"/>
      <c r="C120" s="552"/>
      <c r="D120" s="559"/>
      <c r="E120" s="77">
        <v>1</v>
      </c>
      <c r="F120" s="80" t="s">
        <v>860</v>
      </c>
      <c r="G120" s="142" t="s">
        <v>861</v>
      </c>
      <c r="H120" s="116">
        <v>0.5</v>
      </c>
      <c r="I120" s="116"/>
      <c r="J120" s="116"/>
      <c r="K120" s="574"/>
      <c r="L120" s="80" t="s">
        <v>860</v>
      </c>
      <c r="M120" s="142" t="s">
        <v>861</v>
      </c>
      <c r="N120" s="116">
        <v>1</v>
      </c>
      <c r="O120" s="170"/>
      <c r="P120" s="90"/>
      <c r="Q120" s="170"/>
      <c r="R120" s="170">
        <f t="shared" si="4"/>
        <v>0</v>
      </c>
      <c r="S120" s="171" t="s">
        <v>1000</v>
      </c>
    </row>
    <row r="121" spans="1:19" ht="66" customHeight="1">
      <c r="A121" s="554"/>
      <c r="B121" s="557"/>
      <c r="C121" s="552"/>
      <c r="D121" s="559"/>
      <c r="E121" s="77">
        <v>1</v>
      </c>
      <c r="F121" s="80" t="s">
        <v>158</v>
      </c>
      <c r="G121" s="80" t="s">
        <v>524</v>
      </c>
      <c r="H121" s="68">
        <v>10</v>
      </c>
      <c r="I121" s="68"/>
      <c r="J121" s="68"/>
      <c r="K121" s="563"/>
      <c r="L121" s="80" t="s">
        <v>955</v>
      </c>
      <c r="M121" s="80" t="s">
        <v>524</v>
      </c>
      <c r="N121" s="68">
        <v>10</v>
      </c>
      <c r="O121" s="266">
        <v>25000</v>
      </c>
      <c r="P121" s="170"/>
      <c r="Q121" s="170">
        <v>0</v>
      </c>
      <c r="R121" s="170">
        <f t="shared" si="4"/>
        <v>25000</v>
      </c>
      <c r="S121" s="171" t="s">
        <v>1000</v>
      </c>
    </row>
    <row r="122" spans="1:19" ht="50.25" customHeight="1">
      <c r="A122" s="554"/>
      <c r="B122" s="557"/>
      <c r="C122" s="552">
        <v>20</v>
      </c>
      <c r="D122" s="564" t="s">
        <v>525</v>
      </c>
      <c r="E122" s="77">
        <v>1</v>
      </c>
      <c r="F122" s="80" t="s">
        <v>526</v>
      </c>
      <c r="G122" s="67" t="s">
        <v>527</v>
      </c>
      <c r="H122" s="68">
        <v>184</v>
      </c>
      <c r="I122" s="68"/>
      <c r="J122" s="68"/>
      <c r="K122" s="562" t="str">
        <f>+D122</f>
        <v>9.2   Mejoramiento  y  Mantenimiento rutinario de vias.                                                                                                                                                                                   </v>
      </c>
      <c r="L122" s="80" t="s">
        <v>526</v>
      </c>
      <c r="M122" s="67" t="s">
        <v>527</v>
      </c>
      <c r="N122" s="68">
        <v>184</v>
      </c>
      <c r="O122" s="266">
        <v>128937</v>
      </c>
      <c r="P122" s="266">
        <v>200000</v>
      </c>
      <c r="Q122" s="170"/>
      <c r="R122" s="170">
        <f t="shared" si="4"/>
        <v>328937</v>
      </c>
      <c r="S122" s="171" t="s">
        <v>1000</v>
      </c>
    </row>
    <row r="123" spans="1:19" ht="45.75" customHeight="1">
      <c r="A123" s="554"/>
      <c r="B123" s="557"/>
      <c r="C123" s="552"/>
      <c r="D123" s="564"/>
      <c r="E123" s="77">
        <v>1</v>
      </c>
      <c r="F123" s="80" t="s">
        <v>528</v>
      </c>
      <c r="G123" s="67" t="s">
        <v>87</v>
      </c>
      <c r="H123" s="68">
        <v>20</v>
      </c>
      <c r="I123" s="68"/>
      <c r="J123" s="68"/>
      <c r="K123" s="574"/>
      <c r="L123" s="80" t="s">
        <v>528</v>
      </c>
      <c r="M123" s="67" t="s">
        <v>87</v>
      </c>
      <c r="N123" s="68">
        <v>20</v>
      </c>
      <c r="O123" s="266">
        <v>8000</v>
      </c>
      <c r="P123" s="170"/>
      <c r="Q123" s="170">
        <v>0</v>
      </c>
      <c r="R123" s="170">
        <f t="shared" si="4"/>
        <v>8000</v>
      </c>
      <c r="S123" s="171" t="s">
        <v>1000</v>
      </c>
    </row>
    <row r="124" spans="1:19" ht="54" customHeight="1">
      <c r="A124" s="554"/>
      <c r="B124" s="557"/>
      <c r="C124" s="552"/>
      <c r="D124" s="564"/>
      <c r="E124" s="77">
        <v>1</v>
      </c>
      <c r="F124" s="80" t="s">
        <v>862</v>
      </c>
      <c r="G124" s="67" t="s">
        <v>863</v>
      </c>
      <c r="H124" s="68">
        <v>12</v>
      </c>
      <c r="I124" s="68"/>
      <c r="J124" s="68"/>
      <c r="K124" s="563"/>
      <c r="L124" s="80" t="s">
        <v>956</v>
      </c>
      <c r="M124" s="67" t="s">
        <v>863</v>
      </c>
      <c r="N124" s="68">
        <v>12</v>
      </c>
      <c r="O124" s="266">
        <v>5000</v>
      </c>
      <c r="P124" s="170"/>
      <c r="Q124" s="170">
        <v>0</v>
      </c>
      <c r="R124" s="170">
        <f t="shared" si="4"/>
        <v>5000</v>
      </c>
      <c r="S124" s="171" t="s">
        <v>1000</v>
      </c>
    </row>
    <row r="125" spans="1:19" ht="66.75" customHeight="1">
      <c r="A125" s="554"/>
      <c r="B125" s="557"/>
      <c r="C125" s="69">
        <v>20</v>
      </c>
      <c r="D125" s="76" t="s">
        <v>529</v>
      </c>
      <c r="E125" s="77">
        <v>1</v>
      </c>
      <c r="F125" s="82" t="s">
        <v>803</v>
      </c>
      <c r="G125" s="67" t="s">
        <v>530</v>
      </c>
      <c r="H125" s="68">
        <v>1</v>
      </c>
      <c r="I125" s="68"/>
      <c r="J125" s="68"/>
      <c r="K125" s="68" t="str">
        <f>+D125</f>
        <v>9.3     Compra de maquinaria y equipo.                                                                                                                                                                                    </v>
      </c>
      <c r="L125" s="82" t="s">
        <v>957</v>
      </c>
      <c r="M125" s="67" t="s">
        <v>530</v>
      </c>
      <c r="N125" s="68">
        <v>2</v>
      </c>
      <c r="O125" s="93"/>
      <c r="P125" s="170"/>
      <c r="Q125" s="170"/>
      <c r="R125" s="170">
        <f t="shared" si="4"/>
        <v>0</v>
      </c>
      <c r="S125" s="171" t="s">
        <v>1000</v>
      </c>
    </row>
    <row r="126" spans="1:19" ht="63.75" customHeight="1">
      <c r="A126" s="555"/>
      <c r="B126" s="557"/>
      <c r="C126" s="69">
        <v>20</v>
      </c>
      <c r="D126" s="76" t="s">
        <v>531</v>
      </c>
      <c r="E126" s="77">
        <v>1</v>
      </c>
      <c r="F126" s="82" t="s">
        <v>864</v>
      </c>
      <c r="G126" s="80" t="s">
        <v>865</v>
      </c>
      <c r="H126" s="68">
        <v>12</v>
      </c>
      <c r="I126" s="68"/>
      <c r="J126" s="68"/>
      <c r="K126" s="68" t="str">
        <f>+D126</f>
        <v>9.4   Interventoría de proyectos de construcción y mantenimiento de infraestructura de transporte.                                                                                                                      </v>
      </c>
      <c r="L126" s="82" t="s">
        <v>958</v>
      </c>
      <c r="M126" s="80" t="s">
        <v>865</v>
      </c>
      <c r="N126" s="68">
        <v>12</v>
      </c>
      <c r="O126" s="170">
        <v>0</v>
      </c>
      <c r="P126" s="170">
        <v>0</v>
      </c>
      <c r="Q126" s="170">
        <v>0</v>
      </c>
      <c r="R126" s="170">
        <f t="shared" si="4"/>
        <v>0</v>
      </c>
      <c r="S126" s="171" t="s">
        <v>1000</v>
      </c>
    </row>
    <row r="127" spans="1:19" s="43" customFormat="1" ht="15">
      <c r="A127" s="87"/>
      <c r="B127" s="87"/>
      <c r="C127" s="133"/>
      <c r="D127" s="86" t="s">
        <v>782</v>
      </c>
      <c r="E127" s="140"/>
      <c r="F127" s="132"/>
      <c r="G127" s="87"/>
      <c r="H127" s="88"/>
      <c r="I127" s="88"/>
      <c r="J127" s="88"/>
      <c r="K127" s="88"/>
      <c r="L127" s="88"/>
      <c r="M127" s="88"/>
      <c r="N127" s="88"/>
      <c r="O127" s="89">
        <f>O128+O129+O130+O131+O132+O133</f>
        <v>10000</v>
      </c>
      <c r="P127" s="89">
        <f>P128+P129+P130+P131+P132+P133</f>
        <v>27000</v>
      </c>
      <c r="Q127" s="89">
        <f>Q128+Q129+Q130+Q131+Q132+Q133</f>
        <v>0</v>
      </c>
      <c r="R127" s="89">
        <f t="shared" si="4"/>
        <v>37000</v>
      </c>
      <c r="S127" s="89"/>
    </row>
    <row r="128" spans="1:19" ht="72.75" customHeight="1">
      <c r="A128" s="553">
        <v>0.29</v>
      </c>
      <c r="B128" s="556" t="s">
        <v>893</v>
      </c>
      <c r="C128" s="69">
        <v>40</v>
      </c>
      <c r="D128" s="67" t="s">
        <v>491</v>
      </c>
      <c r="E128" s="77">
        <v>1</v>
      </c>
      <c r="F128" s="80" t="s">
        <v>959</v>
      </c>
      <c r="G128" s="80" t="s">
        <v>492</v>
      </c>
      <c r="H128" s="143">
        <v>12</v>
      </c>
      <c r="I128" s="143"/>
      <c r="J128" s="143"/>
      <c r="K128" s="143" t="str">
        <f>+D128</f>
        <v>10.1    Disposición, eliminación y reciclaje de residuos líquidos y sólidos.                                                                                                                                              </v>
      </c>
      <c r="L128" s="80" t="s">
        <v>960</v>
      </c>
      <c r="M128" s="80" t="s">
        <v>492</v>
      </c>
      <c r="N128" s="143">
        <v>12</v>
      </c>
      <c r="O128" s="266">
        <v>4000</v>
      </c>
      <c r="P128" s="170">
        <v>8000</v>
      </c>
      <c r="Q128" s="170">
        <v>0</v>
      </c>
      <c r="R128" s="170">
        <f t="shared" si="4"/>
        <v>12000</v>
      </c>
      <c r="S128" s="171" t="s">
        <v>1000</v>
      </c>
    </row>
    <row r="129" spans="1:19" ht="63.75" customHeight="1">
      <c r="A129" s="554"/>
      <c r="B129" s="557"/>
      <c r="C129" s="69">
        <v>30</v>
      </c>
      <c r="D129" s="67" t="s">
        <v>493</v>
      </c>
      <c r="E129" s="77">
        <v>1</v>
      </c>
      <c r="F129" s="80" t="s">
        <v>797</v>
      </c>
      <c r="G129" s="80" t="s">
        <v>494</v>
      </c>
      <c r="H129" s="143">
        <v>2</v>
      </c>
      <c r="I129" s="143"/>
      <c r="J129" s="143"/>
      <c r="K129" s="143" t="str">
        <f>+D129</f>
        <v>10.2    Conservación de microcuencas que abastecen el acueducto, protección de fuentes y reforestación de dichas cuencas.                                                                                                 </v>
      </c>
      <c r="L129" s="80" t="s">
        <v>961</v>
      </c>
      <c r="M129" s="80" t="s">
        <v>494</v>
      </c>
      <c r="N129" s="143">
        <v>2</v>
      </c>
      <c r="O129" s="266">
        <v>3000</v>
      </c>
      <c r="P129" s="170">
        <v>4000</v>
      </c>
      <c r="Q129" s="170">
        <v>0</v>
      </c>
      <c r="R129" s="170">
        <f t="shared" si="4"/>
        <v>7000</v>
      </c>
      <c r="S129" s="171" t="s">
        <v>1000</v>
      </c>
    </row>
    <row r="130" spans="1:19" ht="81" customHeight="1">
      <c r="A130" s="554"/>
      <c r="B130" s="557"/>
      <c r="C130" s="552">
        <v>20</v>
      </c>
      <c r="D130" s="564" t="s">
        <v>400</v>
      </c>
      <c r="E130" s="77">
        <v>1</v>
      </c>
      <c r="F130" s="80" t="s">
        <v>495</v>
      </c>
      <c r="G130" s="67" t="s">
        <v>496</v>
      </c>
      <c r="H130" s="68">
        <v>1856</v>
      </c>
      <c r="I130" s="68"/>
      <c r="J130" s="68"/>
      <c r="K130" s="562" t="str">
        <f>+D130</f>
        <v>10.3   Educación ambiental no formal                                                                                                                                                                                    </v>
      </c>
      <c r="L130" s="80" t="s">
        <v>495</v>
      </c>
      <c r="M130" s="67" t="s">
        <v>496</v>
      </c>
      <c r="N130" s="68">
        <v>1856</v>
      </c>
      <c r="O130" s="266">
        <v>1000</v>
      </c>
      <c r="P130" s="170">
        <v>2000</v>
      </c>
      <c r="Q130" s="170">
        <v>0</v>
      </c>
      <c r="R130" s="170">
        <f t="shared" si="4"/>
        <v>3000</v>
      </c>
      <c r="S130" s="171" t="s">
        <v>1000</v>
      </c>
    </row>
    <row r="131" spans="1:19" ht="77.25" customHeight="1">
      <c r="A131" s="554"/>
      <c r="B131" s="557"/>
      <c r="C131" s="552"/>
      <c r="D131" s="564"/>
      <c r="E131" s="77">
        <v>1</v>
      </c>
      <c r="F131" s="80" t="s">
        <v>270</v>
      </c>
      <c r="G131" s="80" t="s">
        <v>497</v>
      </c>
      <c r="H131" s="143">
        <v>500</v>
      </c>
      <c r="I131" s="143"/>
      <c r="J131" s="143"/>
      <c r="K131" s="574"/>
      <c r="L131" s="80" t="s">
        <v>962</v>
      </c>
      <c r="M131" s="80" t="s">
        <v>497</v>
      </c>
      <c r="N131" s="143">
        <v>1500</v>
      </c>
      <c r="O131" s="266">
        <v>1000</v>
      </c>
      <c r="P131" s="170">
        <v>1000</v>
      </c>
      <c r="Q131" s="170">
        <v>0</v>
      </c>
      <c r="R131" s="170">
        <f t="shared" si="4"/>
        <v>2000</v>
      </c>
      <c r="S131" s="171" t="s">
        <v>1000</v>
      </c>
    </row>
    <row r="132" spans="1:19" ht="97.5" customHeight="1">
      <c r="A132" s="554"/>
      <c r="B132" s="557"/>
      <c r="C132" s="552"/>
      <c r="D132" s="564"/>
      <c r="E132" s="77">
        <v>1</v>
      </c>
      <c r="F132" s="80" t="s">
        <v>1018</v>
      </c>
      <c r="G132" s="67" t="s">
        <v>498</v>
      </c>
      <c r="H132" s="144">
        <v>27979</v>
      </c>
      <c r="I132" s="144"/>
      <c r="J132" s="144"/>
      <c r="K132" s="563"/>
      <c r="L132" s="80" t="s">
        <v>1018</v>
      </c>
      <c r="M132" s="67" t="s">
        <v>498</v>
      </c>
      <c r="N132" s="144">
        <v>27979</v>
      </c>
      <c r="O132" s="266">
        <v>1000</v>
      </c>
      <c r="P132" s="170">
        <v>0</v>
      </c>
      <c r="Q132" s="170">
        <v>0</v>
      </c>
      <c r="R132" s="170">
        <f t="shared" si="4"/>
        <v>1000</v>
      </c>
      <c r="S132" s="171" t="s">
        <v>1000</v>
      </c>
    </row>
    <row r="133" spans="1:19" ht="44.25" customHeight="1">
      <c r="A133" s="555"/>
      <c r="B133" s="557"/>
      <c r="C133" s="69">
        <v>10</v>
      </c>
      <c r="D133" s="76" t="s">
        <v>499</v>
      </c>
      <c r="E133" s="77">
        <v>1</v>
      </c>
      <c r="F133" s="80" t="s">
        <v>500</v>
      </c>
      <c r="G133" s="67" t="s">
        <v>501</v>
      </c>
      <c r="H133" s="83">
        <v>2</v>
      </c>
      <c r="I133" s="83"/>
      <c r="J133" s="83"/>
      <c r="K133" s="83" t="str">
        <f>+D133</f>
        <v>10.4     Adquisición de predios de reserva hídrica y zonas de reserva naturales.                                                                                                                                          </v>
      </c>
      <c r="L133" s="80" t="s">
        <v>963</v>
      </c>
      <c r="M133" s="67" t="s">
        <v>501</v>
      </c>
      <c r="N133" s="83">
        <v>2</v>
      </c>
      <c r="O133" s="170"/>
      <c r="P133" s="93">
        <v>12000</v>
      </c>
      <c r="Q133" s="170">
        <v>0</v>
      </c>
      <c r="R133" s="170">
        <f t="shared" si="4"/>
        <v>12000</v>
      </c>
      <c r="S133" s="171" t="s">
        <v>1000</v>
      </c>
    </row>
    <row r="134" spans="1:19" s="43" customFormat="1" ht="31.5" customHeight="1">
      <c r="A134" s="87"/>
      <c r="B134" s="87"/>
      <c r="C134" s="133"/>
      <c r="D134" s="107" t="s">
        <v>783</v>
      </c>
      <c r="E134" s="135"/>
      <c r="F134" s="132"/>
      <c r="G134" s="107"/>
      <c r="H134" s="110"/>
      <c r="I134" s="110"/>
      <c r="J134" s="110"/>
      <c r="K134" s="110"/>
      <c r="L134" s="110"/>
      <c r="M134" s="110"/>
      <c r="N134" s="110"/>
      <c r="O134" s="89">
        <f>O135+O136+O137+O138+O139</f>
        <v>9000</v>
      </c>
      <c r="P134" s="89">
        <f>P135+P136+P137+P138+P139</f>
        <v>0</v>
      </c>
      <c r="Q134" s="89">
        <f>Q135+Q136+Q137+Q138+Q139</f>
        <v>0</v>
      </c>
      <c r="R134" s="89">
        <f t="shared" si="4"/>
        <v>9000</v>
      </c>
      <c r="S134" s="89"/>
    </row>
    <row r="135" spans="1:19" ht="49.5" customHeight="1">
      <c r="A135" s="553">
        <v>0.3</v>
      </c>
      <c r="B135" s="556" t="s">
        <v>894</v>
      </c>
      <c r="C135" s="69">
        <v>20</v>
      </c>
      <c r="D135" s="67" t="s">
        <v>504</v>
      </c>
      <c r="E135" s="77">
        <v>1</v>
      </c>
      <c r="F135" s="80" t="s">
        <v>505</v>
      </c>
      <c r="G135" s="80" t="s">
        <v>506</v>
      </c>
      <c r="H135" s="68">
        <v>1</v>
      </c>
      <c r="I135" s="68"/>
      <c r="J135" s="68"/>
      <c r="K135" s="68" t="str">
        <f>+D135</f>
        <v>11.1     Elaboración, desarrollo y actualización de planes de emergencia y contingencia.                                                                                                                                   </v>
      </c>
      <c r="L135" s="80" t="s">
        <v>505</v>
      </c>
      <c r="M135" s="80" t="s">
        <v>506</v>
      </c>
      <c r="N135" s="68">
        <v>1</v>
      </c>
      <c r="O135" s="266">
        <v>2000</v>
      </c>
      <c r="P135" s="170">
        <v>0</v>
      </c>
      <c r="Q135" s="170">
        <v>0</v>
      </c>
      <c r="R135" s="170">
        <f t="shared" si="4"/>
        <v>2000</v>
      </c>
      <c r="S135" s="171" t="s">
        <v>1000</v>
      </c>
    </row>
    <row r="136" spans="1:19" ht="78" customHeight="1">
      <c r="A136" s="554"/>
      <c r="B136" s="557"/>
      <c r="C136" s="69">
        <v>20</v>
      </c>
      <c r="D136" s="67" t="s">
        <v>507</v>
      </c>
      <c r="E136" s="77">
        <v>1</v>
      </c>
      <c r="F136" s="80" t="s">
        <v>508</v>
      </c>
      <c r="G136" s="67" t="s">
        <v>509</v>
      </c>
      <c r="H136" s="68">
        <v>12</v>
      </c>
      <c r="I136" s="68"/>
      <c r="J136" s="68"/>
      <c r="K136" s="68" t="str">
        <f>+D136</f>
        <v>11.2     Adecuación de áreas urbanas y rurales en zonas de alto riesgo.                                                                                                                                                    </v>
      </c>
      <c r="L136" s="80" t="s">
        <v>964</v>
      </c>
      <c r="M136" s="67" t="s">
        <v>509</v>
      </c>
      <c r="N136" s="68">
        <v>12</v>
      </c>
      <c r="O136" s="266">
        <v>3000</v>
      </c>
      <c r="P136" s="170">
        <v>0</v>
      </c>
      <c r="Q136" s="170">
        <v>0</v>
      </c>
      <c r="R136" s="170">
        <f t="shared" si="4"/>
        <v>3000</v>
      </c>
      <c r="S136" s="171" t="s">
        <v>1000</v>
      </c>
    </row>
    <row r="137" spans="1:19" ht="57.75" customHeight="1">
      <c r="A137" s="554"/>
      <c r="B137" s="557"/>
      <c r="C137" s="69">
        <v>20</v>
      </c>
      <c r="D137" s="67" t="s">
        <v>510</v>
      </c>
      <c r="E137" s="77">
        <v>1</v>
      </c>
      <c r="F137" s="80" t="s">
        <v>511</v>
      </c>
      <c r="G137" s="67" t="s">
        <v>512</v>
      </c>
      <c r="H137" s="68">
        <v>12</v>
      </c>
      <c r="I137" s="68"/>
      <c r="J137" s="68"/>
      <c r="K137" s="68" t="str">
        <f>+D137</f>
        <v>11.3     Fortalecimiento de los comites de prevención y atencion de desastres.                                                                                                                                             </v>
      </c>
      <c r="L137" s="80" t="s">
        <v>965</v>
      </c>
      <c r="M137" s="67" t="s">
        <v>512</v>
      </c>
      <c r="N137" s="68">
        <v>12</v>
      </c>
      <c r="O137" s="266">
        <v>2000</v>
      </c>
      <c r="P137" s="170">
        <v>0</v>
      </c>
      <c r="Q137" s="170">
        <v>0</v>
      </c>
      <c r="R137" s="170">
        <f t="shared" si="4"/>
        <v>2000</v>
      </c>
      <c r="S137" s="171" t="s">
        <v>1000</v>
      </c>
    </row>
    <row r="138" spans="1:19" ht="96" customHeight="1">
      <c r="A138" s="554"/>
      <c r="B138" s="557"/>
      <c r="C138" s="69">
        <v>20</v>
      </c>
      <c r="D138" s="67" t="s">
        <v>513</v>
      </c>
      <c r="E138" s="77">
        <v>1</v>
      </c>
      <c r="F138" s="80" t="s">
        <v>798</v>
      </c>
      <c r="G138" s="67" t="s">
        <v>94</v>
      </c>
      <c r="H138" s="68">
        <v>10</v>
      </c>
      <c r="I138" s="68"/>
      <c r="J138" s="68"/>
      <c r="K138" s="68" t="str">
        <f>+D138</f>
        <v>11.4    Educación para la prevención y atención de desastres.                                                                                                                                                             </v>
      </c>
      <c r="L138" s="80" t="s">
        <v>798</v>
      </c>
      <c r="M138" s="67" t="s">
        <v>94</v>
      </c>
      <c r="N138" s="68">
        <v>10</v>
      </c>
      <c r="O138" s="266">
        <v>2000</v>
      </c>
      <c r="P138" s="170">
        <v>0</v>
      </c>
      <c r="Q138" s="170">
        <v>0</v>
      </c>
      <c r="R138" s="170">
        <f t="shared" si="4"/>
        <v>2000</v>
      </c>
      <c r="S138" s="171" t="s">
        <v>1000</v>
      </c>
    </row>
    <row r="139" spans="1:19" ht="95.25" customHeight="1">
      <c r="A139" s="555"/>
      <c r="B139" s="557"/>
      <c r="C139" s="69">
        <v>20</v>
      </c>
      <c r="D139" s="67" t="s">
        <v>514</v>
      </c>
      <c r="E139" s="77">
        <v>1</v>
      </c>
      <c r="F139" s="80" t="s">
        <v>96</v>
      </c>
      <c r="G139" s="67" t="s">
        <v>97</v>
      </c>
      <c r="H139" s="68">
        <v>12</v>
      </c>
      <c r="I139" s="68"/>
      <c r="J139" s="68"/>
      <c r="K139" s="68" t="str">
        <f>+D139</f>
        <v>11.5     Contratos celebrados con cuerpos de bomberos voluntarios para la prevención y control de incendios.                                                                                                              </v>
      </c>
      <c r="L139" s="80" t="s">
        <v>966</v>
      </c>
      <c r="M139" s="67" t="s">
        <v>97</v>
      </c>
      <c r="N139" s="68">
        <v>12</v>
      </c>
      <c r="O139" s="90">
        <v>0</v>
      </c>
      <c r="P139" s="90">
        <v>0</v>
      </c>
      <c r="Q139" s="170">
        <v>0</v>
      </c>
      <c r="R139" s="170">
        <f t="shared" si="4"/>
        <v>0</v>
      </c>
      <c r="S139" s="171" t="s">
        <v>1000</v>
      </c>
    </row>
    <row r="140" spans="1:19" s="43" customFormat="1" ht="24.75" customHeight="1">
      <c r="A140" s="87"/>
      <c r="B140" s="87"/>
      <c r="C140" s="133"/>
      <c r="D140" s="107" t="s">
        <v>784</v>
      </c>
      <c r="E140" s="135"/>
      <c r="F140" s="132"/>
      <c r="G140" s="107"/>
      <c r="H140" s="110"/>
      <c r="I140" s="110"/>
      <c r="J140" s="110"/>
      <c r="K140" s="110"/>
      <c r="L140" s="110"/>
      <c r="M140" s="110"/>
      <c r="N140" s="110"/>
      <c r="O140" s="89">
        <f>O141+O142+O143+O144</f>
        <v>14000</v>
      </c>
      <c r="P140" s="89">
        <f>P141+P142+P143+P144</f>
        <v>0</v>
      </c>
      <c r="Q140" s="89">
        <f>Q141+Q142+Q143+Q144</f>
        <v>0</v>
      </c>
      <c r="R140" s="89">
        <f t="shared" si="4"/>
        <v>14000</v>
      </c>
      <c r="S140" s="89"/>
    </row>
    <row r="141" spans="1:19" ht="83.25" customHeight="1">
      <c r="A141" s="553">
        <v>0.16</v>
      </c>
      <c r="B141" s="556" t="s">
        <v>895</v>
      </c>
      <c r="C141" s="552">
        <v>50</v>
      </c>
      <c r="D141" s="565" t="s">
        <v>684</v>
      </c>
      <c r="E141" s="77">
        <v>1</v>
      </c>
      <c r="F141" s="80" t="s">
        <v>816</v>
      </c>
      <c r="G141" s="67" t="s">
        <v>685</v>
      </c>
      <c r="H141" s="68">
        <v>30</v>
      </c>
      <c r="I141" s="68"/>
      <c r="J141" s="68"/>
      <c r="K141" s="562" t="str">
        <f>+D141</f>
        <v>12.1     Promocion de capacitación para empleo.                                                                                                                                                                            </v>
      </c>
      <c r="L141" s="80" t="s">
        <v>816</v>
      </c>
      <c r="M141" s="67" t="s">
        <v>685</v>
      </c>
      <c r="N141" s="68">
        <v>30</v>
      </c>
      <c r="O141" s="266">
        <v>3000</v>
      </c>
      <c r="P141" s="170">
        <v>0</v>
      </c>
      <c r="Q141" s="170">
        <v>0</v>
      </c>
      <c r="R141" s="170">
        <f t="shared" si="4"/>
        <v>3000</v>
      </c>
      <c r="S141" s="171" t="s">
        <v>1002</v>
      </c>
    </row>
    <row r="142" spans="1:19" ht="70.5" customHeight="1">
      <c r="A142" s="554"/>
      <c r="B142" s="557"/>
      <c r="C142" s="552"/>
      <c r="D142" s="565"/>
      <c r="E142" s="77">
        <v>1</v>
      </c>
      <c r="F142" s="80" t="s">
        <v>776</v>
      </c>
      <c r="G142" s="67" t="s">
        <v>967</v>
      </c>
      <c r="H142" s="116">
        <v>1</v>
      </c>
      <c r="I142" s="116"/>
      <c r="J142" s="116"/>
      <c r="K142" s="574"/>
      <c r="L142" s="80" t="s">
        <v>776</v>
      </c>
      <c r="M142" s="67" t="s">
        <v>967</v>
      </c>
      <c r="N142" s="116">
        <v>1</v>
      </c>
      <c r="O142" s="266">
        <v>1000</v>
      </c>
      <c r="P142" s="170">
        <v>0</v>
      </c>
      <c r="Q142" s="170">
        <v>0</v>
      </c>
      <c r="R142" s="170">
        <f t="shared" si="4"/>
        <v>1000</v>
      </c>
      <c r="S142" s="171" t="s">
        <v>1002</v>
      </c>
    </row>
    <row r="143" spans="1:19" ht="111.75" customHeight="1">
      <c r="A143" s="554"/>
      <c r="B143" s="557"/>
      <c r="C143" s="552"/>
      <c r="D143" s="565"/>
      <c r="E143" s="77">
        <v>1</v>
      </c>
      <c r="F143" s="80" t="s">
        <v>817</v>
      </c>
      <c r="G143" s="80" t="s">
        <v>687</v>
      </c>
      <c r="H143" s="68">
        <v>50</v>
      </c>
      <c r="I143" s="68"/>
      <c r="J143" s="68"/>
      <c r="K143" s="563"/>
      <c r="L143" s="80" t="s">
        <v>968</v>
      </c>
      <c r="M143" s="80" t="s">
        <v>687</v>
      </c>
      <c r="N143" s="68">
        <v>50</v>
      </c>
      <c r="O143" s="266">
        <v>5000</v>
      </c>
      <c r="P143" s="170">
        <v>0</v>
      </c>
      <c r="Q143" s="170">
        <v>0</v>
      </c>
      <c r="R143" s="170">
        <f t="shared" si="4"/>
        <v>5000</v>
      </c>
      <c r="S143" s="171" t="s">
        <v>1002</v>
      </c>
    </row>
    <row r="144" spans="1:19" ht="135">
      <c r="A144" s="555"/>
      <c r="B144" s="557"/>
      <c r="C144" s="146">
        <v>50</v>
      </c>
      <c r="D144" s="67" t="s">
        <v>688</v>
      </c>
      <c r="E144" s="77">
        <v>1</v>
      </c>
      <c r="F144" s="80" t="s">
        <v>818</v>
      </c>
      <c r="G144" s="80" t="s">
        <v>689</v>
      </c>
      <c r="H144" s="68">
        <v>2</v>
      </c>
      <c r="I144" s="68"/>
      <c r="J144" s="68"/>
      <c r="K144" s="68" t="str">
        <f>+D144</f>
        <v>12.2     Promoción del desarrollo turístico.                                                                                                                                                                               </v>
      </c>
      <c r="L144" s="80" t="s">
        <v>818</v>
      </c>
      <c r="M144" s="80" t="s">
        <v>689</v>
      </c>
      <c r="N144" s="68">
        <v>2</v>
      </c>
      <c r="O144" s="266">
        <v>5000</v>
      </c>
      <c r="P144" s="170">
        <v>0</v>
      </c>
      <c r="Q144" s="170">
        <v>0</v>
      </c>
      <c r="R144" s="170">
        <f t="shared" si="4"/>
        <v>5000</v>
      </c>
      <c r="S144" s="171" t="s">
        <v>1002</v>
      </c>
    </row>
    <row r="145" spans="1:19" s="43" customFormat="1" ht="51" customHeight="1">
      <c r="A145" s="87"/>
      <c r="B145" s="87"/>
      <c r="C145" s="147"/>
      <c r="D145" s="107" t="s">
        <v>785</v>
      </c>
      <c r="E145" s="135"/>
      <c r="F145" s="132"/>
      <c r="G145" s="107"/>
      <c r="H145" s="110"/>
      <c r="I145" s="110"/>
      <c r="J145" s="110"/>
      <c r="K145" s="110"/>
      <c r="L145" s="110"/>
      <c r="M145" s="110"/>
      <c r="N145" s="110"/>
      <c r="O145" s="89">
        <f>O146+O147+O148+O149+O150+O151+O152+O153+O154+O155+O156+O157+O158+O159+O160+O161</f>
        <v>69331</v>
      </c>
      <c r="P145" s="89">
        <f>P146+P147+P148+P149+P150+P151+P152+P153+P154+P155+P156+P157+P158+P159+P160+P161</f>
        <v>72000</v>
      </c>
      <c r="Q145" s="89">
        <f>Q146+Q147+Q148+Q149+Q150+Q151+Q152+Q153+Q154+Q155+Q156+Q157+Q158+Q159+Q160+Q161</f>
        <v>0</v>
      </c>
      <c r="R145" s="89">
        <f t="shared" si="4"/>
        <v>141331</v>
      </c>
      <c r="S145" s="89"/>
    </row>
    <row r="146" spans="1:19" ht="71.25" customHeight="1">
      <c r="A146" s="556">
        <v>1.51</v>
      </c>
      <c r="B146" s="556" t="s">
        <v>896</v>
      </c>
      <c r="C146" s="69">
        <v>10</v>
      </c>
      <c r="D146" s="67" t="s">
        <v>465</v>
      </c>
      <c r="E146" s="77">
        <v>1</v>
      </c>
      <c r="F146" s="80" t="s">
        <v>101</v>
      </c>
      <c r="G146" s="80" t="s">
        <v>466</v>
      </c>
      <c r="H146" s="68">
        <v>892</v>
      </c>
      <c r="I146" s="68"/>
      <c r="J146" s="68"/>
      <c r="K146" s="68" t="str">
        <f>+D146</f>
        <v>13.1     Protección integral de la primera infancia.                                                                                                                                                                       </v>
      </c>
      <c r="L146" s="80" t="s">
        <v>101</v>
      </c>
      <c r="M146" s="80" t="s">
        <v>466</v>
      </c>
      <c r="N146" s="68">
        <v>892</v>
      </c>
      <c r="O146" s="266">
        <v>4000</v>
      </c>
      <c r="P146" s="170">
        <v>0</v>
      </c>
      <c r="Q146" s="170">
        <v>0</v>
      </c>
      <c r="R146" s="170">
        <f t="shared" si="4"/>
        <v>4000</v>
      </c>
      <c r="S146" s="171" t="s">
        <v>1002</v>
      </c>
    </row>
    <row r="147" spans="1:19" ht="42" customHeight="1">
      <c r="A147" s="557"/>
      <c r="B147" s="557"/>
      <c r="C147" s="69">
        <v>10</v>
      </c>
      <c r="D147" s="67" t="s">
        <v>467</v>
      </c>
      <c r="E147" s="77">
        <v>1</v>
      </c>
      <c r="F147" s="80" t="s">
        <v>468</v>
      </c>
      <c r="G147" s="80" t="s">
        <v>469</v>
      </c>
      <c r="H147" s="68">
        <v>645</v>
      </c>
      <c r="I147" s="68"/>
      <c r="J147" s="68"/>
      <c r="K147" s="68" t="str">
        <f>+D147</f>
        <v>13.2     Protección integral de la niñez.                                                                                                                                                                                  </v>
      </c>
      <c r="L147" s="80" t="s">
        <v>468</v>
      </c>
      <c r="M147" s="80" t="s">
        <v>469</v>
      </c>
      <c r="N147" s="68">
        <v>645</v>
      </c>
      <c r="O147" s="266">
        <v>4000</v>
      </c>
      <c r="P147" s="170">
        <v>0</v>
      </c>
      <c r="Q147" s="170">
        <v>0</v>
      </c>
      <c r="R147" s="170">
        <f t="shared" si="4"/>
        <v>4000</v>
      </c>
      <c r="S147" s="171" t="s">
        <v>1002</v>
      </c>
    </row>
    <row r="148" spans="1:19" ht="43.5" customHeight="1">
      <c r="A148" s="557"/>
      <c r="B148" s="557"/>
      <c r="C148" s="69">
        <v>10</v>
      </c>
      <c r="D148" s="67" t="s">
        <v>470</v>
      </c>
      <c r="E148" s="77">
        <v>1</v>
      </c>
      <c r="F148" s="80" t="s">
        <v>105</v>
      </c>
      <c r="G148" s="80" t="s">
        <v>471</v>
      </c>
      <c r="H148" s="68">
        <v>788</v>
      </c>
      <c r="I148" s="68"/>
      <c r="J148" s="68"/>
      <c r="K148" s="68" t="str">
        <f>+D148</f>
        <v>13.3     Protección integral a la adolescencia.                                                                                                                                                                            </v>
      </c>
      <c r="L148" s="80" t="s">
        <v>105</v>
      </c>
      <c r="M148" s="80" t="s">
        <v>471</v>
      </c>
      <c r="N148" s="68">
        <v>788</v>
      </c>
      <c r="O148" s="266">
        <v>4000</v>
      </c>
      <c r="P148" s="170">
        <v>0</v>
      </c>
      <c r="Q148" s="170">
        <v>0</v>
      </c>
      <c r="R148" s="170">
        <f aca="true" t="shared" si="5" ref="R148:R193">O148+P148+Q148</f>
        <v>4000</v>
      </c>
      <c r="S148" s="171" t="s">
        <v>1002</v>
      </c>
    </row>
    <row r="149" spans="1:19" ht="64.5" customHeight="1">
      <c r="A149" s="557"/>
      <c r="B149" s="557"/>
      <c r="C149" s="552">
        <v>20</v>
      </c>
      <c r="D149" s="565" t="s">
        <v>472</v>
      </c>
      <c r="E149" s="77">
        <v>1</v>
      </c>
      <c r="F149" s="80" t="s">
        <v>473</v>
      </c>
      <c r="G149" s="80" t="s">
        <v>474</v>
      </c>
      <c r="H149" s="68">
        <v>462</v>
      </c>
      <c r="I149" s="68"/>
      <c r="J149" s="68"/>
      <c r="K149" s="562" t="str">
        <f>+D149</f>
        <v>13.4     Atención y apoyo al adulto mayor.                                                                                                                                                                                 </v>
      </c>
      <c r="L149" s="80" t="s">
        <v>969</v>
      </c>
      <c r="M149" s="80" t="s">
        <v>474</v>
      </c>
      <c r="N149" s="68">
        <v>462</v>
      </c>
      <c r="O149" s="170">
        <v>0</v>
      </c>
      <c r="P149" s="266">
        <v>28160</v>
      </c>
      <c r="Q149" s="170">
        <v>0</v>
      </c>
      <c r="R149" s="170">
        <f t="shared" si="5"/>
        <v>28160</v>
      </c>
      <c r="S149" s="171" t="s">
        <v>1002</v>
      </c>
    </row>
    <row r="150" spans="1:19" ht="61.5" customHeight="1">
      <c r="A150" s="557"/>
      <c r="B150" s="557"/>
      <c r="C150" s="552"/>
      <c r="D150" s="565"/>
      <c r="E150" s="77">
        <v>1</v>
      </c>
      <c r="F150" s="80" t="s">
        <v>299</v>
      </c>
      <c r="G150" s="67" t="s">
        <v>300</v>
      </c>
      <c r="H150" s="68">
        <v>12</v>
      </c>
      <c r="I150" s="68"/>
      <c r="J150" s="68"/>
      <c r="K150" s="574"/>
      <c r="L150" s="80" t="s">
        <v>970</v>
      </c>
      <c r="M150" s="67" t="s">
        <v>300</v>
      </c>
      <c r="N150" s="68">
        <v>12</v>
      </c>
      <c r="O150" s="170">
        <v>0</v>
      </c>
      <c r="P150" s="266">
        <v>13840</v>
      </c>
      <c r="Q150" s="170">
        <v>0</v>
      </c>
      <c r="R150" s="170">
        <f t="shared" si="5"/>
        <v>13840</v>
      </c>
      <c r="S150" s="171" t="s">
        <v>1002</v>
      </c>
    </row>
    <row r="151" spans="1:19" ht="57.75" customHeight="1">
      <c r="A151" s="557"/>
      <c r="B151" s="557"/>
      <c r="C151" s="552"/>
      <c r="D151" s="565"/>
      <c r="E151" s="77">
        <v>1</v>
      </c>
      <c r="F151" s="80" t="s">
        <v>475</v>
      </c>
      <c r="G151" s="67" t="s">
        <v>113</v>
      </c>
      <c r="H151" s="68">
        <v>300</v>
      </c>
      <c r="I151" s="68"/>
      <c r="J151" s="68"/>
      <c r="K151" s="574"/>
      <c r="L151" s="80" t="s">
        <v>475</v>
      </c>
      <c r="M151" s="67" t="s">
        <v>113</v>
      </c>
      <c r="N151" s="68">
        <v>300</v>
      </c>
      <c r="O151" s="170">
        <v>0</v>
      </c>
      <c r="P151" s="266">
        <v>15000</v>
      </c>
      <c r="Q151" s="170">
        <v>0</v>
      </c>
      <c r="R151" s="170">
        <f t="shared" si="5"/>
        <v>15000</v>
      </c>
      <c r="S151" s="171" t="s">
        <v>1002</v>
      </c>
    </row>
    <row r="152" spans="1:19" ht="45" customHeight="1">
      <c r="A152" s="557"/>
      <c r="B152" s="557"/>
      <c r="C152" s="552"/>
      <c r="D152" s="565"/>
      <c r="E152" s="77">
        <v>1</v>
      </c>
      <c r="F152" s="80" t="s">
        <v>476</v>
      </c>
      <c r="G152" s="67" t="s">
        <v>114</v>
      </c>
      <c r="H152" s="68">
        <v>50</v>
      </c>
      <c r="I152" s="68"/>
      <c r="J152" s="68"/>
      <c r="K152" s="563"/>
      <c r="L152" s="80" t="s">
        <v>971</v>
      </c>
      <c r="M152" s="67" t="s">
        <v>114</v>
      </c>
      <c r="N152" s="68">
        <v>50</v>
      </c>
      <c r="O152" s="170">
        <v>0</v>
      </c>
      <c r="P152" s="266">
        <v>15000</v>
      </c>
      <c r="Q152" s="170">
        <v>0</v>
      </c>
      <c r="R152" s="170">
        <f t="shared" si="5"/>
        <v>15000</v>
      </c>
      <c r="S152" s="171" t="s">
        <v>1002</v>
      </c>
    </row>
    <row r="153" spans="1:19" ht="54" customHeight="1">
      <c r="A153" s="557"/>
      <c r="B153" s="557"/>
      <c r="C153" s="552">
        <v>20</v>
      </c>
      <c r="D153" s="568" t="s">
        <v>477</v>
      </c>
      <c r="E153" s="77">
        <v>1</v>
      </c>
      <c r="F153" s="80" t="s">
        <v>119</v>
      </c>
      <c r="G153" s="67" t="s">
        <v>116</v>
      </c>
      <c r="H153" s="68">
        <v>120</v>
      </c>
      <c r="I153" s="68"/>
      <c r="J153" s="68"/>
      <c r="K153" s="562" t="str">
        <f>+D153</f>
        <v>13.5     Atención y apoyo a madres/padres cabeza de hogar.                                                                                                                                                                 </v>
      </c>
      <c r="L153" s="80" t="s">
        <v>119</v>
      </c>
      <c r="M153" s="67" t="s">
        <v>116</v>
      </c>
      <c r="N153" s="68">
        <v>120</v>
      </c>
      <c r="O153" s="266">
        <v>15331</v>
      </c>
      <c r="P153" s="170">
        <v>0</v>
      </c>
      <c r="Q153" s="170">
        <v>0</v>
      </c>
      <c r="R153" s="170">
        <f t="shared" si="5"/>
        <v>15331</v>
      </c>
      <c r="S153" s="171" t="s">
        <v>1002</v>
      </c>
    </row>
    <row r="154" spans="1:19" ht="72" customHeight="1">
      <c r="A154" s="557"/>
      <c r="B154" s="557"/>
      <c r="C154" s="552"/>
      <c r="D154" s="568"/>
      <c r="E154" s="77">
        <v>1</v>
      </c>
      <c r="F154" s="80" t="s">
        <v>234</v>
      </c>
      <c r="G154" s="67" t="s">
        <v>478</v>
      </c>
      <c r="H154" s="68">
        <v>30</v>
      </c>
      <c r="I154" s="68"/>
      <c r="J154" s="68"/>
      <c r="K154" s="574"/>
      <c r="L154" s="80" t="s">
        <v>972</v>
      </c>
      <c r="M154" s="67" t="s">
        <v>478</v>
      </c>
      <c r="N154" s="68">
        <v>30</v>
      </c>
      <c r="O154" s="266">
        <v>5500</v>
      </c>
      <c r="P154" s="170">
        <v>0</v>
      </c>
      <c r="Q154" s="170">
        <v>0</v>
      </c>
      <c r="R154" s="170">
        <f t="shared" si="5"/>
        <v>5500</v>
      </c>
      <c r="S154" s="171" t="s">
        <v>1002</v>
      </c>
    </row>
    <row r="155" spans="1:19" ht="52.5" customHeight="1">
      <c r="A155" s="557"/>
      <c r="B155" s="557"/>
      <c r="C155" s="552"/>
      <c r="D155" s="568"/>
      <c r="E155" s="77">
        <v>1</v>
      </c>
      <c r="F155" s="80" t="s">
        <v>118</v>
      </c>
      <c r="G155" s="67" t="s">
        <v>117</v>
      </c>
      <c r="H155" s="68">
        <v>20</v>
      </c>
      <c r="I155" s="68"/>
      <c r="J155" s="68"/>
      <c r="K155" s="563"/>
      <c r="L155" s="80" t="s">
        <v>973</v>
      </c>
      <c r="M155" s="67" t="s">
        <v>117</v>
      </c>
      <c r="N155" s="68">
        <v>20</v>
      </c>
      <c r="O155" s="266">
        <v>6500</v>
      </c>
      <c r="P155" s="170">
        <v>0</v>
      </c>
      <c r="Q155" s="170">
        <v>0</v>
      </c>
      <c r="R155" s="170">
        <f t="shared" si="5"/>
        <v>6500</v>
      </c>
      <c r="S155" s="171" t="s">
        <v>1002</v>
      </c>
    </row>
    <row r="156" spans="1:19" ht="63.75" customHeight="1">
      <c r="A156" s="557"/>
      <c r="B156" s="557"/>
      <c r="C156" s="552">
        <v>10</v>
      </c>
      <c r="D156" s="565" t="s">
        <v>479</v>
      </c>
      <c r="E156" s="77">
        <v>1</v>
      </c>
      <c r="F156" s="80" t="s">
        <v>110</v>
      </c>
      <c r="G156" s="67" t="s">
        <v>480</v>
      </c>
      <c r="H156" s="68">
        <v>12</v>
      </c>
      <c r="I156" s="68"/>
      <c r="J156" s="68"/>
      <c r="K156" s="562" t="str">
        <f>+D156</f>
        <v>13.6     atencion y apoyo a la poblacion desplazada por la violencia.                                                                                                                                                      </v>
      </c>
      <c r="L156" s="80" t="s">
        <v>974</v>
      </c>
      <c r="M156" s="67" t="s">
        <v>480</v>
      </c>
      <c r="N156" s="68">
        <v>12</v>
      </c>
      <c r="O156" s="266">
        <v>2000</v>
      </c>
      <c r="P156" s="170">
        <v>0</v>
      </c>
      <c r="Q156" s="170">
        <v>0</v>
      </c>
      <c r="R156" s="170">
        <f t="shared" si="5"/>
        <v>2000</v>
      </c>
      <c r="S156" s="171" t="s">
        <v>1002</v>
      </c>
    </row>
    <row r="157" spans="1:19" ht="63" customHeight="1">
      <c r="A157" s="557"/>
      <c r="B157" s="557"/>
      <c r="C157" s="552"/>
      <c r="D157" s="565"/>
      <c r="E157" s="77">
        <v>1</v>
      </c>
      <c r="F157" s="80" t="s">
        <v>481</v>
      </c>
      <c r="G157" s="67" t="s">
        <v>482</v>
      </c>
      <c r="H157" s="68">
        <v>31</v>
      </c>
      <c r="I157" s="68"/>
      <c r="J157" s="68"/>
      <c r="K157" s="563"/>
      <c r="L157" s="80" t="s">
        <v>481</v>
      </c>
      <c r="M157" s="67" t="s">
        <v>482</v>
      </c>
      <c r="N157" s="68">
        <v>31</v>
      </c>
      <c r="O157" s="266">
        <v>3000</v>
      </c>
      <c r="P157" s="170">
        <v>0</v>
      </c>
      <c r="Q157" s="170">
        <v>0</v>
      </c>
      <c r="R157" s="170">
        <f t="shared" si="5"/>
        <v>3000</v>
      </c>
      <c r="S157" s="171" t="s">
        <v>1002</v>
      </c>
    </row>
    <row r="158" spans="1:19" ht="45" customHeight="1">
      <c r="A158" s="557"/>
      <c r="B158" s="557"/>
      <c r="C158" s="552">
        <v>10</v>
      </c>
      <c r="D158" s="564" t="s">
        <v>483</v>
      </c>
      <c r="E158" s="77">
        <v>1</v>
      </c>
      <c r="F158" s="80" t="s">
        <v>484</v>
      </c>
      <c r="G158" s="80" t="s">
        <v>485</v>
      </c>
      <c r="H158" s="68">
        <v>90</v>
      </c>
      <c r="I158" s="68"/>
      <c r="J158" s="68"/>
      <c r="K158" s="562" t="str">
        <f>+D158</f>
        <v>13.7     Programas de discapacidad ( exlcuyendo acciones de salud pública).                                                                                                                                                </v>
      </c>
      <c r="L158" s="80" t="s">
        <v>975</v>
      </c>
      <c r="M158" s="80" t="s">
        <v>485</v>
      </c>
      <c r="N158" s="68">
        <v>90</v>
      </c>
      <c r="O158" s="266">
        <v>7500</v>
      </c>
      <c r="P158" s="170">
        <v>0</v>
      </c>
      <c r="Q158" s="170">
        <v>0</v>
      </c>
      <c r="R158" s="170">
        <f t="shared" si="5"/>
        <v>7500</v>
      </c>
      <c r="S158" s="171" t="s">
        <v>1002</v>
      </c>
    </row>
    <row r="159" spans="1:19" ht="54" customHeight="1">
      <c r="A159" s="557"/>
      <c r="B159" s="557"/>
      <c r="C159" s="552"/>
      <c r="D159" s="564"/>
      <c r="E159" s="77">
        <v>1</v>
      </c>
      <c r="F159" s="80" t="s">
        <v>107</v>
      </c>
      <c r="G159" s="80" t="s">
        <v>486</v>
      </c>
      <c r="H159" s="68">
        <v>20</v>
      </c>
      <c r="I159" s="68"/>
      <c r="J159" s="68"/>
      <c r="K159" s="563"/>
      <c r="L159" s="80" t="s">
        <v>107</v>
      </c>
      <c r="M159" s="80" t="s">
        <v>486</v>
      </c>
      <c r="N159" s="68">
        <v>20</v>
      </c>
      <c r="O159" s="266">
        <v>7500</v>
      </c>
      <c r="P159" s="170">
        <v>0</v>
      </c>
      <c r="Q159" s="170">
        <v>0</v>
      </c>
      <c r="R159" s="170">
        <f t="shared" si="5"/>
        <v>7500</v>
      </c>
      <c r="S159" s="171" t="s">
        <v>1002</v>
      </c>
    </row>
    <row r="160" spans="1:19" ht="68.25" customHeight="1">
      <c r="A160" s="557"/>
      <c r="B160" s="557"/>
      <c r="C160" s="552">
        <v>10</v>
      </c>
      <c r="D160" s="562" t="s">
        <v>487</v>
      </c>
      <c r="E160" s="100">
        <v>1</v>
      </c>
      <c r="F160" s="80" t="s">
        <v>488</v>
      </c>
      <c r="G160" s="80" t="s">
        <v>489</v>
      </c>
      <c r="H160" s="68">
        <v>1</v>
      </c>
      <c r="I160" s="68"/>
      <c r="J160" s="68"/>
      <c r="K160" s="562" t="str">
        <f>+D160</f>
        <v>13.8    Programas diseñados  para la superacion de la pobreza  extrema en el marco de la red-UNIDOS.                                                                                                </v>
      </c>
      <c r="L160" s="80" t="s">
        <v>488</v>
      </c>
      <c r="M160" s="80" t="s">
        <v>489</v>
      </c>
      <c r="N160" s="68">
        <v>1</v>
      </c>
      <c r="O160" s="266">
        <v>5000</v>
      </c>
      <c r="P160" s="170">
        <v>0</v>
      </c>
      <c r="Q160" s="170">
        <v>0</v>
      </c>
      <c r="R160" s="170">
        <f t="shared" si="5"/>
        <v>5000</v>
      </c>
      <c r="S160" s="171" t="s">
        <v>1002</v>
      </c>
    </row>
    <row r="161" spans="1:19" ht="69" customHeight="1">
      <c r="A161" s="558"/>
      <c r="B161" s="558"/>
      <c r="C161" s="552"/>
      <c r="D161" s="563"/>
      <c r="E161" s="100">
        <v>1</v>
      </c>
      <c r="F161" s="80" t="s">
        <v>881</v>
      </c>
      <c r="G161" s="80" t="s">
        <v>882</v>
      </c>
      <c r="H161" s="68">
        <v>150</v>
      </c>
      <c r="I161" s="68"/>
      <c r="J161" s="68"/>
      <c r="K161" s="563"/>
      <c r="L161" s="80" t="s">
        <v>881</v>
      </c>
      <c r="M161" s="80" t="s">
        <v>882</v>
      </c>
      <c r="N161" s="68">
        <v>150</v>
      </c>
      <c r="O161" s="266">
        <v>5000</v>
      </c>
      <c r="P161" s="170">
        <v>0</v>
      </c>
      <c r="Q161" s="170">
        <v>0</v>
      </c>
      <c r="R161" s="170">
        <f t="shared" si="5"/>
        <v>5000</v>
      </c>
      <c r="S161" s="171" t="s">
        <v>1002</v>
      </c>
    </row>
    <row r="162" spans="1:19" s="43" customFormat="1" ht="39" customHeight="1">
      <c r="A162" s="87"/>
      <c r="B162" s="87"/>
      <c r="C162" s="133"/>
      <c r="D162" s="107" t="s">
        <v>786</v>
      </c>
      <c r="E162" s="135"/>
      <c r="F162" s="132"/>
      <c r="G162" s="107"/>
      <c r="H162" s="110"/>
      <c r="I162" s="110"/>
      <c r="J162" s="110"/>
      <c r="K162" s="110"/>
      <c r="L162" s="110"/>
      <c r="M162" s="110"/>
      <c r="N162" s="110"/>
      <c r="O162" s="89">
        <f>O163+O164+O165+O166+O167+O168</f>
        <v>124000</v>
      </c>
      <c r="P162" s="89">
        <f>P163+P164+P165+P166+P167+P168</f>
        <v>0</v>
      </c>
      <c r="Q162" s="89">
        <f>Q163+Q164+Q165+Q166+Q167+Q168</f>
        <v>0</v>
      </c>
      <c r="R162" s="89">
        <f t="shared" si="5"/>
        <v>124000</v>
      </c>
      <c r="S162" s="89"/>
    </row>
    <row r="163" spans="1:19" ht="61.5" customHeight="1">
      <c r="A163" s="556">
        <v>0.94</v>
      </c>
      <c r="B163" s="556" t="s">
        <v>897</v>
      </c>
      <c r="C163" s="552">
        <v>50</v>
      </c>
      <c r="D163" s="564" t="s">
        <v>534</v>
      </c>
      <c r="E163" s="77">
        <v>1</v>
      </c>
      <c r="F163" s="80" t="s">
        <v>855</v>
      </c>
      <c r="G163" s="67" t="s">
        <v>856</v>
      </c>
      <c r="H163" s="68">
        <v>1</v>
      </c>
      <c r="I163" s="68"/>
      <c r="J163" s="68"/>
      <c r="K163" s="562" t="str">
        <f>+D163</f>
        <v>14.1     Mejoramiento y mantenimiento de dependencias de la administración.                                                                                                                                                </v>
      </c>
      <c r="L163" s="80" t="s">
        <v>976</v>
      </c>
      <c r="M163" s="67" t="s">
        <v>856</v>
      </c>
      <c r="N163" s="68">
        <v>1</v>
      </c>
      <c r="O163" s="266">
        <v>35000</v>
      </c>
      <c r="P163" s="170">
        <v>0</v>
      </c>
      <c r="Q163" s="170">
        <v>0</v>
      </c>
      <c r="R163" s="170">
        <f t="shared" si="5"/>
        <v>35000</v>
      </c>
      <c r="S163" s="171" t="s">
        <v>1000</v>
      </c>
    </row>
    <row r="164" spans="1:19" ht="67.5" customHeight="1">
      <c r="A164" s="557"/>
      <c r="B164" s="557"/>
      <c r="C164" s="552"/>
      <c r="D164" s="564"/>
      <c r="E164" s="77">
        <v>1</v>
      </c>
      <c r="F164" s="80" t="s">
        <v>804</v>
      </c>
      <c r="G164" s="67" t="s">
        <v>805</v>
      </c>
      <c r="H164" s="68">
        <v>1</v>
      </c>
      <c r="I164" s="68"/>
      <c r="J164" s="68"/>
      <c r="K164" s="563"/>
      <c r="L164" s="80" t="s">
        <v>804</v>
      </c>
      <c r="M164" s="67" t="s">
        <v>805</v>
      </c>
      <c r="N164" s="68">
        <v>1</v>
      </c>
      <c r="O164" s="266">
        <v>10000</v>
      </c>
      <c r="P164" s="170">
        <v>0</v>
      </c>
      <c r="Q164" s="170">
        <v>0</v>
      </c>
      <c r="R164" s="170">
        <f t="shared" si="5"/>
        <v>10000</v>
      </c>
      <c r="S164" s="171" t="s">
        <v>1000</v>
      </c>
    </row>
    <row r="165" spans="1:19" ht="71.25" customHeight="1">
      <c r="A165" s="557"/>
      <c r="B165" s="557"/>
      <c r="C165" s="552">
        <v>50</v>
      </c>
      <c r="D165" s="564" t="s">
        <v>535</v>
      </c>
      <c r="E165" s="77">
        <v>1</v>
      </c>
      <c r="F165" s="80" t="s">
        <v>977</v>
      </c>
      <c r="G165" s="67" t="s">
        <v>283</v>
      </c>
      <c r="H165" s="68">
        <v>1</v>
      </c>
      <c r="I165" s="68"/>
      <c r="J165" s="68"/>
      <c r="K165" s="562" t="str">
        <f>+D165</f>
        <v>14.2     Mejoramiento y mantenimiento de plazas de mercado, mataderos, cementerios, parques, andenes y mobiliarios del espacio público.                                                                                    </v>
      </c>
      <c r="L165" s="80" t="s">
        <v>977</v>
      </c>
      <c r="M165" s="67" t="s">
        <v>283</v>
      </c>
      <c r="N165" s="68">
        <v>1</v>
      </c>
      <c r="O165" s="266">
        <v>22000</v>
      </c>
      <c r="P165" s="170">
        <v>0</v>
      </c>
      <c r="Q165" s="170">
        <v>0</v>
      </c>
      <c r="R165" s="170">
        <f t="shared" si="5"/>
        <v>22000</v>
      </c>
      <c r="S165" s="171" t="s">
        <v>1000</v>
      </c>
    </row>
    <row r="166" spans="1:19" ht="71.25" customHeight="1">
      <c r="A166" s="557"/>
      <c r="B166" s="557"/>
      <c r="C166" s="552"/>
      <c r="D166" s="564"/>
      <c r="E166" s="77">
        <v>1</v>
      </c>
      <c r="F166" s="80" t="s">
        <v>857</v>
      </c>
      <c r="G166" s="67" t="s">
        <v>858</v>
      </c>
      <c r="H166" s="116">
        <v>0.85</v>
      </c>
      <c r="I166" s="116"/>
      <c r="J166" s="116"/>
      <c r="K166" s="574"/>
      <c r="L166" s="80" t="s">
        <v>857</v>
      </c>
      <c r="M166" s="67" t="s">
        <v>858</v>
      </c>
      <c r="N166" s="116">
        <v>0.85</v>
      </c>
      <c r="O166" s="266">
        <v>50000</v>
      </c>
      <c r="P166" s="170"/>
      <c r="Q166" s="170"/>
      <c r="R166" s="170">
        <f t="shared" si="5"/>
        <v>50000</v>
      </c>
      <c r="S166" s="171" t="s">
        <v>1000</v>
      </c>
    </row>
    <row r="167" spans="1:19" ht="48.75" customHeight="1">
      <c r="A167" s="557"/>
      <c r="B167" s="557"/>
      <c r="C167" s="552"/>
      <c r="D167" s="564"/>
      <c r="E167" s="77">
        <v>1</v>
      </c>
      <c r="F167" s="80" t="s">
        <v>537</v>
      </c>
      <c r="G167" s="67" t="s">
        <v>538</v>
      </c>
      <c r="H167" s="116">
        <v>0.8</v>
      </c>
      <c r="I167" s="116"/>
      <c r="J167" s="116"/>
      <c r="K167" s="574"/>
      <c r="L167" s="80" t="s">
        <v>537</v>
      </c>
      <c r="M167" s="67" t="s">
        <v>538</v>
      </c>
      <c r="N167" s="116">
        <v>0.8</v>
      </c>
      <c r="O167" s="266">
        <v>2000</v>
      </c>
      <c r="P167" s="170"/>
      <c r="Q167" s="170">
        <v>0</v>
      </c>
      <c r="R167" s="170">
        <f t="shared" si="5"/>
        <v>2000</v>
      </c>
      <c r="S167" s="171" t="s">
        <v>1000</v>
      </c>
    </row>
    <row r="168" spans="1:19" ht="63" customHeight="1">
      <c r="A168" s="557"/>
      <c r="B168" s="557"/>
      <c r="C168" s="552"/>
      <c r="D168" s="564"/>
      <c r="E168" s="77">
        <v>1</v>
      </c>
      <c r="F168" s="80" t="s">
        <v>859</v>
      </c>
      <c r="G168" s="67" t="s">
        <v>539</v>
      </c>
      <c r="H168" s="68">
        <v>1</v>
      </c>
      <c r="I168" s="68"/>
      <c r="J168" s="68"/>
      <c r="K168" s="563"/>
      <c r="L168" s="80" t="s">
        <v>859</v>
      </c>
      <c r="M168" s="67" t="s">
        <v>539</v>
      </c>
      <c r="N168" s="68">
        <v>1</v>
      </c>
      <c r="O168" s="266">
        <v>5000</v>
      </c>
      <c r="P168" s="170"/>
      <c r="Q168" s="170">
        <v>0</v>
      </c>
      <c r="R168" s="170">
        <f t="shared" si="5"/>
        <v>5000</v>
      </c>
      <c r="S168" s="171" t="s">
        <v>1000</v>
      </c>
    </row>
    <row r="169" spans="1:19" s="43" customFormat="1" ht="15">
      <c r="A169" s="87"/>
      <c r="B169" s="87"/>
      <c r="C169" s="133"/>
      <c r="D169" s="125" t="s">
        <v>787</v>
      </c>
      <c r="E169" s="140"/>
      <c r="F169" s="132"/>
      <c r="G169" s="125"/>
      <c r="H169" s="149"/>
      <c r="I169" s="149"/>
      <c r="J169" s="149"/>
      <c r="K169" s="149"/>
      <c r="L169" s="149"/>
      <c r="M169" s="149"/>
      <c r="N169" s="149"/>
      <c r="O169" s="89">
        <f>O170+O171+O172+O173</f>
        <v>4000</v>
      </c>
      <c r="P169" s="89">
        <f>P170+P171+P172+P173</f>
        <v>0</v>
      </c>
      <c r="Q169" s="89">
        <f>Q170+Q171+Q172+Q173</f>
        <v>0</v>
      </c>
      <c r="R169" s="89">
        <f t="shared" si="5"/>
        <v>4000</v>
      </c>
      <c r="S169" s="89"/>
    </row>
    <row r="170" spans="1:19" ht="77.25" customHeight="1">
      <c r="A170" s="556">
        <v>0.09</v>
      </c>
      <c r="B170" s="556" t="s">
        <v>898</v>
      </c>
      <c r="C170" s="552">
        <v>40</v>
      </c>
      <c r="D170" s="564" t="s">
        <v>703</v>
      </c>
      <c r="E170" s="77">
        <v>1</v>
      </c>
      <c r="F170" s="80" t="s">
        <v>124</v>
      </c>
      <c r="G170" s="67" t="s">
        <v>125</v>
      </c>
      <c r="H170" s="68">
        <v>30</v>
      </c>
      <c r="I170" s="68"/>
      <c r="J170" s="68"/>
      <c r="K170" s="562" t="str">
        <f>+D170</f>
        <v>15.1     Programas de capacitación, asesoría y asistencia técnica para consolidar procesos de participacion ciudadana y control social.                                                                                    </v>
      </c>
      <c r="L170" s="80" t="s">
        <v>124</v>
      </c>
      <c r="M170" s="67" t="s">
        <v>125</v>
      </c>
      <c r="N170" s="68">
        <v>30</v>
      </c>
      <c r="O170" s="266">
        <v>1500</v>
      </c>
      <c r="P170" s="170">
        <v>0</v>
      </c>
      <c r="Q170" s="170">
        <v>0</v>
      </c>
      <c r="R170" s="170">
        <f t="shared" si="5"/>
        <v>1500</v>
      </c>
      <c r="S170" s="171" t="s">
        <v>1002</v>
      </c>
    </row>
    <row r="171" spans="1:19" ht="81" customHeight="1">
      <c r="A171" s="557"/>
      <c r="B171" s="557"/>
      <c r="C171" s="552"/>
      <c r="D171" s="564"/>
      <c r="E171" s="77">
        <v>1</v>
      </c>
      <c r="F171" s="80" t="s">
        <v>286</v>
      </c>
      <c r="G171" s="80" t="s">
        <v>287</v>
      </c>
      <c r="H171" s="68">
        <v>1</v>
      </c>
      <c r="I171" s="68"/>
      <c r="J171" s="68"/>
      <c r="K171" s="563"/>
      <c r="L171" s="80" t="s">
        <v>978</v>
      </c>
      <c r="M171" s="80" t="s">
        <v>287</v>
      </c>
      <c r="N171" s="68">
        <v>1</v>
      </c>
      <c r="O171" s="266">
        <v>1000</v>
      </c>
      <c r="P171" s="170">
        <v>0</v>
      </c>
      <c r="Q171" s="170">
        <v>0</v>
      </c>
      <c r="R171" s="170">
        <f t="shared" si="5"/>
        <v>1000</v>
      </c>
      <c r="S171" s="171" t="s">
        <v>1002</v>
      </c>
    </row>
    <row r="172" spans="1:19" ht="54.75" customHeight="1">
      <c r="A172" s="557"/>
      <c r="B172" s="557"/>
      <c r="C172" s="69">
        <v>30</v>
      </c>
      <c r="D172" s="76" t="s">
        <v>704</v>
      </c>
      <c r="E172" s="77">
        <v>1</v>
      </c>
      <c r="F172" s="80" t="s">
        <v>126</v>
      </c>
      <c r="G172" s="67" t="s">
        <v>127</v>
      </c>
      <c r="H172" s="68">
        <v>2</v>
      </c>
      <c r="I172" s="68"/>
      <c r="J172" s="68"/>
      <c r="K172" s="68" t="str">
        <f>+D172</f>
        <v>15.2     Procesos de elección de ciudadanos a los espacios de participacion ciudadana.                                                                                                                                     </v>
      </c>
      <c r="L172" s="80" t="s">
        <v>126</v>
      </c>
      <c r="M172" s="67" t="s">
        <v>127</v>
      </c>
      <c r="N172" s="68">
        <v>2</v>
      </c>
      <c r="O172" s="266">
        <v>1000</v>
      </c>
      <c r="P172" s="170">
        <v>0</v>
      </c>
      <c r="Q172" s="170">
        <v>0</v>
      </c>
      <c r="R172" s="170">
        <f t="shared" si="5"/>
        <v>1000</v>
      </c>
      <c r="S172" s="171" t="s">
        <v>1002</v>
      </c>
    </row>
    <row r="173" spans="1:19" ht="64.5" customHeight="1">
      <c r="A173" s="557"/>
      <c r="B173" s="557"/>
      <c r="C173" s="69">
        <v>30</v>
      </c>
      <c r="D173" s="76" t="s">
        <v>705</v>
      </c>
      <c r="E173" s="77">
        <v>1</v>
      </c>
      <c r="F173" s="80" t="s">
        <v>320</v>
      </c>
      <c r="G173" s="67" t="s">
        <v>321</v>
      </c>
      <c r="H173" s="68">
        <v>40</v>
      </c>
      <c r="I173" s="68"/>
      <c r="J173" s="68"/>
      <c r="K173" s="68" t="str">
        <f>+D173</f>
        <v>15.3     Capacitación a la comunidad sobre participacion en la gestión pública.                                                                                                                                            </v>
      </c>
      <c r="L173" s="80" t="s">
        <v>320</v>
      </c>
      <c r="M173" s="67" t="s">
        <v>321</v>
      </c>
      <c r="N173" s="68">
        <v>40</v>
      </c>
      <c r="O173" s="266">
        <v>500</v>
      </c>
      <c r="P173" s="170">
        <v>0</v>
      </c>
      <c r="Q173" s="170">
        <v>0</v>
      </c>
      <c r="R173" s="170">
        <f t="shared" si="5"/>
        <v>500</v>
      </c>
      <c r="S173" s="171" t="s">
        <v>1002</v>
      </c>
    </row>
    <row r="174" spans="1:19" s="43" customFormat="1" ht="39.75" customHeight="1">
      <c r="A174" s="87"/>
      <c r="B174" s="87"/>
      <c r="C174" s="133"/>
      <c r="D174" s="134" t="s">
        <v>426</v>
      </c>
      <c r="E174" s="135"/>
      <c r="F174" s="132"/>
      <c r="G174" s="107"/>
      <c r="H174" s="110"/>
      <c r="I174" s="110"/>
      <c r="J174" s="110"/>
      <c r="K174" s="110"/>
      <c r="L174" s="110"/>
      <c r="M174" s="110"/>
      <c r="N174" s="110"/>
      <c r="O174" s="89">
        <f>O175+O176+O177+O178+O179+O180+O181+O182+O183+O184</f>
        <v>188600</v>
      </c>
      <c r="P174" s="89">
        <f>P175+P176+P177+P178+P179+P180+P181+P182+P183+P184</f>
        <v>0</v>
      </c>
      <c r="Q174" s="89">
        <f>Q175+Q176+Q177+Q178+Q179+Q180+Q181+Q182+Q183+Q184</f>
        <v>0</v>
      </c>
      <c r="R174" s="89">
        <f t="shared" si="5"/>
        <v>188600</v>
      </c>
      <c r="S174" s="89"/>
    </row>
    <row r="175" spans="1:19" ht="47.25" customHeight="1">
      <c r="A175" s="556">
        <v>5.71</v>
      </c>
      <c r="B175" s="556" t="s">
        <v>899</v>
      </c>
      <c r="C175" s="552"/>
      <c r="D175" s="564" t="s">
        <v>710</v>
      </c>
      <c r="E175" s="77">
        <v>1</v>
      </c>
      <c r="F175" s="80" t="s">
        <v>160</v>
      </c>
      <c r="G175" s="80" t="s">
        <v>711</v>
      </c>
      <c r="H175" s="68">
        <v>1</v>
      </c>
      <c r="I175" s="68"/>
      <c r="J175" s="68"/>
      <c r="K175" s="562" t="str">
        <f>+D175</f>
        <v>16.1     Procesos integrales de evaluación institucional y reorganización administrativa.                                                                                                                                  </v>
      </c>
      <c r="L175" s="80" t="s">
        <v>979</v>
      </c>
      <c r="M175" s="80" t="s">
        <v>711</v>
      </c>
      <c r="N175" s="68">
        <v>1</v>
      </c>
      <c r="O175" s="266">
        <v>15000</v>
      </c>
      <c r="P175" s="170">
        <v>0</v>
      </c>
      <c r="Q175" s="170">
        <v>0</v>
      </c>
      <c r="R175" s="170">
        <f t="shared" si="5"/>
        <v>15000</v>
      </c>
      <c r="S175" s="171" t="s">
        <v>1003</v>
      </c>
    </row>
    <row r="176" spans="1:19" ht="69.75" customHeight="1">
      <c r="A176" s="557"/>
      <c r="B176" s="557"/>
      <c r="C176" s="552"/>
      <c r="D176" s="564"/>
      <c r="E176" s="77">
        <v>1</v>
      </c>
      <c r="F176" s="80" t="s">
        <v>278</v>
      </c>
      <c r="G176" s="67" t="s">
        <v>712</v>
      </c>
      <c r="H176" s="68">
        <v>1</v>
      </c>
      <c r="I176" s="68"/>
      <c r="J176" s="68"/>
      <c r="K176" s="563"/>
      <c r="L176" s="80" t="s">
        <v>980</v>
      </c>
      <c r="M176" s="67" t="s">
        <v>712</v>
      </c>
      <c r="N176" s="68">
        <v>1</v>
      </c>
      <c r="O176" s="266">
        <v>17640</v>
      </c>
      <c r="P176" s="170"/>
      <c r="Q176" s="170">
        <v>0</v>
      </c>
      <c r="R176" s="170">
        <f t="shared" si="5"/>
        <v>17640</v>
      </c>
      <c r="S176" s="171" t="s">
        <v>1003</v>
      </c>
    </row>
    <row r="177" spans="1:19" ht="60" customHeight="1">
      <c r="A177" s="557"/>
      <c r="B177" s="557"/>
      <c r="C177" s="552">
        <v>30</v>
      </c>
      <c r="D177" s="564" t="s">
        <v>713</v>
      </c>
      <c r="E177" s="77">
        <v>1</v>
      </c>
      <c r="F177" s="80" t="s">
        <v>714</v>
      </c>
      <c r="G177" s="67" t="s">
        <v>715</v>
      </c>
      <c r="H177" s="68">
        <v>2</v>
      </c>
      <c r="I177" s="68"/>
      <c r="J177" s="68"/>
      <c r="K177" s="562" t="str">
        <f>+D177</f>
        <v>16.2     Programas de capacitación y asistencia técnica orientados al desarrollo eficiente de las competencias de Ley.                                                                                                     </v>
      </c>
      <c r="L177" s="80" t="s">
        <v>714</v>
      </c>
      <c r="M177" s="67" t="s">
        <v>715</v>
      </c>
      <c r="N177" s="68">
        <v>2</v>
      </c>
      <c r="O177" s="266">
        <v>79960</v>
      </c>
      <c r="P177" s="170">
        <v>0</v>
      </c>
      <c r="Q177" s="170">
        <v>0</v>
      </c>
      <c r="R177" s="170">
        <f t="shared" si="5"/>
        <v>79960</v>
      </c>
      <c r="S177" s="171" t="s">
        <v>1003</v>
      </c>
    </row>
    <row r="178" spans="1:19" ht="90" customHeight="1">
      <c r="A178" s="557"/>
      <c r="B178" s="557"/>
      <c r="C178" s="552"/>
      <c r="D178" s="564"/>
      <c r="E178" s="77">
        <v>1</v>
      </c>
      <c r="F178" s="80" t="s">
        <v>854</v>
      </c>
      <c r="G178" s="67" t="s">
        <v>735</v>
      </c>
      <c r="H178" s="68">
        <v>12</v>
      </c>
      <c r="I178" s="68"/>
      <c r="J178" s="68"/>
      <c r="K178" s="563"/>
      <c r="L178" s="80" t="s">
        <v>981</v>
      </c>
      <c r="M178" s="67" t="s">
        <v>735</v>
      </c>
      <c r="N178" s="68">
        <v>12</v>
      </c>
      <c r="O178" s="266">
        <v>5000</v>
      </c>
      <c r="P178" s="170">
        <v>0</v>
      </c>
      <c r="Q178" s="170">
        <v>0</v>
      </c>
      <c r="R178" s="170">
        <f t="shared" si="5"/>
        <v>5000</v>
      </c>
      <c r="S178" s="171" t="s">
        <v>1003</v>
      </c>
    </row>
    <row r="179" spans="1:19" ht="53.25" customHeight="1">
      <c r="A179" s="557"/>
      <c r="B179" s="557"/>
      <c r="C179" s="69">
        <v>10</v>
      </c>
      <c r="D179" s="76" t="s">
        <v>429</v>
      </c>
      <c r="E179" s="77">
        <v>1</v>
      </c>
      <c r="F179" s="80" t="s">
        <v>273</v>
      </c>
      <c r="G179" s="67" t="s">
        <v>15</v>
      </c>
      <c r="H179" s="68">
        <v>5</v>
      </c>
      <c r="I179" s="68"/>
      <c r="J179" s="68"/>
      <c r="K179" s="68" t="str">
        <f>+D179</f>
        <v>16.3     Actualizacion del sisben                                                                                                                                                                                         </v>
      </c>
      <c r="L179" s="80" t="s">
        <v>273</v>
      </c>
      <c r="M179" s="67" t="s">
        <v>15</v>
      </c>
      <c r="N179" s="68">
        <v>5</v>
      </c>
      <c r="O179" s="266">
        <v>14000</v>
      </c>
      <c r="P179" s="170">
        <v>0</v>
      </c>
      <c r="Q179" s="170">
        <v>0</v>
      </c>
      <c r="R179" s="170">
        <f t="shared" si="5"/>
        <v>14000</v>
      </c>
      <c r="S179" s="171" t="s">
        <v>1003</v>
      </c>
    </row>
    <row r="180" spans="1:19" ht="39" customHeight="1">
      <c r="A180" s="557"/>
      <c r="B180" s="557"/>
      <c r="C180" s="69">
        <v>10</v>
      </c>
      <c r="D180" s="76" t="s">
        <v>430</v>
      </c>
      <c r="E180" s="77">
        <v>1</v>
      </c>
      <c r="F180" s="80" t="s">
        <v>716</v>
      </c>
      <c r="G180" s="80" t="s">
        <v>717</v>
      </c>
      <c r="H180" s="116">
        <v>1</v>
      </c>
      <c r="I180" s="116"/>
      <c r="J180" s="116"/>
      <c r="K180" s="116" t="str">
        <f>+D180</f>
        <v>16.4     Estratificación socioeconómica                                                                                                                                                                                   </v>
      </c>
      <c r="L180" s="80" t="s">
        <v>716</v>
      </c>
      <c r="M180" s="80" t="s">
        <v>717</v>
      </c>
      <c r="N180" s="116">
        <v>1</v>
      </c>
      <c r="O180" s="266">
        <v>15000</v>
      </c>
      <c r="P180" s="170">
        <v>0</v>
      </c>
      <c r="Q180" s="90"/>
      <c r="R180" s="170">
        <f t="shared" si="5"/>
        <v>15000</v>
      </c>
      <c r="S180" s="171" t="s">
        <v>1003</v>
      </c>
    </row>
    <row r="181" spans="1:19" ht="36.75" customHeight="1">
      <c r="A181" s="557"/>
      <c r="B181" s="557"/>
      <c r="C181" s="69">
        <v>10</v>
      </c>
      <c r="D181" s="77" t="s">
        <v>431</v>
      </c>
      <c r="E181" s="77">
        <v>1</v>
      </c>
      <c r="F181" s="80" t="s">
        <v>279</v>
      </c>
      <c r="G181" s="80" t="s">
        <v>718</v>
      </c>
      <c r="H181" s="116">
        <v>0.1</v>
      </c>
      <c r="I181" s="116"/>
      <c r="J181" s="116"/>
      <c r="K181" s="116" t="str">
        <f>+D181</f>
        <v>16.5    Actualizacion catastral                                                                                                                                                                                          </v>
      </c>
      <c r="L181" s="80" t="s">
        <v>279</v>
      </c>
      <c r="M181" s="80" t="s">
        <v>718</v>
      </c>
      <c r="N181" s="116">
        <v>0.1</v>
      </c>
      <c r="O181" s="266">
        <v>27000</v>
      </c>
      <c r="P181" s="170"/>
      <c r="Q181" s="90"/>
      <c r="R181" s="170">
        <f t="shared" si="5"/>
        <v>27000</v>
      </c>
      <c r="S181" s="171" t="s">
        <v>1003</v>
      </c>
    </row>
    <row r="182" spans="1:19" ht="86.25" customHeight="1">
      <c r="A182" s="557"/>
      <c r="B182" s="557"/>
      <c r="C182" s="552">
        <v>30</v>
      </c>
      <c r="D182" s="565" t="s">
        <v>719</v>
      </c>
      <c r="E182" s="77">
        <v>1</v>
      </c>
      <c r="F182" s="80" t="s">
        <v>720</v>
      </c>
      <c r="G182" s="67" t="s">
        <v>129</v>
      </c>
      <c r="H182" s="68">
        <v>6</v>
      </c>
      <c r="I182" s="68"/>
      <c r="J182" s="68"/>
      <c r="K182" s="562" t="str">
        <f>+D182</f>
        <v>16.6     Elaboración, actualizacion, evaluación y seguimiento del plan de desarrollo.                                                                                                                                      </v>
      </c>
      <c r="L182" s="80" t="s">
        <v>720</v>
      </c>
      <c r="M182" s="67" t="s">
        <v>129</v>
      </c>
      <c r="N182" s="68">
        <v>6</v>
      </c>
      <c r="O182" s="170">
        <v>0</v>
      </c>
      <c r="P182" s="170">
        <v>0</v>
      </c>
      <c r="Q182" s="170">
        <v>0</v>
      </c>
      <c r="R182" s="170">
        <f t="shared" si="5"/>
        <v>0</v>
      </c>
      <c r="S182" s="171" t="s">
        <v>1003</v>
      </c>
    </row>
    <row r="183" spans="1:19" ht="42" customHeight="1">
      <c r="A183" s="557"/>
      <c r="B183" s="557"/>
      <c r="C183" s="552"/>
      <c r="D183" s="565"/>
      <c r="E183" s="77">
        <v>1</v>
      </c>
      <c r="F183" s="80" t="s">
        <v>131</v>
      </c>
      <c r="G183" s="67" t="s">
        <v>721</v>
      </c>
      <c r="H183" s="68">
        <v>1</v>
      </c>
      <c r="I183" s="68"/>
      <c r="J183" s="68"/>
      <c r="K183" s="563"/>
      <c r="L183" s="80" t="s">
        <v>982</v>
      </c>
      <c r="M183" s="67" t="s">
        <v>721</v>
      </c>
      <c r="N183" s="68">
        <v>1</v>
      </c>
      <c r="O183" s="266">
        <v>15000</v>
      </c>
      <c r="P183" s="170">
        <v>0</v>
      </c>
      <c r="Q183" s="170">
        <v>0</v>
      </c>
      <c r="R183" s="170">
        <f t="shared" si="5"/>
        <v>15000</v>
      </c>
      <c r="S183" s="171" t="s">
        <v>1003</v>
      </c>
    </row>
    <row r="184" spans="1:19" ht="45" customHeight="1">
      <c r="A184" s="558"/>
      <c r="B184" s="558"/>
      <c r="C184" s="69">
        <v>10</v>
      </c>
      <c r="D184" s="67" t="s">
        <v>722</v>
      </c>
      <c r="E184" s="77">
        <v>1</v>
      </c>
      <c r="F184" s="80" t="s">
        <v>276</v>
      </c>
      <c r="G184" s="67" t="s">
        <v>723</v>
      </c>
      <c r="H184" s="116">
        <v>0.2</v>
      </c>
      <c r="I184" s="116"/>
      <c r="J184" s="116"/>
      <c r="K184" s="116" t="str">
        <f>+D184</f>
        <v>16.7    Elaboración y actualizacion del Plan de Ordenamiento Territorial.                                                                                                                                                </v>
      </c>
      <c r="L184" s="80" t="s">
        <v>276</v>
      </c>
      <c r="M184" s="67" t="s">
        <v>723</v>
      </c>
      <c r="N184" s="116">
        <v>0</v>
      </c>
      <c r="O184" s="266">
        <v>0</v>
      </c>
      <c r="P184" s="170">
        <v>0</v>
      </c>
      <c r="Q184" s="170">
        <v>0</v>
      </c>
      <c r="R184" s="170">
        <f t="shared" si="5"/>
        <v>0</v>
      </c>
      <c r="S184" s="171" t="s">
        <v>1003</v>
      </c>
    </row>
    <row r="185" spans="1:19" s="43" customFormat="1" ht="24.75" customHeight="1">
      <c r="A185" s="87"/>
      <c r="B185" s="187"/>
      <c r="C185" s="88"/>
      <c r="D185" s="86" t="s">
        <v>788</v>
      </c>
      <c r="E185" s="140"/>
      <c r="F185" s="132"/>
      <c r="G185" s="87"/>
      <c r="H185" s="88"/>
      <c r="I185" s="88"/>
      <c r="J185" s="88"/>
      <c r="K185" s="88"/>
      <c r="L185" s="88"/>
      <c r="M185" s="88"/>
      <c r="N185" s="88"/>
      <c r="O185" s="89">
        <f>O186+O187+O188+O189+O190+O191+O192+O193</f>
        <v>109334</v>
      </c>
      <c r="P185" s="89">
        <f>P186+P187+P188+P189+P190+P191+P192+P193</f>
        <v>45100</v>
      </c>
      <c r="Q185" s="89">
        <f>Q186+Q187+Q188+Q189+Q190+Q191+Q192+Q193</f>
        <v>0</v>
      </c>
      <c r="R185" s="89">
        <f>R186+R187+R188+R189+R190+R191+R192+R193</f>
        <v>154434</v>
      </c>
      <c r="S185" s="89"/>
    </row>
    <row r="186" spans="1:19" ht="43.5" customHeight="1">
      <c r="A186" s="546">
        <v>3.02</v>
      </c>
      <c r="B186" s="546" t="s">
        <v>900</v>
      </c>
      <c r="C186" s="81">
        <v>20</v>
      </c>
      <c r="D186" s="67" t="s">
        <v>435</v>
      </c>
      <c r="E186" s="77">
        <v>1</v>
      </c>
      <c r="F186" s="80" t="s">
        <v>693</v>
      </c>
      <c r="G186" s="80" t="s">
        <v>694</v>
      </c>
      <c r="H186" s="68">
        <v>12</v>
      </c>
      <c r="I186" s="68"/>
      <c r="J186" s="68"/>
      <c r="K186" s="68" t="str">
        <f>+D186</f>
        <v>17.1     Pago de inspectores de policía                                                                                                                                                                                   </v>
      </c>
      <c r="L186" s="80" t="s">
        <v>983</v>
      </c>
      <c r="M186" s="80" t="s">
        <v>694</v>
      </c>
      <c r="N186" s="68">
        <v>12</v>
      </c>
      <c r="O186" s="266">
        <v>37247</v>
      </c>
      <c r="P186" s="170">
        <v>0</v>
      </c>
      <c r="Q186" s="170">
        <v>0</v>
      </c>
      <c r="R186" s="170">
        <f t="shared" si="5"/>
        <v>37247</v>
      </c>
      <c r="S186" s="171" t="s">
        <v>1003</v>
      </c>
    </row>
    <row r="187" spans="1:19" ht="69" customHeight="1">
      <c r="A187" s="546"/>
      <c r="B187" s="546"/>
      <c r="C187" s="81">
        <v>20</v>
      </c>
      <c r="D187" s="188" t="s">
        <v>436</v>
      </c>
      <c r="E187" s="100">
        <v>1</v>
      </c>
      <c r="F187" s="80" t="s">
        <v>135</v>
      </c>
      <c r="G187" s="67" t="s">
        <v>136</v>
      </c>
      <c r="H187" s="68">
        <v>12</v>
      </c>
      <c r="I187" s="68"/>
      <c r="J187" s="68"/>
      <c r="K187" s="68" t="str">
        <f>+D187</f>
        <v>17.2     Pago de comisarios de familia, medicos, P-sicologos y trabajadores sociales de las comisarias de familia (De acuerdo con el decreto 4840 de 2007).                                                               </v>
      </c>
      <c r="L187" s="80" t="s">
        <v>984</v>
      </c>
      <c r="M187" s="67" t="s">
        <v>136</v>
      </c>
      <c r="N187" s="68">
        <v>12</v>
      </c>
      <c r="O187" s="266">
        <v>37247</v>
      </c>
      <c r="P187" s="170">
        <v>0</v>
      </c>
      <c r="Q187" s="170">
        <v>0</v>
      </c>
      <c r="R187" s="170">
        <f t="shared" si="5"/>
        <v>37247</v>
      </c>
      <c r="S187" s="171" t="s">
        <v>1003</v>
      </c>
    </row>
    <row r="188" spans="1:19" ht="57.75" customHeight="1">
      <c r="A188" s="546"/>
      <c r="B188" s="546"/>
      <c r="C188" s="81">
        <v>20</v>
      </c>
      <c r="D188" s="76" t="s">
        <v>695</v>
      </c>
      <c r="E188" s="77">
        <v>1</v>
      </c>
      <c r="F188" s="80" t="s">
        <v>137</v>
      </c>
      <c r="G188" s="67" t="s">
        <v>138</v>
      </c>
      <c r="H188" s="68">
        <v>1</v>
      </c>
      <c r="I188" s="68"/>
      <c r="J188" s="68"/>
      <c r="K188" s="68" t="str">
        <f>+D188</f>
        <v>17.3     Servicios personales, dotacion y raciones para nuevos agentes y soldados.                                                                                                                                       </v>
      </c>
      <c r="L188" s="80" t="s">
        <v>985</v>
      </c>
      <c r="M188" s="67" t="s">
        <v>138</v>
      </c>
      <c r="N188" s="68">
        <v>1</v>
      </c>
      <c r="O188" s="170"/>
      <c r="P188" s="266">
        <v>33100</v>
      </c>
      <c r="Q188" s="170">
        <v>0</v>
      </c>
      <c r="R188" s="170">
        <f t="shared" si="5"/>
        <v>33100</v>
      </c>
      <c r="S188" s="171" t="s">
        <v>1003</v>
      </c>
    </row>
    <row r="189" spans="1:19" ht="77.25" customHeight="1">
      <c r="A189" s="546"/>
      <c r="B189" s="546"/>
      <c r="C189" s="552">
        <v>20</v>
      </c>
      <c r="D189" s="564" t="s">
        <v>696</v>
      </c>
      <c r="E189" s="77">
        <v>1</v>
      </c>
      <c r="F189" s="80" t="s">
        <v>264</v>
      </c>
      <c r="G189" s="67" t="s">
        <v>265</v>
      </c>
      <c r="H189" s="116">
        <v>1</v>
      </c>
      <c r="I189" s="116"/>
      <c r="J189" s="116"/>
      <c r="K189" s="584" t="str">
        <f>+D189</f>
        <v>17.4   Desarrollo del plan integral de seguridad y convivencia ciudadana.                                                                                                                                                </v>
      </c>
      <c r="L189" s="80" t="s">
        <v>264</v>
      </c>
      <c r="M189" s="67" t="s">
        <v>265</v>
      </c>
      <c r="N189" s="116">
        <v>1</v>
      </c>
      <c r="O189" s="90"/>
      <c r="P189" s="170">
        <v>4000</v>
      </c>
      <c r="Q189" s="170">
        <v>0</v>
      </c>
      <c r="R189" s="170">
        <f t="shared" si="5"/>
        <v>4000</v>
      </c>
      <c r="S189" s="171" t="s">
        <v>1003</v>
      </c>
    </row>
    <row r="190" spans="1:19" ht="65.25" customHeight="1">
      <c r="A190" s="546"/>
      <c r="B190" s="546"/>
      <c r="C190" s="552"/>
      <c r="D190" s="564"/>
      <c r="E190" s="77">
        <v>1</v>
      </c>
      <c r="F190" s="80" t="s">
        <v>987</v>
      </c>
      <c r="G190" s="67" t="s">
        <v>728</v>
      </c>
      <c r="H190" s="68">
        <v>2</v>
      </c>
      <c r="I190" s="68"/>
      <c r="J190" s="68"/>
      <c r="K190" s="585"/>
      <c r="L190" s="80" t="s">
        <v>986</v>
      </c>
      <c r="M190" s="67" t="s">
        <v>728</v>
      </c>
      <c r="N190" s="68">
        <v>2</v>
      </c>
      <c r="O190" s="90"/>
      <c r="P190" s="266">
        <v>3000</v>
      </c>
      <c r="Q190" s="170"/>
      <c r="R190" s="170">
        <f t="shared" si="5"/>
        <v>3000</v>
      </c>
      <c r="S190" s="171" t="s">
        <v>1003</v>
      </c>
    </row>
    <row r="191" spans="1:19" ht="76.5" customHeight="1">
      <c r="A191" s="546"/>
      <c r="B191" s="546"/>
      <c r="C191" s="552"/>
      <c r="D191" s="564"/>
      <c r="E191" s="77">
        <v>1</v>
      </c>
      <c r="F191" s="80" t="s">
        <v>697</v>
      </c>
      <c r="G191" s="67" t="s">
        <v>698</v>
      </c>
      <c r="H191" s="68">
        <v>12</v>
      </c>
      <c r="I191" s="68"/>
      <c r="J191" s="68"/>
      <c r="K191" s="586"/>
      <c r="L191" s="80" t="s">
        <v>988</v>
      </c>
      <c r="M191" s="67" t="s">
        <v>698</v>
      </c>
      <c r="N191" s="68">
        <v>12</v>
      </c>
      <c r="O191" s="266">
        <v>29840</v>
      </c>
      <c r="P191" s="170">
        <v>0</v>
      </c>
      <c r="Q191" s="170">
        <v>0</v>
      </c>
      <c r="R191" s="170">
        <f t="shared" si="5"/>
        <v>29840</v>
      </c>
      <c r="S191" s="171" t="s">
        <v>1003</v>
      </c>
    </row>
    <row r="192" spans="1:19" ht="63" customHeight="1">
      <c r="A192" s="546"/>
      <c r="B192" s="546"/>
      <c r="C192" s="552">
        <v>20</v>
      </c>
      <c r="D192" s="568" t="s">
        <v>699</v>
      </c>
      <c r="E192" s="77">
        <v>0.5</v>
      </c>
      <c r="F192" s="67" t="s">
        <v>142</v>
      </c>
      <c r="G192" s="67" t="s">
        <v>700</v>
      </c>
      <c r="H192" s="68">
        <v>100</v>
      </c>
      <c r="I192" s="68"/>
      <c r="J192" s="68"/>
      <c r="K192" s="562" t="str">
        <f>+D192</f>
        <v>17. 5    Construccion de paz y convivencia familiar.                                                                                                                                                                       </v>
      </c>
      <c r="L192" s="67" t="s">
        <v>142</v>
      </c>
      <c r="M192" s="67" t="s">
        <v>700</v>
      </c>
      <c r="N192" s="68">
        <v>100</v>
      </c>
      <c r="O192" s="170"/>
      <c r="P192" s="266">
        <v>5000</v>
      </c>
      <c r="Q192" s="170">
        <v>0</v>
      </c>
      <c r="R192" s="170">
        <f t="shared" si="5"/>
        <v>5000</v>
      </c>
      <c r="S192" s="171" t="s">
        <v>1003</v>
      </c>
    </row>
    <row r="193" spans="1:19" ht="69.75" customHeight="1">
      <c r="A193" s="546"/>
      <c r="B193" s="546"/>
      <c r="C193" s="552"/>
      <c r="D193" s="568"/>
      <c r="E193" s="77">
        <v>0.5</v>
      </c>
      <c r="F193" s="117" t="s">
        <v>819</v>
      </c>
      <c r="G193" s="117" t="s">
        <v>820</v>
      </c>
      <c r="H193" s="68">
        <v>12</v>
      </c>
      <c r="I193" s="68"/>
      <c r="J193" s="68"/>
      <c r="K193" s="563"/>
      <c r="L193" s="117" t="s">
        <v>989</v>
      </c>
      <c r="M193" s="117" t="s">
        <v>820</v>
      </c>
      <c r="N193" s="68">
        <v>12</v>
      </c>
      <c r="O193" s="266">
        <v>5000</v>
      </c>
      <c r="P193" s="170">
        <v>0</v>
      </c>
      <c r="Q193" s="170">
        <v>0</v>
      </c>
      <c r="R193" s="170">
        <f t="shared" si="5"/>
        <v>5000</v>
      </c>
      <c r="S193" s="171" t="s">
        <v>1003</v>
      </c>
    </row>
    <row r="194" spans="1:19" ht="15">
      <c r="A194" s="153"/>
      <c r="B194" s="153"/>
      <c r="C194" s="155"/>
      <c r="D194" s="154"/>
      <c r="E194" s="154"/>
      <c r="F194" s="154"/>
      <c r="G194" s="154"/>
      <c r="H194" s="157"/>
      <c r="I194" s="157"/>
      <c r="J194" s="157"/>
      <c r="K194" s="157"/>
      <c r="L194" s="157"/>
      <c r="M194" s="157"/>
      <c r="N194" s="157"/>
      <c r="O194" s="154"/>
      <c r="P194" s="154"/>
      <c r="Q194" s="154"/>
      <c r="R194" s="154"/>
      <c r="S194" s="154"/>
    </row>
    <row r="198" spans="6:7" ht="15">
      <c r="F198" s="544" t="s">
        <v>1024</v>
      </c>
      <c r="G198" s="544"/>
    </row>
    <row r="199" spans="6:7" ht="15">
      <c r="F199" s="545" t="s">
        <v>1022</v>
      </c>
      <c r="G199" s="545"/>
    </row>
    <row r="200" spans="6:7" ht="15">
      <c r="F200" s="545" t="s">
        <v>1023</v>
      </c>
      <c r="G200" s="545"/>
    </row>
  </sheetData>
  <sheetProtection/>
  <mergeCells count="171">
    <mergeCell ref="K170:K171"/>
    <mergeCell ref="K175:K176"/>
    <mergeCell ref="K177:K178"/>
    <mergeCell ref="K182:K183"/>
    <mergeCell ref="K189:K191"/>
    <mergeCell ref="K192:K193"/>
    <mergeCell ref="K153:K155"/>
    <mergeCell ref="K156:K157"/>
    <mergeCell ref="K158:K159"/>
    <mergeCell ref="K160:K161"/>
    <mergeCell ref="K163:K164"/>
    <mergeCell ref="K165:K168"/>
    <mergeCell ref="K118:K121"/>
    <mergeCell ref="K122:K124"/>
    <mergeCell ref="K130:K132"/>
    <mergeCell ref="K141:K143"/>
    <mergeCell ref="K149:K152"/>
    <mergeCell ref="K80:K83"/>
    <mergeCell ref="K89:K90"/>
    <mergeCell ref="K91:K93"/>
    <mergeCell ref="K97:K98"/>
    <mergeCell ref="K107:K108"/>
    <mergeCell ref="K110:K112"/>
    <mergeCell ref="O2:S2"/>
    <mergeCell ref="D182:D183"/>
    <mergeCell ref="D55:D56"/>
    <mergeCell ref="D45:D47"/>
    <mergeCell ref="D48:D50"/>
    <mergeCell ref="D51:D53"/>
    <mergeCell ref="D28:D35"/>
    <mergeCell ref="D37:D41"/>
    <mergeCell ref="D42:D44"/>
    <mergeCell ref="K60:K62"/>
    <mergeCell ref="K63:K64"/>
    <mergeCell ref="K66:K67"/>
    <mergeCell ref="K68:K69"/>
    <mergeCell ref="K72:K73"/>
    <mergeCell ref="K76:K78"/>
    <mergeCell ref="K37:K41"/>
    <mergeCell ref="K42:K44"/>
    <mergeCell ref="K45:K47"/>
    <mergeCell ref="D163:D164"/>
    <mergeCell ref="D165:D168"/>
    <mergeCell ref="K48:K50"/>
    <mergeCell ref="K51:K53"/>
    <mergeCell ref="K55:K56"/>
    <mergeCell ref="K113:K116"/>
    <mergeCell ref="D160:D161"/>
    <mergeCell ref="D141:D143"/>
    <mergeCell ref="D189:D191"/>
    <mergeCell ref="D192:D193"/>
    <mergeCell ref="B170:B173"/>
    <mergeCell ref="D170:D171"/>
    <mergeCell ref="B175:B184"/>
    <mergeCell ref="D175:D176"/>
    <mergeCell ref="D177:D178"/>
    <mergeCell ref="C170:C171"/>
    <mergeCell ref="C175:C176"/>
    <mergeCell ref="C177:C178"/>
    <mergeCell ref="C182:C183"/>
    <mergeCell ref="C189:C191"/>
    <mergeCell ref="C192:C193"/>
    <mergeCell ref="D149:D152"/>
    <mergeCell ref="D153:D155"/>
    <mergeCell ref="B128:B133"/>
    <mergeCell ref="D130:D132"/>
    <mergeCell ref="B135:B139"/>
    <mergeCell ref="C149:C152"/>
    <mergeCell ref="C153:C155"/>
    <mergeCell ref="C156:C157"/>
    <mergeCell ref="C158:C159"/>
    <mergeCell ref="C141:C143"/>
    <mergeCell ref="C130:C132"/>
    <mergeCell ref="D156:D157"/>
    <mergeCell ref="D158:D159"/>
    <mergeCell ref="D89:D90"/>
    <mergeCell ref="D91:D93"/>
    <mergeCell ref="D97:D98"/>
    <mergeCell ref="B118:B126"/>
    <mergeCell ref="D118:D121"/>
    <mergeCell ref="D122:D124"/>
    <mergeCell ref="B107:B116"/>
    <mergeCell ref="D107:D108"/>
    <mergeCell ref="D110:D112"/>
    <mergeCell ref="D113:D116"/>
    <mergeCell ref="C89:C90"/>
    <mergeCell ref="C107:C108"/>
    <mergeCell ref="C110:C112"/>
    <mergeCell ref="C113:C116"/>
    <mergeCell ref="C118:C121"/>
    <mergeCell ref="C122:C124"/>
    <mergeCell ref="B104:B105"/>
    <mergeCell ref="B100:B102"/>
    <mergeCell ref="B89:B98"/>
    <mergeCell ref="D80:D83"/>
    <mergeCell ref="D68:D69"/>
    <mergeCell ref="B71:B74"/>
    <mergeCell ref="D72:D73"/>
    <mergeCell ref="B59:B69"/>
    <mergeCell ref="D60:D62"/>
    <mergeCell ref="D63:D64"/>
    <mergeCell ref="D66:D67"/>
    <mergeCell ref="C60:C62"/>
    <mergeCell ref="C63:C64"/>
    <mergeCell ref="C66:C67"/>
    <mergeCell ref="C72:C73"/>
    <mergeCell ref="C76:C78"/>
    <mergeCell ref="C80:C83"/>
    <mergeCell ref="B76:B78"/>
    <mergeCell ref="D2:G2"/>
    <mergeCell ref="C16:C17"/>
    <mergeCell ref="K16:K17"/>
    <mergeCell ref="B9:B17"/>
    <mergeCell ref="D16:D17"/>
    <mergeCell ref="B19:B56"/>
    <mergeCell ref="D19:D20"/>
    <mergeCell ref="D22:D27"/>
    <mergeCell ref="C19:C20"/>
    <mergeCell ref="C22:C27"/>
    <mergeCell ref="C28:C35"/>
    <mergeCell ref="C37:C41"/>
    <mergeCell ref="C42:C44"/>
    <mergeCell ref="C48:C50"/>
    <mergeCell ref="C51:C53"/>
    <mergeCell ref="C55:C56"/>
    <mergeCell ref="K19:K20"/>
    <mergeCell ref="G21:J21"/>
    <mergeCell ref="K22:K27"/>
    <mergeCell ref="K28:K35"/>
    <mergeCell ref="A9:A17"/>
    <mergeCell ref="A19:A56"/>
    <mergeCell ref="A59:A69"/>
    <mergeCell ref="A71:A74"/>
    <mergeCell ref="A76:A78"/>
    <mergeCell ref="A80:A87"/>
    <mergeCell ref="A89:A98"/>
    <mergeCell ref="A100:A102"/>
    <mergeCell ref="A104:A105"/>
    <mergeCell ref="F198:G198"/>
    <mergeCell ref="F199:G199"/>
    <mergeCell ref="F200:G200"/>
    <mergeCell ref="A186:A193"/>
    <mergeCell ref="C68:C69"/>
    <mergeCell ref="C91:C93"/>
    <mergeCell ref="C160:C161"/>
    <mergeCell ref="A107:A116"/>
    <mergeCell ref="A118:A126"/>
    <mergeCell ref="A128:A133"/>
    <mergeCell ref="A135:A139"/>
    <mergeCell ref="A141:A144"/>
    <mergeCell ref="A146:A161"/>
    <mergeCell ref="A163:A168"/>
    <mergeCell ref="A170:A173"/>
    <mergeCell ref="A175:A184"/>
    <mergeCell ref="B141:B144"/>
    <mergeCell ref="B163:B168"/>
    <mergeCell ref="B146:B161"/>
    <mergeCell ref="C163:C164"/>
    <mergeCell ref="C165:C168"/>
    <mergeCell ref="B186:B193"/>
    <mergeCell ref="D76:D78"/>
    <mergeCell ref="B80:B87"/>
    <mergeCell ref="O3:R3"/>
    <mergeCell ref="G3:I4"/>
    <mergeCell ref="J3:N4"/>
    <mergeCell ref="A3:A4"/>
    <mergeCell ref="B3:B4"/>
    <mergeCell ref="C3:C4"/>
    <mergeCell ref="D3:D4"/>
    <mergeCell ref="E3:E4"/>
    <mergeCell ref="F3:F4"/>
  </mergeCells>
  <printOptions headings="1" horizontalCentered="1"/>
  <pageMargins left="0.7874015748031497" right="0.5905511811023623" top="0.7874015748031497" bottom="0.5905511811023623" header="0.31496062992125984" footer="0.31496062992125984"/>
  <pageSetup horizontalDpi="600" verticalDpi="600" orientation="landscape" paperSize="5" scale="63" r:id="rId1"/>
  <headerFooter>
    <oddFooter>&amp;CPágina &amp;P</oddFooter>
  </headerFooter>
</worksheet>
</file>

<file path=xl/worksheets/sheet4.xml><?xml version="1.0" encoding="utf-8"?>
<worksheet xmlns="http://schemas.openxmlformats.org/spreadsheetml/2006/main" xmlns:r="http://schemas.openxmlformats.org/officeDocument/2006/relationships">
  <dimension ref="A1:V261"/>
  <sheetViews>
    <sheetView tabSelected="1" zoomScale="130" zoomScaleNormal="130" zoomScalePageLayoutView="0" workbookViewId="0" topLeftCell="A1">
      <pane ySplit="5" topLeftCell="A6" activePane="bottomLeft" state="frozen"/>
      <selection pane="topLeft" activeCell="G1" sqref="G1"/>
      <selection pane="bottomLeft" activeCell="H1" sqref="H1"/>
    </sheetView>
  </sheetViews>
  <sheetFormatPr defaultColWidth="11.421875" defaultRowHeight="15"/>
  <cols>
    <col min="1" max="1" width="3.57421875" style="33" customWidth="1"/>
    <col min="2" max="2" width="12.28125" style="33" customWidth="1"/>
    <col min="3" max="3" width="3.57421875" style="33" bestFit="1" customWidth="1"/>
    <col min="4" max="4" width="20.57421875" style="0" customWidth="1"/>
    <col min="5" max="5" width="3.00390625" style="61" customWidth="1"/>
    <col min="6" max="6" width="38.421875" style="0" customWidth="1"/>
    <col min="7" max="7" width="7.57421875" style="0" customWidth="1"/>
    <col min="8" max="8" width="19.7109375" style="0" customWidth="1"/>
    <col min="9" max="9" width="23.00390625" style="0" customWidth="1"/>
    <col min="10" max="10" width="11.28125" style="35" customWidth="1"/>
    <col min="11" max="11" width="10.00390625" style="35" customWidth="1"/>
    <col min="12" max="12" width="10.00390625" style="0" bestFit="1" customWidth="1"/>
    <col min="13" max="13" width="9.8515625" style="0" customWidth="1"/>
    <col min="14" max="14" width="10.00390625" style="0" bestFit="1" customWidth="1"/>
    <col min="15" max="15" width="9.7109375" style="0" bestFit="1" customWidth="1"/>
    <col min="16" max="16" width="20.28125" style="0" customWidth="1"/>
    <col min="17" max="17" width="14.00390625" style="0" customWidth="1"/>
    <col min="18" max="18" width="12.421875" style="0" customWidth="1"/>
    <col min="19" max="16384" width="11.421875" style="33" customWidth="1"/>
  </cols>
  <sheetData>
    <row r="1" spans="1:18" ht="15">
      <c r="A1" s="153"/>
      <c r="B1" s="153"/>
      <c r="C1" s="153"/>
      <c r="D1" s="154"/>
      <c r="E1" s="189"/>
      <c r="F1" s="154"/>
      <c r="G1" s="154"/>
      <c r="H1" s="154"/>
      <c r="I1" s="154"/>
      <c r="J1" s="157"/>
      <c r="K1" s="157"/>
      <c r="L1" s="154"/>
      <c r="M1" s="154"/>
      <c r="N1" s="154"/>
      <c r="O1" s="154"/>
      <c r="P1" s="154"/>
      <c r="Q1" s="154"/>
      <c r="R1" s="154"/>
    </row>
    <row r="2" spans="1:22" s="43" customFormat="1" ht="15">
      <c r="A2" s="590" t="s">
        <v>1038</v>
      </c>
      <c r="B2" s="561"/>
      <c r="C2" s="561"/>
      <c r="D2" s="561"/>
      <c r="E2" s="561"/>
      <c r="F2" s="561"/>
      <c r="G2" s="561"/>
      <c r="H2" s="561"/>
      <c r="I2" s="561"/>
      <c r="J2" s="561"/>
      <c r="K2" s="561"/>
      <c r="L2" s="561"/>
      <c r="M2" s="561"/>
      <c r="N2" s="561"/>
      <c r="O2" s="561"/>
      <c r="P2" s="561"/>
      <c r="Q2" s="561"/>
      <c r="R2" s="591"/>
      <c r="S2" s="57"/>
      <c r="T2" s="57"/>
      <c r="U2" s="57"/>
      <c r="V2" s="57"/>
    </row>
    <row r="3" spans="1:22" s="46" customFormat="1" ht="48" customHeight="1">
      <c r="A3" s="540" t="s">
        <v>871</v>
      </c>
      <c r="B3" s="542" t="s">
        <v>874</v>
      </c>
      <c r="C3" s="540" t="s">
        <v>871</v>
      </c>
      <c r="D3" s="542" t="s">
        <v>162</v>
      </c>
      <c r="E3" s="540" t="s">
        <v>871</v>
      </c>
      <c r="F3" s="542" t="s">
        <v>0</v>
      </c>
      <c r="G3" s="542" t="s">
        <v>902</v>
      </c>
      <c r="H3" s="542" t="s">
        <v>994</v>
      </c>
      <c r="I3" s="161" t="s">
        <v>877</v>
      </c>
      <c r="J3" s="161"/>
      <c r="K3" s="161"/>
      <c r="L3" s="589" t="s">
        <v>1042</v>
      </c>
      <c r="M3" s="589"/>
      <c r="N3" s="589"/>
      <c r="O3" s="589"/>
      <c r="P3" s="542" t="s">
        <v>906</v>
      </c>
      <c r="Q3" s="542" t="s">
        <v>905</v>
      </c>
      <c r="R3" s="542" t="s">
        <v>907</v>
      </c>
      <c r="S3" s="58"/>
      <c r="T3" s="58"/>
      <c r="U3" s="58"/>
      <c r="V3" s="42"/>
    </row>
    <row r="4" spans="1:22" s="46" customFormat="1" ht="34.5" customHeight="1">
      <c r="A4" s="541"/>
      <c r="B4" s="543"/>
      <c r="C4" s="541"/>
      <c r="D4" s="543"/>
      <c r="E4" s="541"/>
      <c r="F4" s="543"/>
      <c r="G4" s="543"/>
      <c r="H4" s="543"/>
      <c r="I4" s="161"/>
      <c r="J4" s="161"/>
      <c r="K4" s="161"/>
      <c r="L4" s="160" t="s">
        <v>736</v>
      </c>
      <c r="M4" s="160" t="s">
        <v>737</v>
      </c>
      <c r="N4" s="160" t="s">
        <v>738</v>
      </c>
      <c r="O4" s="160" t="s">
        <v>739</v>
      </c>
      <c r="P4" s="543"/>
      <c r="Q4" s="543"/>
      <c r="R4" s="543"/>
      <c r="S4" s="42"/>
      <c r="T4" s="42"/>
      <c r="U4" s="42"/>
      <c r="V4" s="42"/>
    </row>
    <row r="5" spans="1:22" s="46" customFormat="1" ht="35.25" customHeight="1">
      <c r="A5" s="235"/>
      <c r="B5" s="234"/>
      <c r="C5" s="235"/>
      <c r="D5" s="190"/>
      <c r="E5" s="235"/>
      <c r="F5" s="191"/>
      <c r="G5" s="192"/>
      <c r="H5" s="192"/>
      <c r="I5" s="161" t="s">
        <v>878</v>
      </c>
      <c r="J5" s="259" t="s">
        <v>1040</v>
      </c>
      <c r="K5" s="259" t="s">
        <v>1041</v>
      </c>
      <c r="L5" s="162">
        <f>L6+L17+L56+L78+L87+L98+L102+L105+L116+L126+L133+L139+L144+L161+L168+L173+L184</f>
        <v>3150163</v>
      </c>
      <c r="M5" s="162">
        <f>M6+M17+M56+M78+M87+M98+M102+M105+M116+M126+M133+M139+M144+M161+M168+M173+M184</f>
        <v>433898</v>
      </c>
      <c r="N5" s="162">
        <f>N6+N17+N56+N78+N87+N98+N102+N105+N116+N126+N133+N139+N144+N161+N168+N173+N184</f>
        <v>1115098</v>
      </c>
      <c r="O5" s="162">
        <f>O6+O17+O56+O78+O87+O98+O102+O105+O116+O126+O133+O139+O144+O161+O168+O173+O184</f>
        <v>4680509</v>
      </c>
      <c r="P5" s="234"/>
      <c r="Q5" s="234"/>
      <c r="R5" s="234"/>
      <c r="S5" s="42"/>
      <c r="T5" s="42"/>
      <c r="U5" s="42"/>
      <c r="V5" s="42"/>
    </row>
    <row r="6" spans="1:22" s="43" customFormat="1" ht="18" customHeight="1">
      <c r="A6" s="193"/>
      <c r="B6" s="193"/>
      <c r="C6" s="193"/>
      <c r="D6" s="194" t="s">
        <v>794</v>
      </c>
      <c r="E6" s="195"/>
      <c r="F6" s="196"/>
      <c r="G6" s="193"/>
      <c r="H6" s="193"/>
      <c r="I6" s="197"/>
      <c r="J6" s="164"/>
      <c r="K6" s="164"/>
      <c r="L6" s="89">
        <f>L8+L9+L10+L11+L12+L13+L14+L15+L16</f>
        <v>390436</v>
      </c>
      <c r="M6" s="89">
        <f>M8+M9+M10+M11+M12+M13+M14+M15+M16</f>
        <v>0</v>
      </c>
      <c r="N6" s="89">
        <f>N8+N9+N10+N11+N12+N13+N14+N15+N16</f>
        <v>0</v>
      </c>
      <c r="O6" s="89">
        <f>O8+O9+O10+O11+O12+O13+O14+O15+O16</f>
        <v>371786</v>
      </c>
      <c r="P6" s="89"/>
      <c r="Q6" s="89"/>
      <c r="R6" s="89"/>
      <c r="S6" s="42"/>
      <c r="T6" s="42"/>
      <c r="U6" s="42"/>
      <c r="V6" s="42"/>
    </row>
    <row r="7" spans="1:22" ht="72.75" customHeight="1" hidden="1">
      <c r="A7" s="84"/>
      <c r="B7" s="84"/>
      <c r="C7" s="84"/>
      <c r="D7" s="198" t="s">
        <v>1019</v>
      </c>
      <c r="E7" s="199"/>
      <c r="F7" s="200" t="s">
        <v>551</v>
      </c>
      <c r="G7" s="167"/>
      <c r="H7" s="167"/>
      <c r="I7" s="168" t="s">
        <v>552</v>
      </c>
      <c r="J7" s="169"/>
      <c r="K7" s="169"/>
      <c r="L7" s="170">
        <v>30000</v>
      </c>
      <c r="M7" s="170">
        <v>0</v>
      </c>
      <c r="N7" s="170">
        <v>0</v>
      </c>
      <c r="O7" s="170">
        <f>L7+M7+N7</f>
        <v>30000</v>
      </c>
      <c r="P7" s="170"/>
      <c r="Q7" s="170"/>
      <c r="R7" s="170"/>
      <c r="S7" s="42"/>
      <c r="T7" s="42"/>
      <c r="U7" s="42"/>
      <c r="V7" s="42"/>
    </row>
    <row r="8" spans="1:22" s="51" customFormat="1" ht="69.75" customHeight="1">
      <c r="A8" s="556"/>
      <c r="B8" s="556" t="s">
        <v>883</v>
      </c>
      <c r="C8" s="62">
        <v>0.1</v>
      </c>
      <c r="D8" s="260" t="str">
        <f>+'PLAN INDICATIVO 2012 2015'!O8</f>
        <v>Construcción ampliación y adecuación de infraestructura educativa.       </v>
      </c>
      <c r="E8" s="117">
        <v>10</v>
      </c>
      <c r="F8" s="152" t="s">
        <v>867</v>
      </c>
      <c r="G8" s="117"/>
      <c r="H8" s="117" t="str">
        <f aca="true" t="shared" si="0" ref="H8:H15">+D8</f>
        <v>Construcción ampliación y adecuación de infraestructura educativa.       </v>
      </c>
      <c r="I8" s="171" t="s">
        <v>868</v>
      </c>
      <c r="J8" s="65">
        <v>1</v>
      </c>
      <c r="K8" s="65">
        <f aca="true" t="shared" si="1" ref="K8:K16">+J8</f>
        <v>1</v>
      </c>
      <c r="L8" s="90">
        <v>21000</v>
      </c>
      <c r="M8" s="90">
        <f>+'PLAN INDICATIVO 2012 2015'!Z8</f>
        <v>0</v>
      </c>
      <c r="N8" s="90">
        <f>+'PLAN INDICATIVO 2012 2015'!AA8</f>
        <v>0</v>
      </c>
      <c r="O8" s="90">
        <f>+'PLAN INDICATIVO 2012 2015'!AB8</f>
        <v>2350</v>
      </c>
      <c r="P8" s="202" t="s">
        <v>995</v>
      </c>
      <c r="Q8" s="171" t="s">
        <v>996</v>
      </c>
      <c r="R8" s="203" t="s">
        <v>1039</v>
      </c>
      <c r="S8" s="42"/>
      <c r="T8" s="42"/>
      <c r="U8" s="42"/>
      <c r="V8" s="42"/>
    </row>
    <row r="9" spans="1:18" ht="53.25" customHeight="1">
      <c r="A9" s="587"/>
      <c r="B9" s="587"/>
      <c r="C9" s="70">
        <v>10</v>
      </c>
      <c r="D9" s="231" t="str">
        <f>+'PLAN INDICATIVO 2012 2015'!O9</f>
        <v>1.2 Mantenimiento de infraestructura educativa.                                                                                                                                                                      </v>
      </c>
      <c r="E9" s="232">
        <v>10</v>
      </c>
      <c r="F9" s="265" t="s">
        <v>554</v>
      </c>
      <c r="G9" s="232"/>
      <c r="H9" s="232" t="str">
        <f t="shared" si="0"/>
        <v>1.2 Mantenimiento de infraestructura educativa.                                                                                                                                                                      </v>
      </c>
      <c r="I9" s="232" t="s">
        <v>555</v>
      </c>
      <c r="J9" s="261">
        <v>1</v>
      </c>
      <c r="K9" s="261">
        <f t="shared" si="1"/>
        <v>1</v>
      </c>
      <c r="L9" s="264">
        <v>70000</v>
      </c>
      <c r="M9" s="264"/>
      <c r="N9" s="264">
        <v>0</v>
      </c>
      <c r="O9" s="264">
        <f>L9+M9+N9</f>
        <v>70000</v>
      </c>
      <c r="P9" s="262" t="s">
        <v>995</v>
      </c>
      <c r="Q9" s="263" t="s">
        <v>996</v>
      </c>
      <c r="R9" s="264" t="s">
        <v>1039</v>
      </c>
    </row>
    <row r="10" spans="1:18" ht="78" customHeight="1">
      <c r="A10" s="587"/>
      <c r="B10" s="587"/>
      <c r="C10" s="69">
        <v>10</v>
      </c>
      <c r="D10" s="131" t="str">
        <f>+'PLAN INDICATIVO 2012 2015'!O10</f>
        <v>1.3  Dotación institucional de material y medios pedagógicos para el aprendizaje.                                                                                                                                     </v>
      </c>
      <c r="E10" s="77">
        <v>10</v>
      </c>
      <c r="F10" s="101" t="s">
        <v>806</v>
      </c>
      <c r="G10" s="78"/>
      <c r="H10" s="230" t="str">
        <f t="shared" si="0"/>
        <v>1.3  Dotación institucional de material y medios pedagógicos para el aprendizaje.                                                                                                                                     </v>
      </c>
      <c r="I10" s="67" t="s">
        <v>557</v>
      </c>
      <c r="J10" s="68">
        <v>1</v>
      </c>
      <c r="K10" s="68">
        <f t="shared" si="1"/>
        <v>1</v>
      </c>
      <c r="L10" s="170">
        <v>23939</v>
      </c>
      <c r="M10" s="170">
        <v>0</v>
      </c>
      <c r="N10" s="170">
        <v>0</v>
      </c>
      <c r="O10" s="170">
        <f>L10+M10+N10</f>
        <v>23939</v>
      </c>
      <c r="P10" s="202" t="s">
        <v>995</v>
      </c>
      <c r="Q10" s="171" t="s">
        <v>996</v>
      </c>
      <c r="R10" s="203" t="s">
        <v>1039</v>
      </c>
    </row>
    <row r="11" spans="1:18" ht="45">
      <c r="A11" s="587"/>
      <c r="B11" s="587"/>
      <c r="C11" s="81">
        <v>10</v>
      </c>
      <c r="D11" s="131" t="str">
        <f>+'PLAN INDICATIVO 2012 2015'!O11</f>
        <v>1.4 Pago de servicios públicos de las instituciones educativas.                                                                                                                                                      </v>
      </c>
      <c r="E11" s="77">
        <v>10</v>
      </c>
      <c r="F11" s="79" t="s">
        <v>155</v>
      </c>
      <c r="G11" s="82"/>
      <c r="H11" s="82" t="str">
        <f t="shared" si="0"/>
        <v>1.4 Pago de servicios públicos de las instituciones educativas.                                                                                                                                                      </v>
      </c>
      <c r="I11" s="67" t="s">
        <v>154</v>
      </c>
      <c r="J11" s="68">
        <v>12</v>
      </c>
      <c r="K11" s="68">
        <f t="shared" si="1"/>
        <v>12</v>
      </c>
      <c r="L11" s="170">
        <v>33000</v>
      </c>
      <c r="M11" s="170">
        <v>0</v>
      </c>
      <c r="N11" s="170">
        <v>0</v>
      </c>
      <c r="O11" s="170">
        <f aca="true" t="shared" si="2" ref="O11:O16">L11+M11+N11</f>
        <v>33000</v>
      </c>
      <c r="P11" s="202" t="s">
        <v>995</v>
      </c>
      <c r="Q11" s="171" t="s">
        <v>996</v>
      </c>
      <c r="R11" s="203" t="s">
        <v>1039</v>
      </c>
    </row>
    <row r="12" spans="1:18" ht="45">
      <c r="A12" s="587"/>
      <c r="B12" s="587"/>
      <c r="C12" s="75">
        <v>0.1</v>
      </c>
      <c r="D12" s="131" t="str">
        <f>+'PLAN INDICATIVO 2012 2015'!O12</f>
        <v>1.5 Transporte escolar.                                                                                                                                                                                              </v>
      </c>
      <c r="E12" s="77">
        <v>10</v>
      </c>
      <c r="F12" s="128" t="s">
        <v>1017</v>
      </c>
      <c r="G12" s="80"/>
      <c r="H12" s="80" t="str">
        <f t="shared" si="0"/>
        <v>1.5 Transporte escolar.                                                                                                                                                                                              </v>
      </c>
      <c r="I12" s="67" t="s">
        <v>560</v>
      </c>
      <c r="J12" s="68">
        <v>260</v>
      </c>
      <c r="K12" s="68">
        <f t="shared" si="1"/>
        <v>260</v>
      </c>
      <c r="L12" s="170">
        <v>70000</v>
      </c>
      <c r="M12" s="170"/>
      <c r="N12" s="170">
        <v>0</v>
      </c>
      <c r="O12" s="170">
        <f t="shared" si="2"/>
        <v>70000</v>
      </c>
      <c r="P12" s="202" t="s">
        <v>995</v>
      </c>
      <c r="Q12" s="171" t="s">
        <v>996</v>
      </c>
      <c r="R12" s="203" t="s">
        <v>1039</v>
      </c>
    </row>
    <row r="13" spans="1:18" ht="45">
      <c r="A13" s="587"/>
      <c r="B13" s="587"/>
      <c r="C13" s="81">
        <v>10</v>
      </c>
      <c r="D13" s="150" t="str">
        <f>+'PLAN INDICATIVO 2012 2015'!O13</f>
        <v> 1.6   Capacitación a docentes y directivos docentes.                                                                                                                                                                   </v>
      </c>
      <c r="E13" s="77">
        <v>10</v>
      </c>
      <c r="F13" s="128" t="s">
        <v>807</v>
      </c>
      <c r="G13" s="80"/>
      <c r="H13" s="80" t="str">
        <f t="shared" si="0"/>
        <v> 1.6   Capacitación a docentes y directivos docentes.                                                                                                                                                                   </v>
      </c>
      <c r="I13" s="67" t="s">
        <v>562</v>
      </c>
      <c r="J13" s="68">
        <v>1</v>
      </c>
      <c r="K13" s="68">
        <f t="shared" si="1"/>
        <v>1</v>
      </c>
      <c r="L13" s="170">
        <f>+'PLAN INDICATIVO 2012 2015'!Y13</f>
        <v>0</v>
      </c>
      <c r="M13" s="170"/>
      <c r="N13" s="170">
        <v>0</v>
      </c>
      <c r="O13" s="170">
        <f t="shared" si="2"/>
        <v>0</v>
      </c>
      <c r="P13" s="202" t="s">
        <v>995</v>
      </c>
      <c r="Q13" s="171" t="s">
        <v>996</v>
      </c>
      <c r="R13" s="203" t="s">
        <v>1039</v>
      </c>
    </row>
    <row r="14" spans="1:18" ht="45">
      <c r="A14" s="587"/>
      <c r="B14" s="587"/>
      <c r="C14" s="75">
        <v>0.2</v>
      </c>
      <c r="D14" s="150" t="str">
        <f>+'PLAN INDICATIVO 2012 2015'!O14</f>
        <v>1.7  Alimentación escolar.                                                                                                                                                                                           </v>
      </c>
      <c r="E14" s="77">
        <v>20</v>
      </c>
      <c r="F14" s="148" t="s">
        <v>564</v>
      </c>
      <c r="G14" s="76"/>
      <c r="H14" s="76" t="str">
        <f t="shared" si="0"/>
        <v>1.7  Alimentación escolar.                                                                                                                                                                                           </v>
      </c>
      <c r="I14" s="76" t="s">
        <v>565</v>
      </c>
      <c r="J14" s="83">
        <v>1724</v>
      </c>
      <c r="K14" s="83">
        <f t="shared" si="1"/>
        <v>1724</v>
      </c>
      <c r="L14" s="170">
        <v>28363</v>
      </c>
      <c r="M14" s="170">
        <v>0</v>
      </c>
      <c r="N14" s="170">
        <v>0</v>
      </c>
      <c r="O14" s="170">
        <f t="shared" si="2"/>
        <v>28363</v>
      </c>
      <c r="P14" s="202" t="s">
        <v>995</v>
      </c>
      <c r="Q14" s="171" t="s">
        <v>996</v>
      </c>
      <c r="R14" s="203" t="s">
        <v>1039</v>
      </c>
    </row>
    <row r="15" spans="1:18" ht="45">
      <c r="A15" s="587"/>
      <c r="B15" s="587"/>
      <c r="C15" s="547">
        <v>20</v>
      </c>
      <c r="D15" s="205" t="str">
        <f>+'PLAN INDICATIVO 2012 2015'!O15:O16</f>
        <v>1.8  Calidad - gratuidad                                                                                                                                                                                               </v>
      </c>
      <c r="E15" s="77">
        <v>10</v>
      </c>
      <c r="F15" s="128" t="s">
        <v>566</v>
      </c>
      <c r="G15" s="80"/>
      <c r="H15" s="206" t="str">
        <f t="shared" si="0"/>
        <v>1.8  Calidad - gratuidad                                                                                                                                                                                               </v>
      </c>
      <c r="I15" s="67" t="s">
        <v>568</v>
      </c>
      <c r="J15" s="68">
        <v>1856</v>
      </c>
      <c r="K15" s="68">
        <f t="shared" si="1"/>
        <v>1856</v>
      </c>
      <c r="L15" s="170">
        <f>+'PLAN INDICATIVO 2012 2015'!Y15</f>
        <v>142134</v>
      </c>
      <c r="M15" s="170">
        <v>0</v>
      </c>
      <c r="N15" s="170">
        <v>0</v>
      </c>
      <c r="O15" s="170">
        <f t="shared" si="2"/>
        <v>142134</v>
      </c>
      <c r="P15" s="202" t="s">
        <v>995</v>
      </c>
      <c r="Q15" s="171" t="s">
        <v>996</v>
      </c>
      <c r="R15" s="203" t="s">
        <v>1039</v>
      </c>
    </row>
    <row r="16" spans="1:18" ht="90.75" customHeight="1">
      <c r="A16" s="588"/>
      <c r="B16" s="588"/>
      <c r="C16" s="548"/>
      <c r="D16" s="204"/>
      <c r="E16" s="77">
        <v>10</v>
      </c>
      <c r="F16" s="128" t="s">
        <v>567</v>
      </c>
      <c r="G16" s="80"/>
      <c r="H16" s="138"/>
      <c r="I16" s="80" t="s">
        <v>827</v>
      </c>
      <c r="J16" s="68">
        <v>200</v>
      </c>
      <c r="K16" s="68">
        <f t="shared" si="1"/>
        <v>200</v>
      </c>
      <c r="L16" s="170">
        <f>+'PLAN INDICATIVO 2012 2015'!Y16</f>
        <v>2000</v>
      </c>
      <c r="M16" s="170">
        <v>0</v>
      </c>
      <c r="N16" s="170">
        <v>0</v>
      </c>
      <c r="O16" s="170">
        <f t="shared" si="2"/>
        <v>2000</v>
      </c>
      <c r="P16" s="202" t="s">
        <v>995</v>
      </c>
      <c r="Q16" s="171" t="s">
        <v>996</v>
      </c>
      <c r="R16" s="203" t="s">
        <v>1039</v>
      </c>
    </row>
    <row r="17" spans="1:18" s="43" customFormat="1" ht="15">
      <c r="A17" s="87"/>
      <c r="B17" s="87"/>
      <c r="C17" s="173"/>
      <c r="D17" s="207"/>
      <c r="E17" s="175"/>
      <c r="F17" s="208"/>
      <c r="G17" s="86"/>
      <c r="H17" s="86"/>
      <c r="I17" s="87"/>
      <c r="J17" s="89"/>
      <c r="K17" s="89"/>
      <c r="L17" s="89">
        <f>L18+L19+L20</f>
        <v>1410739</v>
      </c>
      <c r="M17" s="89">
        <f>M18+M19+M20+M53+M54+M55</f>
        <v>0</v>
      </c>
      <c r="N17" s="89">
        <f>N18+N19+N20+N53+N54+N55</f>
        <v>26796</v>
      </c>
      <c r="O17" s="89">
        <f>O18+O19+O20</f>
        <v>1437535</v>
      </c>
      <c r="P17" s="89"/>
      <c r="Q17" s="89"/>
      <c r="R17" s="89"/>
    </row>
    <row r="18" spans="1:18" ht="36">
      <c r="A18" s="556"/>
      <c r="B18" s="556" t="s">
        <v>884</v>
      </c>
      <c r="C18" s="566">
        <v>65</v>
      </c>
      <c r="D18" s="209" t="str">
        <f>+'PLAN INDICATIVO 2012 2015'!O18:O19</f>
        <v>2.1 Regimen Subsidiado</v>
      </c>
      <c r="E18" s="77">
        <v>35</v>
      </c>
      <c r="F18" s="91" t="s">
        <v>870</v>
      </c>
      <c r="G18" s="92"/>
      <c r="H18" s="206" t="str">
        <f>+D18</f>
        <v>2.1 Regimen Subsidiado</v>
      </c>
      <c r="I18" s="92" t="s">
        <v>207</v>
      </c>
      <c r="J18" s="93">
        <v>8297</v>
      </c>
      <c r="K18" s="93">
        <f>+J18</f>
        <v>8297</v>
      </c>
      <c r="L18" s="93">
        <v>1363046</v>
      </c>
      <c r="M18" s="176">
        <v>0</v>
      </c>
      <c r="N18" s="177">
        <v>0</v>
      </c>
      <c r="O18" s="93">
        <f>L18+M18+N18</f>
        <v>1363046</v>
      </c>
      <c r="P18" s="202" t="s">
        <v>995</v>
      </c>
      <c r="Q18" s="171" t="s">
        <v>997</v>
      </c>
      <c r="R18" s="203" t="s">
        <v>1039</v>
      </c>
    </row>
    <row r="19" spans="1:18" ht="36">
      <c r="A19" s="557"/>
      <c r="B19" s="557"/>
      <c r="C19" s="567"/>
      <c r="D19" s="210"/>
      <c r="E19" s="77">
        <v>5</v>
      </c>
      <c r="F19" s="91" t="s">
        <v>168</v>
      </c>
      <c r="G19" s="92"/>
      <c r="H19" s="138"/>
      <c r="I19" s="92" t="s">
        <v>574</v>
      </c>
      <c r="J19" s="83">
        <v>8297</v>
      </c>
      <c r="K19" s="83">
        <f>+J19</f>
        <v>8297</v>
      </c>
      <c r="L19" s="93">
        <f>+'PLAN INDICATIVO 2012 2015'!Y19</f>
        <v>0</v>
      </c>
      <c r="M19" s="170">
        <v>0</v>
      </c>
      <c r="N19" s="170"/>
      <c r="O19" s="93">
        <f aca="true" t="shared" si="3" ref="O19:O82">L19+M19+N19</f>
        <v>0</v>
      </c>
      <c r="P19" s="202" t="s">
        <v>995</v>
      </c>
      <c r="Q19" s="171" t="s">
        <v>997</v>
      </c>
      <c r="R19" s="203" t="s">
        <v>1039</v>
      </c>
    </row>
    <row r="20" spans="1:18" s="46" customFormat="1" ht="18">
      <c r="A20" s="557"/>
      <c r="B20" s="557"/>
      <c r="C20" s="94">
        <v>10</v>
      </c>
      <c r="D20" s="211" t="str">
        <f>+'PLAN INDICATIVO 2012 2015'!O20</f>
        <v>2.2   Salud pública   (según régimen de competencias)                                                                                                                                                                </v>
      </c>
      <c r="E20" s="96"/>
      <c r="F20" s="178"/>
      <c r="G20" s="178"/>
      <c r="H20" s="178"/>
      <c r="I20" s="97"/>
      <c r="J20" s="98"/>
      <c r="K20" s="98"/>
      <c r="L20" s="99">
        <f>SUM(L21:L55)</f>
        <v>47693</v>
      </c>
      <c r="M20" s="98">
        <f>M21+M22+M23+M24+M25+M26+M27+M28+M29+M30+M31+M32+M33+M34+M35+M36+M37+M38+M39+M40+M41+M42+M43+M44+M45+M46+M47+M48+M49+M50+M51+M52</f>
        <v>0</v>
      </c>
      <c r="N20" s="99">
        <f>N21+N22+N23+N24+N25+N26+N27+N28+N29+N30+N31+N32+N33+N34+N35+N36+N37+N38+N39+N40+N41+N42+N43+N44+N45+N46+N47+N48+N49+N49+N50+N51+N52</f>
        <v>2156</v>
      </c>
      <c r="O20" s="98">
        <f>SUM(O21:O55)</f>
        <v>74489</v>
      </c>
      <c r="P20" s="98"/>
      <c r="Q20" s="171" t="s">
        <v>997</v>
      </c>
      <c r="R20" s="99"/>
    </row>
    <row r="21" spans="1:18" ht="36">
      <c r="A21" s="557"/>
      <c r="B21" s="557"/>
      <c r="C21" s="568"/>
      <c r="D21" s="209" t="str">
        <f>+'PLAN INDICATIVO 2012 2015'!O21:O26</f>
        <v>2.2.1  Subprograma:  Salud infantil</v>
      </c>
      <c r="E21" s="77">
        <v>2</v>
      </c>
      <c r="F21" s="148" t="s">
        <v>208</v>
      </c>
      <c r="G21" s="76"/>
      <c r="H21" s="206" t="str">
        <f>+D21</f>
        <v>2.2.1  Subprograma:  Salud infantil</v>
      </c>
      <c r="I21" s="76" t="s">
        <v>3</v>
      </c>
      <c r="J21" s="69">
        <v>150</v>
      </c>
      <c r="K21" s="69">
        <f aca="true" t="shared" si="4" ref="K21:K55">+J21</f>
        <v>150</v>
      </c>
      <c r="L21" s="170">
        <f>+'PLAN INDICATIVO 2012 2015'!Y21</f>
        <v>500</v>
      </c>
      <c r="M21" s="170"/>
      <c r="N21" s="170">
        <v>0</v>
      </c>
      <c r="O21" s="93">
        <f t="shared" si="3"/>
        <v>500</v>
      </c>
      <c r="P21" s="202" t="s">
        <v>995</v>
      </c>
      <c r="Q21" s="171" t="s">
        <v>997</v>
      </c>
      <c r="R21" s="203" t="s">
        <v>1039</v>
      </c>
    </row>
    <row r="22" spans="1:18" ht="36">
      <c r="A22" s="557"/>
      <c r="B22" s="557"/>
      <c r="C22" s="568"/>
      <c r="D22" s="212"/>
      <c r="E22" s="77">
        <v>2</v>
      </c>
      <c r="F22" s="148" t="s">
        <v>209</v>
      </c>
      <c r="G22" s="76"/>
      <c r="H22" s="213"/>
      <c r="I22" s="76" t="s">
        <v>575</v>
      </c>
      <c r="J22" s="69">
        <v>771</v>
      </c>
      <c r="K22" s="69">
        <f t="shared" si="4"/>
        <v>771</v>
      </c>
      <c r="L22" s="170">
        <f>+'PLAN INDICATIVO 2012 2015'!Y22</f>
        <v>500</v>
      </c>
      <c r="M22" s="170"/>
      <c r="N22" s="170">
        <v>0</v>
      </c>
      <c r="O22" s="93">
        <f t="shared" si="3"/>
        <v>500</v>
      </c>
      <c r="P22" s="202" t="s">
        <v>995</v>
      </c>
      <c r="Q22" s="171" t="s">
        <v>997</v>
      </c>
      <c r="R22" s="203" t="s">
        <v>1039</v>
      </c>
    </row>
    <row r="23" spans="1:18" ht="57" customHeight="1">
      <c r="A23" s="557"/>
      <c r="B23" s="557"/>
      <c r="C23" s="568"/>
      <c r="D23" s="212"/>
      <c r="E23" s="77">
        <v>2</v>
      </c>
      <c r="F23" s="148" t="s">
        <v>6</v>
      </c>
      <c r="G23" s="76"/>
      <c r="H23" s="213"/>
      <c r="I23" s="76" t="s">
        <v>576</v>
      </c>
      <c r="J23" s="69">
        <v>4</v>
      </c>
      <c r="K23" s="69">
        <f t="shared" si="4"/>
        <v>4</v>
      </c>
      <c r="L23" s="170">
        <v>500</v>
      </c>
      <c r="M23" s="170"/>
      <c r="N23" s="170">
        <v>0</v>
      </c>
      <c r="O23" s="93">
        <f t="shared" si="3"/>
        <v>500</v>
      </c>
      <c r="P23" s="202" t="s">
        <v>995</v>
      </c>
      <c r="Q23" s="171" t="s">
        <v>997</v>
      </c>
      <c r="R23" s="203" t="s">
        <v>1039</v>
      </c>
    </row>
    <row r="24" spans="1:18" ht="69.75" customHeight="1">
      <c r="A24" s="557"/>
      <c r="B24" s="557"/>
      <c r="C24" s="568"/>
      <c r="D24" s="212"/>
      <c r="E24" s="77">
        <v>2</v>
      </c>
      <c r="F24" s="148" t="s">
        <v>577</v>
      </c>
      <c r="G24" s="76"/>
      <c r="H24" s="213"/>
      <c r="I24" s="76" t="s">
        <v>578</v>
      </c>
      <c r="J24" s="93">
        <v>9004</v>
      </c>
      <c r="K24" s="93">
        <f t="shared" si="4"/>
        <v>9004</v>
      </c>
      <c r="L24" s="170">
        <v>11265</v>
      </c>
      <c r="M24" s="170">
        <v>0</v>
      </c>
      <c r="N24" s="170">
        <v>2156</v>
      </c>
      <c r="O24" s="93">
        <f t="shared" si="3"/>
        <v>13421</v>
      </c>
      <c r="P24" s="202" t="s">
        <v>995</v>
      </c>
      <c r="Q24" s="171" t="s">
        <v>997</v>
      </c>
      <c r="R24" s="203" t="s">
        <v>1039</v>
      </c>
    </row>
    <row r="25" spans="1:18" ht="54.75" customHeight="1">
      <c r="A25" s="557"/>
      <c r="B25" s="557"/>
      <c r="C25" s="568"/>
      <c r="D25" s="212"/>
      <c r="E25" s="77">
        <v>2</v>
      </c>
      <c r="F25" s="128" t="s">
        <v>211</v>
      </c>
      <c r="G25" s="80"/>
      <c r="H25" s="213"/>
      <c r="I25" s="67" t="s">
        <v>10</v>
      </c>
      <c r="J25" s="68">
        <v>130</v>
      </c>
      <c r="K25" s="68">
        <f t="shared" si="4"/>
        <v>130</v>
      </c>
      <c r="L25" s="170">
        <v>500</v>
      </c>
      <c r="M25" s="170">
        <v>0</v>
      </c>
      <c r="N25" s="170">
        <v>0</v>
      </c>
      <c r="O25" s="93">
        <f t="shared" si="3"/>
        <v>500</v>
      </c>
      <c r="P25" s="202" t="s">
        <v>995</v>
      </c>
      <c r="Q25" s="171" t="s">
        <v>997</v>
      </c>
      <c r="R25" s="203" t="s">
        <v>1039</v>
      </c>
    </row>
    <row r="26" spans="1:18" ht="60.75" customHeight="1">
      <c r="A26" s="557"/>
      <c r="B26" s="557"/>
      <c r="C26" s="568"/>
      <c r="D26" s="210"/>
      <c r="E26" s="77">
        <v>2</v>
      </c>
      <c r="F26" s="128" t="s">
        <v>579</v>
      </c>
      <c r="G26" s="80"/>
      <c r="H26" s="138"/>
      <c r="I26" s="67" t="s">
        <v>580</v>
      </c>
      <c r="J26" s="68">
        <v>4</v>
      </c>
      <c r="K26" s="68">
        <f t="shared" si="4"/>
        <v>4</v>
      </c>
      <c r="L26" s="170">
        <f>+'PLAN INDICATIVO 2012 2015'!Y26</f>
        <v>500</v>
      </c>
      <c r="M26" s="170">
        <v>0</v>
      </c>
      <c r="N26" s="170">
        <v>0</v>
      </c>
      <c r="O26" s="93">
        <f t="shared" si="3"/>
        <v>500</v>
      </c>
      <c r="P26" s="202" t="s">
        <v>995</v>
      </c>
      <c r="Q26" s="171" t="s">
        <v>997</v>
      </c>
      <c r="R26" s="203" t="s">
        <v>1039</v>
      </c>
    </row>
    <row r="27" spans="1:18" ht="76.5" customHeight="1">
      <c r="A27" s="557"/>
      <c r="B27" s="557"/>
      <c r="C27" s="568"/>
      <c r="D27" s="209" t="str">
        <f>+'PLAN INDICATIVO 2012 2015'!O27:O34</f>
        <v>2.2.2  Subprograma: Salud Sexual y Reproductiva</v>
      </c>
      <c r="E27" s="77">
        <v>2</v>
      </c>
      <c r="F27" s="128" t="s">
        <v>581</v>
      </c>
      <c r="G27" s="80"/>
      <c r="H27" s="206" t="str">
        <f>+D27</f>
        <v>2.2.2  Subprograma: Salud Sexual y Reproductiva</v>
      </c>
      <c r="I27" s="67" t="s">
        <v>582</v>
      </c>
      <c r="J27" s="68">
        <v>100</v>
      </c>
      <c r="K27" s="68">
        <f t="shared" si="4"/>
        <v>100</v>
      </c>
      <c r="L27" s="170">
        <f>+'PLAN INDICATIVO 2012 2015'!Y27</f>
        <v>500</v>
      </c>
      <c r="M27" s="170">
        <v>0</v>
      </c>
      <c r="N27" s="170">
        <v>0</v>
      </c>
      <c r="O27" s="93">
        <f t="shared" si="3"/>
        <v>500</v>
      </c>
      <c r="P27" s="202" t="s">
        <v>995</v>
      </c>
      <c r="Q27" s="171" t="s">
        <v>997</v>
      </c>
      <c r="R27" s="203" t="s">
        <v>1039</v>
      </c>
    </row>
    <row r="28" spans="1:18" ht="47.25" customHeight="1">
      <c r="A28" s="557"/>
      <c r="B28" s="557"/>
      <c r="C28" s="568"/>
      <c r="D28" s="212"/>
      <c r="E28" s="77">
        <v>2</v>
      </c>
      <c r="F28" s="128" t="s">
        <v>21</v>
      </c>
      <c r="G28" s="80"/>
      <c r="H28" s="213"/>
      <c r="I28" s="67" t="s">
        <v>583</v>
      </c>
      <c r="J28" s="68">
        <v>2</v>
      </c>
      <c r="K28" s="68">
        <f t="shared" si="4"/>
        <v>2</v>
      </c>
      <c r="L28" s="170">
        <f>+'PLAN INDICATIVO 2012 2015'!Y28</f>
        <v>500</v>
      </c>
      <c r="M28" s="170">
        <v>0</v>
      </c>
      <c r="N28" s="170">
        <v>0</v>
      </c>
      <c r="O28" s="93">
        <f t="shared" si="3"/>
        <v>500</v>
      </c>
      <c r="P28" s="202" t="s">
        <v>995</v>
      </c>
      <c r="Q28" s="171" t="s">
        <v>997</v>
      </c>
      <c r="R28" s="203" t="s">
        <v>1039</v>
      </c>
    </row>
    <row r="29" spans="1:18" ht="44.25" customHeight="1">
      <c r="A29" s="557"/>
      <c r="B29" s="557"/>
      <c r="C29" s="568"/>
      <c r="D29" s="212"/>
      <c r="E29" s="77">
        <v>2</v>
      </c>
      <c r="F29" s="128" t="s">
        <v>584</v>
      </c>
      <c r="G29" s="80"/>
      <c r="H29" s="213"/>
      <c r="I29" s="67" t="s">
        <v>585</v>
      </c>
      <c r="J29" s="68">
        <v>400</v>
      </c>
      <c r="K29" s="68">
        <f t="shared" si="4"/>
        <v>400</v>
      </c>
      <c r="L29" s="170">
        <f>+'PLAN INDICATIVO 2012 2015'!Y29</f>
        <v>500</v>
      </c>
      <c r="M29" s="170">
        <v>0</v>
      </c>
      <c r="N29" s="170">
        <v>0</v>
      </c>
      <c r="O29" s="93">
        <f t="shared" si="3"/>
        <v>500</v>
      </c>
      <c r="P29" s="202" t="s">
        <v>995</v>
      </c>
      <c r="Q29" s="171" t="s">
        <v>997</v>
      </c>
      <c r="R29" s="203" t="s">
        <v>1039</v>
      </c>
    </row>
    <row r="30" spans="1:18" ht="52.5" customHeight="1">
      <c r="A30" s="557"/>
      <c r="B30" s="557"/>
      <c r="C30" s="568"/>
      <c r="D30" s="212"/>
      <c r="E30" s="77">
        <v>1</v>
      </c>
      <c r="F30" s="128" t="s">
        <v>11</v>
      </c>
      <c r="G30" s="80"/>
      <c r="H30" s="213"/>
      <c r="I30" s="67" t="s">
        <v>586</v>
      </c>
      <c r="J30" s="68">
        <v>2</v>
      </c>
      <c r="K30" s="68">
        <f t="shared" si="4"/>
        <v>2</v>
      </c>
      <c r="L30" s="170">
        <f>+'PLAN INDICATIVO 2012 2015'!Y30</f>
        <v>500</v>
      </c>
      <c r="M30" s="170">
        <v>0</v>
      </c>
      <c r="N30" s="170">
        <v>0</v>
      </c>
      <c r="O30" s="93">
        <f t="shared" si="3"/>
        <v>500</v>
      </c>
      <c r="P30" s="202" t="s">
        <v>995</v>
      </c>
      <c r="Q30" s="171" t="s">
        <v>997</v>
      </c>
      <c r="R30" s="203" t="s">
        <v>1039</v>
      </c>
    </row>
    <row r="31" spans="1:18" ht="36">
      <c r="A31" s="557"/>
      <c r="B31" s="557"/>
      <c r="C31" s="568"/>
      <c r="D31" s="212"/>
      <c r="E31" s="77">
        <v>1</v>
      </c>
      <c r="F31" s="128" t="s">
        <v>145</v>
      </c>
      <c r="G31" s="80"/>
      <c r="H31" s="213"/>
      <c r="I31" s="80" t="s">
        <v>587</v>
      </c>
      <c r="J31" s="69">
        <v>12</v>
      </c>
      <c r="K31" s="69">
        <f t="shared" si="4"/>
        <v>12</v>
      </c>
      <c r="L31" s="170">
        <f>+'PLAN INDICATIVO 2012 2015'!Y31</f>
        <v>500</v>
      </c>
      <c r="M31" s="170">
        <v>0</v>
      </c>
      <c r="N31" s="170">
        <v>0</v>
      </c>
      <c r="O31" s="93">
        <f t="shared" si="3"/>
        <v>500</v>
      </c>
      <c r="P31" s="202" t="s">
        <v>995</v>
      </c>
      <c r="Q31" s="171" t="s">
        <v>997</v>
      </c>
      <c r="R31" s="203" t="s">
        <v>1039</v>
      </c>
    </row>
    <row r="32" spans="1:18" ht="45.75" customHeight="1">
      <c r="A32" s="557"/>
      <c r="B32" s="557"/>
      <c r="C32" s="568"/>
      <c r="D32" s="212"/>
      <c r="E32" s="77">
        <v>1</v>
      </c>
      <c r="F32" s="148" t="s">
        <v>588</v>
      </c>
      <c r="G32" s="76"/>
      <c r="H32" s="213"/>
      <c r="I32" s="76" t="s">
        <v>9</v>
      </c>
      <c r="J32" s="68">
        <v>2</v>
      </c>
      <c r="K32" s="68">
        <f t="shared" si="4"/>
        <v>2</v>
      </c>
      <c r="L32" s="170">
        <f>+'PLAN INDICATIVO 2012 2015'!Y32</f>
        <v>500</v>
      </c>
      <c r="M32" s="170">
        <v>0</v>
      </c>
      <c r="N32" s="170">
        <v>0</v>
      </c>
      <c r="O32" s="93">
        <f t="shared" si="3"/>
        <v>500</v>
      </c>
      <c r="P32" s="202" t="s">
        <v>995</v>
      </c>
      <c r="Q32" s="171" t="s">
        <v>997</v>
      </c>
      <c r="R32" s="203" t="s">
        <v>1039</v>
      </c>
    </row>
    <row r="33" spans="1:18" ht="51.75" customHeight="1">
      <c r="A33" s="557"/>
      <c r="B33" s="557"/>
      <c r="C33" s="568"/>
      <c r="D33" s="212"/>
      <c r="E33" s="77">
        <v>1</v>
      </c>
      <c r="F33" s="128" t="s">
        <v>589</v>
      </c>
      <c r="G33" s="80"/>
      <c r="H33" s="213"/>
      <c r="I33" s="67" t="s">
        <v>590</v>
      </c>
      <c r="J33" s="68">
        <v>400</v>
      </c>
      <c r="K33" s="68">
        <f t="shared" si="4"/>
        <v>400</v>
      </c>
      <c r="L33" s="170">
        <f>+'PLAN INDICATIVO 2012 2015'!Y33</f>
        <v>500</v>
      </c>
      <c r="M33" s="170">
        <v>0</v>
      </c>
      <c r="N33" s="170">
        <v>0</v>
      </c>
      <c r="O33" s="93">
        <f t="shared" si="3"/>
        <v>500</v>
      </c>
      <c r="P33" s="202" t="s">
        <v>995</v>
      </c>
      <c r="Q33" s="171" t="s">
        <v>997</v>
      </c>
      <c r="R33" s="203" t="s">
        <v>1039</v>
      </c>
    </row>
    <row r="34" spans="1:18" ht="45.75" customHeight="1">
      <c r="A34" s="557"/>
      <c r="B34" s="557"/>
      <c r="C34" s="568"/>
      <c r="D34" s="210"/>
      <c r="E34" s="77">
        <v>1</v>
      </c>
      <c r="F34" s="128" t="s">
        <v>214</v>
      </c>
      <c r="G34" s="80"/>
      <c r="H34" s="138"/>
      <c r="I34" s="80" t="s">
        <v>147</v>
      </c>
      <c r="J34" s="68">
        <v>300</v>
      </c>
      <c r="K34" s="68">
        <f t="shared" si="4"/>
        <v>300</v>
      </c>
      <c r="L34" s="170">
        <f>+'PLAN INDICATIVO 2012 2015'!Y34</f>
        <v>500</v>
      </c>
      <c r="M34" s="170">
        <v>0</v>
      </c>
      <c r="N34" s="170">
        <v>0</v>
      </c>
      <c r="O34" s="93">
        <f>L34+M34+N34</f>
        <v>500</v>
      </c>
      <c r="P34" s="202" t="s">
        <v>995</v>
      </c>
      <c r="Q34" s="171" t="s">
        <v>997</v>
      </c>
      <c r="R34" s="203" t="s">
        <v>1039</v>
      </c>
    </row>
    <row r="35" spans="1:18" ht="64.5" customHeight="1">
      <c r="A35" s="557"/>
      <c r="B35" s="557"/>
      <c r="C35" s="69"/>
      <c r="D35" s="141" t="str">
        <f>+'PLAN INDICATIVO 2012 2015'!O35</f>
        <v>2.2.3  Subprograma:  Salud oral                                                                                                                                                                                                      </v>
      </c>
      <c r="E35" s="77">
        <v>1</v>
      </c>
      <c r="F35" s="128" t="s">
        <v>240</v>
      </c>
      <c r="G35" s="80"/>
      <c r="H35" s="80" t="str">
        <f>+D35</f>
        <v>2.2.3  Subprograma:  Salud oral                                                                                                                                                                                                      </v>
      </c>
      <c r="I35" s="80" t="s">
        <v>591</v>
      </c>
      <c r="J35" s="68">
        <v>1500</v>
      </c>
      <c r="K35" s="68">
        <f t="shared" si="4"/>
        <v>1500</v>
      </c>
      <c r="L35" s="170">
        <v>1500</v>
      </c>
      <c r="M35" s="170">
        <v>0</v>
      </c>
      <c r="N35" s="170">
        <v>0</v>
      </c>
      <c r="O35" s="93">
        <f t="shared" si="3"/>
        <v>1500</v>
      </c>
      <c r="P35" s="202" t="s">
        <v>995</v>
      </c>
      <c r="Q35" s="171" t="s">
        <v>997</v>
      </c>
      <c r="R35" s="203" t="s">
        <v>1039</v>
      </c>
    </row>
    <row r="36" spans="1:18" ht="62.25" customHeight="1">
      <c r="A36" s="557"/>
      <c r="B36" s="557"/>
      <c r="C36" s="568"/>
      <c r="D36" s="209" t="str">
        <f>+'PLAN INDICATIVO 2012 2015'!O36:O40</f>
        <v>2.2.4  Subprograma: Salud mental y lesiones violentas evitables                                                                                                                                                                     </v>
      </c>
      <c r="E36" s="77">
        <v>1</v>
      </c>
      <c r="F36" s="128" t="s">
        <v>592</v>
      </c>
      <c r="G36" s="80"/>
      <c r="H36" s="206" t="str">
        <f>+D36</f>
        <v>2.2.4  Subprograma: Salud mental y lesiones violentas evitables                                                                                                                                                                     </v>
      </c>
      <c r="I36" s="80" t="s">
        <v>150</v>
      </c>
      <c r="J36" s="68">
        <v>12</v>
      </c>
      <c r="K36" s="68">
        <f t="shared" si="4"/>
        <v>12</v>
      </c>
      <c r="L36" s="170">
        <v>5500</v>
      </c>
      <c r="M36" s="170">
        <v>0</v>
      </c>
      <c r="N36" s="170">
        <v>0</v>
      </c>
      <c r="O36" s="93">
        <f t="shared" si="3"/>
        <v>5500</v>
      </c>
      <c r="P36" s="202" t="s">
        <v>995</v>
      </c>
      <c r="Q36" s="171" t="s">
        <v>997</v>
      </c>
      <c r="R36" s="203" t="s">
        <v>1039</v>
      </c>
    </row>
    <row r="37" spans="1:18" ht="67.5" customHeight="1">
      <c r="A37" s="557"/>
      <c r="B37" s="557"/>
      <c r="C37" s="568"/>
      <c r="D37" s="212"/>
      <c r="E37" s="77">
        <v>1</v>
      </c>
      <c r="F37" s="128" t="s">
        <v>216</v>
      </c>
      <c r="G37" s="80"/>
      <c r="H37" s="213"/>
      <c r="I37" s="80" t="s">
        <v>148</v>
      </c>
      <c r="J37" s="68">
        <v>4</v>
      </c>
      <c r="K37" s="68">
        <f t="shared" si="4"/>
        <v>4</v>
      </c>
      <c r="L37" s="170">
        <f>+'PLAN INDICATIVO 2012 2015'!Y37</f>
        <v>500</v>
      </c>
      <c r="M37" s="170">
        <v>0</v>
      </c>
      <c r="N37" s="170">
        <v>0</v>
      </c>
      <c r="O37" s="93">
        <f t="shared" si="3"/>
        <v>500</v>
      </c>
      <c r="P37" s="202" t="s">
        <v>995</v>
      </c>
      <c r="Q37" s="171" t="s">
        <v>997</v>
      </c>
      <c r="R37" s="203" t="s">
        <v>1039</v>
      </c>
    </row>
    <row r="38" spans="1:18" ht="46.5" customHeight="1">
      <c r="A38" s="557"/>
      <c r="B38" s="557"/>
      <c r="C38" s="568"/>
      <c r="D38" s="212"/>
      <c r="E38" s="77">
        <v>1</v>
      </c>
      <c r="F38" s="128" t="s">
        <v>175</v>
      </c>
      <c r="G38" s="80"/>
      <c r="H38" s="213"/>
      <c r="I38" s="67" t="s">
        <v>14</v>
      </c>
      <c r="J38" s="68">
        <v>300</v>
      </c>
      <c r="K38" s="68">
        <f t="shared" si="4"/>
        <v>300</v>
      </c>
      <c r="L38" s="170">
        <f>+'PLAN INDICATIVO 2012 2015'!Y38</f>
        <v>500</v>
      </c>
      <c r="M38" s="170">
        <v>0</v>
      </c>
      <c r="N38" s="170">
        <v>0</v>
      </c>
      <c r="O38" s="93">
        <f t="shared" si="3"/>
        <v>500</v>
      </c>
      <c r="P38" s="202" t="s">
        <v>995</v>
      </c>
      <c r="Q38" s="171" t="s">
        <v>997</v>
      </c>
      <c r="R38" s="203" t="s">
        <v>1039</v>
      </c>
    </row>
    <row r="39" spans="1:18" ht="36">
      <c r="A39" s="557"/>
      <c r="B39" s="557"/>
      <c r="C39" s="568"/>
      <c r="D39" s="212"/>
      <c r="E39" s="77">
        <v>1</v>
      </c>
      <c r="F39" s="128" t="s">
        <v>176</v>
      </c>
      <c r="G39" s="80"/>
      <c r="H39" s="213"/>
      <c r="I39" s="67" t="s">
        <v>593</v>
      </c>
      <c r="J39" s="68">
        <v>50</v>
      </c>
      <c r="K39" s="68">
        <f t="shared" si="4"/>
        <v>50</v>
      </c>
      <c r="L39" s="170">
        <f>+'PLAN INDICATIVO 2012 2015'!Y39</f>
        <v>500</v>
      </c>
      <c r="M39" s="170">
        <v>0</v>
      </c>
      <c r="N39" s="170">
        <v>0</v>
      </c>
      <c r="O39" s="93">
        <f t="shared" si="3"/>
        <v>500</v>
      </c>
      <c r="P39" s="202" t="s">
        <v>995</v>
      </c>
      <c r="Q39" s="171" t="s">
        <v>997</v>
      </c>
      <c r="R39" s="203" t="s">
        <v>1039</v>
      </c>
    </row>
    <row r="40" spans="1:18" ht="56.25" customHeight="1">
      <c r="A40" s="557"/>
      <c r="B40" s="557"/>
      <c r="C40" s="568"/>
      <c r="D40" s="210"/>
      <c r="E40" s="77">
        <v>2</v>
      </c>
      <c r="F40" s="145" t="s">
        <v>177</v>
      </c>
      <c r="G40" s="102"/>
      <c r="H40" s="138"/>
      <c r="I40" s="67" t="s">
        <v>28</v>
      </c>
      <c r="J40" s="68">
        <v>5</v>
      </c>
      <c r="K40" s="68">
        <f t="shared" si="4"/>
        <v>5</v>
      </c>
      <c r="L40" s="170">
        <f>+'PLAN INDICATIVO 2012 2015'!Y40</f>
        <v>500</v>
      </c>
      <c r="M40" s="170">
        <v>0</v>
      </c>
      <c r="N40" s="170">
        <v>0</v>
      </c>
      <c r="O40" s="93">
        <f t="shared" si="3"/>
        <v>500</v>
      </c>
      <c r="P40" s="202" t="s">
        <v>995</v>
      </c>
      <c r="Q40" s="171" t="s">
        <v>997</v>
      </c>
      <c r="R40" s="203" t="s">
        <v>1039</v>
      </c>
    </row>
    <row r="41" spans="1:18" ht="36">
      <c r="A41" s="557"/>
      <c r="B41" s="557"/>
      <c r="C41" s="568"/>
      <c r="D41" s="209" t="str">
        <f>+'PLAN INDICATIVO 2012 2015'!O41:O43</f>
        <v>2.2.5  Subprograma: Las enfermedades transmisibles y las zoonosis                                                                                                                                                                   </v>
      </c>
      <c r="E41" s="77">
        <v>2</v>
      </c>
      <c r="F41" s="128" t="s">
        <v>184</v>
      </c>
      <c r="G41" s="80"/>
      <c r="H41" s="206" t="str">
        <f>+D41</f>
        <v>2.2.5  Subprograma: Las enfermedades transmisibles y las zoonosis                                                                                                                                                                   </v>
      </c>
      <c r="I41" s="103" t="s">
        <v>594</v>
      </c>
      <c r="J41" s="69">
        <v>1</v>
      </c>
      <c r="K41" s="69">
        <f t="shared" si="4"/>
        <v>1</v>
      </c>
      <c r="L41" s="170">
        <f>+'PLAN INDICATIVO 2012 2015'!Y41</f>
        <v>500</v>
      </c>
      <c r="M41" s="170">
        <v>0</v>
      </c>
      <c r="N41" s="170">
        <v>0</v>
      </c>
      <c r="O41" s="93">
        <f t="shared" si="3"/>
        <v>500</v>
      </c>
      <c r="P41" s="202" t="s">
        <v>995</v>
      </c>
      <c r="Q41" s="171" t="s">
        <v>997</v>
      </c>
      <c r="R41" s="203" t="s">
        <v>1039</v>
      </c>
    </row>
    <row r="42" spans="1:18" ht="75.75" customHeight="1">
      <c r="A42" s="557"/>
      <c r="B42" s="557"/>
      <c r="C42" s="568"/>
      <c r="D42" s="212"/>
      <c r="E42" s="77">
        <v>2</v>
      </c>
      <c r="F42" s="128" t="s">
        <v>30</v>
      </c>
      <c r="G42" s="80"/>
      <c r="H42" s="213"/>
      <c r="I42" s="67" t="s">
        <v>595</v>
      </c>
      <c r="J42" s="69">
        <v>4</v>
      </c>
      <c r="K42" s="69">
        <f t="shared" si="4"/>
        <v>4</v>
      </c>
      <c r="L42" s="170">
        <f>+'PLAN INDICATIVO 2012 2015'!Y42</f>
        <v>500</v>
      </c>
      <c r="M42" s="170">
        <v>0</v>
      </c>
      <c r="N42" s="170">
        <v>0</v>
      </c>
      <c r="O42" s="93">
        <f t="shared" si="3"/>
        <v>500</v>
      </c>
      <c r="P42" s="202" t="s">
        <v>995</v>
      </c>
      <c r="Q42" s="171" t="s">
        <v>997</v>
      </c>
      <c r="R42" s="203" t="s">
        <v>1039</v>
      </c>
    </row>
    <row r="43" spans="1:18" ht="62.25" customHeight="1">
      <c r="A43" s="557"/>
      <c r="B43" s="557"/>
      <c r="C43" s="568"/>
      <c r="D43" s="210"/>
      <c r="E43" s="77">
        <v>2</v>
      </c>
      <c r="F43" s="128" t="s">
        <v>32</v>
      </c>
      <c r="G43" s="80"/>
      <c r="H43" s="138"/>
      <c r="I43" s="67" t="s">
        <v>596</v>
      </c>
      <c r="J43" s="69">
        <v>4</v>
      </c>
      <c r="K43" s="69">
        <f t="shared" si="4"/>
        <v>4</v>
      </c>
      <c r="L43" s="170">
        <v>1000</v>
      </c>
      <c r="M43" s="170">
        <v>0</v>
      </c>
      <c r="N43" s="170">
        <v>0</v>
      </c>
      <c r="O43" s="93">
        <f t="shared" si="3"/>
        <v>1000</v>
      </c>
      <c r="P43" s="202" t="s">
        <v>995</v>
      </c>
      <c r="Q43" s="171" t="s">
        <v>997</v>
      </c>
      <c r="R43" s="203" t="s">
        <v>1039</v>
      </c>
    </row>
    <row r="44" spans="1:18" ht="36">
      <c r="A44" s="557"/>
      <c r="B44" s="557"/>
      <c r="C44" s="104"/>
      <c r="D44" s="209" t="str">
        <f>+'PLAN INDICATIVO 2012 2015'!O44:O46</f>
        <v>2.2.6  Subprograma: Nutrición                                                                                                                                                                                                       </v>
      </c>
      <c r="E44" s="77">
        <v>2</v>
      </c>
      <c r="F44" s="128" t="s">
        <v>597</v>
      </c>
      <c r="G44" s="80"/>
      <c r="H44" s="206" t="str">
        <f>+D44</f>
        <v>2.2.6  Subprograma: Nutrición                                                                                                                                                                                                       </v>
      </c>
      <c r="I44" s="67" t="s">
        <v>13</v>
      </c>
      <c r="J44" s="68">
        <v>1856</v>
      </c>
      <c r="K44" s="68">
        <f t="shared" si="4"/>
        <v>1856</v>
      </c>
      <c r="L44" s="170">
        <f>+'PLAN INDICATIVO 2012 2015'!Y44</f>
        <v>1000</v>
      </c>
      <c r="M44" s="170">
        <v>0</v>
      </c>
      <c r="N44" s="170">
        <v>0</v>
      </c>
      <c r="O44" s="93">
        <f t="shared" si="3"/>
        <v>1000</v>
      </c>
      <c r="P44" s="202" t="s">
        <v>995</v>
      </c>
      <c r="Q44" s="171" t="s">
        <v>997</v>
      </c>
      <c r="R44" s="203" t="s">
        <v>1039</v>
      </c>
    </row>
    <row r="45" spans="1:18" ht="70.5" customHeight="1">
      <c r="A45" s="557"/>
      <c r="B45" s="557"/>
      <c r="C45" s="105"/>
      <c r="D45" s="212"/>
      <c r="E45" s="77">
        <v>2</v>
      </c>
      <c r="F45" s="128" t="s">
        <v>25</v>
      </c>
      <c r="G45" s="80"/>
      <c r="H45" s="213"/>
      <c r="I45" s="67" t="s">
        <v>598</v>
      </c>
      <c r="J45" s="68">
        <v>2</v>
      </c>
      <c r="K45" s="68">
        <f t="shared" si="4"/>
        <v>2</v>
      </c>
      <c r="L45" s="170">
        <f>+'PLAN INDICATIVO 2012 2015'!Y45</f>
        <v>1000</v>
      </c>
      <c r="M45" s="170">
        <v>0</v>
      </c>
      <c r="N45" s="170">
        <v>0</v>
      </c>
      <c r="O45" s="93">
        <f t="shared" si="3"/>
        <v>1000</v>
      </c>
      <c r="P45" s="202" t="s">
        <v>995</v>
      </c>
      <c r="Q45" s="171" t="s">
        <v>997</v>
      </c>
      <c r="R45" s="203" t="s">
        <v>1039</v>
      </c>
    </row>
    <row r="46" spans="1:18" ht="36">
      <c r="A46" s="557"/>
      <c r="B46" s="557"/>
      <c r="C46" s="106"/>
      <c r="D46" s="210"/>
      <c r="E46" s="77">
        <v>2</v>
      </c>
      <c r="F46" s="128" t="s">
        <v>599</v>
      </c>
      <c r="G46" s="80"/>
      <c r="H46" s="138"/>
      <c r="I46" s="67" t="s">
        <v>600</v>
      </c>
      <c r="J46" s="68">
        <v>100</v>
      </c>
      <c r="K46" s="68">
        <f t="shared" si="4"/>
        <v>100</v>
      </c>
      <c r="L46" s="170">
        <f>+'PLAN INDICATIVO 2012 2015'!Y46</f>
        <v>1000</v>
      </c>
      <c r="M46" s="170">
        <v>0</v>
      </c>
      <c r="N46" s="170">
        <v>0</v>
      </c>
      <c r="O46" s="170">
        <f t="shared" si="3"/>
        <v>1000</v>
      </c>
      <c r="P46" s="202" t="s">
        <v>995</v>
      </c>
      <c r="Q46" s="171" t="s">
        <v>997</v>
      </c>
      <c r="R46" s="203" t="s">
        <v>1039</v>
      </c>
    </row>
    <row r="47" spans="1:18" ht="44.25" customHeight="1">
      <c r="A47" s="557"/>
      <c r="B47" s="557"/>
      <c r="C47" s="568"/>
      <c r="D47" s="205" t="str">
        <f>+'PLAN INDICATIVO 2012 2015'!O47:O49</f>
        <v>2.2.7 Subprograma:  La gestión para el desarrollo operativo y funcional del PNSP                                                                                                                                                    </v>
      </c>
      <c r="E47" s="77">
        <v>2</v>
      </c>
      <c r="F47" s="66" t="s">
        <v>43</v>
      </c>
      <c r="G47" s="67"/>
      <c r="H47" s="206" t="str">
        <f>+D47</f>
        <v>2.2.7 Subprograma:  La gestión para el desarrollo operativo y funcional del PNSP                                                                                                                                                    </v>
      </c>
      <c r="I47" s="67" t="s">
        <v>601</v>
      </c>
      <c r="J47" s="68">
        <v>1</v>
      </c>
      <c r="K47" s="68">
        <f t="shared" si="4"/>
        <v>1</v>
      </c>
      <c r="L47" s="170">
        <v>7500</v>
      </c>
      <c r="M47" s="170"/>
      <c r="N47" s="170">
        <v>0</v>
      </c>
      <c r="O47" s="93">
        <f t="shared" si="3"/>
        <v>7500</v>
      </c>
      <c r="P47" s="202" t="s">
        <v>995</v>
      </c>
      <c r="Q47" s="171" t="s">
        <v>997</v>
      </c>
      <c r="R47" s="203" t="s">
        <v>1039</v>
      </c>
    </row>
    <row r="48" spans="1:18" ht="66" customHeight="1">
      <c r="A48" s="557"/>
      <c r="B48" s="557"/>
      <c r="C48" s="568"/>
      <c r="D48" s="214"/>
      <c r="E48" s="77">
        <v>2</v>
      </c>
      <c r="F48" s="66" t="s">
        <v>178</v>
      </c>
      <c r="G48" s="67"/>
      <c r="H48" s="213"/>
      <c r="I48" s="67" t="s">
        <v>602</v>
      </c>
      <c r="J48" s="68">
        <v>1</v>
      </c>
      <c r="K48" s="68">
        <f t="shared" si="4"/>
        <v>1</v>
      </c>
      <c r="L48" s="170">
        <v>6000</v>
      </c>
      <c r="M48" s="170"/>
      <c r="N48" s="170">
        <v>0</v>
      </c>
      <c r="O48" s="93">
        <f t="shared" si="3"/>
        <v>6000</v>
      </c>
      <c r="P48" s="202" t="s">
        <v>995</v>
      </c>
      <c r="Q48" s="171" t="s">
        <v>997</v>
      </c>
      <c r="R48" s="203" t="s">
        <v>1039</v>
      </c>
    </row>
    <row r="49" spans="1:18" ht="52.5" customHeight="1">
      <c r="A49" s="557"/>
      <c r="B49" s="557"/>
      <c r="C49" s="568"/>
      <c r="D49" s="204"/>
      <c r="E49" s="77">
        <v>2</v>
      </c>
      <c r="F49" s="128" t="s">
        <v>23</v>
      </c>
      <c r="G49" s="80"/>
      <c r="H49" s="138"/>
      <c r="I49" s="67" t="s">
        <v>603</v>
      </c>
      <c r="J49" s="68">
        <v>2</v>
      </c>
      <c r="K49" s="68">
        <f t="shared" si="4"/>
        <v>2</v>
      </c>
      <c r="L49" s="170">
        <f>+'PLAN INDICATIVO 2012 2015'!Y49</f>
        <v>928</v>
      </c>
      <c r="M49" s="170">
        <v>0</v>
      </c>
      <c r="N49" s="170">
        <v>0</v>
      </c>
      <c r="O49" s="93">
        <f t="shared" si="3"/>
        <v>928</v>
      </c>
      <c r="P49" s="202" t="s">
        <v>995</v>
      </c>
      <c r="Q49" s="171" t="s">
        <v>997</v>
      </c>
      <c r="R49" s="203" t="s">
        <v>1039</v>
      </c>
    </row>
    <row r="50" spans="1:18" ht="41.25" customHeight="1">
      <c r="A50" s="557"/>
      <c r="B50" s="557"/>
      <c r="C50" s="568"/>
      <c r="D50" s="209" t="str">
        <f>+'PLAN INDICATIVO 2012 2015'!O50:O52</f>
        <v>2.2,8   Subprograma:  Vigilancia en Salud Pública</v>
      </c>
      <c r="E50" s="77">
        <v>2</v>
      </c>
      <c r="F50" s="128" t="s">
        <v>458</v>
      </c>
      <c r="G50" s="80"/>
      <c r="H50" s="206" t="str">
        <f>+D50</f>
        <v>2.2,8   Subprograma:  Vigilancia en Salud Pública</v>
      </c>
      <c r="I50" s="80" t="s">
        <v>604</v>
      </c>
      <c r="J50" s="68">
        <v>4</v>
      </c>
      <c r="K50" s="68">
        <f t="shared" si="4"/>
        <v>4</v>
      </c>
      <c r="L50" s="170">
        <f>+'PLAN INDICATIVO 2012 2015'!Y50</f>
        <v>500</v>
      </c>
      <c r="M50" s="170">
        <v>0</v>
      </c>
      <c r="N50" s="170">
        <v>0</v>
      </c>
      <c r="O50" s="93">
        <f t="shared" si="3"/>
        <v>500</v>
      </c>
      <c r="P50" s="202" t="s">
        <v>995</v>
      </c>
      <c r="Q50" s="171" t="s">
        <v>997</v>
      </c>
      <c r="R50" s="203" t="s">
        <v>1039</v>
      </c>
    </row>
    <row r="51" spans="1:18" ht="50.25" customHeight="1">
      <c r="A51" s="557"/>
      <c r="B51" s="557"/>
      <c r="C51" s="568"/>
      <c r="D51" s="212"/>
      <c r="E51" s="77">
        <v>2</v>
      </c>
      <c r="F51" s="128" t="s">
        <v>605</v>
      </c>
      <c r="G51" s="80"/>
      <c r="H51" s="213"/>
      <c r="I51" s="80" t="s">
        <v>606</v>
      </c>
      <c r="J51" s="68">
        <v>2</v>
      </c>
      <c r="K51" s="68">
        <f t="shared" si="4"/>
        <v>2</v>
      </c>
      <c r="L51" s="170">
        <f>+'PLAN INDICATIVO 2012 2015'!Y51</f>
        <v>500</v>
      </c>
      <c r="M51" s="170">
        <v>0</v>
      </c>
      <c r="N51" s="170">
        <v>0</v>
      </c>
      <c r="O51" s="93">
        <f t="shared" si="3"/>
        <v>500</v>
      </c>
      <c r="P51" s="202" t="s">
        <v>995</v>
      </c>
      <c r="Q51" s="171" t="s">
        <v>997</v>
      </c>
      <c r="R51" s="203" t="s">
        <v>1039</v>
      </c>
    </row>
    <row r="52" spans="1:18" ht="96" customHeight="1">
      <c r="A52" s="557"/>
      <c r="B52" s="557"/>
      <c r="C52" s="568"/>
      <c r="D52" s="210"/>
      <c r="E52" s="77">
        <v>2</v>
      </c>
      <c r="F52" s="128" t="s">
        <v>334</v>
      </c>
      <c r="G52" s="80"/>
      <c r="H52" s="138"/>
      <c r="I52" s="80" t="s">
        <v>607</v>
      </c>
      <c r="J52" s="68">
        <v>12</v>
      </c>
      <c r="K52" s="68">
        <f t="shared" si="4"/>
        <v>12</v>
      </c>
      <c r="L52" s="170">
        <f>+'PLAN INDICATIVO 2012 2015'!Y52</f>
        <v>500</v>
      </c>
      <c r="M52" s="170">
        <v>0</v>
      </c>
      <c r="N52" s="170">
        <v>0</v>
      </c>
      <c r="O52" s="93">
        <f t="shared" si="3"/>
        <v>500</v>
      </c>
      <c r="P52" s="202" t="s">
        <v>995</v>
      </c>
      <c r="Q52" s="171" t="s">
        <v>997</v>
      </c>
      <c r="R52" s="203" t="s">
        <v>1039</v>
      </c>
    </row>
    <row r="53" spans="1:18" ht="100.5" customHeight="1">
      <c r="A53" s="557"/>
      <c r="B53" s="557"/>
      <c r="C53" s="69">
        <v>20</v>
      </c>
      <c r="D53" s="141" t="str">
        <f>+'PLAN INDICATIVO 2012 2015'!O53</f>
        <v>2.3  Prestación de servicios de salud para la población pobre no asegurada.                                                                                                                                           </v>
      </c>
      <c r="E53" s="77">
        <v>2</v>
      </c>
      <c r="F53" s="128" t="s">
        <v>609</v>
      </c>
      <c r="G53" s="80"/>
      <c r="H53" s="80" t="str">
        <f>+D53</f>
        <v>2.3  Prestación de servicios de salud para la población pobre no asegurada.                                                                                                                                           </v>
      </c>
      <c r="I53" s="67" t="s">
        <v>610</v>
      </c>
      <c r="J53" s="68">
        <v>12</v>
      </c>
      <c r="K53" s="68">
        <f t="shared" si="4"/>
        <v>12</v>
      </c>
      <c r="L53" s="93">
        <f>+'PLAN INDICATIVO 2012 2015'!Y53</f>
        <v>0</v>
      </c>
      <c r="M53" s="93">
        <v>0</v>
      </c>
      <c r="N53" s="176">
        <v>24640</v>
      </c>
      <c r="O53" s="93">
        <f t="shared" si="3"/>
        <v>24640</v>
      </c>
      <c r="P53" s="202" t="s">
        <v>995</v>
      </c>
      <c r="Q53" s="171" t="s">
        <v>997</v>
      </c>
      <c r="R53" s="203" t="s">
        <v>1039</v>
      </c>
    </row>
    <row r="54" spans="1:18" ht="36">
      <c r="A54" s="557"/>
      <c r="B54" s="557"/>
      <c r="C54" s="568">
        <v>5</v>
      </c>
      <c r="D54" s="215" t="str">
        <f>+'PLAN INDICATIVO 2012 2015'!O54:O55</f>
        <v>2.4  Inversiones directas en la red publica según Plan Bienal en equipos.                                                                                                                                             </v>
      </c>
      <c r="E54" s="77">
        <v>2</v>
      </c>
      <c r="F54" s="128" t="s">
        <v>808</v>
      </c>
      <c r="G54" s="80"/>
      <c r="H54" s="206" t="str">
        <f>+D54</f>
        <v>2.4  Inversiones directas en la red publica según Plan Bienal en equipos.                                                                                                                                             </v>
      </c>
      <c r="I54" s="67" t="s">
        <v>17</v>
      </c>
      <c r="J54" s="68"/>
      <c r="K54" s="68">
        <f t="shared" si="4"/>
        <v>0</v>
      </c>
      <c r="L54" s="170">
        <f>+'PLAN INDICATIVO 2012 2015'!Y54</f>
        <v>0</v>
      </c>
      <c r="M54" s="170">
        <v>0</v>
      </c>
      <c r="N54" s="170">
        <v>0</v>
      </c>
      <c r="O54" s="93">
        <f t="shared" si="3"/>
        <v>0</v>
      </c>
      <c r="P54" s="202" t="s">
        <v>995</v>
      </c>
      <c r="Q54" s="171" t="s">
        <v>997</v>
      </c>
      <c r="R54" s="203" t="s">
        <v>1039</v>
      </c>
    </row>
    <row r="55" spans="1:18" ht="54.75" customHeight="1">
      <c r="A55" s="558"/>
      <c r="B55" s="558"/>
      <c r="C55" s="568"/>
      <c r="D55" s="216"/>
      <c r="E55" s="77">
        <v>2</v>
      </c>
      <c r="F55" s="128" t="s">
        <v>612</v>
      </c>
      <c r="G55" s="80"/>
      <c r="H55" s="138"/>
      <c r="I55" s="67" t="s">
        <v>613</v>
      </c>
      <c r="J55" s="68"/>
      <c r="K55" s="68">
        <f t="shared" si="4"/>
        <v>0</v>
      </c>
      <c r="L55" s="93">
        <f>+'PLAN INDICATIVO 2012 2015'!Y55</f>
        <v>0</v>
      </c>
      <c r="M55" s="93">
        <v>0</v>
      </c>
      <c r="N55" s="93">
        <v>0</v>
      </c>
      <c r="O55" s="93">
        <f t="shared" si="3"/>
        <v>0</v>
      </c>
      <c r="P55" s="202" t="s">
        <v>995</v>
      </c>
      <c r="Q55" s="171" t="s">
        <v>997</v>
      </c>
      <c r="R55" s="203" t="s">
        <v>1039</v>
      </c>
    </row>
    <row r="56" spans="1:18" s="43" customFormat="1" ht="31.5" customHeight="1">
      <c r="A56" s="87"/>
      <c r="B56" s="87"/>
      <c r="C56" s="108"/>
      <c r="D56" s="107" t="str">
        <f>+'PLAN INDICATIVO 2012 2015'!O56</f>
        <v>  3. Sector  Agua potable y saneamiento basico    </v>
      </c>
      <c r="E56" s="109"/>
      <c r="F56" s="132"/>
      <c r="G56" s="132"/>
      <c r="H56" s="132"/>
      <c r="I56" s="107"/>
      <c r="J56" s="110"/>
      <c r="K56" s="110"/>
      <c r="L56" s="89">
        <f>L57+L69+L74</f>
        <v>358997</v>
      </c>
      <c r="M56" s="89">
        <f>M57+M69+M74</f>
        <v>113615</v>
      </c>
      <c r="N56" s="89">
        <v>0</v>
      </c>
      <c r="O56" s="89">
        <f t="shared" si="3"/>
        <v>472612</v>
      </c>
      <c r="P56" s="217"/>
      <c r="Q56" s="89"/>
      <c r="R56" s="89"/>
    </row>
    <row r="57" spans="1:18" s="47" customFormat="1" ht="15">
      <c r="A57" s="112"/>
      <c r="B57" s="112"/>
      <c r="C57" s="113"/>
      <c r="D57" s="218" t="str">
        <f>+'PLAN INDICATIVO 2012 2015'!O57</f>
        <v>Agua Potable</v>
      </c>
      <c r="E57" s="115"/>
      <c r="F57" s="111"/>
      <c r="G57" s="112"/>
      <c r="H57" s="112"/>
      <c r="I57" s="112">
        <v>0</v>
      </c>
      <c r="J57" s="113"/>
      <c r="K57" s="113"/>
      <c r="L57" s="182">
        <f>L58+L59+L60+L61+L62+L63+L64+L65+L66+L67+L68</f>
        <v>292098</v>
      </c>
      <c r="M57" s="182">
        <f>M58+M59+M60+M61+M62+M63+M64+M65+M66+M67+M68</f>
        <v>113615</v>
      </c>
      <c r="N57" s="182">
        <f>N58+N59+N60+N61+N62+N63+N64+N65+N66+N67+N68</f>
        <v>0</v>
      </c>
      <c r="O57" s="182">
        <f t="shared" si="3"/>
        <v>405713</v>
      </c>
      <c r="P57" s="182"/>
      <c r="Q57" s="182"/>
      <c r="R57" s="182"/>
    </row>
    <row r="58" spans="1:18" ht="63" customHeight="1">
      <c r="A58" s="556"/>
      <c r="B58" s="556" t="s">
        <v>885</v>
      </c>
      <c r="C58" s="81">
        <v>10</v>
      </c>
      <c r="D58" s="141" t="str">
        <f>+'PLAN INDICATIVO 2012 2015'!O58</f>
        <v>3.1,1     Subsidios-Fondo de solidaridad y predistribucion del ingreso.                                                                                                                                                  </v>
      </c>
      <c r="E58" s="77">
        <v>20</v>
      </c>
      <c r="F58" s="128" t="s">
        <v>224</v>
      </c>
      <c r="G58" s="80"/>
      <c r="H58" s="80" t="str">
        <f>+D58</f>
        <v>3.1,1     Subsidios-Fondo de solidaridad y predistribucion del ingreso.                                                                                                                                                  </v>
      </c>
      <c r="I58" s="67" t="s">
        <v>44</v>
      </c>
      <c r="J58" s="68">
        <v>671</v>
      </c>
      <c r="K58" s="68">
        <f aca="true" t="shared" si="5" ref="K58:K68">+J58</f>
        <v>671</v>
      </c>
      <c r="L58" s="170">
        <v>48329</v>
      </c>
      <c r="M58" s="170">
        <v>0</v>
      </c>
      <c r="N58" s="170">
        <v>0</v>
      </c>
      <c r="O58" s="93">
        <f t="shared" si="3"/>
        <v>48329</v>
      </c>
      <c r="P58" s="202" t="s">
        <v>995</v>
      </c>
      <c r="Q58" s="171" t="s">
        <v>998</v>
      </c>
      <c r="R58" s="203" t="s">
        <v>1039</v>
      </c>
    </row>
    <row r="59" spans="1:18" ht="44.25" customHeight="1">
      <c r="A59" s="557"/>
      <c r="B59" s="557"/>
      <c r="C59" s="568">
        <v>10</v>
      </c>
      <c r="D59" s="205" t="str">
        <f>+'PLAN INDICATIVO 2012 2015'!O59:O61</f>
        <v>3,1,2 Diseño e implantacion de esquemas organizacionales para la administracion y operacion de sistemas de acueducto.                                                                                                  </v>
      </c>
      <c r="E59" s="77">
        <v>10</v>
      </c>
      <c r="F59" s="128" t="s">
        <v>621</v>
      </c>
      <c r="G59" s="80"/>
      <c r="H59" s="206" t="str">
        <f>+D59</f>
        <v>3,1,2 Diseño e implantacion de esquemas organizacionales para la administracion y operacion de sistemas de acueducto.                                                                                                  </v>
      </c>
      <c r="I59" s="67" t="s">
        <v>221</v>
      </c>
      <c r="J59" s="116">
        <v>1</v>
      </c>
      <c r="K59" s="116">
        <f t="shared" si="5"/>
        <v>1</v>
      </c>
      <c r="L59" s="170">
        <v>112769</v>
      </c>
      <c r="M59" s="170">
        <v>0</v>
      </c>
      <c r="N59" s="170">
        <v>0</v>
      </c>
      <c r="O59" s="93">
        <f t="shared" si="3"/>
        <v>112769</v>
      </c>
      <c r="P59" s="202" t="s">
        <v>995</v>
      </c>
      <c r="Q59" s="171" t="s">
        <v>998</v>
      </c>
      <c r="R59" s="203" t="s">
        <v>1039</v>
      </c>
    </row>
    <row r="60" spans="1:18" ht="48" customHeight="1" hidden="1">
      <c r="A60" s="557"/>
      <c r="B60" s="557"/>
      <c r="C60" s="568"/>
      <c r="D60" s="214"/>
      <c r="E60" s="77">
        <v>10</v>
      </c>
      <c r="F60" s="128" t="s">
        <v>837</v>
      </c>
      <c r="G60" s="80"/>
      <c r="H60" s="213"/>
      <c r="I60" s="67" t="s">
        <v>622</v>
      </c>
      <c r="J60" s="68"/>
      <c r="K60" s="68">
        <f t="shared" si="5"/>
        <v>0</v>
      </c>
      <c r="L60" s="170">
        <f>+'PLAN INDICATIVO 2012 2015'!Y60</f>
        <v>0</v>
      </c>
      <c r="M60" s="170">
        <v>0</v>
      </c>
      <c r="N60" s="170">
        <v>0</v>
      </c>
      <c r="O60" s="93">
        <v>20000</v>
      </c>
      <c r="P60" s="202" t="s">
        <v>995</v>
      </c>
      <c r="Q60" s="171" t="s">
        <v>998</v>
      </c>
      <c r="R60" s="203" t="s">
        <v>1039</v>
      </c>
    </row>
    <row r="61" spans="1:18" ht="62.25" customHeight="1">
      <c r="A61" s="557"/>
      <c r="B61" s="557"/>
      <c r="C61" s="568"/>
      <c r="D61" s="204"/>
      <c r="E61" s="77">
        <v>4</v>
      </c>
      <c r="F61" s="128" t="s">
        <v>838</v>
      </c>
      <c r="G61" s="80"/>
      <c r="H61" s="138"/>
      <c r="I61" s="67" t="s">
        <v>623</v>
      </c>
      <c r="J61" s="68">
        <v>50</v>
      </c>
      <c r="K61" s="68">
        <f t="shared" si="5"/>
        <v>50</v>
      </c>
      <c r="L61" s="170">
        <v>5000</v>
      </c>
      <c r="M61" s="170">
        <v>0</v>
      </c>
      <c r="N61" s="170">
        <v>0</v>
      </c>
      <c r="O61" s="170">
        <f t="shared" si="3"/>
        <v>5000</v>
      </c>
      <c r="P61" s="202" t="s">
        <v>995</v>
      </c>
      <c r="Q61" s="171" t="s">
        <v>998</v>
      </c>
      <c r="R61" s="203" t="s">
        <v>1039</v>
      </c>
    </row>
    <row r="62" spans="1:18" ht="72" customHeight="1">
      <c r="A62" s="557"/>
      <c r="B62" s="557"/>
      <c r="C62" s="568">
        <v>10</v>
      </c>
      <c r="D62" s="209" t="str">
        <f>+'PLAN INDICATIVO 2012 2015'!O62:O63</f>
        <v>3,1,3 Construcción de sistemas de acueducto  (excepto obras para el tratamiento de agua potable).                                                                                                                      </v>
      </c>
      <c r="E62" s="77">
        <v>3</v>
      </c>
      <c r="F62" s="128" t="s">
        <v>839</v>
      </c>
      <c r="G62" s="80"/>
      <c r="H62" s="206" t="str">
        <f>+D62</f>
        <v>3,1,3 Construcción de sistemas de acueducto  (excepto obras para el tratamiento de agua potable).                                                                                                                      </v>
      </c>
      <c r="I62" s="67" t="s">
        <v>840</v>
      </c>
      <c r="J62" s="68">
        <v>2</v>
      </c>
      <c r="K62" s="68">
        <f t="shared" si="5"/>
        <v>2</v>
      </c>
      <c r="L62" s="170">
        <v>15000</v>
      </c>
      <c r="M62" s="170">
        <v>0</v>
      </c>
      <c r="N62" s="170">
        <v>0</v>
      </c>
      <c r="O62" s="93">
        <f t="shared" si="3"/>
        <v>15000</v>
      </c>
      <c r="P62" s="202" t="s">
        <v>995</v>
      </c>
      <c r="Q62" s="171" t="s">
        <v>998</v>
      </c>
      <c r="R62" s="203" t="s">
        <v>1039</v>
      </c>
    </row>
    <row r="63" spans="1:18" ht="36">
      <c r="A63" s="557"/>
      <c r="B63" s="557"/>
      <c r="C63" s="568"/>
      <c r="D63" s="210"/>
      <c r="E63" s="77">
        <v>3</v>
      </c>
      <c r="F63" s="128" t="s">
        <v>244</v>
      </c>
      <c r="G63" s="80"/>
      <c r="H63" s="138"/>
      <c r="I63" s="67" t="s">
        <v>625</v>
      </c>
      <c r="J63" s="68">
        <v>50</v>
      </c>
      <c r="K63" s="68">
        <f t="shared" si="5"/>
        <v>50</v>
      </c>
      <c r="L63" s="170">
        <v>30000</v>
      </c>
      <c r="M63" s="170">
        <v>0</v>
      </c>
      <c r="N63" s="170">
        <v>0</v>
      </c>
      <c r="O63" s="93">
        <f t="shared" si="3"/>
        <v>30000</v>
      </c>
      <c r="P63" s="202" t="s">
        <v>995</v>
      </c>
      <c r="Q63" s="171" t="s">
        <v>998</v>
      </c>
      <c r="R63" s="203" t="s">
        <v>1039</v>
      </c>
    </row>
    <row r="64" spans="1:18" ht="36">
      <c r="A64" s="557"/>
      <c r="B64" s="557"/>
      <c r="C64" s="69">
        <v>10</v>
      </c>
      <c r="D64" s="141" t="str">
        <f>+'PLAN INDICATIVO 2012 2015'!O64</f>
        <v>3.1.4     Rehabilitación de sistemas de acueducto.                                                                                                                                                                         </v>
      </c>
      <c r="E64" s="77">
        <v>3</v>
      </c>
      <c r="F64" s="128" t="s">
        <v>627</v>
      </c>
      <c r="G64" s="80"/>
      <c r="H64" s="80" t="str">
        <f>+D64</f>
        <v>3.1.4     Rehabilitación de sistemas de acueducto.                                                                                                                                                                         </v>
      </c>
      <c r="I64" s="67" t="s">
        <v>628</v>
      </c>
      <c r="J64" s="68">
        <v>50</v>
      </c>
      <c r="K64" s="68">
        <f t="shared" si="5"/>
        <v>50</v>
      </c>
      <c r="L64" s="170">
        <v>30000</v>
      </c>
      <c r="M64" s="170"/>
      <c r="N64" s="170">
        <v>0</v>
      </c>
      <c r="O64" s="170">
        <f t="shared" si="3"/>
        <v>30000</v>
      </c>
      <c r="P64" s="202" t="s">
        <v>995</v>
      </c>
      <c r="Q64" s="171" t="s">
        <v>998</v>
      </c>
      <c r="R64" s="203" t="s">
        <v>1039</v>
      </c>
    </row>
    <row r="65" spans="1:18" ht="42" customHeight="1">
      <c r="A65" s="557"/>
      <c r="B65" s="557"/>
      <c r="C65" s="568">
        <v>10</v>
      </c>
      <c r="D65" s="209" t="str">
        <f>+'PLAN INDICATIVO 2012 2015'!O65:O66</f>
        <v>3.1.5     Programas de macro y micro medicion.                                                                                                                                                                            </v>
      </c>
      <c r="E65" s="77">
        <v>3</v>
      </c>
      <c r="F65" s="128" t="s">
        <v>50</v>
      </c>
      <c r="G65" s="80"/>
      <c r="H65" s="206" t="str">
        <f>+D65</f>
        <v>3.1.5     Programas de macro y micro medicion.                                                                                                                                                                            </v>
      </c>
      <c r="I65" s="67" t="s">
        <v>51</v>
      </c>
      <c r="J65" s="68">
        <v>2</v>
      </c>
      <c r="K65" s="68">
        <f t="shared" si="5"/>
        <v>2</v>
      </c>
      <c r="L65" s="170">
        <v>10000</v>
      </c>
      <c r="M65" s="170">
        <v>0</v>
      </c>
      <c r="N65" s="170">
        <v>0</v>
      </c>
      <c r="O65" s="93">
        <f t="shared" si="3"/>
        <v>10000</v>
      </c>
      <c r="P65" s="202" t="s">
        <v>995</v>
      </c>
      <c r="Q65" s="171" t="s">
        <v>998</v>
      </c>
      <c r="R65" s="203" t="s">
        <v>1039</v>
      </c>
    </row>
    <row r="66" spans="1:18" ht="57" customHeight="1">
      <c r="A66" s="557"/>
      <c r="B66" s="557"/>
      <c r="C66" s="568"/>
      <c r="D66" s="210"/>
      <c r="E66" s="77">
        <v>3</v>
      </c>
      <c r="F66" s="128" t="s">
        <v>630</v>
      </c>
      <c r="G66" s="80"/>
      <c r="H66" s="138"/>
      <c r="I66" s="67" t="s">
        <v>631</v>
      </c>
      <c r="J66" s="68">
        <v>12</v>
      </c>
      <c r="K66" s="68">
        <f t="shared" si="5"/>
        <v>12</v>
      </c>
      <c r="L66" s="170">
        <v>36000</v>
      </c>
      <c r="M66" s="170">
        <v>98615</v>
      </c>
      <c r="N66" s="170">
        <v>0</v>
      </c>
      <c r="O66" s="93">
        <f t="shared" si="3"/>
        <v>134615</v>
      </c>
      <c r="P66" s="202" t="s">
        <v>995</v>
      </c>
      <c r="Q66" s="171" t="s">
        <v>998</v>
      </c>
      <c r="R66" s="203" t="s">
        <v>1039</v>
      </c>
    </row>
    <row r="67" spans="1:18" ht="42.75" customHeight="1">
      <c r="A67" s="557"/>
      <c r="B67" s="557"/>
      <c r="C67" s="547">
        <v>10</v>
      </c>
      <c r="D67" s="205" t="str">
        <f>+'PLAN INDICATIVO 2012 2015'!O67:O68</f>
        <v>3.1.6     Plan de ordenamiento y manejo de cuencas (pomca).                                                                                                                                                               </v>
      </c>
      <c r="E67" s="77">
        <v>3</v>
      </c>
      <c r="F67" s="128" t="s">
        <v>45</v>
      </c>
      <c r="G67" s="80"/>
      <c r="H67" s="206" t="str">
        <f>+D67</f>
        <v>3.1.6     Plan de ordenamiento y manejo de cuencas (pomca).                                                                                                                                                               </v>
      </c>
      <c r="I67" s="67" t="s">
        <v>633</v>
      </c>
      <c r="J67" s="68">
        <v>302</v>
      </c>
      <c r="K67" s="68">
        <f t="shared" si="5"/>
        <v>302</v>
      </c>
      <c r="L67" s="170">
        <v>5000</v>
      </c>
      <c r="M67" s="170"/>
      <c r="N67" s="170">
        <v>0</v>
      </c>
      <c r="O67" s="170">
        <f t="shared" si="3"/>
        <v>5000</v>
      </c>
      <c r="P67" s="202" t="s">
        <v>995</v>
      </c>
      <c r="Q67" s="171" t="s">
        <v>998</v>
      </c>
      <c r="R67" s="203" t="s">
        <v>1039</v>
      </c>
    </row>
    <row r="68" spans="1:18" ht="42.75" customHeight="1">
      <c r="A68" s="557"/>
      <c r="B68" s="557"/>
      <c r="C68" s="548"/>
      <c r="D68" s="204"/>
      <c r="E68" s="77">
        <v>3</v>
      </c>
      <c r="F68" s="201" t="s">
        <v>841</v>
      </c>
      <c r="G68" s="63"/>
      <c r="H68" s="138"/>
      <c r="I68" s="117" t="s">
        <v>842</v>
      </c>
      <c r="J68" s="68">
        <v>10</v>
      </c>
      <c r="K68" s="68">
        <f t="shared" si="5"/>
        <v>10</v>
      </c>
      <c r="L68" s="170"/>
      <c r="M68" s="170">
        <v>15000</v>
      </c>
      <c r="N68" s="170">
        <v>0</v>
      </c>
      <c r="O68" s="170">
        <f t="shared" si="3"/>
        <v>15000</v>
      </c>
      <c r="P68" s="202" t="s">
        <v>995</v>
      </c>
      <c r="Q68" s="171" t="s">
        <v>998</v>
      </c>
      <c r="R68" s="203" t="s">
        <v>1039</v>
      </c>
    </row>
    <row r="69" spans="1:18" s="47" customFormat="1" ht="15">
      <c r="A69" s="112"/>
      <c r="B69" s="112"/>
      <c r="C69" s="113"/>
      <c r="D69" s="218" t="str">
        <f>+'PLAN INDICATIVO 2012 2015'!O69</f>
        <v>3,2 Servicio de alcantarillado </v>
      </c>
      <c r="E69" s="118"/>
      <c r="F69" s="183"/>
      <c r="G69" s="183"/>
      <c r="H69" s="183"/>
      <c r="I69" s="119"/>
      <c r="J69" s="113"/>
      <c r="K69" s="113"/>
      <c r="L69" s="182">
        <f>L70+L71+L72+L73</f>
        <v>43699</v>
      </c>
      <c r="M69" s="182">
        <f>M70+M71+M72+M73</f>
        <v>0</v>
      </c>
      <c r="N69" s="182">
        <f>N70+N71+N72+N73</f>
        <v>0</v>
      </c>
      <c r="O69" s="182">
        <f t="shared" si="3"/>
        <v>43699</v>
      </c>
      <c r="P69" s="219"/>
      <c r="Q69" s="182"/>
      <c r="R69" s="182"/>
    </row>
    <row r="70" spans="1:18" ht="75" customHeight="1">
      <c r="A70" s="556"/>
      <c r="B70" s="556" t="s">
        <v>886</v>
      </c>
      <c r="C70" s="81">
        <v>10</v>
      </c>
      <c r="D70" s="141" t="str">
        <f>+'PLAN INDICATIVO 2012 2015'!O70</f>
        <v>3.2.1    Diseño e implantacion de esquemas organizacionales para la administracion y operacion de sistemas de alcantarillado.                                                                                             </v>
      </c>
      <c r="E70" s="77">
        <v>5</v>
      </c>
      <c r="F70" s="128" t="s">
        <v>218</v>
      </c>
      <c r="G70" s="80"/>
      <c r="H70" s="80" t="str">
        <f>+D70</f>
        <v>3.2.1    Diseño e implantacion de esquemas organizacionales para la administracion y operacion de sistemas de alcantarillado.                                                                                             </v>
      </c>
      <c r="I70" s="67" t="s">
        <v>219</v>
      </c>
      <c r="J70" s="116"/>
      <c r="K70" s="116">
        <f>+J70</f>
        <v>0</v>
      </c>
      <c r="L70" s="170">
        <v>15000</v>
      </c>
      <c r="M70" s="170">
        <v>0</v>
      </c>
      <c r="N70" s="170">
        <v>0</v>
      </c>
      <c r="O70" s="93">
        <f t="shared" si="3"/>
        <v>15000</v>
      </c>
      <c r="P70" s="202" t="s">
        <v>995</v>
      </c>
      <c r="Q70" s="171" t="s">
        <v>998</v>
      </c>
      <c r="R70" s="203" t="s">
        <v>1039</v>
      </c>
    </row>
    <row r="71" spans="1:18" ht="48.75" customHeight="1">
      <c r="A71" s="557"/>
      <c r="B71" s="557"/>
      <c r="C71" s="568">
        <v>10</v>
      </c>
      <c r="D71" s="205" t="str">
        <f>+'PLAN INDICATIVO 2012 2015'!O71:O72</f>
        <v>3.2.2    Construccion de sistemas de tratamiento de aguas residuales.                                                                                                                                                     </v>
      </c>
      <c r="E71" s="77">
        <v>5</v>
      </c>
      <c r="F71" s="128" t="s">
        <v>760</v>
      </c>
      <c r="G71" s="80"/>
      <c r="H71" s="206" t="str">
        <f>+D71</f>
        <v>3.2.2    Construccion de sistemas de tratamiento de aguas residuales.                                                                                                                                                     </v>
      </c>
      <c r="I71" s="67" t="s">
        <v>761</v>
      </c>
      <c r="J71" s="68">
        <v>1</v>
      </c>
      <c r="K71" s="68">
        <f>+J71</f>
        <v>1</v>
      </c>
      <c r="L71" s="170">
        <v>12000</v>
      </c>
      <c r="M71" s="170">
        <v>0</v>
      </c>
      <c r="N71" s="170">
        <v>0</v>
      </c>
      <c r="O71" s="170">
        <f t="shared" si="3"/>
        <v>12000</v>
      </c>
      <c r="P71" s="202" t="s">
        <v>995</v>
      </c>
      <c r="Q71" s="171" t="s">
        <v>998</v>
      </c>
      <c r="R71" s="203" t="s">
        <v>1039</v>
      </c>
    </row>
    <row r="72" spans="1:18" ht="39.75" customHeight="1">
      <c r="A72" s="557"/>
      <c r="B72" s="557"/>
      <c r="C72" s="568"/>
      <c r="D72" s="204"/>
      <c r="E72" s="77">
        <v>5</v>
      </c>
      <c r="F72" s="128" t="s">
        <v>843</v>
      </c>
      <c r="G72" s="80"/>
      <c r="H72" s="138"/>
      <c r="I72" s="67" t="s">
        <v>762</v>
      </c>
      <c r="J72" s="68"/>
      <c r="K72" s="68">
        <f>+J72</f>
        <v>0</v>
      </c>
      <c r="L72" s="170">
        <f>+'PLAN INDICATIVO 2012 2015'!Y72</f>
        <v>0</v>
      </c>
      <c r="M72" s="170">
        <v>0</v>
      </c>
      <c r="N72" s="170">
        <v>0</v>
      </c>
      <c r="O72" s="93">
        <f t="shared" si="3"/>
        <v>0</v>
      </c>
      <c r="P72" s="202" t="s">
        <v>995</v>
      </c>
      <c r="Q72" s="171" t="s">
        <v>998</v>
      </c>
      <c r="R72" s="203" t="s">
        <v>1039</v>
      </c>
    </row>
    <row r="73" spans="1:18" ht="36">
      <c r="A73" s="557"/>
      <c r="B73" s="557"/>
      <c r="C73" s="69">
        <v>10</v>
      </c>
      <c r="D73" s="141" t="str">
        <f>+'PLAN INDICATIVO 2012 2015'!O73</f>
        <v>3.2.3    Unidades sanitarias.                                                                                                                                                                                            </v>
      </c>
      <c r="E73" s="77">
        <v>5</v>
      </c>
      <c r="F73" s="128" t="s">
        <v>844</v>
      </c>
      <c r="G73" s="80"/>
      <c r="H73" s="80" t="str">
        <f>+D73</f>
        <v>3.2.3    Unidades sanitarias.                                                                                                                                                                                            </v>
      </c>
      <c r="I73" s="67" t="s">
        <v>764</v>
      </c>
      <c r="J73" s="68"/>
      <c r="K73" s="68">
        <f>+J73</f>
        <v>0</v>
      </c>
      <c r="L73" s="170">
        <v>16699</v>
      </c>
      <c r="M73" s="170">
        <v>0</v>
      </c>
      <c r="N73" s="170">
        <v>0</v>
      </c>
      <c r="O73" s="93">
        <f t="shared" si="3"/>
        <v>16699</v>
      </c>
      <c r="P73" s="202" t="s">
        <v>995</v>
      </c>
      <c r="Q73" s="171" t="s">
        <v>998</v>
      </c>
      <c r="R73" s="203" t="s">
        <v>1039</v>
      </c>
    </row>
    <row r="74" spans="1:18" s="47" customFormat="1" ht="15">
      <c r="A74" s="112"/>
      <c r="B74" s="112"/>
      <c r="C74" s="121"/>
      <c r="D74" s="120" t="str">
        <f>+'PLAN INDICATIVO 2012 2015'!O74</f>
        <v>3.3  Servicio de aseo  </v>
      </c>
      <c r="E74" s="118"/>
      <c r="F74" s="183"/>
      <c r="G74" s="183"/>
      <c r="H74" s="183"/>
      <c r="I74" s="123"/>
      <c r="J74" s="113"/>
      <c r="K74" s="113"/>
      <c r="L74" s="182">
        <f>L75+L76+L77</f>
        <v>23200</v>
      </c>
      <c r="M74" s="182">
        <f>M75+M76+M77</f>
        <v>0</v>
      </c>
      <c r="N74" s="182">
        <f>N75+N76+N77</f>
        <v>0</v>
      </c>
      <c r="O74" s="182">
        <f t="shared" si="3"/>
        <v>23200</v>
      </c>
      <c r="P74" s="219"/>
      <c r="Q74" s="182"/>
      <c r="R74" s="182"/>
    </row>
    <row r="75" spans="1:18" ht="36">
      <c r="A75" s="556"/>
      <c r="B75" s="556" t="s">
        <v>886</v>
      </c>
      <c r="C75" s="568">
        <v>10</v>
      </c>
      <c r="D75" s="220" t="str">
        <f>+'PLAN INDICATIVO 2012 2015'!O75:O77</f>
        <v>3.3.1     Recolección, tratamiento y disposicion final de residuos solidos.                                                                                                                                                </v>
      </c>
      <c r="E75" s="77">
        <v>5</v>
      </c>
      <c r="F75" s="128" t="s">
        <v>54</v>
      </c>
      <c r="G75" s="80"/>
      <c r="H75" s="206" t="str">
        <f>+D75</f>
        <v>3.3.1     Recolección, tratamiento y disposicion final de residuos solidos.                                                                                                                                                </v>
      </c>
      <c r="I75" s="80" t="s">
        <v>766</v>
      </c>
      <c r="J75" s="68">
        <v>52</v>
      </c>
      <c r="K75" s="68">
        <f>+J75</f>
        <v>52</v>
      </c>
      <c r="L75" s="170">
        <v>10200</v>
      </c>
      <c r="M75" s="170">
        <v>0</v>
      </c>
      <c r="N75" s="170">
        <v>0</v>
      </c>
      <c r="O75" s="170">
        <f t="shared" si="3"/>
        <v>10200</v>
      </c>
      <c r="P75" s="202" t="s">
        <v>995</v>
      </c>
      <c r="Q75" s="171" t="s">
        <v>998</v>
      </c>
      <c r="R75" s="203" t="s">
        <v>1039</v>
      </c>
    </row>
    <row r="76" spans="1:18" ht="44.25" customHeight="1">
      <c r="A76" s="557"/>
      <c r="B76" s="557"/>
      <c r="C76" s="568"/>
      <c r="D76" s="221"/>
      <c r="E76" s="77">
        <v>5</v>
      </c>
      <c r="F76" s="128" t="s">
        <v>767</v>
      </c>
      <c r="G76" s="80"/>
      <c r="H76" s="213"/>
      <c r="I76" s="80" t="s">
        <v>768</v>
      </c>
      <c r="J76" s="68">
        <v>671</v>
      </c>
      <c r="K76" s="68">
        <f>+J76</f>
        <v>671</v>
      </c>
      <c r="L76" s="170">
        <v>0</v>
      </c>
      <c r="M76" s="170">
        <v>0</v>
      </c>
      <c r="N76" s="170">
        <v>0</v>
      </c>
      <c r="O76" s="93">
        <f t="shared" si="3"/>
        <v>0</v>
      </c>
      <c r="P76" s="202" t="s">
        <v>995</v>
      </c>
      <c r="Q76" s="171" t="s">
        <v>998</v>
      </c>
      <c r="R76" s="203" t="s">
        <v>1039</v>
      </c>
    </row>
    <row r="77" spans="1:18" ht="66.75" customHeight="1">
      <c r="A77" s="557"/>
      <c r="B77" s="557"/>
      <c r="C77" s="568"/>
      <c r="D77" s="222"/>
      <c r="E77" s="77">
        <v>5</v>
      </c>
      <c r="F77" s="128" t="s">
        <v>769</v>
      </c>
      <c r="G77" s="80"/>
      <c r="H77" s="138"/>
      <c r="I77" s="80" t="s">
        <v>770</v>
      </c>
      <c r="J77" s="124">
        <v>1</v>
      </c>
      <c r="K77" s="124">
        <f>+J77</f>
        <v>1</v>
      </c>
      <c r="L77" s="170">
        <v>13000</v>
      </c>
      <c r="M77" s="170">
        <v>0</v>
      </c>
      <c r="N77" s="170">
        <v>0</v>
      </c>
      <c r="O77" s="93">
        <f t="shared" si="3"/>
        <v>13000</v>
      </c>
      <c r="P77" s="202" t="s">
        <v>995</v>
      </c>
      <c r="Q77" s="171" t="s">
        <v>998</v>
      </c>
      <c r="R77" s="203" t="s">
        <v>1039</v>
      </c>
    </row>
    <row r="78" spans="1:18" s="43" customFormat="1" ht="15">
      <c r="A78" s="87"/>
      <c r="B78" s="87"/>
      <c r="C78" s="126"/>
      <c r="D78" s="85" t="s">
        <v>992</v>
      </c>
      <c r="E78" s="125"/>
      <c r="F78" s="127"/>
      <c r="G78" s="127"/>
      <c r="H78" s="127"/>
      <c r="I78" s="87"/>
      <c r="J78" s="88"/>
      <c r="K78" s="88"/>
      <c r="L78" s="89">
        <f>L79+L80+L81+L82+L83+L84+L85+L86</f>
        <v>69941</v>
      </c>
      <c r="M78" s="89">
        <f>M79+M80+M81+M82+M83+M84+M85+M86</f>
        <v>0</v>
      </c>
      <c r="N78" s="89">
        <f>N79+N80+N81+N82+N83+N84+N85+N86</f>
        <v>0</v>
      </c>
      <c r="O78" s="89">
        <f t="shared" si="3"/>
        <v>69941</v>
      </c>
      <c r="P78" s="217"/>
      <c r="Q78" s="89"/>
      <c r="R78" s="89"/>
    </row>
    <row r="79" spans="1:18" ht="105" customHeight="1">
      <c r="A79" s="556"/>
      <c r="B79" s="556" t="s">
        <v>887</v>
      </c>
      <c r="C79" s="568">
        <v>50</v>
      </c>
      <c r="D79" s="220" t="str">
        <f>+'PLAN INDICATIVO 2012 2015'!O79:O82</f>
        <v>4.1     Fomento, desarrollo y practica del deporte, la recreacion y el aprovechamiento del tiempo libre.                                                                                                                   </v>
      </c>
      <c r="E79" s="77">
        <v>1</v>
      </c>
      <c r="F79" s="128" t="s">
        <v>845</v>
      </c>
      <c r="G79" s="80"/>
      <c r="H79" s="206" t="str">
        <f>+D79</f>
        <v>4.1     Fomento, desarrollo y practica del deporte, la recreacion y el aprovechamiento del tiempo libre.                                                                                                                   </v>
      </c>
      <c r="I79" s="80" t="s">
        <v>639</v>
      </c>
      <c r="J79" s="68">
        <v>4</v>
      </c>
      <c r="K79" s="68">
        <f aca="true" t="shared" si="6" ref="K79:K86">+J79</f>
        <v>4</v>
      </c>
      <c r="L79" s="170">
        <v>17000</v>
      </c>
      <c r="M79" s="170">
        <v>0</v>
      </c>
      <c r="N79" s="170">
        <v>0</v>
      </c>
      <c r="O79" s="170">
        <f t="shared" si="3"/>
        <v>17000</v>
      </c>
      <c r="P79" s="202" t="s">
        <v>995</v>
      </c>
      <c r="Q79" s="171" t="s">
        <v>999</v>
      </c>
      <c r="R79" s="203" t="s">
        <v>1039</v>
      </c>
    </row>
    <row r="80" spans="1:18" ht="45.75" customHeight="1">
      <c r="A80" s="557"/>
      <c r="B80" s="557"/>
      <c r="C80" s="568"/>
      <c r="D80" s="221"/>
      <c r="E80" s="77">
        <v>1</v>
      </c>
      <c r="F80" s="128" t="s">
        <v>640</v>
      </c>
      <c r="G80" s="80"/>
      <c r="H80" s="213"/>
      <c r="I80" s="67" t="s">
        <v>61</v>
      </c>
      <c r="J80" s="68">
        <v>4</v>
      </c>
      <c r="K80" s="68">
        <f t="shared" si="6"/>
        <v>4</v>
      </c>
      <c r="L80" s="170">
        <v>4000</v>
      </c>
      <c r="M80" s="170">
        <v>0</v>
      </c>
      <c r="N80" s="170">
        <v>0</v>
      </c>
      <c r="O80" s="170">
        <f t="shared" si="3"/>
        <v>4000</v>
      </c>
      <c r="P80" s="202" t="s">
        <v>995</v>
      </c>
      <c r="Q80" s="171" t="s">
        <v>999</v>
      </c>
      <c r="R80" s="203" t="s">
        <v>1039</v>
      </c>
    </row>
    <row r="81" spans="1:18" ht="43.5" customHeight="1">
      <c r="A81" s="557"/>
      <c r="B81" s="557"/>
      <c r="C81" s="568"/>
      <c r="D81" s="221"/>
      <c r="E81" s="77">
        <v>1</v>
      </c>
      <c r="F81" s="128" t="s">
        <v>641</v>
      </c>
      <c r="G81" s="80"/>
      <c r="H81" s="213"/>
      <c r="I81" s="67" t="s">
        <v>642</v>
      </c>
      <c r="J81" s="68">
        <v>8</v>
      </c>
      <c r="K81" s="68">
        <f t="shared" si="6"/>
        <v>8</v>
      </c>
      <c r="L81" s="170">
        <v>3000</v>
      </c>
      <c r="M81" s="170">
        <v>0</v>
      </c>
      <c r="N81" s="170">
        <v>0</v>
      </c>
      <c r="O81" s="170">
        <f t="shared" si="3"/>
        <v>3000</v>
      </c>
      <c r="P81" s="202" t="s">
        <v>995</v>
      </c>
      <c r="Q81" s="171" t="s">
        <v>999</v>
      </c>
      <c r="R81" s="203" t="s">
        <v>1039</v>
      </c>
    </row>
    <row r="82" spans="1:18" ht="45.75" customHeight="1">
      <c r="A82" s="557"/>
      <c r="B82" s="557"/>
      <c r="C82" s="568"/>
      <c r="D82" s="222"/>
      <c r="E82" s="77">
        <v>1</v>
      </c>
      <c r="F82" s="128" t="s">
        <v>643</v>
      </c>
      <c r="G82" s="80"/>
      <c r="H82" s="138"/>
      <c r="I82" s="67" t="s">
        <v>644</v>
      </c>
      <c r="J82" s="68">
        <v>12</v>
      </c>
      <c r="K82" s="68">
        <f t="shared" si="6"/>
        <v>12</v>
      </c>
      <c r="L82" s="170">
        <v>12000</v>
      </c>
      <c r="M82" s="170">
        <v>0</v>
      </c>
      <c r="N82" s="170">
        <v>0</v>
      </c>
      <c r="O82" s="170">
        <f t="shared" si="3"/>
        <v>12000</v>
      </c>
      <c r="P82" s="202" t="s">
        <v>995</v>
      </c>
      <c r="Q82" s="171" t="s">
        <v>999</v>
      </c>
      <c r="R82" s="203" t="s">
        <v>1039</v>
      </c>
    </row>
    <row r="83" spans="1:18" ht="36">
      <c r="A83" s="557"/>
      <c r="B83" s="557"/>
      <c r="C83" s="69">
        <v>20</v>
      </c>
      <c r="D83" s="131" t="str">
        <f>+'PLAN INDICATIVO 2012 2015'!O83</f>
        <v>4.2     Construccion, mantenimiento y/o adecuacion de los escenarios deportivos y recreativos.                                                                                                                             </v>
      </c>
      <c r="E83" s="77">
        <v>1</v>
      </c>
      <c r="F83" s="128" t="s">
        <v>809</v>
      </c>
      <c r="G83" s="80"/>
      <c r="H83" s="80" t="str">
        <f>+D83</f>
        <v>4.2     Construccion, mantenimiento y/o adecuacion de los escenarios deportivos y recreativos.                                                                                                                             </v>
      </c>
      <c r="I83" s="76" t="s">
        <v>810</v>
      </c>
      <c r="J83" s="68">
        <v>1</v>
      </c>
      <c r="K83" s="68">
        <f t="shared" si="6"/>
        <v>1</v>
      </c>
      <c r="L83" s="170">
        <v>22941</v>
      </c>
      <c r="M83" s="170">
        <v>0</v>
      </c>
      <c r="N83" s="170">
        <v>0</v>
      </c>
      <c r="O83" s="170">
        <f aca="true" t="shared" si="7" ref="O83:O146">L83+M83+N83</f>
        <v>22941</v>
      </c>
      <c r="P83" s="202" t="s">
        <v>995</v>
      </c>
      <c r="Q83" s="171" t="s">
        <v>999</v>
      </c>
      <c r="R83" s="203" t="s">
        <v>1039</v>
      </c>
    </row>
    <row r="84" spans="1:18" ht="50.25" customHeight="1">
      <c r="A84" s="557"/>
      <c r="B84" s="557"/>
      <c r="C84" s="69">
        <v>10</v>
      </c>
      <c r="D84" s="131" t="str">
        <f>+'PLAN INDICATIVO 2012 2015'!O84</f>
        <v>4.3     Dotacion de escenarios deportivos e implementos para la practica del deporte.                                                                                                                                      </v>
      </c>
      <c r="E84" s="77">
        <v>1</v>
      </c>
      <c r="F84" s="128" t="s">
        <v>846</v>
      </c>
      <c r="G84" s="80"/>
      <c r="H84" s="80" t="str">
        <f>+D84</f>
        <v>4.3     Dotacion de escenarios deportivos e implementos para la practica del deporte.                                                                                                                                      </v>
      </c>
      <c r="I84" s="80" t="s">
        <v>647</v>
      </c>
      <c r="J84" s="68">
        <v>1</v>
      </c>
      <c r="K84" s="68">
        <f t="shared" si="6"/>
        <v>1</v>
      </c>
      <c r="L84" s="170">
        <v>4000</v>
      </c>
      <c r="M84" s="170">
        <v>0</v>
      </c>
      <c r="N84" s="170">
        <v>0</v>
      </c>
      <c r="O84" s="170">
        <f t="shared" si="7"/>
        <v>4000</v>
      </c>
      <c r="P84" s="202" t="s">
        <v>995</v>
      </c>
      <c r="Q84" s="171" t="s">
        <v>999</v>
      </c>
      <c r="R84" s="203" t="s">
        <v>1039</v>
      </c>
    </row>
    <row r="85" spans="1:18" ht="56.25" customHeight="1">
      <c r="A85" s="557"/>
      <c r="B85" s="557"/>
      <c r="C85" s="69">
        <v>10</v>
      </c>
      <c r="D85" s="131" t="str">
        <f>+'PLAN INDICATIVO 2012 2015'!O85</f>
        <v>4.4     Preinversion en infraestructura                                                                                                                                                                                   </v>
      </c>
      <c r="E85" s="77">
        <v>1</v>
      </c>
      <c r="F85" s="128" t="s">
        <v>811</v>
      </c>
      <c r="G85" s="80"/>
      <c r="H85" s="80" t="str">
        <f>+D85</f>
        <v>4.4     Preinversion en infraestructura                                                                                                                                                                                   </v>
      </c>
      <c r="I85" s="67" t="s">
        <v>648</v>
      </c>
      <c r="J85" s="68">
        <v>1</v>
      </c>
      <c r="K85" s="68">
        <f t="shared" si="6"/>
        <v>1</v>
      </c>
      <c r="L85" s="170">
        <v>4000</v>
      </c>
      <c r="M85" s="170">
        <v>0</v>
      </c>
      <c r="N85" s="170">
        <v>0</v>
      </c>
      <c r="O85" s="170">
        <f t="shared" si="7"/>
        <v>4000</v>
      </c>
      <c r="P85" s="202" t="s">
        <v>995</v>
      </c>
      <c r="Q85" s="171" t="s">
        <v>999</v>
      </c>
      <c r="R85" s="203" t="s">
        <v>1039</v>
      </c>
    </row>
    <row r="86" spans="1:18" ht="42" customHeight="1">
      <c r="A86" s="558"/>
      <c r="B86" s="558"/>
      <c r="C86" s="69">
        <v>10</v>
      </c>
      <c r="D86" s="141" t="str">
        <f>+'PLAN INDICATIVO 2012 2015'!O86</f>
        <v>4.5     Pago de instructores contratados para la practica del deporte y la recreacion.                                                                                                                                     </v>
      </c>
      <c r="E86" s="77">
        <v>1</v>
      </c>
      <c r="F86" s="128" t="s">
        <v>195</v>
      </c>
      <c r="G86" s="80"/>
      <c r="H86" s="80" t="str">
        <f>+D86</f>
        <v>4.5     Pago de instructores contratados para la practica del deporte y la recreacion.                                                                                                                                     </v>
      </c>
      <c r="I86" s="80" t="s">
        <v>650</v>
      </c>
      <c r="J86" s="68">
        <v>1</v>
      </c>
      <c r="K86" s="68">
        <f t="shared" si="6"/>
        <v>1</v>
      </c>
      <c r="L86" s="170">
        <v>3000</v>
      </c>
      <c r="M86" s="170">
        <v>0</v>
      </c>
      <c r="N86" s="170">
        <v>0</v>
      </c>
      <c r="O86" s="170">
        <f t="shared" si="7"/>
        <v>3000</v>
      </c>
      <c r="P86" s="202" t="s">
        <v>995</v>
      </c>
      <c r="Q86" s="171" t="s">
        <v>999</v>
      </c>
      <c r="R86" s="203" t="s">
        <v>1039</v>
      </c>
    </row>
    <row r="87" spans="1:18" s="45" customFormat="1" ht="15">
      <c r="A87" s="130"/>
      <c r="B87" s="130"/>
      <c r="C87" s="125"/>
      <c r="D87" s="173" t="s">
        <v>993</v>
      </c>
      <c r="E87" s="175"/>
      <c r="F87" s="223"/>
      <c r="G87" s="129"/>
      <c r="H87" s="129"/>
      <c r="I87" s="130"/>
      <c r="J87" s="88"/>
      <c r="K87" s="88"/>
      <c r="L87" s="89">
        <f>L88+L89+L90+L91+L92+L93+L94+L95+L96+L97</f>
        <v>63705</v>
      </c>
      <c r="M87" s="89">
        <f>M88+M89+M90+M91+M92+M93+M94+M95+M96+M97</f>
        <v>34400</v>
      </c>
      <c r="N87" s="89">
        <f>N88+N89+N90+N91+N92+N93+N94+N95+N96+N97</f>
        <v>0</v>
      </c>
      <c r="O87" s="89">
        <f>L87+M87+N87</f>
        <v>98105</v>
      </c>
      <c r="P87" s="89"/>
      <c r="Q87" s="186"/>
      <c r="R87" s="89"/>
    </row>
    <row r="88" spans="1:18" ht="69.75" customHeight="1">
      <c r="A88" s="556"/>
      <c r="B88" s="556" t="s">
        <v>888</v>
      </c>
      <c r="C88" s="568">
        <v>30</v>
      </c>
      <c r="D88" s="205" t="str">
        <f>+'PLAN INDICATIVO 2012 2015'!O88:O89</f>
        <v>5.1     Fomento, apoyo y difusion de eventos y expresiones artisticas y culturales.                                                                                                                                        </v>
      </c>
      <c r="E88" s="77">
        <v>1</v>
      </c>
      <c r="F88" s="128" t="s">
        <v>812</v>
      </c>
      <c r="G88" s="80"/>
      <c r="H88" s="206" t="str">
        <f>+D88</f>
        <v>5.1     Fomento, apoyo y difusion de eventos y expresiones artisticas y culturales.                                                                                                                                        </v>
      </c>
      <c r="I88" s="80" t="s">
        <v>653</v>
      </c>
      <c r="J88" s="68">
        <v>12</v>
      </c>
      <c r="K88" s="68">
        <f aca="true" t="shared" si="8" ref="K88:K97">+J88</f>
        <v>12</v>
      </c>
      <c r="L88" s="170">
        <v>23000</v>
      </c>
      <c r="M88" s="170">
        <v>11400</v>
      </c>
      <c r="N88" s="170">
        <v>0</v>
      </c>
      <c r="O88" s="170">
        <f t="shared" si="7"/>
        <v>34400</v>
      </c>
      <c r="P88" s="202" t="s">
        <v>995</v>
      </c>
      <c r="Q88" s="171" t="s">
        <v>999</v>
      </c>
      <c r="R88" s="203" t="s">
        <v>1039</v>
      </c>
    </row>
    <row r="89" spans="1:18" ht="36">
      <c r="A89" s="557"/>
      <c r="B89" s="557"/>
      <c r="C89" s="568"/>
      <c r="D89" s="204"/>
      <c r="E89" s="77">
        <v>1</v>
      </c>
      <c r="F89" s="66" t="s">
        <v>654</v>
      </c>
      <c r="G89" s="67"/>
      <c r="H89" s="138"/>
      <c r="I89" s="67" t="s">
        <v>655</v>
      </c>
      <c r="J89" s="68">
        <v>1</v>
      </c>
      <c r="K89" s="68">
        <f t="shared" si="8"/>
        <v>1</v>
      </c>
      <c r="L89" s="170">
        <v>1000</v>
      </c>
      <c r="M89" s="170">
        <v>0</v>
      </c>
      <c r="N89" s="170">
        <v>0</v>
      </c>
      <c r="O89" s="170">
        <f t="shared" si="7"/>
        <v>1000</v>
      </c>
      <c r="P89" s="202" t="s">
        <v>995</v>
      </c>
      <c r="Q89" s="171" t="s">
        <v>999</v>
      </c>
      <c r="R89" s="203" t="s">
        <v>1039</v>
      </c>
    </row>
    <row r="90" spans="1:18" ht="45">
      <c r="A90" s="557"/>
      <c r="B90" s="557"/>
      <c r="C90" s="549">
        <v>20</v>
      </c>
      <c r="D90" s="205" t="str">
        <f>+'PLAN INDICATIVO 2012 2015'!O90:O92</f>
        <v>5.2     Formación, capacitacion e investigacion artística y cultural.                                                                                                                                                      </v>
      </c>
      <c r="E90" s="77">
        <v>1</v>
      </c>
      <c r="F90" s="128" t="s">
        <v>200</v>
      </c>
      <c r="G90" s="80"/>
      <c r="H90" s="206" t="str">
        <f>+D90</f>
        <v>5.2     Formación, capacitacion e investigacion artística y cultural.                                                                                                                                                      </v>
      </c>
      <c r="I90" s="67" t="s">
        <v>657</v>
      </c>
      <c r="J90" s="68">
        <v>30</v>
      </c>
      <c r="K90" s="68">
        <f t="shared" si="8"/>
        <v>30</v>
      </c>
      <c r="L90" s="170">
        <v>15000</v>
      </c>
      <c r="M90" s="170"/>
      <c r="N90" s="170">
        <v>0</v>
      </c>
      <c r="O90" s="170">
        <f t="shared" si="7"/>
        <v>15000</v>
      </c>
      <c r="P90" s="202" t="s">
        <v>995</v>
      </c>
      <c r="Q90" s="171" t="s">
        <v>999</v>
      </c>
      <c r="R90" s="203" t="s">
        <v>1039</v>
      </c>
    </row>
    <row r="91" spans="1:18" ht="45">
      <c r="A91" s="557"/>
      <c r="B91" s="557"/>
      <c r="C91" s="550"/>
      <c r="D91" s="214"/>
      <c r="E91" s="77">
        <v>1</v>
      </c>
      <c r="F91" s="128" t="s">
        <v>237</v>
      </c>
      <c r="G91" s="80"/>
      <c r="H91" s="213"/>
      <c r="I91" s="67" t="s">
        <v>658</v>
      </c>
      <c r="J91" s="68">
        <v>9004</v>
      </c>
      <c r="K91" s="68">
        <f t="shared" si="8"/>
        <v>9004</v>
      </c>
      <c r="L91" s="170">
        <v>1500</v>
      </c>
      <c r="M91" s="170">
        <v>0</v>
      </c>
      <c r="N91" s="170">
        <v>0</v>
      </c>
      <c r="O91" s="170">
        <f t="shared" si="7"/>
        <v>1500</v>
      </c>
      <c r="P91" s="202" t="s">
        <v>995</v>
      </c>
      <c r="Q91" s="171" t="s">
        <v>999</v>
      </c>
      <c r="R91" s="203" t="s">
        <v>1039</v>
      </c>
    </row>
    <row r="92" spans="1:18" ht="45">
      <c r="A92" s="557"/>
      <c r="B92" s="557"/>
      <c r="C92" s="551"/>
      <c r="D92" s="204"/>
      <c r="E92" s="77">
        <v>1</v>
      </c>
      <c r="F92" s="128" t="s">
        <v>63</v>
      </c>
      <c r="G92" s="80"/>
      <c r="H92" s="138"/>
      <c r="I92" s="67" t="s">
        <v>659</v>
      </c>
      <c r="J92" s="68">
        <v>2</v>
      </c>
      <c r="K92" s="68">
        <f t="shared" si="8"/>
        <v>2</v>
      </c>
      <c r="L92" s="170">
        <v>3000</v>
      </c>
      <c r="M92" s="170">
        <v>0</v>
      </c>
      <c r="N92" s="170">
        <v>0</v>
      </c>
      <c r="O92" s="170">
        <f t="shared" si="7"/>
        <v>3000</v>
      </c>
      <c r="P92" s="202" t="s">
        <v>995</v>
      </c>
      <c r="Q92" s="171" t="s">
        <v>999</v>
      </c>
      <c r="R92" s="203" t="s">
        <v>1039</v>
      </c>
    </row>
    <row r="93" spans="1:18" ht="36">
      <c r="A93" s="557"/>
      <c r="B93" s="557"/>
      <c r="C93" s="69">
        <v>10</v>
      </c>
      <c r="D93" s="131" t="str">
        <f>+'PLAN INDICATIVO 2012 2015'!O93</f>
        <v>5.3    Construcción, mantenimiento y adecuación de la infraestructura artística y cultural.                                                                                                                               </v>
      </c>
      <c r="E93" s="77">
        <v>1</v>
      </c>
      <c r="F93" s="128" t="s">
        <v>661</v>
      </c>
      <c r="G93" s="80"/>
      <c r="H93" s="80" t="str">
        <f>+D93</f>
        <v>5.3    Construcción, mantenimiento y adecuación de la infraestructura artística y cultural.                                                                                                                               </v>
      </c>
      <c r="I93" s="67" t="s">
        <v>662</v>
      </c>
      <c r="J93" s="68">
        <v>1</v>
      </c>
      <c r="K93" s="68">
        <f t="shared" si="8"/>
        <v>1</v>
      </c>
      <c r="L93" s="170">
        <v>10000</v>
      </c>
      <c r="M93" s="170">
        <v>0</v>
      </c>
      <c r="N93" s="170">
        <v>0</v>
      </c>
      <c r="O93" s="170">
        <f t="shared" si="7"/>
        <v>10000</v>
      </c>
      <c r="P93" s="202" t="s">
        <v>995</v>
      </c>
      <c r="Q93" s="171" t="s">
        <v>999</v>
      </c>
      <c r="R93" s="203" t="s">
        <v>1039</v>
      </c>
    </row>
    <row r="94" spans="1:18" ht="36">
      <c r="A94" s="557"/>
      <c r="B94" s="557"/>
      <c r="C94" s="69">
        <v>10</v>
      </c>
      <c r="D94" s="131" t="str">
        <f>+'PLAN INDICATIVO 2012 2015'!O94</f>
        <v>5.4     Mantenimiento y dotación de Bibliotecas Públicas                                                                                                                                                                  </v>
      </c>
      <c r="E94" s="77">
        <v>1</v>
      </c>
      <c r="F94" s="128" t="s">
        <v>66</v>
      </c>
      <c r="G94" s="80"/>
      <c r="H94" s="80" t="str">
        <f>+D94</f>
        <v>5.4     Mantenimiento y dotación de Bibliotecas Públicas                                                                                                                                                                  </v>
      </c>
      <c r="I94" s="67" t="s">
        <v>67</v>
      </c>
      <c r="J94" s="68">
        <v>2</v>
      </c>
      <c r="K94" s="68">
        <f t="shared" si="8"/>
        <v>2</v>
      </c>
      <c r="L94" s="170">
        <v>2000</v>
      </c>
      <c r="M94" s="170">
        <v>0</v>
      </c>
      <c r="N94" s="170">
        <v>0</v>
      </c>
      <c r="O94" s="170">
        <f t="shared" si="7"/>
        <v>2000</v>
      </c>
      <c r="P94" s="202" t="s">
        <v>995</v>
      </c>
      <c r="Q94" s="171" t="s">
        <v>999</v>
      </c>
      <c r="R94" s="203" t="s">
        <v>1039</v>
      </c>
    </row>
    <row r="95" spans="1:18" ht="46.5" customHeight="1">
      <c r="A95" s="557"/>
      <c r="B95" s="557"/>
      <c r="C95" s="69">
        <v>10</v>
      </c>
      <c r="D95" s="131" t="str">
        <f>+'PLAN INDICATIVO 2012 2015'!O95</f>
        <v>5.5     Dotación de la infraestructura artística y cultural                                                                                                                                                               </v>
      </c>
      <c r="E95" s="77">
        <v>1</v>
      </c>
      <c r="F95" s="128" t="s">
        <v>68</v>
      </c>
      <c r="G95" s="80"/>
      <c r="H95" s="80" t="str">
        <f>+D95</f>
        <v>5.5     Dotación de la infraestructura artística y cultural                                                                                                                                                               </v>
      </c>
      <c r="I95" s="80" t="s">
        <v>69</v>
      </c>
      <c r="J95" s="68">
        <v>1</v>
      </c>
      <c r="K95" s="68">
        <f t="shared" si="8"/>
        <v>1</v>
      </c>
      <c r="L95" s="170">
        <v>5000</v>
      </c>
      <c r="M95" s="170">
        <v>5000</v>
      </c>
      <c r="N95" s="170">
        <v>0</v>
      </c>
      <c r="O95" s="170">
        <f t="shared" si="7"/>
        <v>10000</v>
      </c>
      <c r="P95" s="202" t="s">
        <v>995</v>
      </c>
      <c r="Q95" s="171" t="s">
        <v>999</v>
      </c>
      <c r="R95" s="203" t="s">
        <v>1039</v>
      </c>
    </row>
    <row r="96" spans="1:18" ht="48" customHeight="1">
      <c r="A96" s="557"/>
      <c r="B96" s="557"/>
      <c r="C96" s="69">
        <v>10</v>
      </c>
      <c r="D96" s="205" t="str">
        <f>+'PLAN INDICATIVO 2012 2015'!O96:O97</f>
        <v>5.6     Pago de instructores y bibliotecologos contratados para la ejecucion de programas y proyectos artísticos y culturales.                                                                                             </v>
      </c>
      <c r="E96" s="77">
        <v>1</v>
      </c>
      <c r="F96" s="128" t="s">
        <v>664</v>
      </c>
      <c r="G96" s="80"/>
      <c r="H96" s="206" t="str">
        <f>+D96</f>
        <v>5.6     Pago de instructores y bibliotecologos contratados para la ejecucion de programas y proyectos artísticos y culturales.                                                                                             </v>
      </c>
      <c r="I96" s="80" t="s">
        <v>665</v>
      </c>
      <c r="J96" s="68">
        <v>1856</v>
      </c>
      <c r="K96" s="68">
        <f t="shared" si="8"/>
        <v>1856</v>
      </c>
      <c r="L96" s="170">
        <v>2500</v>
      </c>
      <c r="M96" s="170">
        <v>18000</v>
      </c>
      <c r="N96" s="170">
        <v>0</v>
      </c>
      <c r="O96" s="170">
        <f t="shared" si="7"/>
        <v>20500</v>
      </c>
      <c r="P96" s="202" t="s">
        <v>995</v>
      </c>
      <c r="Q96" s="171" t="s">
        <v>999</v>
      </c>
      <c r="R96" s="203" t="s">
        <v>1039</v>
      </c>
    </row>
    <row r="97" spans="1:18" ht="36">
      <c r="A97" s="558"/>
      <c r="B97" s="558"/>
      <c r="C97" s="69">
        <v>10</v>
      </c>
      <c r="D97" s="204"/>
      <c r="E97" s="77">
        <v>1</v>
      </c>
      <c r="F97" s="128" t="s">
        <v>70</v>
      </c>
      <c r="G97" s="80"/>
      <c r="H97" s="138"/>
      <c r="I97" s="103" t="s">
        <v>71</v>
      </c>
      <c r="J97" s="68">
        <v>12</v>
      </c>
      <c r="K97" s="68">
        <f t="shared" si="8"/>
        <v>12</v>
      </c>
      <c r="L97" s="170">
        <v>705</v>
      </c>
      <c r="M97" s="170"/>
      <c r="N97" s="170">
        <v>0</v>
      </c>
      <c r="O97" s="170">
        <f t="shared" si="7"/>
        <v>705</v>
      </c>
      <c r="P97" s="202" t="s">
        <v>995</v>
      </c>
      <c r="Q97" s="171" t="s">
        <v>999</v>
      </c>
      <c r="R97" s="203" t="s">
        <v>1039</v>
      </c>
    </row>
    <row r="98" spans="1:18" s="43" customFormat="1" ht="63" customHeight="1">
      <c r="A98" s="87"/>
      <c r="B98" s="87"/>
      <c r="C98" s="133"/>
      <c r="D98" s="134" t="str">
        <f>+'PLAN INDICATIVO 2012 2015'!O98</f>
        <v>6. Sector Servicios públicos diferentes a acueducto alcantarillado y aseo</v>
      </c>
      <c r="E98" s="135"/>
      <c r="F98" s="132"/>
      <c r="G98" s="132"/>
      <c r="H98" s="132"/>
      <c r="I98" s="135"/>
      <c r="J98" s="136"/>
      <c r="K98" s="136"/>
      <c r="L98" s="89">
        <f>L99+L100+L101</f>
        <v>5000</v>
      </c>
      <c r="M98" s="89">
        <f>M99+M100+M101</f>
        <v>95000</v>
      </c>
      <c r="N98" s="89">
        <f>N99+N100+N101</f>
        <v>0</v>
      </c>
      <c r="O98" s="89">
        <f t="shared" si="7"/>
        <v>100000</v>
      </c>
      <c r="P98" s="217"/>
      <c r="Q98" s="89"/>
      <c r="R98" s="89"/>
    </row>
    <row r="99" spans="1:18" ht="36">
      <c r="A99" s="556"/>
      <c r="B99" s="556" t="s">
        <v>889</v>
      </c>
      <c r="C99" s="68">
        <v>40</v>
      </c>
      <c r="D99" s="131" t="str">
        <f>+'PLAN INDICATIVO 2012 2015'!O99</f>
        <v>A6.1     Mantenimiento y expansión del servicio de alumbrado publico.                                                                                                                                                       </v>
      </c>
      <c r="E99" s="77">
        <v>1</v>
      </c>
      <c r="F99" s="128" t="s">
        <v>308</v>
      </c>
      <c r="G99" s="80"/>
      <c r="H99" s="80" t="str">
        <f>+D99</f>
        <v>A6.1     Mantenimiento y expansión del servicio de alumbrado publico.                                                                                                                                                       </v>
      </c>
      <c r="I99" s="67" t="s">
        <v>288</v>
      </c>
      <c r="J99" s="137">
        <v>744</v>
      </c>
      <c r="K99" s="137">
        <f>+J99</f>
        <v>744</v>
      </c>
      <c r="L99" s="170"/>
      <c r="M99" s="170">
        <v>95000</v>
      </c>
      <c r="N99" s="170">
        <v>0</v>
      </c>
      <c r="O99" s="170">
        <f t="shared" si="7"/>
        <v>95000</v>
      </c>
      <c r="P99" s="202" t="s">
        <v>995</v>
      </c>
      <c r="Q99" s="171" t="s">
        <v>1000</v>
      </c>
      <c r="R99" s="203" t="s">
        <v>1039</v>
      </c>
    </row>
    <row r="100" spans="1:18" ht="36">
      <c r="A100" s="557"/>
      <c r="B100" s="557"/>
      <c r="C100" s="138">
        <v>30</v>
      </c>
      <c r="D100" s="131" t="str">
        <f>+'PLAN INDICATIVO 2012 2015'!O100</f>
        <v>6.2     Construcción, adecuación y mantenimiento de infraestructura de servicios públicos.                                                                                                                                 </v>
      </c>
      <c r="E100" s="77">
        <v>1</v>
      </c>
      <c r="F100" s="128" t="s">
        <v>671</v>
      </c>
      <c r="G100" s="80"/>
      <c r="H100" s="80" t="str">
        <f>+D100</f>
        <v>6.2     Construcción, adecuación y mantenimiento de infraestructura de servicios públicos.                                                                                                                                 </v>
      </c>
      <c r="I100" s="67" t="s">
        <v>72</v>
      </c>
      <c r="J100" s="68">
        <v>2113</v>
      </c>
      <c r="K100" s="68">
        <f>+J100</f>
        <v>2113</v>
      </c>
      <c r="L100" s="170">
        <v>5000</v>
      </c>
      <c r="M100" s="170"/>
      <c r="N100" s="170">
        <v>0</v>
      </c>
      <c r="O100" s="170">
        <f t="shared" si="7"/>
        <v>5000</v>
      </c>
      <c r="P100" s="202" t="s">
        <v>995</v>
      </c>
      <c r="Q100" s="171" t="s">
        <v>1000</v>
      </c>
      <c r="R100" s="203" t="s">
        <v>1039</v>
      </c>
    </row>
    <row r="101" spans="1:18" ht="36">
      <c r="A101" s="557"/>
      <c r="B101" s="557"/>
      <c r="C101" s="81">
        <v>30</v>
      </c>
      <c r="D101" s="131" t="str">
        <f>+'PLAN INDICATIVO 2012 2015'!O101</f>
        <v>6.3     Distribución de gas combustible                                                                                                                                                                                   </v>
      </c>
      <c r="E101" s="77">
        <v>1</v>
      </c>
      <c r="F101" s="128" t="s">
        <v>460</v>
      </c>
      <c r="G101" s="80"/>
      <c r="H101" s="80" t="str">
        <f>+D101</f>
        <v>6.3     Distribución de gas combustible                                                                                                                                                                                   </v>
      </c>
      <c r="I101" s="67" t="s">
        <v>461</v>
      </c>
      <c r="J101" s="137"/>
      <c r="K101" s="137">
        <f>+J101</f>
        <v>0</v>
      </c>
      <c r="L101" s="170">
        <v>0</v>
      </c>
      <c r="M101" s="170">
        <v>0</v>
      </c>
      <c r="N101" s="170">
        <v>0</v>
      </c>
      <c r="O101" s="170">
        <f t="shared" si="7"/>
        <v>0</v>
      </c>
      <c r="P101" s="202" t="s">
        <v>995</v>
      </c>
      <c r="Q101" s="171" t="s">
        <v>1000</v>
      </c>
      <c r="R101" s="203" t="s">
        <v>1039</v>
      </c>
    </row>
    <row r="102" spans="1:18" s="43" customFormat="1" ht="15">
      <c r="A102" s="87"/>
      <c r="B102" s="87"/>
      <c r="C102" s="88"/>
      <c r="D102" s="139" t="str">
        <f>+'PLAN INDICATIVO 2012 2015'!O102</f>
        <v> 7. Sector Vivienda       </v>
      </c>
      <c r="E102" s="140"/>
      <c r="F102" s="132"/>
      <c r="G102" s="132"/>
      <c r="H102" s="132"/>
      <c r="I102" s="87"/>
      <c r="J102" s="88"/>
      <c r="K102" s="88"/>
      <c r="L102" s="89">
        <f>L103+L104</f>
        <v>37000</v>
      </c>
      <c r="M102" s="89">
        <f>M103+M104</f>
        <v>0</v>
      </c>
      <c r="N102" s="89">
        <f>N103+N104</f>
        <v>0</v>
      </c>
      <c r="O102" s="89">
        <f t="shared" si="7"/>
        <v>37000</v>
      </c>
      <c r="P102" s="217"/>
      <c r="Q102" s="89"/>
      <c r="R102" s="89"/>
    </row>
    <row r="103" spans="1:18" ht="43.5" customHeight="1">
      <c r="A103" s="556"/>
      <c r="B103" s="556" t="s">
        <v>890</v>
      </c>
      <c r="C103" s="81">
        <v>50</v>
      </c>
      <c r="D103" s="131" t="str">
        <f>+'PLAN INDICATIVO 2012 2015'!O103</f>
        <v>7.1     Planes y proyectos de mejoramiento de Vivienda y Saneamiento Básico.                                                                                                                                               </v>
      </c>
      <c r="E103" s="77">
        <v>1</v>
      </c>
      <c r="F103" s="128" t="s">
        <v>238</v>
      </c>
      <c r="G103" s="80"/>
      <c r="H103" s="80" t="str">
        <f>+D103</f>
        <v>7.1     Planes y proyectos de mejoramiento de Vivienda y Saneamiento Básico.                                                                                                                                               </v>
      </c>
      <c r="I103" s="67" t="s">
        <v>73</v>
      </c>
      <c r="J103" s="68">
        <v>50</v>
      </c>
      <c r="K103" s="68">
        <f>+J103</f>
        <v>50</v>
      </c>
      <c r="L103" s="170">
        <v>27000</v>
      </c>
      <c r="M103" s="170"/>
      <c r="N103" s="170">
        <v>0</v>
      </c>
      <c r="O103" s="170">
        <f t="shared" si="7"/>
        <v>27000</v>
      </c>
      <c r="P103" s="202" t="s">
        <v>995</v>
      </c>
      <c r="Q103" s="171" t="s">
        <v>1000</v>
      </c>
      <c r="R103" s="203" t="s">
        <v>1039</v>
      </c>
    </row>
    <row r="104" spans="1:18" ht="61.5" customHeight="1">
      <c r="A104" s="558"/>
      <c r="B104" s="558"/>
      <c r="C104" s="69">
        <v>50</v>
      </c>
      <c r="D104" s="131" t="str">
        <f>+'PLAN INDICATIVO 2012 2015'!O104</f>
        <v>7.2    Subsidios para reubicación de viviendas asentadas en zonas alto riesgo.                                                                                                                                            </v>
      </c>
      <c r="E104" s="77">
        <v>1</v>
      </c>
      <c r="F104" s="128" t="s">
        <v>799</v>
      </c>
      <c r="G104" s="80"/>
      <c r="H104" s="80" t="str">
        <f>+D104</f>
        <v>7.2    Subsidios para reubicación de viviendas asentadas en zonas alto riesgo.                                                                                                                                            </v>
      </c>
      <c r="I104" s="67" t="s">
        <v>800</v>
      </c>
      <c r="J104" s="68">
        <v>10</v>
      </c>
      <c r="K104" s="68">
        <f>+J104</f>
        <v>10</v>
      </c>
      <c r="L104" s="170">
        <v>10000</v>
      </c>
      <c r="M104" s="170">
        <v>0</v>
      </c>
      <c r="N104" s="170">
        <v>0</v>
      </c>
      <c r="O104" s="170">
        <f t="shared" si="7"/>
        <v>10000</v>
      </c>
      <c r="P104" s="202" t="s">
        <v>995</v>
      </c>
      <c r="Q104" s="171" t="s">
        <v>1000</v>
      </c>
      <c r="R104" s="203" t="s">
        <v>1039</v>
      </c>
    </row>
    <row r="105" spans="1:18" s="43" customFormat="1" ht="15">
      <c r="A105" s="87"/>
      <c r="B105" s="87"/>
      <c r="C105" s="88"/>
      <c r="D105" s="139" t="str">
        <f>+'PLAN INDICATIVO 2012 2015'!O105</f>
        <v>8. Sector  Agropecuario</v>
      </c>
      <c r="E105" s="140"/>
      <c r="F105" s="132"/>
      <c r="G105" s="132"/>
      <c r="H105" s="132"/>
      <c r="I105" s="87"/>
      <c r="J105" s="88"/>
      <c r="K105" s="88"/>
      <c r="L105" s="89">
        <f>L106+L107+L108+L109+L110+L111+L112+L113+L114+L115</f>
        <v>132000</v>
      </c>
      <c r="M105" s="89">
        <f>M106+M107+M108+M109+M110+M111+M112+M113+M114+M115</f>
        <v>0</v>
      </c>
      <c r="N105" s="89">
        <f>N106+N107+N108+N109+N110+N111+N112+N113+N114+N115</f>
        <v>0</v>
      </c>
      <c r="O105" s="89">
        <f t="shared" si="7"/>
        <v>132000</v>
      </c>
      <c r="P105" s="217"/>
      <c r="Q105" s="89"/>
      <c r="R105" s="89"/>
    </row>
    <row r="106" spans="1:18" ht="36">
      <c r="A106" s="556"/>
      <c r="B106" s="556" t="s">
        <v>891</v>
      </c>
      <c r="C106" s="552">
        <v>20</v>
      </c>
      <c r="D106" s="205" t="str">
        <f>+'PLAN INDICATIVO 2012 2015'!O106:O107</f>
        <v>8.1     Montaje, dotación y mantenimiento de granjas experimentales.                                                                                                                                                       </v>
      </c>
      <c r="E106" s="77">
        <v>1</v>
      </c>
      <c r="F106" s="128" t="s">
        <v>847</v>
      </c>
      <c r="G106" s="80"/>
      <c r="H106" s="206" t="str">
        <f>+D106</f>
        <v>8.1     Montaje, dotación y mantenimiento de granjas experimentales.                                                                                                                                                       </v>
      </c>
      <c r="I106" s="80" t="s">
        <v>258</v>
      </c>
      <c r="J106" s="68">
        <v>10</v>
      </c>
      <c r="K106" s="68">
        <f aca="true" t="shared" si="9" ref="K106:K115">+J106</f>
        <v>10</v>
      </c>
      <c r="L106" s="170">
        <v>70000</v>
      </c>
      <c r="M106" s="170">
        <v>0</v>
      </c>
      <c r="N106" s="170">
        <v>0</v>
      </c>
      <c r="O106" s="170">
        <f t="shared" si="7"/>
        <v>70000</v>
      </c>
      <c r="P106" s="202" t="s">
        <v>995</v>
      </c>
      <c r="Q106" s="171" t="s">
        <v>1001</v>
      </c>
      <c r="R106" s="203" t="s">
        <v>1039</v>
      </c>
    </row>
    <row r="107" spans="1:18" ht="51" customHeight="1">
      <c r="A107" s="557"/>
      <c r="B107" s="557"/>
      <c r="C107" s="552"/>
      <c r="D107" s="204"/>
      <c r="E107" s="77">
        <v>1</v>
      </c>
      <c r="F107" s="128" t="s">
        <v>848</v>
      </c>
      <c r="G107" s="80"/>
      <c r="H107" s="138"/>
      <c r="I107" s="80" t="s">
        <v>674</v>
      </c>
      <c r="J107" s="68">
        <v>10</v>
      </c>
      <c r="K107" s="68">
        <f t="shared" si="9"/>
        <v>10</v>
      </c>
      <c r="L107" s="170">
        <v>20000</v>
      </c>
      <c r="M107" s="170">
        <v>0</v>
      </c>
      <c r="N107" s="170">
        <v>0</v>
      </c>
      <c r="O107" s="170">
        <f t="shared" si="7"/>
        <v>20000</v>
      </c>
      <c r="P107" s="202" t="s">
        <v>995</v>
      </c>
      <c r="Q107" s="171" t="s">
        <v>1001</v>
      </c>
      <c r="R107" s="203" t="s">
        <v>1039</v>
      </c>
    </row>
    <row r="108" spans="1:18" ht="61.5" customHeight="1">
      <c r="A108" s="557"/>
      <c r="B108" s="557"/>
      <c r="C108" s="69">
        <v>20</v>
      </c>
      <c r="D108" s="141" t="str">
        <f>+'PLAN INDICATIVO 2012 2015'!O108</f>
        <v>8.2    Proyectos de construccion y mantenimiento de distritos de riego y adecuacion de tierras.                                                                                                                           </v>
      </c>
      <c r="E108" s="77">
        <v>1</v>
      </c>
      <c r="F108" s="128" t="s">
        <v>849</v>
      </c>
      <c r="G108" s="80"/>
      <c r="H108" s="80" t="str">
        <f>+D108</f>
        <v>8.2    Proyectos de construccion y mantenimiento de distritos de riego y adecuacion de tierras.                                                                                                                           </v>
      </c>
      <c r="I108" s="80" t="s">
        <v>813</v>
      </c>
      <c r="J108" s="68">
        <v>1</v>
      </c>
      <c r="K108" s="68">
        <f t="shared" si="9"/>
        <v>1</v>
      </c>
      <c r="L108" s="170">
        <v>12000</v>
      </c>
      <c r="M108" s="170">
        <v>0</v>
      </c>
      <c r="N108" s="170">
        <v>0</v>
      </c>
      <c r="O108" s="170">
        <f t="shared" si="7"/>
        <v>12000</v>
      </c>
      <c r="P108" s="202" t="s">
        <v>995</v>
      </c>
      <c r="Q108" s="171" t="s">
        <v>1001</v>
      </c>
      <c r="R108" s="203" t="s">
        <v>1039</v>
      </c>
    </row>
    <row r="109" spans="1:18" ht="44.25" customHeight="1">
      <c r="A109" s="557"/>
      <c r="B109" s="557"/>
      <c r="C109" s="552">
        <v>30</v>
      </c>
      <c r="D109" s="209" t="str">
        <f>+'PLAN INDICATIVO 2012 2015'!O109:O111</f>
        <v>8.3     Promoción de alianzas, asociaciones u otras formas asociativas de productores.                                                                                                                                     </v>
      </c>
      <c r="E109" s="77">
        <v>1</v>
      </c>
      <c r="F109" s="128" t="s">
        <v>775</v>
      </c>
      <c r="G109" s="80"/>
      <c r="H109" s="206" t="str">
        <f>+D109</f>
        <v>8.3     Promoción de alianzas, asociaciones u otras formas asociativas de productores.                                                                                                                                     </v>
      </c>
      <c r="I109" s="80" t="s">
        <v>677</v>
      </c>
      <c r="J109" s="116">
        <v>1</v>
      </c>
      <c r="K109" s="116">
        <f t="shared" si="9"/>
        <v>1</v>
      </c>
      <c r="L109" s="170">
        <v>3000</v>
      </c>
      <c r="M109" s="170">
        <v>0</v>
      </c>
      <c r="N109" s="170">
        <v>0</v>
      </c>
      <c r="O109" s="170">
        <f t="shared" si="7"/>
        <v>3000</v>
      </c>
      <c r="P109" s="202" t="s">
        <v>995</v>
      </c>
      <c r="Q109" s="171" t="s">
        <v>1001</v>
      </c>
      <c r="R109" s="203" t="s">
        <v>1039</v>
      </c>
    </row>
    <row r="110" spans="1:18" ht="45">
      <c r="A110" s="557"/>
      <c r="B110" s="557"/>
      <c r="C110" s="552"/>
      <c r="D110" s="212"/>
      <c r="E110" s="77">
        <v>1</v>
      </c>
      <c r="F110" s="128" t="s">
        <v>291</v>
      </c>
      <c r="G110" s="80"/>
      <c r="H110" s="213"/>
      <c r="I110" s="80" t="s">
        <v>678</v>
      </c>
      <c r="J110" s="68">
        <v>25</v>
      </c>
      <c r="K110" s="68">
        <f t="shared" si="9"/>
        <v>25</v>
      </c>
      <c r="L110" s="170">
        <v>3000</v>
      </c>
      <c r="M110" s="170">
        <v>0</v>
      </c>
      <c r="N110" s="170">
        <v>0</v>
      </c>
      <c r="O110" s="170">
        <f t="shared" si="7"/>
        <v>3000</v>
      </c>
      <c r="P110" s="202" t="s">
        <v>995</v>
      </c>
      <c r="Q110" s="171" t="s">
        <v>1001</v>
      </c>
      <c r="R110" s="203" t="s">
        <v>1039</v>
      </c>
    </row>
    <row r="111" spans="1:18" ht="78" customHeight="1">
      <c r="A111" s="557"/>
      <c r="B111" s="557"/>
      <c r="C111" s="552"/>
      <c r="D111" s="210"/>
      <c r="E111" s="77">
        <v>1</v>
      </c>
      <c r="F111" s="128" t="s">
        <v>850</v>
      </c>
      <c r="G111" s="80"/>
      <c r="H111" s="138"/>
      <c r="I111" s="67" t="s">
        <v>679</v>
      </c>
      <c r="J111" s="68">
        <v>50</v>
      </c>
      <c r="K111" s="68">
        <f t="shared" si="9"/>
        <v>50</v>
      </c>
      <c r="L111" s="170">
        <v>4000</v>
      </c>
      <c r="M111" s="170">
        <v>0</v>
      </c>
      <c r="N111" s="170">
        <v>0</v>
      </c>
      <c r="O111" s="170">
        <f t="shared" si="7"/>
        <v>4000</v>
      </c>
      <c r="P111" s="202" t="s">
        <v>995</v>
      </c>
      <c r="Q111" s="171" t="s">
        <v>1001</v>
      </c>
      <c r="R111" s="203" t="s">
        <v>1039</v>
      </c>
    </row>
    <row r="112" spans="1:18" ht="36">
      <c r="A112" s="557"/>
      <c r="B112" s="557"/>
      <c r="C112" s="552">
        <v>30</v>
      </c>
      <c r="D112" s="209" t="str">
        <f>+'PLAN INDICATIVO 2012 2015'!O112:O115</f>
        <v>8,4  Programas y proyectos de asistencia técnica  directa rural.</v>
      </c>
      <c r="E112" s="77">
        <v>1</v>
      </c>
      <c r="F112" s="128" t="s">
        <v>851</v>
      </c>
      <c r="G112" s="80"/>
      <c r="H112" s="206" t="str">
        <f>+D112</f>
        <v>8,4  Programas y proyectos de asistencia técnica  directa rural.</v>
      </c>
      <c r="I112" s="80" t="s">
        <v>681</v>
      </c>
      <c r="J112" s="68">
        <v>15</v>
      </c>
      <c r="K112" s="68">
        <f t="shared" si="9"/>
        <v>15</v>
      </c>
      <c r="L112" s="170">
        <v>5000</v>
      </c>
      <c r="M112" s="170">
        <v>0</v>
      </c>
      <c r="N112" s="170">
        <v>0</v>
      </c>
      <c r="O112" s="170">
        <f t="shared" si="7"/>
        <v>5000</v>
      </c>
      <c r="P112" s="202" t="s">
        <v>995</v>
      </c>
      <c r="Q112" s="171" t="s">
        <v>1001</v>
      </c>
      <c r="R112" s="203" t="s">
        <v>1039</v>
      </c>
    </row>
    <row r="113" spans="1:18" ht="52.5" customHeight="1">
      <c r="A113" s="557"/>
      <c r="B113" s="557"/>
      <c r="C113" s="552"/>
      <c r="D113" s="212"/>
      <c r="E113" s="77">
        <v>1</v>
      </c>
      <c r="F113" s="128" t="s">
        <v>293</v>
      </c>
      <c r="G113" s="80"/>
      <c r="H113" s="213"/>
      <c r="I113" s="80" t="s">
        <v>294</v>
      </c>
      <c r="J113" s="68">
        <v>300</v>
      </c>
      <c r="K113" s="68">
        <f t="shared" si="9"/>
        <v>300</v>
      </c>
      <c r="L113" s="170">
        <v>5000</v>
      </c>
      <c r="M113" s="170">
        <v>0</v>
      </c>
      <c r="N113" s="170">
        <v>0</v>
      </c>
      <c r="O113" s="170">
        <f t="shared" si="7"/>
        <v>5000</v>
      </c>
      <c r="P113" s="202" t="s">
        <v>995</v>
      </c>
      <c r="Q113" s="171" t="s">
        <v>1001</v>
      </c>
      <c r="R113" s="203" t="s">
        <v>1039</v>
      </c>
    </row>
    <row r="114" spans="1:18" ht="45">
      <c r="A114" s="557"/>
      <c r="B114" s="557"/>
      <c r="C114" s="552"/>
      <c r="D114" s="212"/>
      <c r="E114" s="77">
        <v>1</v>
      </c>
      <c r="F114" s="128" t="s">
        <v>814</v>
      </c>
      <c r="G114" s="80"/>
      <c r="H114" s="213"/>
      <c r="I114" s="67" t="s">
        <v>815</v>
      </c>
      <c r="J114" s="68">
        <v>25</v>
      </c>
      <c r="K114" s="68">
        <f t="shared" si="9"/>
        <v>25</v>
      </c>
      <c r="L114" s="170">
        <v>5000</v>
      </c>
      <c r="M114" s="170">
        <v>0</v>
      </c>
      <c r="N114" s="170">
        <v>0</v>
      </c>
      <c r="O114" s="170">
        <f t="shared" si="7"/>
        <v>5000</v>
      </c>
      <c r="P114" s="202" t="s">
        <v>995</v>
      </c>
      <c r="Q114" s="171" t="s">
        <v>1001</v>
      </c>
      <c r="R114" s="203" t="s">
        <v>1039</v>
      </c>
    </row>
    <row r="115" spans="1:18" ht="51" customHeight="1">
      <c r="A115" s="558"/>
      <c r="B115" s="558"/>
      <c r="C115" s="552"/>
      <c r="D115" s="210"/>
      <c r="E115" s="77">
        <v>1</v>
      </c>
      <c r="F115" s="128" t="s">
        <v>852</v>
      </c>
      <c r="G115" s="80"/>
      <c r="H115" s="138"/>
      <c r="I115" s="67" t="s">
        <v>853</v>
      </c>
      <c r="J115" s="68">
        <v>1</v>
      </c>
      <c r="K115" s="68">
        <f t="shared" si="9"/>
        <v>1</v>
      </c>
      <c r="L115" s="170">
        <v>5000</v>
      </c>
      <c r="M115" s="170">
        <v>0</v>
      </c>
      <c r="N115" s="170">
        <v>0</v>
      </c>
      <c r="O115" s="170">
        <f t="shared" si="7"/>
        <v>5000</v>
      </c>
      <c r="P115" s="202" t="s">
        <v>995</v>
      </c>
      <c r="Q115" s="171" t="s">
        <v>1001</v>
      </c>
      <c r="R115" s="203" t="s">
        <v>1039</v>
      </c>
    </row>
    <row r="116" spans="1:18" s="43" customFormat="1" ht="15">
      <c r="A116" s="87"/>
      <c r="B116" s="87"/>
      <c r="C116" s="88"/>
      <c r="D116" s="139" t="str">
        <f>+'PLAN INDICATIVO 2012 2015'!O116</f>
        <v>9. Sector Transporte  </v>
      </c>
      <c r="E116" s="140"/>
      <c r="F116" s="132"/>
      <c r="G116" s="132"/>
      <c r="H116" s="132"/>
      <c r="I116" s="87"/>
      <c r="J116" s="88"/>
      <c r="K116" s="88"/>
      <c r="L116" s="89">
        <f>L117+L118+L119+L120+L121+L122+L123+L124+L125</f>
        <v>232000</v>
      </c>
      <c r="M116" s="89">
        <f>M117+M118+M119+M120+M121+M122+M123+M124+M125</f>
        <v>0</v>
      </c>
      <c r="N116" s="89">
        <f>N117+N118+N119+N120+N121+N122+N123+N124+N125</f>
        <v>881302</v>
      </c>
      <c r="O116" s="89">
        <f t="shared" si="7"/>
        <v>1113302</v>
      </c>
      <c r="P116" s="217"/>
      <c r="Q116" s="89"/>
      <c r="R116" s="89"/>
    </row>
    <row r="117" spans="1:18" ht="54.75" customHeight="1">
      <c r="A117" s="556"/>
      <c r="B117" s="556" t="s">
        <v>892</v>
      </c>
      <c r="C117" s="552">
        <v>40</v>
      </c>
      <c r="D117" s="220" t="str">
        <f>+'PLAN INDICATIVO 2012 2015'!O117:O120</f>
        <v>9.1     Construcción y Mejoramiento de vias.                                                                                                                                                                                              </v>
      </c>
      <c r="E117" s="77">
        <v>1</v>
      </c>
      <c r="F117" s="128" t="s">
        <v>324</v>
      </c>
      <c r="G117" s="80"/>
      <c r="H117" s="224" t="str">
        <f>+D117</f>
        <v>9.1     Construcción y Mejoramiento de vias.                                                                                                                                                                                              </v>
      </c>
      <c r="I117" s="67" t="s">
        <v>523</v>
      </c>
      <c r="J117" s="68">
        <v>7350</v>
      </c>
      <c r="K117" s="68">
        <f aca="true" t="shared" si="10" ref="K117:K125">+J117</f>
        <v>7350</v>
      </c>
      <c r="L117" s="170">
        <v>15000</v>
      </c>
      <c r="M117" s="170"/>
      <c r="N117" s="170">
        <v>0</v>
      </c>
      <c r="O117" s="170">
        <f t="shared" si="7"/>
        <v>15000</v>
      </c>
      <c r="P117" s="202" t="s">
        <v>995</v>
      </c>
      <c r="Q117" s="171" t="s">
        <v>1000</v>
      </c>
      <c r="R117" s="203" t="s">
        <v>1039</v>
      </c>
    </row>
    <row r="118" spans="1:18" ht="36">
      <c r="A118" s="557"/>
      <c r="B118" s="557"/>
      <c r="C118" s="552"/>
      <c r="D118" s="221"/>
      <c r="E118" s="77">
        <v>1</v>
      </c>
      <c r="F118" s="128" t="s">
        <v>801</v>
      </c>
      <c r="G118" s="80"/>
      <c r="H118" s="225"/>
      <c r="I118" s="80" t="s">
        <v>802</v>
      </c>
      <c r="J118" s="68">
        <v>600</v>
      </c>
      <c r="K118" s="68">
        <f t="shared" si="10"/>
        <v>600</v>
      </c>
      <c r="L118" s="170">
        <v>20000</v>
      </c>
      <c r="M118" s="170"/>
      <c r="N118" s="170">
        <v>0</v>
      </c>
      <c r="O118" s="170">
        <f t="shared" si="7"/>
        <v>20000</v>
      </c>
      <c r="P118" s="202" t="s">
        <v>995</v>
      </c>
      <c r="Q118" s="171" t="s">
        <v>1000</v>
      </c>
      <c r="R118" s="203" t="s">
        <v>1039</v>
      </c>
    </row>
    <row r="119" spans="1:18" ht="36">
      <c r="A119" s="557"/>
      <c r="B119" s="557"/>
      <c r="C119" s="552"/>
      <c r="D119" s="221"/>
      <c r="E119" s="77">
        <v>1</v>
      </c>
      <c r="F119" s="128" t="s">
        <v>860</v>
      </c>
      <c r="G119" s="226"/>
      <c r="H119" s="225"/>
      <c r="I119" s="142" t="s">
        <v>861</v>
      </c>
      <c r="J119" s="116">
        <v>0.5</v>
      </c>
      <c r="K119" s="116">
        <f t="shared" si="10"/>
        <v>0.5</v>
      </c>
      <c r="L119" s="170"/>
      <c r="M119" s="170"/>
      <c r="N119" s="170">
        <v>881302</v>
      </c>
      <c r="O119" s="170">
        <f t="shared" si="7"/>
        <v>881302</v>
      </c>
      <c r="P119" s="202" t="s">
        <v>995</v>
      </c>
      <c r="Q119" s="171" t="s">
        <v>1000</v>
      </c>
      <c r="R119" s="203" t="s">
        <v>1039</v>
      </c>
    </row>
    <row r="120" spans="1:18" ht="36">
      <c r="A120" s="557"/>
      <c r="B120" s="557"/>
      <c r="C120" s="552"/>
      <c r="D120" s="222"/>
      <c r="E120" s="77">
        <v>1</v>
      </c>
      <c r="F120" s="128" t="s">
        <v>158</v>
      </c>
      <c r="G120" s="80"/>
      <c r="H120" s="227"/>
      <c r="I120" s="80" t="s">
        <v>524</v>
      </c>
      <c r="J120" s="68">
        <v>10</v>
      </c>
      <c r="K120" s="68">
        <f t="shared" si="10"/>
        <v>10</v>
      </c>
      <c r="L120" s="170">
        <v>30000</v>
      </c>
      <c r="M120" s="170"/>
      <c r="N120" s="170">
        <v>0</v>
      </c>
      <c r="O120" s="170">
        <f t="shared" si="7"/>
        <v>30000</v>
      </c>
      <c r="P120" s="202" t="s">
        <v>995</v>
      </c>
      <c r="Q120" s="171" t="s">
        <v>1000</v>
      </c>
      <c r="R120" s="203" t="s">
        <v>1039</v>
      </c>
    </row>
    <row r="121" spans="1:18" ht="36">
      <c r="A121" s="557"/>
      <c r="B121" s="557"/>
      <c r="C121" s="552">
        <v>20</v>
      </c>
      <c r="D121" s="205" t="str">
        <f>+'PLAN INDICATIVO 2012 2015'!O121:O123</f>
        <v>9.2   Mejoramiento  y  Mantenimiento rutinario de vias.                                                                                                                                                                                   </v>
      </c>
      <c r="E121" s="77">
        <v>1</v>
      </c>
      <c r="F121" s="128" t="s">
        <v>526</v>
      </c>
      <c r="G121" s="80"/>
      <c r="H121" s="206" t="str">
        <f>+D121</f>
        <v>9.2   Mejoramiento  y  Mantenimiento rutinario de vias.                                                                                                                                                                                   </v>
      </c>
      <c r="I121" s="67" t="s">
        <v>527</v>
      </c>
      <c r="J121" s="68">
        <v>184</v>
      </c>
      <c r="K121" s="68">
        <f t="shared" si="10"/>
        <v>184</v>
      </c>
      <c r="L121" s="170">
        <v>110000</v>
      </c>
      <c r="M121" s="170"/>
      <c r="N121" s="170"/>
      <c r="O121" s="170">
        <f t="shared" si="7"/>
        <v>110000</v>
      </c>
      <c r="P121" s="202" t="s">
        <v>995</v>
      </c>
      <c r="Q121" s="171" t="s">
        <v>1000</v>
      </c>
      <c r="R121" s="203" t="s">
        <v>1039</v>
      </c>
    </row>
    <row r="122" spans="1:18" ht="36">
      <c r="A122" s="557"/>
      <c r="B122" s="557"/>
      <c r="C122" s="552"/>
      <c r="D122" s="214"/>
      <c r="E122" s="77">
        <v>1</v>
      </c>
      <c r="F122" s="128" t="s">
        <v>528</v>
      </c>
      <c r="G122" s="80"/>
      <c r="H122" s="213"/>
      <c r="I122" s="67" t="s">
        <v>87</v>
      </c>
      <c r="J122" s="68">
        <v>20</v>
      </c>
      <c r="K122" s="68">
        <f t="shared" si="10"/>
        <v>20</v>
      </c>
      <c r="L122" s="170">
        <v>4000</v>
      </c>
      <c r="M122" s="170"/>
      <c r="N122" s="170">
        <v>0</v>
      </c>
      <c r="O122" s="170">
        <f t="shared" si="7"/>
        <v>4000</v>
      </c>
      <c r="P122" s="202" t="s">
        <v>995</v>
      </c>
      <c r="Q122" s="171" t="s">
        <v>1000</v>
      </c>
      <c r="R122" s="203" t="s">
        <v>1039</v>
      </c>
    </row>
    <row r="123" spans="1:18" ht="36">
      <c r="A123" s="557"/>
      <c r="B123" s="557"/>
      <c r="C123" s="552"/>
      <c r="D123" s="204"/>
      <c r="E123" s="77">
        <v>1</v>
      </c>
      <c r="F123" s="128" t="s">
        <v>862</v>
      </c>
      <c r="G123" s="80"/>
      <c r="H123" s="138"/>
      <c r="I123" s="67" t="s">
        <v>863</v>
      </c>
      <c r="J123" s="68">
        <v>12</v>
      </c>
      <c r="K123" s="68">
        <f t="shared" si="10"/>
        <v>12</v>
      </c>
      <c r="L123" s="170">
        <v>5000</v>
      </c>
      <c r="M123" s="170"/>
      <c r="N123" s="170">
        <v>0</v>
      </c>
      <c r="O123" s="170">
        <f t="shared" si="7"/>
        <v>5000</v>
      </c>
      <c r="P123" s="202" t="s">
        <v>995</v>
      </c>
      <c r="Q123" s="171" t="s">
        <v>1000</v>
      </c>
      <c r="R123" s="203" t="s">
        <v>1039</v>
      </c>
    </row>
    <row r="124" spans="1:18" ht="37.5">
      <c r="A124" s="557"/>
      <c r="B124" s="557"/>
      <c r="C124" s="69">
        <v>20</v>
      </c>
      <c r="D124" s="131" t="str">
        <f>+'PLAN INDICATIVO 2012 2015'!O124</f>
        <v>9.3     Compra de maquinaria y equipo.                                                                                                                                                                                    </v>
      </c>
      <c r="E124" s="77">
        <v>1</v>
      </c>
      <c r="F124" s="79" t="s">
        <v>803</v>
      </c>
      <c r="G124" s="82"/>
      <c r="H124" s="80" t="str">
        <f>+D124</f>
        <v>9.3     Compra de maquinaria y equipo.                                                                                                                                                                                    </v>
      </c>
      <c r="I124" s="67" t="s">
        <v>530</v>
      </c>
      <c r="J124" s="68">
        <v>1</v>
      </c>
      <c r="K124" s="68">
        <f t="shared" si="10"/>
        <v>1</v>
      </c>
      <c r="L124" s="170">
        <v>48000</v>
      </c>
      <c r="M124" s="170">
        <v>0</v>
      </c>
      <c r="N124" s="170">
        <v>0</v>
      </c>
      <c r="O124" s="170">
        <f t="shared" si="7"/>
        <v>48000</v>
      </c>
      <c r="P124" s="202" t="s">
        <v>995</v>
      </c>
      <c r="Q124" s="171" t="s">
        <v>1000</v>
      </c>
      <c r="R124" s="203" t="s">
        <v>1039</v>
      </c>
    </row>
    <row r="125" spans="1:18" ht="73.5" customHeight="1">
      <c r="A125" s="557"/>
      <c r="B125" s="557"/>
      <c r="C125" s="69">
        <v>20</v>
      </c>
      <c r="D125" s="131" t="str">
        <f>+'PLAN INDICATIVO 2012 2015'!O125</f>
        <v>9.4   Interventoría de proyectos de construcción y mantenimiento de infraestructura de transporte.                                                                                                                      </v>
      </c>
      <c r="E125" s="77">
        <v>1</v>
      </c>
      <c r="F125" s="79" t="s">
        <v>864</v>
      </c>
      <c r="G125" s="82"/>
      <c r="H125" s="82" t="str">
        <f>+D125</f>
        <v>9.4   Interventoría de proyectos de construcción y mantenimiento de infraestructura de transporte.                                                                                                                      </v>
      </c>
      <c r="I125" s="80" t="s">
        <v>865</v>
      </c>
      <c r="J125" s="68">
        <v>12</v>
      </c>
      <c r="K125" s="68">
        <f t="shared" si="10"/>
        <v>12</v>
      </c>
      <c r="L125" s="170">
        <v>0</v>
      </c>
      <c r="M125" s="170">
        <v>0</v>
      </c>
      <c r="N125" s="170"/>
      <c r="O125" s="170">
        <f t="shared" si="7"/>
        <v>0</v>
      </c>
      <c r="P125" s="202" t="s">
        <v>995</v>
      </c>
      <c r="Q125" s="171" t="s">
        <v>1000</v>
      </c>
      <c r="R125" s="203" t="s">
        <v>1039</v>
      </c>
    </row>
    <row r="126" spans="1:18" s="43" customFormat="1" ht="15">
      <c r="A126" s="87"/>
      <c r="B126" s="87"/>
      <c r="C126" s="133"/>
      <c r="D126" s="139" t="str">
        <f>+'PLAN INDICATIVO 2012 2015'!O126</f>
        <v>10. Sector Ambiental</v>
      </c>
      <c r="E126" s="140"/>
      <c r="F126" s="132"/>
      <c r="G126" s="132"/>
      <c r="H126" s="132"/>
      <c r="I126" s="87"/>
      <c r="J126" s="88"/>
      <c r="K126" s="88"/>
      <c r="L126" s="89">
        <f>L127+L128+L129+L130+L131+L132</f>
        <v>18200</v>
      </c>
      <c r="M126" s="89">
        <f>M127+M128+M129+M130+M131+M132</f>
        <v>10750</v>
      </c>
      <c r="N126" s="89">
        <f>N127+N128+N129+N130+N131+N132</f>
        <v>0</v>
      </c>
      <c r="O126" s="89">
        <f t="shared" si="7"/>
        <v>28950</v>
      </c>
      <c r="P126" s="217"/>
      <c r="Q126" s="89"/>
      <c r="R126" s="89"/>
    </row>
    <row r="127" spans="1:18" ht="36">
      <c r="A127" s="556"/>
      <c r="B127" s="556" t="s">
        <v>893</v>
      </c>
      <c r="C127" s="69">
        <v>40</v>
      </c>
      <c r="D127" s="141" t="str">
        <f>+'PLAN INDICATIVO 2012 2015'!O127</f>
        <v>10.1    Disposición, eliminación y reciclaje de residuos líquidos y sólidos.                                                                                                                                              </v>
      </c>
      <c r="E127" s="77">
        <v>1</v>
      </c>
      <c r="F127" s="128" t="s">
        <v>267</v>
      </c>
      <c r="G127" s="80"/>
      <c r="H127" s="80" t="str">
        <f>+D127</f>
        <v>10.1    Disposición, eliminación y reciclaje de residuos líquidos y sólidos.                                                                                                                                              </v>
      </c>
      <c r="I127" s="80" t="s">
        <v>492</v>
      </c>
      <c r="J127" s="143">
        <v>12</v>
      </c>
      <c r="K127" s="143">
        <f aca="true" t="shared" si="11" ref="K127:K132">+J127</f>
        <v>12</v>
      </c>
      <c r="L127" s="170">
        <v>13200</v>
      </c>
      <c r="M127" s="170">
        <v>0</v>
      </c>
      <c r="N127" s="170">
        <v>0</v>
      </c>
      <c r="O127" s="170">
        <f t="shared" si="7"/>
        <v>13200</v>
      </c>
      <c r="P127" s="202" t="s">
        <v>995</v>
      </c>
      <c r="Q127" s="171" t="s">
        <v>1000</v>
      </c>
      <c r="R127" s="203" t="s">
        <v>1039</v>
      </c>
    </row>
    <row r="128" spans="1:18" ht="45">
      <c r="A128" s="557"/>
      <c r="B128" s="557"/>
      <c r="C128" s="69">
        <v>30</v>
      </c>
      <c r="D128" s="141" t="str">
        <f>+'PLAN INDICATIVO 2012 2015'!O128</f>
        <v>10.2    Conservación de microcuencas que abastecen el acueducto, protección de fuentes y reforestación de dichas cuencas.                                                                                                 </v>
      </c>
      <c r="E128" s="77">
        <v>1</v>
      </c>
      <c r="F128" s="128" t="s">
        <v>797</v>
      </c>
      <c r="G128" s="80"/>
      <c r="H128" s="80" t="str">
        <f>+D128</f>
        <v>10.2    Conservación de microcuencas que abastecen el acueducto, protección de fuentes y reforestación de dichas cuencas.                                                                                                 </v>
      </c>
      <c r="I128" s="80" t="s">
        <v>494</v>
      </c>
      <c r="J128" s="143">
        <v>2</v>
      </c>
      <c r="K128" s="143">
        <f t="shared" si="11"/>
        <v>2</v>
      </c>
      <c r="L128" s="170">
        <v>3000</v>
      </c>
      <c r="M128" s="170">
        <v>0</v>
      </c>
      <c r="N128" s="170">
        <v>0</v>
      </c>
      <c r="O128" s="170">
        <f t="shared" si="7"/>
        <v>3000</v>
      </c>
      <c r="P128" s="202" t="s">
        <v>995</v>
      </c>
      <c r="Q128" s="171" t="s">
        <v>1000</v>
      </c>
      <c r="R128" s="203" t="s">
        <v>1039</v>
      </c>
    </row>
    <row r="129" spans="1:18" ht="45">
      <c r="A129" s="557"/>
      <c r="B129" s="557"/>
      <c r="C129" s="552">
        <v>20</v>
      </c>
      <c r="D129" s="205" t="str">
        <f>+'PLAN INDICATIVO 2012 2015'!O129:O131</f>
        <v>10.3   Educación ambiental no formal                                                                                                                                                                                    </v>
      </c>
      <c r="E129" s="77">
        <v>1</v>
      </c>
      <c r="F129" s="128" t="s">
        <v>495</v>
      </c>
      <c r="G129" s="80"/>
      <c r="H129" s="206" t="str">
        <f>+D129</f>
        <v>10.3   Educación ambiental no formal                                                                                                                                                                                    </v>
      </c>
      <c r="I129" s="67" t="s">
        <v>496</v>
      </c>
      <c r="J129" s="68">
        <v>1856</v>
      </c>
      <c r="K129" s="68">
        <f t="shared" si="11"/>
        <v>1856</v>
      </c>
      <c r="L129" s="170">
        <v>1000</v>
      </c>
      <c r="M129" s="170">
        <v>0</v>
      </c>
      <c r="N129" s="170">
        <v>0</v>
      </c>
      <c r="O129" s="170">
        <f t="shared" si="7"/>
        <v>1000</v>
      </c>
      <c r="P129" s="202" t="s">
        <v>995</v>
      </c>
      <c r="Q129" s="171" t="s">
        <v>1000</v>
      </c>
      <c r="R129" s="203" t="s">
        <v>1039</v>
      </c>
    </row>
    <row r="130" spans="1:18" ht="36">
      <c r="A130" s="557"/>
      <c r="B130" s="557"/>
      <c r="C130" s="552"/>
      <c r="D130" s="214"/>
      <c r="E130" s="77">
        <v>1</v>
      </c>
      <c r="F130" s="128" t="s">
        <v>270</v>
      </c>
      <c r="G130" s="80"/>
      <c r="H130" s="213"/>
      <c r="I130" s="80" t="s">
        <v>497</v>
      </c>
      <c r="J130" s="143">
        <v>500</v>
      </c>
      <c r="K130" s="143">
        <f t="shared" si="11"/>
        <v>500</v>
      </c>
      <c r="L130" s="170">
        <v>500</v>
      </c>
      <c r="M130" s="170">
        <v>0</v>
      </c>
      <c r="N130" s="170">
        <v>0</v>
      </c>
      <c r="O130" s="170">
        <f t="shared" si="7"/>
        <v>500</v>
      </c>
      <c r="P130" s="202" t="s">
        <v>995</v>
      </c>
      <c r="Q130" s="171" t="s">
        <v>1000</v>
      </c>
      <c r="R130" s="203" t="s">
        <v>1039</v>
      </c>
    </row>
    <row r="131" spans="1:18" ht="79.5" customHeight="1">
      <c r="A131" s="557"/>
      <c r="B131" s="557"/>
      <c r="C131" s="552"/>
      <c r="D131" s="204"/>
      <c r="E131" s="77">
        <v>1</v>
      </c>
      <c r="F131" s="128" t="s">
        <v>1018</v>
      </c>
      <c r="G131" s="80"/>
      <c r="H131" s="138"/>
      <c r="I131" s="67" t="s">
        <v>498</v>
      </c>
      <c r="J131" s="144">
        <v>27979</v>
      </c>
      <c r="K131" s="144">
        <f t="shared" si="11"/>
        <v>27979</v>
      </c>
      <c r="L131" s="170">
        <v>500</v>
      </c>
      <c r="M131" s="170">
        <v>0</v>
      </c>
      <c r="N131" s="170">
        <v>0</v>
      </c>
      <c r="O131" s="170">
        <f t="shared" si="7"/>
        <v>500</v>
      </c>
      <c r="P131" s="202" t="s">
        <v>995</v>
      </c>
      <c r="Q131" s="171" t="s">
        <v>1000</v>
      </c>
      <c r="R131" s="203" t="s">
        <v>1039</v>
      </c>
    </row>
    <row r="132" spans="1:18" ht="51" customHeight="1">
      <c r="A132" s="557"/>
      <c r="B132" s="557"/>
      <c r="C132" s="69">
        <v>10</v>
      </c>
      <c r="D132" s="131" t="str">
        <f>+'PLAN INDICATIVO 2012 2015'!O132</f>
        <v>10.4     Adquisición de predios de reserva hídrica y zonas de reserva naturales.                                                                                                                                          </v>
      </c>
      <c r="E132" s="77">
        <v>1</v>
      </c>
      <c r="F132" s="128" t="s">
        <v>500</v>
      </c>
      <c r="G132" s="80"/>
      <c r="H132" s="80" t="str">
        <f>+D132</f>
        <v>10.4     Adquisición de predios de reserva hídrica y zonas de reserva naturales.                                                                                                                                          </v>
      </c>
      <c r="I132" s="67" t="s">
        <v>501</v>
      </c>
      <c r="J132" s="83">
        <v>2</v>
      </c>
      <c r="K132" s="83">
        <f t="shared" si="11"/>
        <v>2</v>
      </c>
      <c r="L132" s="170"/>
      <c r="M132" s="170">
        <v>10750</v>
      </c>
      <c r="N132" s="170">
        <v>0</v>
      </c>
      <c r="O132" s="170">
        <f t="shared" si="7"/>
        <v>10750</v>
      </c>
      <c r="P132" s="202" t="s">
        <v>995</v>
      </c>
      <c r="Q132" s="171" t="s">
        <v>1000</v>
      </c>
      <c r="R132" s="203" t="s">
        <v>1039</v>
      </c>
    </row>
    <row r="133" spans="1:18" s="43" customFormat="1" ht="31.5" customHeight="1">
      <c r="A133" s="87"/>
      <c r="B133" s="87"/>
      <c r="C133" s="133"/>
      <c r="D133" s="107" t="str">
        <f>+'PLAN INDICATIVO 2012 2015'!O133</f>
        <v>11. Sector  Prevención y atención de desastres  </v>
      </c>
      <c r="E133" s="135"/>
      <c r="F133" s="132"/>
      <c r="G133" s="132"/>
      <c r="H133" s="132"/>
      <c r="I133" s="107"/>
      <c r="J133" s="110"/>
      <c r="K133" s="110"/>
      <c r="L133" s="89">
        <f>L134+L135+L136+L137+L138</f>
        <v>9000</v>
      </c>
      <c r="M133" s="89">
        <f>M134+M135+M136+M137+M138</f>
        <v>3800</v>
      </c>
      <c r="N133" s="89">
        <f>N134+N135+N136+N137+N138</f>
        <v>0</v>
      </c>
      <c r="O133" s="89">
        <f t="shared" si="7"/>
        <v>12800</v>
      </c>
      <c r="P133" s="217"/>
      <c r="Q133" s="89"/>
      <c r="R133" s="89"/>
    </row>
    <row r="134" spans="1:18" ht="49.5" customHeight="1">
      <c r="A134" s="556"/>
      <c r="B134" s="546" t="s">
        <v>894</v>
      </c>
      <c r="C134" s="69">
        <v>20</v>
      </c>
      <c r="D134" s="141" t="str">
        <f>+'PLAN INDICATIVO 2012 2015'!O134</f>
        <v>11.1     Elaboración, desarrollo y actualización de planes de emergencia y contingencia.                                                                                                                                   </v>
      </c>
      <c r="E134" s="77">
        <v>1</v>
      </c>
      <c r="F134" s="128" t="s">
        <v>505</v>
      </c>
      <c r="G134" s="80"/>
      <c r="H134" s="80" t="str">
        <f>+D134</f>
        <v>11.1     Elaboración, desarrollo y actualización de planes de emergencia y contingencia.                                                                                                                                   </v>
      </c>
      <c r="I134" s="80" t="s">
        <v>506</v>
      </c>
      <c r="J134" s="68">
        <v>1</v>
      </c>
      <c r="K134" s="68">
        <f>+J134</f>
        <v>1</v>
      </c>
      <c r="L134" s="170">
        <v>3000</v>
      </c>
      <c r="M134" s="170">
        <v>0</v>
      </c>
      <c r="N134" s="170">
        <v>0</v>
      </c>
      <c r="O134" s="170">
        <f t="shared" si="7"/>
        <v>3000</v>
      </c>
      <c r="P134" s="202" t="s">
        <v>995</v>
      </c>
      <c r="Q134" s="171" t="s">
        <v>1000</v>
      </c>
      <c r="R134" s="203" t="s">
        <v>1039</v>
      </c>
    </row>
    <row r="135" spans="1:18" ht="45">
      <c r="A135" s="557"/>
      <c r="B135" s="546"/>
      <c r="C135" s="69">
        <v>20</v>
      </c>
      <c r="D135" s="141" t="str">
        <f>+'PLAN INDICATIVO 2012 2015'!O135</f>
        <v>11.2     Adecuación de áreas urbanas y rurales en zonas de alto riesgo.                                                                                                                                                    </v>
      </c>
      <c r="E135" s="77">
        <v>1</v>
      </c>
      <c r="F135" s="128" t="s">
        <v>508</v>
      </c>
      <c r="G135" s="80"/>
      <c r="H135" s="80" t="str">
        <f>+D135</f>
        <v>11.2     Adecuación de áreas urbanas y rurales en zonas de alto riesgo.                                                                                                                                                    </v>
      </c>
      <c r="I135" s="67" t="s">
        <v>509</v>
      </c>
      <c r="J135" s="68">
        <v>12</v>
      </c>
      <c r="K135" s="68">
        <f>+J135</f>
        <v>12</v>
      </c>
      <c r="L135" s="170">
        <v>3000</v>
      </c>
      <c r="M135" s="170">
        <v>0</v>
      </c>
      <c r="N135" s="170">
        <v>0</v>
      </c>
      <c r="O135" s="170">
        <f t="shared" si="7"/>
        <v>3000</v>
      </c>
      <c r="P135" s="202" t="s">
        <v>995</v>
      </c>
      <c r="Q135" s="171" t="s">
        <v>1000</v>
      </c>
      <c r="R135" s="203" t="s">
        <v>1039</v>
      </c>
    </row>
    <row r="136" spans="1:18" ht="36">
      <c r="A136" s="557"/>
      <c r="B136" s="546"/>
      <c r="C136" s="69">
        <v>20</v>
      </c>
      <c r="D136" s="141" t="str">
        <f>+'PLAN INDICATIVO 2012 2015'!O136</f>
        <v>11.3     Fortalecimiento de los comites de prevención y atencion de desastres.                                                                                                                                             </v>
      </c>
      <c r="E136" s="77">
        <v>1</v>
      </c>
      <c r="F136" s="128" t="s">
        <v>511</v>
      </c>
      <c r="G136" s="80"/>
      <c r="H136" s="80" t="str">
        <f>+D136</f>
        <v>11.3     Fortalecimiento de los comites de prevención y atencion de desastres.                                                                                                                                             </v>
      </c>
      <c r="I136" s="67" t="s">
        <v>512</v>
      </c>
      <c r="J136" s="68">
        <v>12</v>
      </c>
      <c r="K136" s="68">
        <f>+J136</f>
        <v>12</v>
      </c>
      <c r="L136" s="170">
        <v>1000</v>
      </c>
      <c r="M136" s="170">
        <v>0</v>
      </c>
      <c r="N136" s="170">
        <v>0</v>
      </c>
      <c r="O136" s="170">
        <f t="shared" si="7"/>
        <v>1000</v>
      </c>
      <c r="P136" s="202" t="s">
        <v>995</v>
      </c>
      <c r="Q136" s="171" t="s">
        <v>1000</v>
      </c>
      <c r="R136" s="203" t="s">
        <v>1039</v>
      </c>
    </row>
    <row r="137" spans="1:18" ht="45">
      <c r="A137" s="557"/>
      <c r="B137" s="546"/>
      <c r="C137" s="69">
        <v>20</v>
      </c>
      <c r="D137" s="141" t="str">
        <f>+'PLAN INDICATIVO 2012 2015'!O137</f>
        <v>11.4    Educación para la prevención y atención de desastres.                                                                                                                                                             </v>
      </c>
      <c r="E137" s="77">
        <v>1</v>
      </c>
      <c r="F137" s="128" t="s">
        <v>798</v>
      </c>
      <c r="G137" s="80"/>
      <c r="H137" s="80" t="str">
        <f>+D137</f>
        <v>11.4    Educación para la prevención y atención de desastres.                                                                                                                                                             </v>
      </c>
      <c r="I137" s="67" t="s">
        <v>94</v>
      </c>
      <c r="J137" s="68">
        <v>10</v>
      </c>
      <c r="K137" s="68">
        <f>+J137</f>
        <v>10</v>
      </c>
      <c r="L137" s="170">
        <v>2000</v>
      </c>
      <c r="M137" s="170">
        <v>0</v>
      </c>
      <c r="N137" s="170">
        <v>0</v>
      </c>
      <c r="O137" s="170">
        <f t="shared" si="7"/>
        <v>2000</v>
      </c>
      <c r="P137" s="202" t="s">
        <v>995</v>
      </c>
      <c r="Q137" s="171" t="s">
        <v>1000</v>
      </c>
      <c r="R137" s="203" t="s">
        <v>1039</v>
      </c>
    </row>
    <row r="138" spans="1:18" ht="54">
      <c r="A138" s="557"/>
      <c r="B138" s="546"/>
      <c r="C138" s="69">
        <v>20</v>
      </c>
      <c r="D138" s="141" t="str">
        <f>+'PLAN INDICATIVO 2012 2015'!O138</f>
        <v>11.5     Contratos celebrados con cuerpos de bomberos voluntarios para la prevención y control de incendios.                                                                                                              </v>
      </c>
      <c r="E138" s="77">
        <v>1</v>
      </c>
      <c r="F138" s="128" t="s">
        <v>96</v>
      </c>
      <c r="G138" s="80"/>
      <c r="H138" s="80" t="str">
        <f>+D138</f>
        <v>11.5     Contratos celebrados con cuerpos de bomberos voluntarios para la prevención y control de incendios.                                                                                                              </v>
      </c>
      <c r="I138" s="67" t="s">
        <v>97</v>
      </c>
      <c r="J138" s="68">
        <v>12</v>
      </c>
      <c r="K138" s="68">
        <f>+J138</f>
        <v>12</v>
      </c>
      <c r="L138" s="170">
        <v>0</v>
      </c>
      <c r="M138" s="170">
        <v>3800</v>
      </c>
      <c r="N138" s="170">
        <v>0</v>
      </c>
      <c r="O138" s="170">
        <f t="shared" si="7"/>
        <v>3800</v>
      </c>
      <c r="P138" s="202" t="s">
        <v>995</v>
      </c>
      <c r="Q138" s="171" t="s">
        <v>1000</v>
      </c>
      <c r="R138" s="203" t="s">
        <v>1039</v>
      </c>
    </row>
    <row r="139" spans="1:18" s="43" customFormat="1" ht="18">
      <c r="A139" s="87"/>
      <c r="B139" s="87"/>
      <c r="C139" s="133"/>
      <c r="D139" s="107" t="str">
        <f>+'PLAN INDICATIVO 2012 2015'!O139</f>
        <v>12. Sector  Promoción del desarrollo </v>
      </c>
      <c r="E139" s="135"/>
      <c r="F139" s="132"/>
      <c r="G139" s="132"/>
      <c r="H139" s="132"/>
      <c r="I139" s="107"/>
      <c r="J139" s="110"/>
      <c r="K139" s="110"/>
      <c r="L139" s="89">
        <f>L140+L141+L142+L143</f>
        <v>8000</v>
      </c>
      <c r="M139" s="89">
        <f>M140+M141+M142+M143</f>
        <v>0</v>
      </c>
      <c r="N139" s="89">
        <f>N140+N141+N142+N143</f>
        <v>0</v>
      </c>
      <c r="O139" s="89">
        <f t="shared" si="7"/>
        <v>8000</v>
      </c>
      <c r="P139" s="217"/>
      <c r="Q139" s="89"/>
      <c r="R139" s="89"/>
    </row>
    <row r="140" spans="1:18" ht="45">
      <c r="A140" s="556"/>
      <c r="B140" s="556" t="s">
        <v>895</v>
      </c>
      <c r="C140" s="552">
        <v>50</v>
      </c>
      <c r="D140" s="209" t="str">
        <f>+'PLAN INDICATIVO 2012 2015'!O140:O142</f>
        <v>12.1     Promocion de capacitación para empleo.                                                                                                                                                                            </v>
      </c>
      <c r="E140" s="77">
        <v>1</v>
      </c>
      <c r="F140" s="128" t="s">
        <v>816</v>
      </c>
      <c r="G140" s="80"/>
      <c r="H140" s="206" t="str">
        <f>+D140</f>
        <v>12.1     Promocion de capacitación para empleo.                                                                                                                                                                            </v>
      </c>
      <c r="I140" s="67" t="s">
        <v>685</v>
      </c>
      <c r="J140" s="68">
        <v>30</v>
      </c>
      <c r="K140" s="68">
        <f>+J140</f>
        <v>30</v>
      </c>
      <c r="L140" s="170">
        <v>3000</v>
      </c>
      <c r="M140" s="170">
        <v>0</v>
      </c>
      <c r="N140" s="170">
        <v>0</v>
      </c>
      <c r="O140" s="170">
        <f t="shared" si="7"/>
        <v>3000</v>
      </c>
      <c r="P140" s="202" t="s">
        <v>995</v>
      </c>
      <c r="Q140" s="171" t="s">
        <v>1002</v>
      </c>
      <c r="R140" s="203" t="s">
        <v>1039</v>
      </c>
    </row>
    <row r="141" spans="1:18" ht="36">
      <c r="A141" s="557"/>
      <c r="B141" s="557"/>
      <c r="C141" s="552"/>
      <c r="D141" s="212"/>
      <c r="E141" s="77">
        <v>1</v>
      </c>
      <c r="F141" s="128" t="s">
        <v>776</v>
      </c>
      <c r="G141" s="80"/>
      <c r="H141" s="213"/>
      <c r="I141" s="67" t="s">
        <v>686</v>
      </c>
      <c r="J141" s="116">
        <v>1</v>
      </c>
      <c r="K141" s="116">
        <f>+J141</f>
        <v>1</v>
      </c>
      <c r="L141" s="170">
        <v>1000</v>
      </c>
      <c r="M141" s="170">
        <v>0</v>
      </c>
      <c r="N141" s="170">
        <v>0</v>
      </c>
      <c r="O141" s="170">
        <f t="shared" si="7"/>
        <v>1000</v>
      </c>
      <c r="P141" s="202" t="s">
        <v>995</v>
      </c>
      <c r="Q141" s="171" t="s">
        <v>1002</v>
      </c>
      <c r="R141" s="203" t="s">
        <v>1039</v>
      </c>
    </row>
    <row r="142" spans="1:18" ht="78" customHeight="1">
      <c r="A142" s="557"/>
      <c r="B142" s="557"/>
      <c r="C142" s="552"/>
      <c r="D142" s="210"/>
      <c r="E142" s="77">
        <v>1</v>
      </c>
      <c r="F142" s="128" t="s">
        <v>817</v>
      </c>
      <c r="G142" s="80"/>
      <c r="H142" s="138"/>
      <c r="I142" s="80" t="s">
        <v>687</v>
      </c>
      <c r="J142" s="68">
        <v>50</v>
      </c>
      <c r="K142" s="68">
        <f>+J142</f>
        <v>50</v>
      </c>
      <c r="L142" s="170">
        <v>2000</v>
      </c>
      <c r="M142" s="170">
        <v>0</v>
      </c>
      <c r="N142" s="170">
        <v>0</v>
      </c>
      <c r="O142" s="170">
        <f t="shared" si="7"/>
        <v>2000</v>
      </c>
      <c r="P142" s="202" t="s">
        <v>995</v>
      </c>
      <c r="Q142" s="171" t="s">
        <v>1002</v>
      </c>
      <c r="R142" s="203" t="s">
        <v>1039</v>
      </c>
    </row>
    <row r="143" spans="1:18" ht="103.5" customHeight="1">
      <c r="A143" s="557"/>
      <c r="B143" s="557"/>
      <c r="C143" s="146">
        <v>50</v>
      </c>
      <c r="D143" s="141" t="str">
        <f>+'PLAN INDICATIVO 2012 2015'!O143</f>
        <v>12.2     Promoción del desarrollo turístico.                                                                                                                                                                               </v>
      </c>
      <c r="E143" s="77">
        <v>1</v>
      </c>
      <c r="F143" s="128" t="s">
        <v>818</v>
      </c>
      <c r="G143" s="80"/>
      <c r="H143" s="80" t="str">
        <f>+D143</f>
        <v>12.2     Promoción del desarrollo turístico.                                                                                                                                                                               </v>
      </c>
      <c r="I143" s="80" t="s">
        <v>689</v>
      </c>
      <c r="J143" s="68">
        <v>2</v>
      </c>
      <c r="K143" s="68">
        <f>+J143</f>
        <v>2</v>
      </c>
      <c r="L143" s="170">
        <v>2000</v>
      </c>
      <c r="M143" s="170">
        <v>0</v>
      </c>
      <c r="N143" s="170">
        <v>0</v>
      </c>
      <c r="O143" s="170">
        <f t="shared" si="7"/>
        <v>2000</v>
      </c>
      <c r="P143" s="202" t="s">
        <v>995</v>
      </c>
      <c r="Q143" s="171" t="s">
        <v>1002</v>
      </c>
      <c r="R143" s="203" t="s">
        <v>1039</v>
      </c>
    </row>
    <row r="144" spans="1:18" s="43" customFormat="1" ht="51" customHeight="1">
      <c r="A144" s="87"/>
      <c r="B144" s="87"/>
      <c r="C144" s="147"/>
      <c r="D144" s="107" t="str">
        <f>+'PLAN INDICATIVO 2012 2015'!O144</f>
        <v>13. Sector Atención a grupos vulnerables - Promocion social </v>
      </c>
      <c r="E144" s="135"/>
      <c r="F144" s="132"/>
      <c r="G144" s="132"/>
      <c r="H144" s="132"/>
      <c r="I144" s="107"/>
      <c r="J144" s="110"/>
      <c r="K144" s="110"/>
      <c r="L144" s="89">
        <f>L145+L146+L147+L148+L149+L150+L151+L152+L153+L154+L155+L156+L157+L158+L159+L160</f>
        <v>33500</v>
      </c>
      <c r="M144" s="89">
        <f>M145+M146+M147+M148+M149+M150+M151+M152+M153+M154+M155+M156+M157+M158+M159+M160</f>
        <v>68800</v>
      </c>
      <c r="N144" s="89">
        <f>N145+N146+N147+N148+N149+N150+N151+N152+N153+N154+N155+N156+N157+N158+N159+N160</f>
        <v>0</v>
      </c>
      <c r="O144" s="89">
        <f t="shared" si="7"/>
        <v>102300</v>
      </c>
      <c r="P144" s="217"/>
      <c r="Q144" s="89"/>
      <c r="R144" s="89"/>
    </row>
    <row r="145" spans="1:18" ht="48" customHeight="1">
      <c r="A145" s="556"/>
      <c r="B145" s="556" t="s">
        <v>896</v>
      </c>
      <c r="C145" s="69">
        <v>10</v>
      </c>
      <c r="D145" s="141" t="str">
        <f>+'PLAN INDICATIVO 2012 2015'!O145</f>
        <v>13.1     Protección integral de la primera infancia.                                                                                                                                                                       </v>
      </c>
      <c r="E145" s="77">
        <v>1</v>
      </c>
      <c r="F145" s="128" t="s">
        <v>101</v>
      </c>
      <c r="G145" s="80"/>
      <c r="H145" s="80" t="str">
        <f>+D145</f>
        <v>13.1     Protección integral de la primera infancia.                                                                                                                                                                       </v>
      </c>
      <c r="I145" s="80" t="s">
        <v>466</v>
      </c>
      <c r="J145" s="68">
        <v>892</v>
      </c>
      <c r="K145" s="68">
        <f aca="true" t="shared" si="12" ref="K145:K160">+J145</f>
        <v>892</v>
      </c>
      <c r="L145" s="170">
        <v>4000</v>
      </c>
      <c r="M145" s="170">
        <v>0</v>
      </c>
      <c r="N145" s="170">
        <v>0</v>
      </c>
      <c r="O145" s="170">
        <f t="shared" si="7"/>
        <v>4000</v>
      </c>
      <c r="P145" s="202" t="s">
        <v>995</v>
      </c>
      <c r="Q145" s="171" t="s">
        <v>1002</v>
      </c>
      <c r="R145" s="203" t="s">
        <v>1039</v>
      </c>
    </row>
    <row r="146" spans="1:18" ht="36">
      <c r="A146" s="557"/>
      <c r="B146" s="557"/>
      <c r="C146" s="69">
        <v>10</v>
      </c>
      <c r="D146" s="141" t="str">
        <f>+'PLAN INDICATIVO 2012 2015'!O146</f>
        <v>13.2     Protección integral de la niñez.                                                                                                                                                                                  </v>
      </c>
      <c r="E146" s="77">
        <v>1</v>
      </c>
      <c r="F146" s="128" t="s">
        <v>468</v>
      </c>
      <c r="G146" s="80"/>
      <c r="H146" s="80" t="str">
        <f>+D146</f>
        <v>13.2     Protección integral de la niñez.                                                                                                                                                                                  </v>
      </c>
      <c r="I146" s="80" t="s">
        <v>469</v>
      </c>
      <c r="J146" s="68">
        <v>645</v>
      </c>
      <c r="K146" s="68">
        <f t="shared" si="12"/>
        <v>645</v>
      </c>
      <c r="L146" s="170">
        <v>2000</v>
      </c>
      <c r="M146" s="170">
        <v>0</v>
      </c>
      <c r="N146" s="170">
        <v>0</v>
      </c>
      <c r="O146" s="170">
        <f t="shared" si="7"/>
        <v>2000</v>
      </c>
      <c r="P146" s="202" t="s">
        <v>995</v>
      </c>
      <c r="Q146" s="171" t="s">
        <v>1002</v>
      </c>
      <c r="R146" s="203" t="s">
        <v>1039</v>
      </c>
    </row>
    <row r="147" spans="1:18" ht="36">
      <c r="A147" s="557"/>
      <c r="B147" s="557"/>
      <c r="C147" s="69">
        <v>10</v>
      </c>
      <c r="D147" s="141" t="s">
        <v>470</v>
      </c>
      <c r="E147" s="77">
        <v>1</v>
      </c>
      <c r="F147" s="128" t="s">
        <v>105</v>
      </c>
      <c r="G147" s="80"/>
      <c r="H147" s="80" t="str">
        <f>+D147</f>
        <v>13.3     Protección integral a la adolescencia.                                                                                                                                                                            </v>
      </c>
      <c r="I147" s="80" t="s">
        <v>471</v>
      </c>
      <c r="J147" s="68">
        <v>788</v>
      </c>
      <c r="K147" s="68">
        <f t="shared" si="12"/>
        <v>788</v>
      </c>
      <c r="L147" s="170">
        <v>2000</v>
      </c>
      <c r="M147" s="170">
        <v>0</v>
      </c>
      <c r="N147" s="170">
        <v>0</v>
      </c>
      <c r="O147" s="170">
        <f aca="true" t="shared" si="13" ref="O147:O192">L147+M147+N147</f>
        <v>2000</v>
      </c>
      <c r="P147" s="202" t="s">
        <v>995</v>
      </c>
      <c r="Q147" s="171" t="s">
        <v>1002</v>
      </c>
      <c r="R147" s="203" t="s">
        <v>1039</v>
      </c>
    </row>
    <row r="148" spans="1:18" ht="36">
      <c r="A148" s="557"/>
      <c r="B148" s="557"/>
      <c r="C148" s="552">
        <v>20</v>
      </c>
      <c r="D148" s="209" t="s">
        <v>472</v>
      </c>
      <c r="E148" s="77">
        <v>1</v>
      </c>
      <c r="F148" s="128" t="s">
        <v>473</v>
      </c>
      <c r="G148" s="80"/>
      <c r="H148" s="206" t="str">
        <f>+D148</f>
        <v>13.4     Atención y apoyo al adulto mayor.                                                                                                                                                                                 </v>
      </c>
      <c r="I148" s="80" t="s">
        <v>474</v>
      </c>
      <c r="J148" s="68">
        <v>462</v>
      </c>
      <c r="K148" s="68">
        <f t="shared" si="12"/>
        <v>462</v>
      </c>
      <c r="L148" s="170"/>
      <c r="M148" s="170">
        <v>28160</v>
      </c>
      <c r="N148" s="170">
        <v>0</v>
      </c>
      <c r="O148" s="170">
        <f t="shared" si="13"/>
        <v>28160</v>
      </c>
      <c r="P148" s="202" t="s">
        <v>995</v>
      </c>
      <c r="Q148" s="171" t="s">
        <v>1002</v>
      </c>
      <c r="R148" s="203" t="s">
        <v>1039</v>
      </c>
    </row>
    <row r="149" spans="1:18" ht="36">
      <c r="A149" s="557"/>
      <c r="B149" s="557"/>
      <c r="C149" s="552"/>
      <c r="D149" s="212"/>
      <c r="E149" s="77">
        <v>1</v>
      </c>
      <c r="F149" s="128" t="s">
        <v>299</v>
      </c>
      <c r="G149" s="80"/>
      <c r="H149" s="213"/>
      <c r="I149" s="67" t="s">
        <v>300</v>
      </c>
      <c r="J149" s="68">
        <v>12</v>
      </c>
      <c r="K149" s="68">
        <f t="shared" si="12"/>
        <v>12</v>
      </c>
      <c r="L149" s="170"/>
      <c r="M149" s="170">
        <v>20640</v>
      </c>
      <c r="N149" s="170">
        <v>0</v>
      </c>
      <c r="O149" s="170">
        <f t="shared" si="13"/>
        <v>20640</v>
      </c>
      <c r="P149" s="202" t="s">
        <v>995</v>
      </c>
      <c r="Q149" s="171" t="s">
        <v>1002</v>
      </c>
      <c r="R149" s="203" t="s">
        <v>1039</v>
      </c>
    </row>
    <row r="150" spans="1:18" ht="36">
      <c r="A150" s="557"/>
      <c r="B150" s="557"/>
      <c r="C150" s="552"/>
      <c r="D150" s="212"/>
      <c r="E150" s="77">
        <v>1</v>
      </c>
      <c r="F150" s="128" t="s">
        <v>475</v>
      </c>
      <c r="G150" s="80"/>
      <c r="H150" s="213"/>
      <c r="I150" s="67" t="s">
        <v>113</v>
      </c>
      <c r="J150" s="68">
        <v>300</v>
      </c>
      <c r="K150" s="68">
        <f t="shared" si="12"/>
        <v>300</v>
      </c>
      <c r="L150" s="170"/>
      <c r="M150" s="170">
        <v>10000</v>
      </c>
      <c r="N150" s="170">
        <v>0</v>
      </c>
      <c r="O150" s="170">
        <f t="shared" si="13"/>
        <v>10000</v>
      </c>
      <c r="P150" s="202" t="s">
        <v>995</v>
      </c>
      <c r="Q150" s="171" t="s">
        <v>1002</v>
      </c>
      <c r="R150" s="203" t="s">
        <v>1039</v>
      </c>
    </row>
    <row r="151" spans="1:18" ht="36">
      <c r="A151" s="557"/>
      <c r="B151" s="557"/>
      <c r="C151" s="552"/>
      <c r="D151" s="210"/>
      <c r="E151" s="77">
        <v>1</v>
      </c>
      <c r="F151" s="128" t="s">
        <v>476</v>
      </c>
      <c r="G151" s="80"/>
      <c r="H151" s="138"/>
      <c r="I151" s="67" t="s">
        <v>114</v>
      </c>
      <c r="J151" s="68">
        <v>50</v>
      </c>
      <c r="K151" s="68">
        <f t="shared" si="12"/>
        <v>50</v>
      </c>
      <c r="L151" s="170"/>
      <c r="M151" s="170">
        <v>10000</v>
      </c>
      <c r="N151" s="170">
        <v>0</v>
      </c>
      <c r="O151" s="170">
        <f t="shared" si="13"/>
        <v>10000</v>
      </c>
      <c r="P151" s="202" t="s">
        <v>995</v>
      </c>
      <c r="Q151" s="171" t="s">
        <v>1002</v>
      </c>
      <c r="R151" s="203" t="s">
        <v>1039</v>
      </c>
    </row>
    <row r="152" spans="1:18" ht="36">
      <c r="A152" s="557"/>
      <c r="B152" s="557"/>
      <c r="C152" s="552">
        <v>20</v>
      </c>
      <c r="D152" s="215" t="s">
        <v>477</v>
      </c>
      <c r="E152" s="77">
        <v>1</v>
      </c>
      <c r="F152" s="128" t="s">
        <v>119</v>
      </c>
      <c r="G152" s="80"/>
      <c r="H152" s="206" t="str">
        <f>+D152</f>
        <v>13.5     Atención y apoyo a madres/padres cabeza de hogar.                                                                                                                                                                 </v>
      </c>
      <c r="I152" s="67" t="s">
        <v>116</v>
      </c>
      <c r="J152" s="68">
        <v>120</v>
      </c>
      <c r="K152" s="68">
        <f t="shared" si="12"/>
        <v>120</v>
      </c>
      <c r="L152" s="170">
        <v>3000</v>
      </c>
      <c r="M152" s="170"/>
      <c r="N152" s="170">
        <v>0</v>
      </c>
      <c r="O152" s="170">
        <f t="shared" si="13"/>
        <v>3000</v>
      </c>
      <c r="P152" s="202" t="s">
        <v>995</v>
      </c>
      <c r="Q152" s="171" t="s">
        <v>1002</v>
      </c>
      <c r="R152" s="203" t="s">
        <v>1039</v>
      </c>
    </row>
    <row r="153" spans="1:18" ht="45">
      <c r="A153" s="557"/>
      <c r="B153" s="557"/>
      <c r="C153" s="552"/>
      <c r="D153" s="228"/>
      <c r="E153" s="77">
        <v>1</v>
      </c>
      <c r="F153" s="128" t="s">
        <v>234</v>
      </c>
      <c r="G153" s="80"/>
      <c r="H153" s="213"/>
      <c r="I153" s="67" t="s">
        <v>478</v>
      </c>
      <c r="J153" s="68">
        <v>30</v>
      </c>
      <c r="K153" s="68">
        <f t="shared" si="12"/>
        <v>30</v>
      </c>
      <c r="L153" s="170">
        <v>4000</v>
      </c>
      <c r="M153" s="170"/>
      <c r="N153" s="170">
        <v>0</v>
      </c>
      <c r="O153" s="170">
        <f t="shared" si="13"/>
        <v>4000</v>
      </c>
      <c r="P153" s="202" t="s">
        <v>995</v>
      </c>
      <c r="Q153" s="171" t="s">
        <v>1002</v>
      </c>
      <c r="R153" s="203" t="s">
        <v>1039</v>
      </c>
    </row>
    <row r="154" spans="1:18" ht="36">
      <c r="A154" s="557"/>
      <c r="B154" s="557"/>
      <c r="C154" s="552"/>
      <c r="D154" s="216"/>
      <c r="E154" s="77">
        <v>1</v>
      </c>
      <c r="F154" s="128" t="s">
        <v>118</v>
      </c>
      <c r="G154" s="80"/>
      <c r="H154" s="138"/>
      <c r="I154" s="67" t="s">
        <v>117</v>
      </c>
      <c r="J154" s="68">
        <v>20</v>
      </c>
      <c r="K154" s="68">
        <f t="shared" si="12"/>
        <v>20</v>
      </c>
      <c r="L154" s="170">
        <v>11000</v>
      </c>
      <c r="M154" s="170"/>
      <c r="N154" s="170">
        <v>0</v>
      </c>
      <c r="O154" s="170">
        <f t="shared" si="13"/>
        <v>11000</v>
      </c>
      <c r="P154" s="202" t="s">
        <v>995</v>
      </c>
      <c r="Q154" s="171" t="s">
        <v>1002</v>
      </c>
      <c r="R154" s="203" t="s">
        <v>1039</v>
      </c>
    </row>
    <row r="155" spans="1:18" ht="45">
      <c r="A155" s="557"/>
      <c r="B155" s="557"/>
      <c r="C155" s="552">
        <v>10</v>
      </c>
      <c r="D155" s="209" t="s">
        <v>479</v>
      </c>
      <c r="E155" s="77">
        <v>1</v>
      </c>
      <c r="F155" s="128" t="s">
        <v>110</v>
      </c>
      <c r="G155" s="80"/>
      <c r="H155" s="206" t="str">
        <f>+D155</f>
        <v>13.6     atencion y apoyo a la poblacion desplazada por la violencia.                                                                                                                                                      </v>
      </c>
      <c r="I155" s="67" t="s">
        <v>480</v>
      </c>
      <c r="J155" s="68">
        <v>12</v>
      </c>
      <c r="K155" s="68">
        <f t="shared" si="12"/>
        <v>12</v>
      </c>
      <c r="L155" s="170">
        <v>1000</v>
      </c>
      <c r="M155" s="170"/>
      <c r="N155" s="170">
        <v>0</v>
      </c>
      <c r="O155" s="170">
        <f t="shared" si="13"/>
        <v>1000</v>
      </c>
      <c r="P155" s="202" t="s">
        <v>995</v>
      </c>
      <c r="Q155" s="171" t="s">
        <v>1002</v>
      </c>
      <c r="R155" s="203" t="s">
        <v>1039</v>
      </c>
    </row>
    <row r="156" spans="1:18" ht="36">
      <c r="A156" s="557"/>
      <c r="B156" s="557"/>
      <c r="C156" s="552"/>
      <c r="D156" s="210"/>
      <c r="E156" s="77">
        <v>1</v>
      </c>
      <c r="F156" s="128" t="s">
        <v>481</v>
      </c>
      <c r="G156" s="80"/>
      <c r="H156" s="138"/>
      <c r="I156" s="67" t="s">
        <v>482</v>
      </c>
      <c r="J156" s="68">
        <v>31</v>
      </c>
      <c r="K156" s="68">
        <f t="shared" si="12"/>
        <v>31</v>
      </c>
      <c r="L156" s="170">
        <v>2500</v>
      </c>
      <c r="M156" s="170"/>
      <c r="N156" s="170">
        <v>0</v>
      </c>
      <c r="O156" s="170">
        <f t="shared" si="13"/>
        <v>2500</v>
      </c>
      <c r="P156" s="202" t="s">
        <v>995</v>
      </c>
      <c r="Q156" s="171" t="s">
        <v>1002</v>
      </c>
      <c r="R156" s="203" t="s">
        <v>1039</v>
      </c>
    </row>
    <row r="157" spans="1:18" ht="36">
      <c r="A157" s="557"/>
      <c r="B157" s="557"/>
      <c r="C157" s="552">
        <v>10</v>
      </c>
      <c r="D157" s="205" t="s">
        <v>483</v>
      </c>
      <c r="E157" s="77">
        <v>1</v>
      </c>
      <c r="F157" s="128" t="s">
        <v>484</v>
      </c>
      <c r="G157" s="80"/>
      <c r="H157" s="206" t="str">
        <f>+D157</f>
        <v>13.7     Programas de discapacidad ( exlcuyendo acciones de salud pública).                                                                                                                                                </v>
      </c>
      <c r="I157" s="80" t="s">
        <v>485</v>
      </c>
      <c r="J157" s="68">
        <v>90</v>
      </c>
      <c r="K157" s="68">
        <f t="shared" si="12"/>
        <v>90</v>
      </c>
      <c r="L157" s="170">
        <v>1000</v>
      </c>
      <c r="M157" s="170"/>
      <c r="N157" s="170">
        <v>0</v>
      </c>
      <c r="O157" s="170">
        <f t="shared" si="13"/>
        <v>1000</v>
      </c>
      <c r="P157" s="202" t="s">
        <v>995</v>
      </c>
      <c r="Q157" s="171" t="s">
        <v>1002</v>
      </c>
      <c r="R157" s="203" t="s">
        <v>1039</v>
      </c>
    </row>
    <row r="158" spans="1:18" ht="36">
      <c r="A158" s="557"/>
      <c r="B158" s="557"/>
      <c r="C158" s="552"/>
      <c r="D158" s="204"/>
      <c r="E158" s="77">
        <v>1</v>
      </c>
      <c r="F158" s="128" t="s">
        <v>107</v>
      </c>
      <c r="G158" s="80"/>
      <c r="H158" s="138"/>
      <c r="I158" s="80" t="s">
        <v>486</v>
      </c>
      <c r="J158" s="68">
        <v>20</v>
      </c>
      <c r="K158" s="68">
        <f t="shared" si="12"/>
        <v>20</v>
      </c>
      <c r="L158" s="170">
        <v>1000</v>
      </c>
      <c r="M158" s="170">
        <v>0</v>
      </c>
      <c r="N158" s="170">
        <v>0</v>
      </c>
      <c r="O158" s="170">
        <f t="shared" si="13"/>
        <v>1000</v>
      </c>
      <c r="P158" s="202" t="s">
        <v>995</v>
      </c>
      <c r="Q158" s="171" t="s">
        <v>1002</v>
      </c>
      <c r="R158" s="203" t="s">
        <v>1039</v>
      </c>
    </row>
    <row r="159" spans="1:18" ht="60" customHeight="1">
      <c r="A159" s="557"/>
      <c r="B159" s="557"/>
      <c r="C159" s="552">
        <v>10</v>
      </c>
      <c r="D159" s="215" t="s">
        <v>487</v>
      </c>
      <c r="E159" s="100">
        <v>1</v>
      </c>
      <c r="F159" s="128" t="s">
        <v>488</v>
      </c>
      <c r="G159" s="80"/>
      <c r="H159" s="206" t="str">
        <f>+D159</f>
        <v>13.8    Programas diseñados  para la superacion de la pobreza  extrema en el marco de la red-UNIDOS.                                                                                                </v>
      </c>
      <c r="I159" s="80" t="s">
        <v>489</v>
      </c>
      <c r="J159" s="68">
        <v>1</v>
      </c>
      <c r="K159" s="68">
        <f t="shared" si="12"/>
        <v>1</v>
      </c>
      <c r="L159" s="170">
        <v>1000</v>
      </c>
      <c r="M159" s="170">
        <v>0</v>
      </c>
      <c r="N159" s="170">
        <v>0</v>
      </c>
      <c r="O159" s="170">
        <f t="shared" si="13"/>
        <v>1000</v>
      </c>
      <c r="P159" s="202" t="s">
        <v>995</v>
      </c>
      <c r="Q159" s="171" t="s">
        <v>1002</v>
      </c>
      <c r="R159" s="203" t="s">
        <v>1039</v>
      </c>
    </row>
    <row r="160" spans="1:18" ht="36">
      <c r="A160" s="558"/>
      <c r="B160" s="558"/>
      <c r="C160" s="552"/>
      <c r="D160" s="216"/>
      <c r="E160" s="100">
        <v>1</v>
      </c>
      <c r="F160" s="128" t="s">
        <v>881</v>
      </c>
      <c r="G160" s="80"/>
      <c r="H160" s="138"/>
      <c r="I160" s="80" t="s">
        <v>882</v>
      </c>
      <c r="J160" s="68">
        <v>150</v>
      </c>
      <c r="K160" s="68">
        <f t="shared" si="12"/>
        <v>150</v>
      </c>
      <c r="L160" s="170">
        <v>1000</v>
      </c>
      <c r="M160" s="170">
        <v>0</v>
      </c>
      <c r="N160" s="170">
        <v>0</v>
      </c>
      <c r="O160" s="170">
        <f t="shared" si="13"/>
        <v>1000</v>
      </c>
      <c r="P160" s="202" t="s">
        <v>995</v>
      </c>
      <c r="Q160" s="171" t="s">
        <v>1002</v>
      </c>
      <c r="R160" s="203" t="s">
        <v>1039</v>
      </c>
    </row>
    <row r="161" spans="1:18" s="43" customFormat="1" ht="18">
      <c r="A161" s="87"/>
      <c r="B161" s="87"/>
      <c r="C161" s="133"/>
      <c r="D161" s="107" t="s">
        <v>786</v>
      </c>
      <c r="E161" s="135"/>
      <c r="F161" s="132"/>
      <c r="G161" s="132"/>
      <c r="H161" s="132"/>
      <c r="I161" s="107"/>
      <c r="J161" s="110"/>
      <c r="K161" s="110"/>
      <c r="L161" s="89">
        <f>L162+L163+L164+L165+L166+L167</f>
        <v>36014</v>
      </c>
      <c r="M161" s="89">
        <f>M162+M163+M164+M165+M166+M167</f>
        <v>0</v>
      </c>
      <c r="N161" s="89">
        <f>N162+N163+N164+N165+N166+N167</f>
        <v>0</v>
      </c>
      <c r="O161" s="89">
        <f t="shared" si="13"/>
        <v>36014</v>
      </c>
      <c r="P161" s="217"/>
      <c r="Q161" s="89"/>
      <c r="R161" s="89"/>
    </row>
    <row r="162" spans="1:18" ht="45">
      <c r="A162" s="556"/>
      <c r="B162" s="556" t="s">
        <v>897</v>
      </c>
      <c r="C162" s="552">
        <v>50</v>
      </c>
      <c r="D162" s="205" t="s">
        <v>534</v>
      </c>
      <c r="E162" s="77">
        <v>1</v>
      </c>
      <c r="F162" s="128" t="s">
        <v>855</v>
      </c>
      <c r="G162" s="80"/>
      <c r="H162" s="206" t="str">
        <f>+D162</f>
        <v>14.1     Mejoramiento y mantenimiento de dependencias de la administración.                                                                                                                                                </v>
      </c>
      <c r="I162" s="67" t="s">
        <v>856</v>
      </c>
      <c r="J162" s="68">
        <v>1</v>
      </c>
      <c r="K162" s="68">
        <f aca="true" t="shared" si="14" ref="K162:K167">+J162</f>
        <v>1</v>
      </c>
      <c r="L162" s="170">
        <v>7000</v>
      </c>
      <c r="M162" s="170">
        <v>0</v>
      </c>
      <c r="N162" s="170">
        <v>0</v>
      </c>
      <c r="O162" s="170">
        <f t="shared" si="13"/>
        <v>7000</v>
      </c>
      <c r="P162" s="202" t="s">
        <v>995</v>
      </c>
      <c r="Q162" s="171" t="s">
        <v>1000</v>
      </c>
      <c r="R162" s="203" t="s">
        <v>1039</v>
      </c>
    </row>
    <row r="163" spans="1:18" ht="54">
      <c r="A163" s="557"/>
      <c r="B163" s="557"/>
      <c r="C163" s="552"/>
      <c r="D163" s="204"/>
      <c r="E163" s="77">
        <v>1</v>
      </c>
      <c r="F163" s="128" t="s">
        <v>804</v>
      </c>
      <c r="G163" s="80"/>
      <c r="H163" s="138"/>
      <c r="I163" s="67" t="s">
        <v>805</v>
      </c>
      <c r="J163" s="68">
        <v>1</v>
      </c>
      <c r="K163" s="68">
        <f t="shared" si="14"/>
        <v>1</v>
      </c>
      <c r="L163" s="170">
        <v>3000</v>
      </c>
      <c r="M163" s="170">
        <v>0</v>
      </c>
      <c r="N163" s="170">
        <v>0</v>
      </c>
      <c r="O163" s="170">
        <f t="shared" si="13"/>
        <v>3000</v>
      </c>
      <c r="P163" s="202" t="s">
        <v>995</v>
      </c>
      <c r="Q163" s="171" t="s">
        <v>1000</v>
      </c>
      <c r="R163" s="203" t="s">
        <v>1039</v>
      </c>
    </row>
    <row r="164" spans="1:18" ht="59.25" customHeight="1">
      <c r="A164" s="557"/>
      <c r="B164" s="557"/>
      <c r="C164" s="552">
        <v>50</v>
      </c>
      <c r="D164" s="205" t="s">
        <v>535</v>
      </c>
      <c r="E164" s="77">
        <v>1</v>
      </c>
      <c r="F164" s="128" t="s">
        <v>536</v>
      </c>
      <c r="G164" s="80"/>
      <c r="H164" s="206" t="str">
        <f>+D164</f>
        <v>14.2     Mejoramiento y mantenimiento de plazas de mercado, mataderos, cementerios, parques, andenes y mobiliarios del espacio público.                                                                                    </v>
      </c>
      <c r="I164" s="67" t="s">
        <v>283</v>
      </c>
      <c r="J164" s="68">
        <v>1</v>
      </c>
      <c r="K164" s="68">
        <f t="shared" si="14"/>
        <v>1</v>
      </c>
      <c r="L164" s="170">
        <v>7214</v>
      </c>
      <c r="M164" s="170"/>
      <c r="N164" s="170">
        <v>0</v>
      </c>
      <c r="O164" s="170">
        <f t="shared" si="13"/>
        <v>7214</v>
      </c>
      <c r="P164" s="202" t="s">
        <v>995</v>
      </c>
      <c r="Q164" s="171" t="s">
        <v>1000</v>
      </c>
      <c r="R164" s="203" t="s">
        <v>1039</v>
      </c>
    </row>
    <row r="165" spans="1:18" ht="56.25" customHeight="1">
      <c r="A165" s="557"/>
      <c r="B165" s="557"/>
      <c r="C165" s="552"/>
      <c r="D165" s="214"/>
      <c r="E165" s="77">
        <v>1</v>
      </c>
      <c r="F165" s="128" t="s">
        <v>857</v>
      </c>
      <c r="G165" s="80"/>
      <c r="H165" s="213"/>
      <c r="I165" s="67" t="s">
        <v>858</v>
      </c>
      <c r="J165" s="116">
        <v>0.85</v>
      </c>
      <c r="K165" s="116">
        <f t="shared" si="14"/>
        <v>0.85</v>
      </c>
      <c r="L165" s="170">
        <v>13000</v>
      </c>
      <c r="M165" s="170"/>
      <c r="N165" s="170">
        <v>0</v>
      </c>
      <c r="O165" s="170">
        <f t="shared" si="13"/>
        <v>13000</v>
      </c>
      <c r="P165" s="202" t="s">
        <v>995</v>
      </c>
      <c r="Q165" s="171" t="s">
        <v>1000</v>
      </c>
      <c r="R165" s="203" t="s">
        <v>1039</v>
      </c>
    </row>
    <row r="166" spans="1:18" ht="36">
      <c r="A166" s="557"/>
      <c r="B166" s="557"/>
      <c r="C166" s="552"/>
      <c r="D166" s="214"/>
      <c r="E166" s="77">
        <v>1</v>
      </c>
      <c r="F166" s="128" t="s">
        <v>537</v>
      </c>
      <c r="G166" s="80"/>
      <c r="H166" s="213"/>
      <c r="I166" s="67" t="s">
        <v>538</v>
      </c>
      <c r="J166" s="116">
        <v>0.8</v>
      </c>
      <c r="K166" s="116">
        <f t="shared" si="14"/>
        <v>0.8</v>
      </c>
      <c r="L166" s="170">
        <v>2000</v>
      </c>
      <c r="M166" s="170"/>
      <c r="N166" s="170">
        <v>0</v>
      </c>
      <c r="O166" s="170">
        <f t="shared" si="13"/>
        <v>2000</v>
      </c>
      <c r="P166" s="202" t="s">
        <v>995</v>
      </c>
      <c r="Q166" s="171" t="s">
        <v>1000</v>
      </c>
      <c r="R166" s="203" t="s">
        <v>1039</v>
      </c>
    </row>
    <row r="167" spans="1:18" ht="36">
      <c r="A167" s="557"/>
      <c r="B167" s="557"/>
      <c r="C167" s="552"/>
      <c r="D167" s="204"/>
      <c r="E167" s="77">
        <v>1</v>
      </c>
      <c r="F167" s="128" t="s">
        <v>859</v>
      </c>
      <c r="G167" s="80"/>
      <c r="H167" s="138"/>
      <c r="I167" s="67" t="s">
        <v>539</v>
      </c>
      <c r="J167" s="68">
        <v>1</v>
      </c>
      <c r="K167" s="68">
        <f t="shared" si="14"/>
        <v>1</v>
      </c>
      <c r="L167" s="170">
        <v>3800</v>
      </c>
      <c r="M167" s="170"/>
      <c r="N167" s="170">
        <v>0</v>
      </c>
      <c r="O167" s="170">
        <f t="shared" si="13"/>
        <v>3800</v>
      </c>
      <c r="P167" s="202" t="s">
        <v>995</v>
      </c>
      <c r="Q167" s="171" t="s">
        <v>1000</v>
      </c>
      <c r="R167" s="203" t="s">
        <v>1039</v>
      </c>
    </row>
    <row r="168" spans="1:18" s="43" customFormat="1" ht="15">
      <c r="A168" s="87"/>
      <c r="B168" s="87"/>
      <c r="C168" s="133"/>
      <c r="D168" s="125" t="s">
        <v>787</v>
      </c>
      <c r="E168" s="140"/>
      <c r="F168" s="132"/>
      <c r="G168" s="132"/>
      <c r="H168" s="132"/>
      <c r="I168" s="125"/>
      <c r="J168" s="149"/>
      <c r="K168" s="149"/>
      <c r="L168" s="89">
        <f>L169+L170+L171+L172</f>
        <v>3000</v>
      </c>
      <c r="M168" s="89">
        <f>M169+M170+M171+M172</f>
        <v>0</v>
      </c>
      <c r="N168" s="89">
        <f>N169+N170+N171+N172</f>
        <v>0</v>
      </c>
      <c r="O168" s="89">
        <f t="shared" si="13"/>
        <v>3000</v>
      </c>
      <c r="P168" s="217"/>
      <c r="Q168" s="89"/>
      <c r="R168" s="89"/>
    </row>
    <row r="169" spans="1:18" ht="54">
      <c r="A169" s="556"/>
      <c r="B169" s="556" t="s">
        <v>898</v>
      </c>
      <c r="C169" s="552"/>
      <c r="D169" s="205" t="s">
        <v>703</v>
      </c>
      <c r="E169" s="77">
        <v>1</v>
      </c>
      <c r="F169" s="128" t="s">
        <v>124</v>
      </c>
      <c r="G169" s="80"/>
      <c r="H169" s="206" t="str">
        <f>+D169</f>
        <v>15.1     Programas de capacitación, asesoría y asistencia técnica para consolidar procesos de participacion ciudadana y control social.                                                                                    </v>
      </c>
      <c r="I169" s="67" t="s">
        <v>125</v>
      </c>
      <c r="J169" s="68">
        <v>30</v>
      </c>
      <c r="K169" s="68">
        <f>+J169</f>
        <v>30</v>
      </c>
      <c r="L169" s="170">
        <v>1500</v>
      </c>
      <c r="M169" s="170">
        <v>0</v>
      </c>
      <c r="N169" s="170">
        <v>0</v>
      </c>
      <c r="O169" s="170">
        <f t="shared" si="13"/>
        <v>1500</v>
      </c>
      <c r="P169" s="202" t="s">
        <v>995</v>
      </c>
      <c r="Q169" s="171" t="s">
        <v>1002</v>
      </c>
      <c r="R169" s="203" t="s">
        <v>1039</v>
      </c>
    </row>
    <row r="170" spans="1:18" ht="58.5" customHeight="1">
      <c r="A170" s="557"/>
      <c r="B170" s="557"/>
      <c r="C170" s="552"/>
      <c r="D170" s="204"/>
      <c r="E170" s="77">
        <v>1</v>
      </c>
      <c r="F170" s="128" t="s">
        <v>286</v>
      </c>
      <c r="G170" s="80"/>
      <c r="H170" s="138"/>
      <c r="I170" s="80" t="s">
        <v>287</v>
      </c>
      <c r="J170" s="68">
        <v>1</v>
      </c>
      <c r="K170" s="68">
        <f>+J170</f>
        <v>1</v>
      </c>
      <c r="L170" s="170">
        <v>500</v>
      </c>
      <c r="M170" s="170">
        <v>0</v>
      </c>
      <c r="N170" s="170">
        <v>0</v>
      </c>
      <c r="O170" s="170">
        <f t="shared" si="13"/>
        <v>500</v>
      </c>
      <c r="P170" s="202" t="s">
        <v>995</v>
      </c>
      <c r="Q170" s="171" t="s">
        <v>1002</v>
      </c>
      <c r="R170" s="203" t="s">
        <v>1039</v>
      </c>
    </row>
    <row r="171" spans="1:18" ht="36">
      <c r="A171" s="557"/>
      <c r="B171" s="557"/>
      <c r="C171" s="69">
        <v>30</v>
      </c>
      <c r="D171" s="131" t="s">
        <v>704</v>
      </c>
      <c r="E171" s="77">
        <v>1</v>
      </c>
      <c r="F171" s="128" t="s">
        <v>126</v>
      </c>
      <c r="G171" s="80"/>
      <c r="H171" s="80" t="str">
        <f>+D171</f>
        <v>15.2     Procesos de elección de ciudadanos a los espacios de participacion ciudadana.                                                                                                                                     </v>
      </c>
      <c r="I171" s="67" t="s">
        <v>127</v>
      </c>
      <c r="J171" s="68">
        <v>2</v>
      </c>
      <c r="K171" s="68">
        <f>+J171</f>
        <v>2</v>
      </c>
      <c r="L171" s="170">
        <v>500</v>
      </c>
      <c r="M171" s="170">
        <v>0</v>
      </c>
      <c r="N171" s="170">
        <v>0</v>
      </c>
      <c r="O171" s="170">
        <f t="shared" si="13"/>
        <v>500</v>
      </c>
      <c r="P171" s="202" t="s">
        <v>995</v>
      </c>
      <c r="Q171" s="171" t="s">
        <v>1002</v>
      </c>
      <c r="R171" s="203" t="s">
        <v>1039</v>
      </c>
    </row>
    <row r="172" spans="1:18" ht="48.75" customHeight="1">
      <c r="A172" s="557"/>
      <c r="B172" s="557"/>
      <c r="C172" s="69">
        <v>30</v>
      </c>
      <c r="D172" s="131" t="s">
        <v>705</v>
      </c>
      <c r="E172" s="77">
        <v>1</v>
      </c>
      <c r="F172" s="128" t="s">
        <v>320</v>
      </c>
      <c r="G172" s="80"/>
      <c r="H172" s="80" t="str">
        <f>+D172</f>
        <v>15.3     Capacitación a la comunidad sobre participacion en la gestión pública.                                                                                                                                            </v>
      </c>
      <c r="I172" s="67" t="s">
        <v>321</v>
      </c>
      <c r="J172" s="68">
        <v>40</v>
      </c>
      <c r="K172" s="68">
        <f>+J172</f>
        <v>40</v>
      </c>
      <c r="L172" s="170">
        <v>500</v>
      </c>
      <c r="M172" s="170">
        <v>0</v>
      </c>
      <c r="N172" s="170">
        <v>0</v>
      </c>
      <c r="O172" s="170">
        <f t="shared" si="13"/>
        <v>500</v>
      </c>
      <c r="P172" s="202" t="s">
        <v>995</v>
      </c>
      <c r="Q172" s="171" t="s">
        <v>1002</v>
      </c>
      <c r="R172" s="203" t="s">
        <v>1039</v>
      </c>
    </row>
    <row r="173" spans="1:18" s="43" customFormat="1" ht="39.75" customHeight="1">
      <c r="A173" s="87"/>
      <c r="B173" s="87"/>
      <c r="C173" s="133"/>
      <c r="D173" s="134" t="s">
        <v>426</v>
      </c>
      <c r="E173" s="135"/>
      <c r="F173" s="132"/>
      <c r="G173" s="132"/>
      <c r="H173" s="132"/>
      <c r="I173" s="107"/>
      <c r="J173" s="110"/>
      <c r="K173" s="110"/>
      <c r="L173" s="89">
        <f>L174+L175+L176+L177+L178+L179+L180+L181+L182+L183</f>
        <v>237440</v>
      </c>
      <c r="M173" s="89">
        <f>M174+M175+M176+M177+M178+M179+M180+M181+M182+M183</f>
        <v>0</v>
      </c>
      <c r="N173" s="89">
        <f>N174+N175+N176+N177+N178+N179+N180+N181+N182+N183</f>
        <v>180000</v>
      </c>
      <c r="O173" s="89">
        <f t="shared" si="13"/>
        <v>417440</v>
      </c>
      <c r="P173" s="217"/>
      <c r="Q173" s="89"/>
      <c r="R173" s="89"/>
    </row>
    <row r="174" spans="1:18" ht="36" customHeight="1">
      <c r="A174" s="556"/>
      <c r="B174" s="556" t="s">
        <v>899</v>
      </c>
      <c r="C174" s="552"/>
      <c r="D174" s="205" t="s">
        <v>710</v>
      </c>
      <c r="E174" s="77">
        <v>1</v>
      </c>
      <c r="F174" s="128" t="s">
        <v>160</v>
      </c>
      <c r="G174" s="80"/>
      <c r="H174" s="206" t="str">
        <f>+D174</f>
        <v>16.1     Procesos integrales de evaluación institucional y reorganización administrativa.                                                                                                                                  </v>
      </c>
      <c r="I174" s="80" t="s">
        <v>711</v>
      </c>
      <c r="J174" s="68">
        <v>1</v>
      </c>
      <c r="K174" s="68">
        <f aca="true" t="shared" si="15" ref="K174:K183">+J174</f>
        <v>1</v>
      </c>
      <c r="L174" s="170">
        <v>129000</v>
      </c>
      <c r="M174" s="170">
        <v>0</v>
      </c>
      <c r="N174" s="170">
        <v>0</v>
      </c>
      <c r="O174" s="170">
        <f t="shared" si="13"/>
        <v>129000</v>
      </c>
      <c r="P174" s="202" t="s">
        <v>995</v>
      </c>
      <c r="Q174" s="171" t="s">
        <v>1003</v>
      </c>
      <c r="R174" s="203" t="s">
        <v>1039</v>
      </c>
    </row>
    <row r="175" spans="1:18" ht="45">
      <c r="A175" s="557"/>
      <c r="B175" s="557"/>
      <c r="C175" s="552"/>
      <c r="D175" s="204"/>
      <c r="E175" s="77">
        <v>1</v>
      </c>
      <c r="F175" s="128" t="s">
        <v>278</v>
      </c>
      <c r="G175" s="80"/>
      <c r="H175" s="138"/>
      <c r="I175" s="67" t="s">
        <v>712</v>
      </c>
      <c r="J175" s="68">
        <v>1</v>
      </c>
      <c r="K175" s="68">
        <f t="shared" si="15"/>
        <v>1</v>
      </c>
      <c r="L175" s="170">
        <v>17640</v>
      </c>
      <c r="M175" s="170"/>
      <c r="N175" s="170">
        <v>0</v>
      </c>
      <c r="O175" s="170">
        <f t="shared" si="13"/>
        <v>17640</v>
      </c>
      <c r="P175" s="202" t="s">
        <v>995</v>
      </c>
      <c r="Q175" s="171" t="s">
        <v>1003</v>
      </c>
      <c r="R175" s="203" t="s">
        <v>1039</v>
      </c>
    </row>
    <row r="176" spans="1:18" ht="45">
      <c r="A176" s="557"/>
      <c r="B176" s="557"/>
      <c r="C176" s="552">
        <v>30</v>
      </c>
      <c r="D176" s="205" t="s">
        <v>713</v>
      </c>
      <c r="E176" s="77">
        <v>1</v>
      </c>
      <c r="F176" s="128" t="s">
        <v>714</v>
      </c>
      <c r="G176" s="80"/>
      <c r="H176" s="206" t="str">
        <f>+D176</f>
        <v>16.2     Programas de capacitación y asistencia técnica orientados al desarrollo eficiente de las competencias de Ley.                                                                                                     </v>
      </c>
      <c r="I176" s="67" t="s">
        <v>715</v>
      </c>
      <c r="J176" s="68">
        <v>2</v>
      </c>
      <c r="K176" s="68">
        <f t="shared" si="15"/>
        <v>2</v>
      </c>
      <c r="L176" s="170">
        <v>5000</v>
      </c>
      <c r="M176" s="170">
        <v>0</v>
      </c>
      <c r="N176" s="170">
        <v>0</v>
      </c>
      <c r="O176" s="170">
        <f t="shared" si="13"/>
        <v>5000</v>
      </c>
      <c r="P176" s="202" t="s">
        <v>995</v>
      </c>
      <c r="Q176" s="171" t="s">
        <v>1003</v>
      </c>
      <c r="R176" s="203" t="s">
        <v>1039</v>
      </c>
    </row>
    <row r="177" spans="1:18" ht="72">
      <c r="A177" s="557"/>
      <c r="B177" s="557"/>
      <c r="C177" s="552"/>
      <c r="D177" s="204"/>
      <c r="E177" s="77">
        <v>1</v>
      </c>
      <c r="F177" s="128" t="s">
        <v>854</v>
      </c>
      <c r="G177" s="80"/>
      <c r="H177" s="138"/>
      <c r="I177" s="67" t="s">
        <v>735</v>
      </c>
      <c r="J177" s="68">
        <v>12</v>
      </c>
      <c r="K177" s="68">
        <f t="shared" si="15"/>
        <v>12</v>
      </c>
      <c r="L177" s="170">
        <v>36200</v>
      </c>
      <c r="M177" s="170">
        <v>0</v>
      </c>
      <c r="N177" s="170">
        <v>0</v>
      </c>
      <c r="O177" s="170">
        <f t="shared" si="13"/>
        <v>36200</v>
      </c>
      <c r="P177" s="202" t="s">
        <v>995</v>
      </c>
      <c r="Q177" s="171" t="s">
        <v>1003</v>
      </c>
      <c r="R177" s="203" t="s">
        <v>1039</v>
      </c>
    </row>
    <row r="178" spans="1:18" ht="36">
      <c r="A178" s="557"/>
      <c r="B178" s="557"/>
      <c r="C178" s="69">
        <v>10</v>
      </c>
      <c r="D178" s="131" t="s">
        <v>429</v>
      </c>
      <c r="E178" s="77">
        <v>1</v>
      </c>
      <c r="F178" s="128" t="s">
        <v>273</v>
      </c>
      <c r="G178" s="80"/>
      <c r="H178" s="80" t="str">
        <f>+D178</f>
        <v>16.3     Actualizacion del sisben                                                                                                                                                                                         </v>
      </c>
      <c r="I178" s="67" t="s">
        <v>15</v>
      </c>
      <c r="J178" s="68">
        <v>5</v>
      </c>
      <c r="K178" s="68">
        <f t="shared" si="15"/>
        <v>5</v>
      </c>
      <c r="L178" s="170">
        <v>12600</v>
      </c>
      <c r="M178" s="170">
        <v>0</v>
      </c>
      <c r="N178" s="170">
        <v>0</v>
      </c>
      <c r="O178" s="170">
        <f t="shared" si="13"/>
        <v>12600</v>
      </c>
      <c r="P178" s="202" t="s">
        <v>995</v>
      </c>
      <c r="Q178" s="171" t="s">
        <v>1003</v>
      </c>
      <c r="R178" s="203" t="s">
        <v>1039</v>
      </c>
    </row>
    <row r="179" spans="1:18" ht="36">
      <c r="A179" s="557"/>
      <c r="B179" s="557"/>
      <c r="C179" s="69">
        <v>10</v>
      </c>
      <c r="D179" s="131" t="s">
        <v>430</v>
      </c>
      <c r="E179" s="77">
        <v>1</v>
      </c>
      <c r="F179" s="128" t="s">
        <v>716</v>
      </c>
      <c r="G179" s="80"/>
      <c r="H179" s="80" t="str">
        <f>+D179</f>
        <v>16.4     Estratificación socioeconómica                                                                                                                                                                                   </v>
      </c>
      <c r="I179" s="80" t="s">
        <v>717</v>
      </c>
      <c r="J179" s="116">
        <v>1</v>
      </c>
      <c r="K179" s="116">
        <f t="shared" si="15"/>
        <v>1</v>
      </c>
      <c r="L179" s="170"/>
      <c r="M179" s="170">
        <v>0</v>
      </c>
      <c r="N179" s="170">
        <v>20000</v>
      </c>
      <c r="O179" s="170">
        <f t="shared" si="13"/>
        <v>20000</v>
      </c>
      <c r="P179" s="202" t="s">
        <v>995</v>
      </c>
      <c r="Q179" s="171" t="s">
        <v>1003</v>
      </c>
      <c r="R179" s="203" t="s">
        <v>1039</v>
      </c>
    </row>
    <row r="180" spans="1:18" ht="36">
      <c r="A180" s="557"/>
      <c r="B180" s="557"/>
      <c r="C180" s="69">
        <v>10</v>
      </c>
      <c r="D180" s="150" t="s">
        <v>431</v>
      </c>
      <c r="E180" s="77">
        <v>1</v>
      </c>
      <c r="F180" s="128" t="s">
        <v>279</v>
      </c>
      <c r="G180" s="80"/>
      <c r="H180" s="80" t="str">
        <f>+D180</f>
        <v>16.5    Actualizacion catastral                                                                                                                                                                                          </v>
      </c>
      <c r="I180" s="80" t="s">
        <v>718</v>
      </c>
      <c r="J180" s="116">
        <v>0.1</v>
      </c>
      <c r="K180" s="116">
        <f t="shared" si="15"/>
        <v>0.1</v>
      </c>
      <c r="L180" s="170">
        <v>5000</v>
      </c>
      <c r="M180" s="170"/>
      <c r="N180" s="170">
        <v>160000</v>
      </c>
      <c r="O180" s="170">
        <f t="shared" si="13"/>
        <v>165000</v>
      </c>
      <c r="P180" s="202" t="s">
        <v>995</v>
      </c>
      <c r="Q180" s="171" t="s">
        <v>1003</v>
      </c>
      <c r="R180" s="203" t="s">
        <v>1039</v>
      </c>
    </row>
    <row r="181" spans="1:18" ht="54">
      <c r="A181" s="557"/>
      <c r="B181" s="557"/>
      <c r="C181" s="552">
        <v>30</v>
      </c>
      <c r="D181" s="209" t="s">
        <v>719</v>
      </c>
      <c r="E181" s="77">
        <v>1</v>
      </c>
      <c r="F181" s="128" t="s">
        <v>720</v>
      </c>
      <c r="G181" s="80"/>
      <c r="H181" s="206" t="str">
        <f>+D181</f>
        <v>16.6     Elaboración, actualizacion, evaluación y seguimiento del plan de desarrollo.                                                                                                                                      </v>
      </c>
      <c r="I181" s="67" t="s">
        <v>129</v>
      </c>
      <c r="J181" s="68">
        <v>6</v>
      </c>
      <c r="K181" s="68">
        <f t="shared" si="15"/>
        <v>6</v>
      </c>
      <c r="L181" s="170"/>
      <c r="M181" s="170">
        <v>0</v>
      </c>
      <c r="N181" s="170">
        <v>0</v>
      </c>
      <c r="O181" s="170">
        <f t="shared" si="13"/>
        <v>0</v>
      </c>
      <c r="P181" s="202" t="s">
        <v>995</v>
      </c>
      <c r="Q181" s="171" t="s">
        <v>1003</v>
      </c>
      <c r="R181" s="203" t="s">
        <v>1039</v>
      </c>
    </row>
    <row r="182" spans="1:18" ht="36">
      <c r="A182" s="557"/>
      <c r="B182" s="557"/>
      <c r="C182" s="552"/>
      <c r="D182" s="210"/>
      <c r="E182" s="77">
        <v>1</v>
      </c>
      <c r="F182" s="128" t="s">
        <v>131</v>
      </c>
      <c r="G182" s="80"/>
      <c r="H182" s="138"/>
      <c r="I182" s="67" t="s">
        <v>721</v>
      </c>
      <c r="J182" s="68">
        <v>1</v>
      </c>
      <c r="K182" s="68">
        <f t="shared" si="15"/>
        <v>1</v>
      </c>
      <c r="L182" s="170">
        <v>5000</v>
      </c>
      <c r="M182" s="170">
        <v>0</v>
      </c>
      <c r="N182" s="170">
        <v>0</v>
      </c>
      <c r="O182" s="170">
        <f t="shared" si="13"/>
        <v>5000</v>
      </c>
      <c r="P182" s="202" t="s">
        <v>995</v>
      </c>
      <c r="Q182" s="171" t="s">
        <v>1003</v>
      </c>
      <c r="R182" s="203" t="s">
        <v>1039</v>
      </c>
    </row>
    <row r="183" spans="1:18" ht="36">
      <c r="A183" s="558"/>
      <c r="B183" s="558"/>
      <c r="C183" s="69">
        <v>10</v>
      </c>
      <c r="D183" s="141" t="s">
        <v>722</v>
      </c>
      <c r="E183" s="77">
        <v>1</v>
      </c>
      <c r="F183" s="128" t="s">
        <v>276</v>
      </c>
      <c r="G183" s="80"/>
      <c r="H183" s="80" t="str">
        <f>+D183</f>
        <v>16.7    Elaboración y actualizacion del Plan de Ordenamiento Territorial.                                                                                                                                                </v>
      </c>
      <c r="I183" s="67" t="s">
        <v>723</v>
      </c>
      <c r="J183" s="116">
        <v>0.2</v>
      </c>
      <c r="K183" s="116">
        <f t="shared" si="15"/>
        <v>0.2</v>
      </c>
      <c r="L183" s="170">
        <v>27000</v>
      </c>
      <c r="M183" s="170">
        <v>0</v>
      </c>
      <c r="N183" s="170">
        <v>0</v>
      </c>
      <c r="O183" s="170">
        <f t="shared" si="13"/>
        <v>27000</v>
      </c>
      <c r="P183" s="202" t="s">
        <v>995</v>
      </c>
      <c r="Q183" s="171" t="s">
        <v>1003</v>
      </c>
      <c r="R183" s="203" t="s">
        <v>1039</v>
      </c>
    </row>
    <row r="184" spans="1:18" s="43" customFormat="1" ht="15">
      <c r="A184" s="87"/>
      <c r="B184" s="87"/>
      <c r="C184" s="88"/>
      <c r="D184" s="139" t="s">
        <v>788</v>
      </c>
      <c r="E184" s="140"/>
      <c r="F184" s="132"/>
      <c r="G184" s="132"/>
      <c r="H184" s="132"/>
      <c r="I184" s="87"/>
      <c r="J184" s="88"/>
      <c r="K184" s="88"/>
      <c r="L184" s="89">
        <f>L185+L186+L187+L188+L189+L190+L191+L192</f>
        <v>105191</v>
      </c>
      <c r="M184" s="89">
        <f>M185+M186+M187+M188+M189+M190+M191+M192</f>
        <v>107533</v>
      </c>
      <c r="N184" s="89">
        <f>N185+N186+N187+N188+N189+N190+N191+N192</f>
        <v>27000</v>
      </c>
      <c r="O184" s="89">
        <f>O185+O186+O187+O188+O189+O190+O191+O192</f>
        <v>239724</v>
      </c>
      <c r="P184" s="89"/>
      <c r="Q184" s="89"/>
      <c r="R184" s="89"/>
    </row>
    <row r="185" spans="1:18" ht="36">
      <c r="A185" s="546"/>
      <c r="B185" s="546" t="s">
        <v>900</v>
      </c>
      <c r="C185" s="81">
        <v>20</v>
      </c>
      <c r="D185" s="141" t="s">
        <v>435</v>
      </c>
      <c r="E185" s="77">
        <v>1</v>
      </c>
      <c r="F185" s="128" t="s">
        <v>693</v>
      </c>
      <c r="G185" s="80"/>
      <c r="H185" s="80" t="str">
        <f>+D185</f>
        <v>17.1     Pago de inspectores de policía                                                                                                                                                                                   </v>
      </c>
      <c r="I185" s="80" t="s">
        <v>694</v>
      </c>
      <c r="J185" s="68">
        <v>12</v>
      </c>
      <c r="K185" s="68">
        <f aca="true" t="shared" si="16" ref="K185:K192">+J185</f>
        <v>12</v>
      </c>
      <c r="L185" s="170">
        <v>34251</v>
      </c>
      <c r="M185" s="170">
        <v>0</v>
      </c>
      <c r="N185" s="170">
        <v>0</v>
      </c>
      <c r="O185" s="170">
        <f t="shared" si="13"/>
        <v>34251</v>
      </c>
      <c r="P185" s="202" t="s">
        <v>995</v>
      </c>
      <c r="Q185" s="171" t="s">
        <v>1003</v>
      </c>
      <c r="R185" s="203" t="s">
        <v>1039</v>
      </c>
    </row>
    <row r="186" spans="1:18" ht="55.5">
      <c r="A186" s="546"/>
      <c r="B186" s="546"/>
      <c r="C186" s="81">
        <v>20</v>
      </c>
      <c r="D186" s="151" t="s">
        <v>436</v>
      </c>
      <c r="E186" s="100">
        <v>1</v>
      </c>
      <c r="F186" s="128" t="s">
        <v>135</v>
      </c>
      <c r="G186" s="80"/>
      <c r="H186" s="80" t="str">
        <f>+D186</f>
        <v>17.2     Pago de comisarios de familia, medicos, P-sicologos y trabajadores sociales de las comisarias de familia (De acuerdo con el decreto 4840 de 2007).                                                               </v>
      </c>
      <c r="I186" s="67" t="s">
        <v>136</v>
      </c>
      <c r="J186" s="68">
        <v>12</v>
      </c>
      <c r="K186" s="68">
        <f t="shared" si="16"/>
        <v>12</v>
      </c>
      <c r="L186" s="170">
        <v>34250</v>
      </c>
      <c r="M186" s="170">
        <v>0</v>
      </c>
      <c r="N186" s="170">
        <v>0</v>
      </c>
      <c r="O186" s="170">
        <f t="shared" si="13"/>
        <v>34250</v>
      </c>
      <c r="P186" s="202" t="s">
        <v>995</v>
      </c>
      <c r="Q186" s="171" t="s">
        <v>1003</v>
      </c>
      <c r="R186" s="203" t="s">
        <v>1039</v>
      </c>
    </row>
    <row r="187" spans="1:18" ht="36">
      <c r="A187" s="546"/>
      <c r="B187" s="546"/>
      <c r="C187" s="81">
        <v>20</v>
      </c>
      <c r="D187" s="131" t="s">
        <v>695</v>
      </c>
      <c r="E187" s="77">
        <v>1</v>
      </c>
      <c r="F187" s="128" t="s">
        <v>137</v>
      </c>
      <c r="G187" s="80"/>
      <c r="H187" s="80" t="str">
        <f>+D187</f>
        <v>17.3     Servicios personales, dotacion y raciones para nuevos agentes y soldados.                                                                                                                                       </v>
      </c>
      <c r="I187" s="67" t="s">
        <v>138</v>
      </c>
      <c r="J187" s="68">
        <v>1</v>
      </c>
      <c r="K187" s="68">
        <f t="shared" si="16"/>
        <v>1</v>
      </c>
      <c r="L187" s="170"/>
      <c r="M187" s="170">
        <v>40000</v>
      </c>
      <c r="N187" s="170">
        <v>0</v>
      </c>
      <c r="O187" s="170">
        <f t="shared" si="13"/>
        <v>40000</v>
      </c>
      <c r="P187" s="202" t="s">
        <v>995</v>
      </c>
      <c r="Q187" s="171" t="s">
        <v>1003</v>
      </c>
      <c r="R187" s="203" t="s">
        <v>1039</v>
      </c>
    </row>
    <row r="188" spans="1:18" ht="36">
      <c r="A188" s="546"/>
      <c r="B188" s="546"/>
      <c r="C188" s="552">
        <v>20</v>
      </c>
      <c r="D188" s="205" t="s">
        <v>696</v>
      </c>
      <c r="E188" s="77">
        <v>1</v>
      </c>
      <c r="F188" s="128" t="s">
        <v>264</v>
      </c>
      <c r="G188" s="80"/>
      <c r="H188" s="206" t="str">
        <f>+D188</f>
        <v>17.4   Desarrollo del plan integral de seguridad y convivencia ciudadana.                                                                                                                                                </v>
      </c>
      <c r="I188" s="67" t="s">
        <v>265</v>
      </c>
      <c r="J188" s="116">
        <v>1</v>
      </c>
      <c r="K188" s="116">
        <f t="shared" si="16"/>
        <v>1</v>
      </c>
      <c r="L188" s="170">
        <v>8000</v>
      </c>
      <c r="M188" s="170">
        <v>67533</v>
      </c>
      <c r="N188" s="170">
        <v>0</v>
      </c>
      <c r="O188" s="170">
        <f t="shared" si="13"/>
        <v>75533</v>
      </c>
      <c r="P188" s="202" t="s">
        <v>995</v>
      </c>
      <c r="Q188" s="171" t="s">
        <v>1003</v>
      </c>
      <c r="R188" s="203" t="s">
        <v>1039</v>
      </c>
    </row>
    <row r="189" spans="1:18" ht="36">
      <c r="A189" s="546"/>
      <c r="B189" s="546"/>
      <c r="C189" s="552"/>
      <c r="D189" s="214"/>
      <c r="E189" s="77">
        <v>1</v>
      </c>
      <c r="F189" s="128" t="s">
        <v>729</v>
      </c>
      <c r="G189" s="80"/>
      <c r="H189" s="213"/>
      <c r="I189" s="67" t="s">
        <v>728</v>
      </c>
      <c r="J189" s="68">
        <v>2</v>
      </c>
      <c r="K189" s="68">
        <f t="shared" si="16"/>
        <v>2</v>
      </c>
      <c r="L189" s="170"/>
      <c r="M189" s="170">
        <v>0</v>
      </c>
      <c r="N189" s="170">
        <v>27000</v>
      </c>
      <c r="O189" s="170">
        <f t="shared" si="13"/>
        <v>27000</v>
      </c>
      <c r="P189" s="202" t="s">
        <v>995</v>
      </c>
      <c r="Q189" s="171" t="s">
        <v>1003</v>
      </c>
      <c r="R189" s="203" t="s">
        <v>1039</v>
      </c>
    </row>
    <row r="190" spans="1:18" ht="36">
      <c r="A190" s="546"/>
      <c r="B190" s="546"/>
      <c r="C190" s="552"/>
      <c r="D190" s="204"/>
      <c r="E190" s="77">
        <v>1</v>
      </c>
      <c r="F190" s="128" t="s">
        <v>697</v>
      </c>
      <c r="G190" s="80"/>
      <c r="H190" s="138"/>
      <c r="I190" s="67" t="s">
        <v>698</v>
      </c>
      <c r="J190" s="68">
        <v>12</v>
      </c>
      <c r="K190" s="68">
        <f t="shared" si="16"/>
        <v>12</v>
      </c>
      <c r="L190" s="170">
        <v>28690</v>
      </c>
      <c r="M190" s="170">
        <v>0</v>
      </c>
      <c r="N190" s="170">
        <v>0</v>
      </c>
      <c r="O190" s="170">
        <f t="shared" si="13"/>
        <v>28690</v>
      </c>
      <c r="P190" s="202" t="s">
        <v>995</v>
      </c>
      <c r="Q190" s="171" t="s">
        <v>1003</v>
      </c>
      <c r="R190" s="203" t="s">
        <v>1039</v>
      </c>
    </row>
    <row r="191" spans="1:18" ht="36">
      <c r="A191" s="546"/>
      <c r="B191" s="546"/>
      <c r="C191" s="552">
        <v>20</v>
      </c>
      <c r="D191" s="215" t="s">
        <v>699</v>
      </c>
      <c r="E191" s="77">
        <v>0.5</v>
      </c>
      <c r="F191" s="66" t="s">
        <v>142</v>
      </c>
      <c r="G191" s="67"/>
      <c r="H191" s="206" t="str">
        <f>+D191</f>
        <v>17. 5    Construccion de paz y convivencia familiar.                                                                                                                                                                       </v>
      </c>
      <c r="I191" s="67" t="s">
        <v>700</v>
      </c>
      <c r="J191" s="68">
        <v>100</v>
      </c>
      <c r="K191" s="68">
        <f t="shared" si="16"/>
        <v>100</v>
      </c>
      <c r="L191" s="170"/>
      <c r="M191" s="170">
        <v>0</v>
      </c>
      <c r="N191" s="170">
        <v>0</v>
      </c>
      <c r="O191" s="170">
        <f t="shared" si="13"/>
        <v>0</v>
      </c>
      <c r="P191" s="202" t="s">
        <v>995</v>
      </c>
      <c r="Q191" s="171" t="s">
        <v>1003</v>
      </c>
      <c r="R191" s="203" t="s">
        <v>1039</v>
      </c>
    </row>
    <row r="192" spans="1:18" ht="36">
      <c r="A192" s="546"/>
      <c r="B192" s="546"/>
      <c r="C192" s="552"/>
      <c r="D192" s="216"/>
      <c r="E192" s="77">
        <v>0.5</v>
      </c>
      <c r="F192" s="152" t="s">
        <v>819</v>
      </c>
      <c r="G192" s="117"/>
      <c r="H192" s="138"/>
      <c r="I192" s="117" t="s">
        <v>820</v>
      </c>
      <c r="J192" s="68">
        <v>12</v>
      </c>
      <c r="K192" s="68">
        <f t="shared" si="16"/>
        <v>12</v>
      </c>
      <c r="L192" s="170"/>
      <c r="M192" s="170">
        <v>0</v>
      </c>
      <c r="N192" s="170">
        <v>0</v>
      </c>
      <c r="O192" s="170">
        <f t="shared" si="13"/>
        <v>0</v>
      </c>
      <c r="P192" s="202" t="s">
        <v>995</v>
      </c>
      <c r="Q192" s="171" t="s">
        <v>1003</v>
      </c>
      <c r="R192" s="203" t="s">
        <v>1039</v>
      </c>
    </row>
    <row r="193" spans="1:18" ht="15">
      <c r="A193" s="153"/>
      <c r="B193" s="153"/>
      <c r="C193" s="153"/>
      <c r="D193" s="154"/>
      <c r="E193" s="229"/>
      <c r="F193" s="154"/>
      <c r="G193" s="154"/>
      <c r="H193" s="154"/>
      <c r="I193" s="154"/>
      <c r="J193" s="157"/>
      <c r="K193" s="157"/>
      <c r="L193" s="154"/>
      <c r="M193" s="154"/>
      <c r="N193" s="154"/>
      <c r="O193" s="154"/>
      <c r="P193" s="154"/>
      <c r="Q193" s="154"/>
      <c r="R193" s="154"/>
    </row>
    <row r="194" ht="15">
      <c r="E194" s="25"/>
    </row>
    <row r="195" ht="15">
      <c r="E195" s="25"/>
    </row>
    <row r="196" ht="15">
      <c r="E196" s="25"/>
    </row>
    <row r="197" ht="15">
      <c r="E197" s="25"/>
    </row>
    <row r="198" ht="15">
      <c r="E198" s="25"/>
    </row>
    <row r="199" ht="15">
      <c r="E199" s="25"/>
    </row>
    <row r="200" ht="15">
      <c r="E200" s="25"/>
    </row>
    <row r="201" ht="15">
      <c r="E201" s="25"/>
    </row>
    <row r="202" ht="15">
      <c r="E202" s="25"/>
    </row>
    <row r="203" ht="15">
      <c r="E203" s="25"/>
    </row>
    <row r="204" ht="15">
      <c r="E204" s="25"/>
    </row>
    <row r="205" ht="15">
      <c r="E205" s="25"/>
    </row>
    <row r="206" ht="15">
      <c r="E206" s="25"/>
    </row>
    <row r="207" ht="15">
      <c r="E207" s="25"/>
    </row>
    <row r="208" ht="15">
      <c r="E208" s="25"/>
    </row>
    <row r="209" ht="15">
      <c r="E209" s="25"/>
    </row>
    <row r="210" ht="15">
      <c r="E210" s="25"/>
    </row>
    <row r="211" ht="15">
      <c r="E211" s="25"/>
    </row>
    <row r="212" ht="15">
      <c r="E212" s="25"/>
    </row>
    <row r="213" ht="15">
      <c r="E213" s="25"/>
    </row>
    <row r="214" ht="15">
      <c r="E214" s="25"/>
    </row>
    <row r="215" ht="15">
      <c r="E215" s="25"/>
    </row>
    <row r="216" ht="15">
      <c r="E216" s="25"/>
    </row>
    <row r="217" ht="15">
      <c r="E217" s="25"/>
    </row>
    <row r="218" ht="15">
      <c r="E218" s="25"/>
    </row>
    <row r="219" ht="15">
      <c r="E219" s="25"/>
    </row>
    <row r="220" ht="15">
      <c r="E220" s="25"/>
    </row>
    <row r="221" ht="15">
      <c r="E221" s="25"/>
    </row>
    <row r="222" ht="15">
      <c r="E222" s="25"/>
    </row>
    <row r="223" ht="15">
      <c r="E223" s="25"/>
    </row>
    <row r="224" ht="15">
      <c r="E224" s="25"/>
    </row>
    <row r="225" ht="15">
      <c r="E225" s="25"/>
    </row>
    <row r="226" ht="15">
      <c r="E226" s="25"/>
    </row>
    <row r="227" ht="15">
      <c r="E227" s="25"/>
    </row>
    <row r="228" ht="15">
      <c r="E228" s="25"/>
    </row>
    <row r="229" ht="15">
      <c r="E229" s="25"/>
    </row>
    <row r="230" ht="15">
      <c r="E230" s="25"/>
    </row>
    <row r="231" ht="15">
      <c r="E231" s="25"/>
    </row>
    <row r="232" ht="15">
      <c r="E232" s="25"/>
    </row>
    <row r="233" ht="15">
      <c r="E233" s="25"/>
    </row>
    <row r="234" ht="15">
      <c r="E234" s="25"/>
    </row>
    <row r="235" ht="15">
      <c r="E235" s="25"/>
    </row>
    <row r="236" ht="15">
      <c r="E236" s="25"/>
    </row>
    <row r="237" ht="15">
      <c r="E237" s="25"/>
    </row>
    <row r="238" ht="15">
      <c r="E238" s="25"/>
    </row>
    <row r="239" ht="15">
      <c r="E239" s="25"/>
    </row>
    <row r="240" ht="15">
      <c r="E240" s="25"/>
    </row>
    <row r="241" ht="15">
      <c r="E241" s="25"/>
    </row>
    <row r="242" ht="15">
      <c r="E242" s="25"/>
    </row>
    <row r="243" ht="15">
      <c r="E243" s="25"/>
    </row>
    <row r="244" ht="15">
      <c r="E244" s="25"/>
    </row>
    <row r="245" ht="15">
      <c r="E245" s="25"/>
    </row>
    <row r="246" ht="15">
      <c r="E246" s="25"/>
    </row>
    <row r="247" ht="15">
      <c r="E247" s="25"/>
    </row>
    <row r="248" ht="15">
      <c r="E248" s="25"/>
    </row>
    <row r="249" ht="15">
      <c r="E249" s="25"/>
    </row>
    <row r="250" ht="15">
      <c r="E250" s="25"/>
    </row>
    <row r="251" ht="15">
      <c r="E251" s="25"/>
    </row>
    <row r="252" ht="15">
      <c r="E252" s="25"/>
    </row>
    <row r="253" ht="15">
      <c r="E253" s="25"/>
    </row>
    <row r="254" ht="15">
      <c r="E254" s="25"/>
    </row>
    <row r="255" ht="15">
      <c r="E255" s="25"/>
    </row>
    <row r="256" ht="15">
      <c r="E256" s="25"/>
    </row>
    <row r="257" ht="15">
      <c r="E257" s="25"/>
    </row>
    <row r="258" ht="15">
      <c r="E258" s="25"/>
    </row>
    <row r="259" ht="15">
      <c r="E259" s="25"/>
    </row>
    <row r="260" ht="15">
      <c r="E260" s="25"/>
    </row>
    <row r="261" ht="15">
      <c r="E261" s="25"/>
    </row>
  </sheetData>
  <sheetProtection/>
  <mergeCells count="89">
    <mergeCell ref="A2:R2"/>
    <mergeCell ref="E3:E4"/>
    <mergeCell ref="D3:D4"/>
    <mergeCell ref="C3:C4"/>
    <mergeCell ref="B3:B4"/>
    <mergeCell ref="A3:A4"/>
    <mergeCell ref="P3:P4"/>
    <mergeCell ref="Q3:Q4"/>
    <mergeCell ref="R3:R4"/>
    <mergeCell ref="B169:B172"/>
    <mergeCell ref="B174:B183"/>
    <mergeCell ref="C169:C170"/>
    <mergeCell ref="L3:O3"/>
    <mergeCell ref="H3:H4"/>
    <mergeCell ref="G3:G4"/>
    <mergeCell ref="F3:F4"/>
    <mergeCell ref="B99:B101"/>
    <mergeCell ref="B88:B97"/>
    <mergeCell ref="B127:B132"/>
    <mergeCell ref="B117:B125"/>
    <mergeCell ref="B106:B115"/>
    <mergeCell ref="B103:B104"/>
    <mergeCell ref="C50:C52"/>
    <mergeCell ref="C54:C55"/>
    <mergeCell ref="B75:B77"/>
    <mergeCell ref="C75:C77"/>
    <mergeCell ref="B70:B73"/>
    <mergeCell ref="B58:B68"/>
    <mergeCell ref="C71:C72"/>
    <mergeCell ref="C59:C61"/>
    <mergeCell ref="C62:C63"/>
    <mergeCell ref="C65:C66"/>
    <mergeCell ref="C67:C68"/>
    <mergeCell ref="B134:B138"/>
    <mergeCell ref="A8:A16"/>
    <mergeCell ref="A18:A55"/>
    <mergeCell ref="C18:C19"/>
    <mergeCell ref="C21:C26"/>
    <mergeCell ref="B8:B16"/>
    <mergeCell ref="B18:B55"/>
    <mergeCell ref="C27:C34"/>
    <mergeCell ref="C36:C40"/>
    <mergeCell ref="C41:C43"/>
    <mergeCell ref="C47:C49"/>
    <mergeCell ref="A99:A101"/>
    <mergeCell ref="A103:A104"/>
    <mergeCell ref="A106:A115"/>
    <mergeCell ref="A117:A125"/>
    <mergeCell ref="C15:C16"/>
    <mergeCell ref="A185:A192"/>
    <mergeCell ref="C191:C192"/>
    <mergeCell ref="C188:C190"/>
    <mergeCell ref="C174:C175"/>
    <mergeCell ref="C176:C177"/>
    <mergeCell ref="C181:C182"/>
    <mergeCell ref="A174:A183"/>
    <mergeCell ref="B185:B192"/>
    <mergeCell ref="A127:A132"/>
    <mergeCell ref="A134:A138"/>
    <mergeCell ref="A140:A143"/>
    <mergeCell ref="A145:A160"/>
    <mergeCell ref="A162:A167"/>
    <mergeCell ref="A169:A172"/>
    <mergeCell ref="C88:C89"/>
    <mergeCell ref="C90:C92"/>
    <mergeCell ref="A58:A68"/>
    <mergeCell ref="A70:A73"/>
    <mergeCell ref="A75:A77"/>
    <mergeCell ref="A79:A86"/>
    <mergeCell ref="A88:A97"/>
    <mergeCell ref="B79:B86"/>
    <mergeCell ref="C79:C82"/>
    <mergeCell ref="C129:C131"/>
    <mergeCell ref="C117:C120"/>
    <mergeCell ref="C121:C123"/>
    <mergeCell ref="C106:C107"/>
    <mergeCell ref="C109:C111"/>
    <mergeCell ref="C112:C115"/>
    <mergeCell ref="B162:B167"/>
    <mergeCell ref="C164:C167"/>
    <mergeCell ref="B140:B143"/>
    <mergeCell ref="B145:B160"/>
    <mergeCell ref="C162:C163"/>
    <mergeCell ref="C155:C156"/>
    <mergeCell ref="C157:C158"/>
    <mergeCell ref="C140:C142"/>
    <mergeCell ref="C159:C160"/>
    <mergeCell ref="C148:C151"/>
    <mergeCell ref="C152:C154"/>
  </mergeCells>
  <printOptions horizontalCentered="1"/>
  <pageMargins left="0.15748031496062992" right="0.15748031496062992" top="0.3937007874015748" bottom="0.31496062992125984" header="0.31496062992125984" footer="0.31496062992125984"/>
  <pageSetup horizontalDpi="600" verticalDpi="600" orientation="landscape" paperSize="190"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dc:creator>
  <cp:keywords/>
  <dc:description/>
  <cp:lastModifiedBy>Mayra Leguizamon</cp:lastModifiedBy>
  <cp:lastPrinted>2013-11-05T00:19:15Z</cp:lastPrinted>
  <dcterms:created xsi:type="dcterms:W3CDTF">2012-02-05T22:30:11Z</dcterms:created>
  <dcterms:modified xsi:type="dcterms:W3CDTF">2014-03-26T19:46:57Z</dcterms:modified>
  <cp:category/>
  <cp:version/>
  <cp:contentType/>
  <cp:contentStatus/>
</cp:coreProperties>
</file>