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POAI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5" i="1" l="1"/>
  <c r="C24" i="1"/>
  <c r="D21" i="1"/>
  <c r="C21" i="1"/>
  <c r="C13" i="1"/>
  <c r="C9" i="1"/>
  <c r="C10" i="1" s="1"/>
  <c r="C7" i="1"/>
  <c r="E25" i="1" l="1"/>
  <c r="E10" i="1"/>
  <c r="E9" i="1"/>
  <c r="E24" i="1"/>
  <c r="E23" i="1"/>
  <c r="E22" i="1"/>
  <c r="E21" i="1"/>
  <c r="E19" i="1"/>
  <c r="E17" i="1"/>
  <c r="G17" i="1" s="1"/>
  <c r="E14" i="1"/>
  <c r="G14" i="1" s="1"/>
  <c r="E13" i="1"/>
  <c r="E12" i="1"/>
  <c r="J8" i="1"/>
  <c r="E7" i="1"/>
  <c r="E6" i="1"/>
</calcChain>
</file>

<file path=xl/sharedStrings.xml><?xml version="1.0" encoding="utf-8"?>
<sst xmlns="http://schemas.openxmlformats.org/spreadsheetml/2006/main" count="61" uniqueCount="58">
  <si>
    <t>OBJETIVOS GENERALES DEL PLAN OPERATIVO DE INVERSIONES</t>
  </si>
  <si>
    <t>SECTOR</t>
  </si>
  <si>
    <t>Programa</t>
  </si>
  <si>
    <t>Subprograma</t>
  </si>
  <si>
    <t>Apropiación</t>
  </si>
  <si>
    <t>PLAN DE INVERSION POR PROGRAMA</t>
  </si>
  <si>
    <t>Recursos Propios</t>
  </si>
  <si>
    <t>Sistema General de Participaciones</t>
  </si>
  <si>
    <t>Con Destinacion
Especifica</t>
  </si>
  <si>
    <t>Sin Destinación 
Especifica</t>
  </si>
  <si>
    <t>Educación</t>
  </si>
  <si>
    <t>Salud</t>
  </si>
  <si>
    <t>Agua Potable y 
Saneamiento Básico.</t>
  </si>
  <si>
    <t>P.G., Libre Inversión.</t>
  </si>
  <si>
    <t>Alimentación escolar</t>
  </si>
  <si>
    <t>FUENTES DE FINANCIACIÓN</t>
  </si>
  <si>
    <t>Identificación de Programas y/o Subprogramas</t>
  </si>
  <si>
    <t>EDUCACION</t>
  </si>
  <si>
    <t>SALUD</t>
  </si>
  <si>
    <t>AGUA POTABLE Y S.B.</t>
  </si>
  <si>
    <t>DEPORTE Y RECREACION</t>
  </si>
  <si>
    <t>CULTURA</t>
  </si>
  <si>
    <t>SERVICIOS PUBLICOS</t>
  </si>
  <si>
    <t>VIVIENDA</t>
  </si>
  <si>
    <t>AGROPECUARIO</t>
  </si>
  <si>
    <t>TRANSPORTE</t>
  </si>
  <si>
    <t>AMBIENTAL</t>
  </si>
  <si>
    <t>CENTROS DE RECLUSION</t>
  </si>
  <si>
    <t>PREVENCION Y ATENCION Y DESASTRES</t>
  </si>
  <si>
    <t>PROMOCION DEL DESARROLLO</t>
  </si>
  <si>
    <t>ATENCION A GRUPOS VULNERABLES</t>
  </si>
  <si>
    <t>EQUIPAMIENTO</t>
  </si>
  <si>
    <t>DESARROLLO COMUNITARIO</t>
  </si>
  <si>
    <t>FORTALECIMIENTO INSTITUCIONAL</t>
  </si>
  <si>
    <t>JUSTICIA</t>
  </si>
  <si>
    <t>P.G., Forzosa  Inversión</t>
  </si>
  <si>
    <t>PRIMERA INFANCIA</t>
  </si>
  <si>
    <t>Litoral con Desarrollo Social</t>
  </si>
  <si>
    <t>Litoral educado</t>
  </si>
  <si>
    <t>Litoral Saludable</t>
  </si>
  <si>
    <t>Litoral Sostenible</t>
  </si>
  <si>
    <t>Agua potable y saneamiento Básico</t>
  </si>
  <si>
    <t>Recreación y deporte</t>
  </si>
  <si>
    <t>Cultura para todos</t>
  </si>
  <si>
    <t>Litoral Incluyente</t>
  </si>
  <si>
    <t>Vivienda Digna</t>
  </si>
  <si>
    <t>Ordenamiento y Desarrollo Rural</t>
  </si>
  <si>
    <t>Litoral con mas oportunidades.</t>
  </si>
  <si>
    <t>Litoral Conectado</t>
  </si>
  <si>
    <t>Riesgo y Cambio Climático</t>
  </si>
  <si>
    <t>Reduccion de la Pobreza extrema</t>
  </si>
  <si>
    <t>Atención a la población en situación de desplazamiento</t>
  </si>
  <si>
    <t>Inclusión social</t>
  </si>
  <si>
    <t>Litoral amable y gobernable</t>
  </si>
  <si>
    <t>Fortalecimiento institucional</t>
  </si>
  <si>
    <t>Cultura, convivencia y seguridad ciudadana.</t>
  </si>
  <si>
    <t>Infancia y adolescencia</t>
  </si>
  <si>
    <t>PLAN OPERATIVO ANUAL DE INVERSIONES 2012 (Ajustado)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</si>
</sst>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2E4F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1" xfId="0" applyFill="1" applyBorder="1" applyAlignment="1">
      <alignment horizontal="center"/>
    </xf>
    <xf numFmtId="44" fontId="0" fillId="5" borderId="5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5" borderId="5" xfId="0" applyFill="1" applyBorder="1"/>
    <xf numFmtId="44" fontId="0" fillId="5" borderId="6" xfId="1" applyFont="1" applyFill="1" applyBorder="1"/>
    <xf numFmtId="0" fontId="0" fillId="5" borderId="2" xfId="0" applyFill="1" applyBorder="1"/>
    <xf numFmtId="0" fontId="0" fillId="5" borderId="8" xfId="0" applyFill="1" applyBorder="1" applyAlignment="1">
      <alignment horizontal="center"/>
    </xf>
    <xf numFmtId="44" fontId="0" fillId="5" borderId="0" xfId="1" applyFont="1" applyFill="1" applyBorder="1"/>
    <xf numFmtId="0" fontId="0" fillId="5" borderId="8" xfId="0" applyFill="1" applyBorder="1"/>
    <xf numFmtId="44" fontId="0" fillId="5" borderId="0" xfId="0" applyNumberFormat="1" applyFill="1" applyBorder="1"/>
    <xf numFmtId="0" fontId="0" fillId="5" borderId="0" xfId="0" applyFill="1" applyBorder="1"/>
    <xf numFmtId="0" fontId="0" fillId="5" borderId="3" xfId="0" applyFill="1" applyBorder="1"/>
    <xf numFmtId="44" fontId="0" fillId="5" borderId="1" xfId="0" applyNumberFormat="1" applyFill="1" applyBorder="1"/>
    <xf numFmtId="0" fontId="0" fillId="5" borderId="6" xfId="0" applyFill="1" applyBorder="1"/>
    <xf numFmtId="44" fontId="0" fillId="5" borderId="8" xfId="1" applyFont="1" applyFill="1" applyBorder="1"/>
    <xf numFmtId="44" fontId="0" fillId="5" borderId="5" xfId="0" applyNumberFormat="1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/>
    <xf numFmtId="44" fontId="2" fillId="5" borderId="5" xfId="1" applyFont="1" applyFill="1" applyBorder="1"/>
    <xf numFmtId="44" fontId="2" fillId="5" borderId="0" xfId="1" applyFont="1" applyFill="1" applyBorder="1"/>
    <xf numFmtId="44" fontId="2" fillId="5" borderId="0" xfId="0" applyNumberFormat="1" applyFont="1" applyFill="1" applyBorder="1"/>
    <xf numFmtId="44" fontId="2" fillId="5" borderId="5" xfId="0" applyNumberFormat="1" applyFont="1" applyFill="1" applyBorder="1"/>
    <xf numFmtId="0" fontId="2" fillId="5" borderId="0" xfId="0" applyFont="1" applyFill="1" applyBorder="1"/>
    <xf numFmtId="0" fontId="2" fillId="5" borderId="5" xfId="0" applyFont="1" applyFill="1" applyBorder="1"/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44" fontId="2" fillId="5" borderId="8" xfId="1" applyFont="1" applyFill="1" applyBorder="1" applyAlignment="1">
      <alignment horizontal="center" vertical="center" wrapText="1"/>
    </xf>
    <xf numFmtId="44" fontId="0" fillId="5" borderId="8" xfId="1" applyFont="1" applyFill="1" applyBorder="1" applyAlignment="1">
      <alignment horizontal="center" vertical="center" wrapText="1"/>
    </xf>
    <xf numFmtId="44" fontId="0" fillId="5" borderId="8" xfId="1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2E4F6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zoomScaleNormal="100" workbookViewId="0">
      <selection activeCell="B14" sqref="B14"/>
    </sheetView>
  </sheetViews>
  <sheetFormatPr baseColWidth="10" defaultRowHeight="15" x14ac:dyDescent="0.25"/>
  <cols>
    <col min="1" max="1" width="1.28515625" customWidth="1"/>
    <col min="2" max="2" width="35.85546875" bestFit="1" customWidth="1"/>
    <col min="3" max="3" width="30.140625" customWidth="1"/>
    <col min="4" max="4" width="51" bestFit="1" customWidth="1"/>
    <col min="5" max="5" width="26.5703125" customWidth="1"/>
    <col min="6" max="6" width="16.85546875" customWidth="1"/>
    <col min="7" max="7" width="18.28515625" bestFit="1" customWidth="1"/>
    <col min="8" max="8" width="16.7109375" bestFit="1" customWidth="1"/>
    <col min="9" max="9" width="18.28515625" bestFit="1" customWidth="1"/>
    <col min="10" max="11" width="16.7109375" bestFit="1" customWidth="1"/>
    <col min="12" max="12" width="15.5703125" bestFit="1" customWidth="1"/>
    <col min="13" max="13" width="16.7109375" bestFit="1" customWidth="1"/>
  </cols>
  <sheetData>
    <row r="1" spans="2:14" ht="24" thickBot="1" x14ac:dyDescent="0.4">
      <c r="B1" s="35" t="s">
        <v>57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"/>
    </row>
    <row r="2" spans="2:14" ht="15.75" thickBot="1" x14ac:dyDescent="0.3"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2"/>
    </row>
    <row r="3" spans="2:14" ht="15.75" thickBot="1" x14ac:dyDescent="0.3">
      <c r="B3" s="45" t="s">
        <v>5</v>
      </c>
      <c r="C3" s="46"/>
      <c r="D3" s="47"/>
      <c r="E3" s="48" t="s">
        <v>4</v>
      </c>
      <c r="F3" s="45" t="s">
        <v>15</v>
      </c>
      <c r="G3" s="46"/>
      <c r="H3" s="46"/>
      <c r="I3" s="46"/>
      <c r="J3" s="46"/>
      <c r="K3" s="46"/>
      <c r="L3" s="46"/>
      <c r="M3" s="47"/>
      <c r="N3" s="1"/>
    </row>
    <row r="4" spans="2:14" ht="15.75" thickBot="1" x14ac:dyDescent="0.3">
      <c r="B4" s="43" t="s">
        <v>1</v>
      </c>
      <c r="C4" s="41" t="s">
        <v>16</v>
      </c>
      <c r="D4" s="42"/>
      <c r="E4" s="49"/>
      <c r="F4" s="41" t="s">
        <v>6</v>
      </c>
      <c r="G4" s="42"/>
      <c r="H4" s="41" t="s">
        <v>7</v>
      </c>
      <c r="I4" s="50"/>
      <c r="J4" s="50"/>
      <c r="K4" s="50"/>
      <c r="L4" s="50"/>
      <c r="M4" s="42"/>
    </row>
    <row r="5" spans="2:14" ht="51" customHeight="1" thickBot="1" x14ac:dyDescent="0.3">
      <c r="B5" s="44"/>
      <c r="C5" s="4" t="s">
        <v>2</v>
      </c>
      <c r="D5" s="5" t="s">
        <v>3</v>
      </c>
      <c r="E5" s="49"/>
      <c r="F5" s="6" t="s">
        <v>8</v>
      </c>
      <c r="G5" s="6" t="s">
        <v>9</v>
      </c>
      <c r="H5" s="7" t="s">
        <v>10</v>
      </c>
      <c r="I5" s="7" t="s">
        <v>11</v>
      </c>
      <c r="J5" s="8" t="s">
        <v>12</v>
      </c>
      <c r="K5" s="8" t="s">
        <v>13</v>
      </c>
      <c r="L5" s="8" t="s">
        <v>35</v>
      </c>
      <c r="M5" s="8" t="s">
        <v>14</v>
      </c>
    </row>
    <row r="6" spans="2:14" ht="15.75" thickBot="1" x14ac:dyDescent="0.3">
      <c r="B6" s="9" t="s">
        <v>17</v>
      </c>
      <c r="C6" s="10" t="s">
        <v>37</v>
      </c>
      <c r="D6" s="10" t="s">
        <v>38</v>
      </c>
      <c r="E6" s="29">
        <f>10989348+H6+163898077</f>
        <v>998560425</v>
      </c>
      <c r="F6" s="12"/>
      <c r="G6" s="11">
        <v>10989348</v>
      </c>
      <c r="H6" s="13">
        <v>823673000</v>
      </c>
      <c r="I6" s="14"/>
      <c r="J6" s="12"/>
      <c r="K6" s="14"/>
      <c r="L6" s="12"/>
      <c r="M6" s="15">
        <v>163898077</v>
      </c>
    </row>
    <row r="7" spans="2:14" ht="15.75" thickBot="1" x14ac:dyDescent="0.3">
      <c r="B7" s="16" t="s">
        <v>18</v>
      </c>
      <c r="C7" s="17" t="str">
        <f>+C6</f>
        <v>Litoral con Desarrollo Social</v>
      </c>
      <c r="D7" s="17" t="s">
        <v>39</v>
      </c>
      <c r="E7" s="30">
        <f>71863299+7500001+2452113145</f>
        <v>2531476445</v>
      </c>
      <c r="F7" s="19">
        <v>7500001</v>
      </c>
      <c r="G7" s="20">
        <v>71863299</v>
      </c>
      <c r="H7" s="19"/>
      <c r="I7" s="18">
        <v>2452113145</v>
      </c>
      <c r="J7" s="19"/>
      <c r="K7" s="21"/>
      <c r="L7" s="19"/>
      <c r="M7" s="22"/>
    </row>
    <row r="8" spans="2:14" ht="15.75" thickBot="1" x14ac:dyDescent="0.3">
      <c r="B8" s="9" t="s">
        <v>19</v>
      </c>
      <c r="C8" s="10" t="s">
        <v>40</v>
      </c>
      <c r="D8" s="10" t="s">
        <v>41</v>
      </c>
      <c r="E8" s="29">
        <v>838082216</v>
      </c>
      <c r="F8" s="12"/>
      <c r="G8" s="14"/>
      <c r="H8" s="12"/>
      <c r="I8" s="14"/>
      <c r="J8" s="23">
        <f>+E8</f>
        <v>838082216</v>
      </c>
      <c r="K8" s="14"/>
      <c r="L8" s="12"/>
      <c r="M8" s="24"/>
    </row>
    <row r="9" spans="2:14" ht="15.75" thickBot="1" x14ac:dyDescent="0.3">
      <c r="B9" s="16" t="s">
        <v>20</v>
      </c>
      <c r="C9" s="17" t="str">
        <f>+C6</f>
        <v>Litoral con Desarrollo Social</v>
      </c>
      <c r="D9" s="17" t="s">
        <v>42</v>
      </c>
      <c r="E9" s="31">
        <f>+L9+65000000</f>
        <v>160360442</v>
      </c>
      <c r="F9" s="19"/>
      <c r="G9" s="21"/>
      <c r="H9" s="19"/>
      <c r="I9" s="21"/>
      <c r="J9" s="19"/>
      <c r="K9" s="18">
        <v>65000000</v>
      </c>
      <c r="L9" s="25">
        <v>95360442</v>
      </c>
      <c r="M9" s="22"/>
    </row>
    <row r="10" spans="2:14" ht="15.75" thickBot="1" x14ac:dyDescent="0.3">
      <c r="B10" s="9" t="s">
        <v>21</v>
      </c>
      <c r="C10" s="10" t="str">
        <f>+C9</f>
        <v>Litoral con Desarrollo Social</v>
      </c>
      <c r="D10" s="10" t="s">
        <v>43</v>
      </c>
      <c r="E10" s="32">
        <f>+L10+30000000</f>
        <v>101520333</v>
      </c>
      <c r="F10" s="12"/>
      <c r="G10" s="14"/>
      <c r="H10" s="12"/>
      <c r="I10" s="14"/>
      <c r="J10" s="12"/>
      <c r="K10" s="11">
        <v>30000000</v>
      </c>
      <c r="L10" s="13">
        <v>71520333</v>
      </c>
      <c r="M10" s="24"/>
    </row>
    <row r="11" spans="2:14" ht="15.75" thickBot="1" x14ac:dyDescent="0.3">
      <c r="B11" s="16" t="s">
        <v>22</v>
      </c>
      <c r="C11" s="19"/>
      <c r="D11" s="19"/>
      <c r="E11" s="33"/>
      <c r="F11" s="19"/>
      <c r="G11" s="21"/>
      <c r="H11" s="19"/>
      <c r="I11" s="21"/>
      <c r="J11" s="19"/>
      <c r="K11" s="21"/>
      <c r="L11" s="19"/>
      <c r="M11" s="22"/>
    </row>
    <row r="12" spans="2:14" ht="15.75" thickBot="1" x14ac:dyDescent="0.3">
      <c r="B12" s="9" t="s">
        <v>23</v>
      </c>
      <c r="C12" s="10" t="s">
        <v>44</v>
      </c>
      <c r="D12" s="10" t="s">
        <v>45</v>
      </c>
      <c r="E12" s="29">
        <f>50000000+50000000</f>
        <v>100000000</v>
      </c>
      <c r="F12" s="12"/>
      <c r="G12" s="26">
        <v>50000000</v>
      </c>
      <c r="H12" s="12"/>
      <c r="I12" s="14"/>
      <c r="J12" s="12"/>
      <c r="K12" s="11">
        <v>50000000</v>
      </c>
      <c r="L12" s="12"/>
      <c r="M12" s="24"/>
    </row>
    <row r="13" spans="2:14" ht="15.75" thickBot="1" x14ac:dyDescent="0.3">
      <c r="B13" s="16" t="s">
        <v>24</v>
      </c>
      <c r="C13" s="17" t="str">
        <f>+C8</f>
        <v>Litoral Sostenible</v>
      </c>
      <c r="D13" s="17" t="s">
        <v>46</v>
      </c>
      <c r="E13" s="31">
        <f>+K13</f>
        <v>119956355</v>
      </c>
      <c r="F13" s="19"/>
      <c r="G13" s="21"/>
      <c r="H13" s="19"/>
      <c r="I13" s="21"/>
      <c r="J13" s="19"/>
      <c r="K13" s="18">
        <v>119956355</v>
      </c>
      <c r="L13" s="19"/>
      <c r="M13" s="22"/>
    </row>
    <row r="14" spans="2:14" ht="15.75" thickBot="1" x14ac:dyDescent="0.3">
      <c r="B14" s="9" t="s">
        <v>25</v>
      </c>
      <c r="C14" s="10" t="s">
        <v>47</v>
      </c>
      <c r="D14" s="10" t="s">
        <v>48</v>
      </c>
      <c r="E14" s="29">
        <f>20110009+227990868</f>
        <v>248100877</v>
      </c>
      <c r="F14" s="12"/>
      <c r="G14" s="26">
        <f>+E14</f>
        <v>248100877</v>
      </c>
      <c r="H14" s="12"/>
      <c r="I14" s="14"/>
      <c r="J14" s="12"/>
      <c r="K14" s="11">
        <v>227990868</v>
      </c>
      <c r="L14" s="12"/>
      <c r="M14" s="24"/>
    </row>
    <row r="15" spans="2:14" ht="15.75" thickBot="1" x14ac:dyDescent="0.3">
      <c r="B15" s="16" t="s">
        <v>26</v>
      </c>
      <c r="C15" s="19"/>
      <c r="D15" s="19"/>
      <c r="E15" s="33"/>
      <c r="F15" s="19"/>
      <c r="G15" s="21"/>
      <c r="H15" s="19"/>
      <c r="I15" s="21"/>
      <c r="J15" s="19"/>
      <c r="K15" s="21"/>
      <c r="L15" s="19"/>
      <c r="M15" s="22"/>
    </row>
    <row r="16" spans="2:14" ht="15.75" thickBot="1" x14ac:dyDescent="0.3">
      <c r="B16" s="9" t="s">
        <v>27</v>
      </c>
      <c r="C16" s="12"/>
      <c r="D16" s="12"/>
      <c r="E16" s="34"/>
      <c r="F16" s="12"/>
      <c r="G16" s="14"/>
      <c r="H16" s="12"/>
      <c r="I16" s="14"/>
      <c r="J16" s="12"/>
      <c r="K16" s="14"/>
      <c r="L16" s="12"/>
      <c r="M16" s="24"/>
    </row>
    <row r="17" spans="2:13" ht="15.75" thickBot="1" x14ac:dyDescent="0.3">
      <c r="B17" s="16" t="s">
        <v>28</v>
      </c>
      <c r="C17" s="17" t="s">
        <v>40</v>
      </c>
      <c r="D17" s="17" t="s">
        <v>49</v>
      </c>
      <c r="E17" s="30">
        <f>10000000+85000001</f>
        <v>95000001</v>
      </c>
      <c r="F17" s="19"/>
      <c r="G17" s="20">
        <f>+E17</f>
        <v>95000001</v>
      </c>
      <c r="H17" s="19"/>
      <c r="I17" s="21"/>
      <c r="J17" s="19"/>
      <c r="K17" s="18">
        <v>85000001</v>
      </c>
      <c r="L17" s="19"/>
      <c r="M17" s="22"/>
    </row>
    <row r="18" spans="2:13" ht="15.75" thickBot="1" x14ac:dyDescent="0.3">
      <c r="B18" s="9" t="s">
        <v>29</v>
      </c>
      <c r="C18" s="12"/>
      <c r="D18" s="12"/>
      <c r="E18" s="34"/>
      <c r="F18" s="12"/>
      <c r="G18" s="14"/>
      <c r="H18" s="12"/>
      <c r="I18" s="14"/>
      <c r="J18" s="12"/>
      <c r="K18" s="14"/>
      <c r="L18" s="12"/>
      <c r="M18" s="24"/>
    </row>
    <row r="19" spans="2:13" x14ac:dyDescent="0.25">
      <c r="B19" s="53" t="s">
        <v>30</v>
      </c>
      <c r="C19" s="52" t="s">
        <v>44</v>
      </c>
      <c r="D19" s="27" t="s">
        <v>50</v>
      </c>
      <c r="E19" s="51">
        <f>24350002+232929923</f>
        <v>257279925</v>
      </c>
      <c r="F19" s="54"/>
      <c r="G19" s="52">
        <v>24350002</v>
      </c>
      <c r="H19" s="54"/>
      <c r="I19" s="54"/>
      <c r="J19" s="54"/>
      <c r="K19" s="52">
        <v>232929923</v>
      </c>
      <c r="L19" s="54"/>
      <c r="M19" s="54"/>
    </row>
    <row r="20" spans="2:13" ht="15.75" thickBot="1" x14ac:dyDescent="0.3">
      <c r="B20" s="53"/>
      <c r="C20" s="52"/>
      <c r="D20" s="28" t="s">
        <v>51</v>
      </c>
      <c r="E20" s="51"/>
      <c r="F20" s="54"/>
      <c r="G20" s="52"/>
      <c r="H20" s="54"/>
      <c r="I20" s="54"/>
      <c r="J20" s="54"/>
      <c r="K20" s="52"/>
      <c r="L20" s="54"/>
      <c r="M20" s="54"/>
    </row>
    <row r="21" spans="2:13" ht="15.75" thickBot="1" x14ac:dyDescent="0.3">
      <c r="B21" s="9" t="s">
        <v>31</v>
      </c>
      <c r="C21" s="10" t="str">
        <f>+C14</f>
        <v>Litoral con mas oportunidades.</v>
      </c>
      <c r="D21" s="10" t="str">
        <f>+D14</f>
        <v>Litoral Conectado</v>
      </c>
      <c r="E21" s="29">
        <f>15000000+113000000</f>
        <v>128000000</v>
      </c>
      <c r="F21" s="12"/>
      <c r="G21" s="26">
        <v>15000000</v>
      </c>
      <c r="H21" s="12"/>
      <c r="I21" s="14"/>
      <c r="J21" s="12"/>
      <c r="K21" s="11">
        <v>113000000</v>
      </c>
      <c r="L21" s="12"/>
      <c r="M21" s="24"/>
    </row>
    <row r="22" spans="2:13" ht="15.75" thickBot="1" x14ac:dyDescent="0.3">
      <c r="B22" s="16" t="s">
        <v>32</v>
      </c>
      <c r="C22" s="17" t="s">
        <v>44</v>
      </c>
      <c r="D22" s="17" t="s">
        <v>52</v>
      </c>
      <c r="E22" s="30">
        <f>25000000+K22</f>
        <v>28237439</v>
      </c>
      <c r="F22" s="19"/>
      <c r="G22" s="20">
        <v>25000000</v>
      </c>
      <c r="H22" s="19"/>
      <c r="I22" s="21"/>
      <c r="J22" s="19"/>
      <c r="K22" s="18">
        <v>3237439</v>
      </c>
      <c r="L22" s="19"/>
      <c r="M22" s="22"/>
    </row>
    <row r="23" spans="2:13" ht="15.75" thickBot="1" x14ac:dyDescent="0.3">
      <c r="B23" s="9" t="s">
        <v>33</v>
      </c>
      <c r="C23" s="10" t="s">
        <v>53</v>
      </c>
      <c r="D23" s="10" t="s">
        <v>54</v>
      </c>
      <c r="E23" s="29">
        <f>176250000+K23</f>
        <v>684010000</v>
      </c>
      <c r="F23" s="12"/>
      <c r="G23" s="26">
        <v>176250000</v>
      </c>
      <c r="H23" s="12"/>
      <c r="I23" s="14"/>
      <c r="J23" s="12"/>
      <c r="K23" s="11">
        <v>507760000</v>
      </c>
      <c r="L23" s="12"/>
      <c r="M23" s="24"/>
    </row>
    <row r="24" spans="2:13" ht="15.75" thickBot="1" x14ac:dyDescent="0.3">
      <c r="B24" s="16" t="s">
        <v>34</v>
      </c>
      <c r="C24" s="17" t="str">
        <f>+C23</f>
        <v>Litoral amable y gobernable</v>
      </c>
      <c r="D24" s="17" t="s">
        <v>55</v>
      </c>
      <c r="E24" s="30">
        <f>30000000+39017218</f>
        <v>69017218</v>
      </c>
      <c r="F24" s="19"/>
      <c r="G24" s="20">
        <v>30000000</v>
      </c>
      <c r="H24" s="19"/>
      <c r="I24" s="21"/>
      <c r="J24" s="19"/>
      <c r="K24" s="18">
        <v>39017218</v>
      </c>
      <c r="L24" s="19"/>
      <c r="M24" s="22"/>
    </row>
    <row r="25" spans="2:13" ht="15.75" thickBot="1" x14ac:dyDescent="0.3">
      <c r="B25" s="9" t="s">
        <v>36</v>
      </c>
      <c r="C25" s="10" t="str">
        <f>+C19</f>
        <v>Litoral Incluyente</v>
      </c>
      <c r="D25" s="10" t="s">
        <v>56</v>
      </c>
      <c r="E25" s="32">
        <f>+L25</f>
        <v>82053090</v>
      </c>
      <c r="F25" s="12"/>
      <c r="G25" s="14"/>
      <c r="H25" s="12"/>
      <c r="I25" s="14"/>
      <c r="J25" s="12"/>
      <c r="K25" s="14"/>
      <c r="L25" s="13">
        <v>82053090</v>
      </c>
      <c r="M25" s="24"/>
    </row>
  </sheetData>
  <mergeCells count="20">
    <mergeCell ref="M19:M20"/>
    <mergeCell ref="H19:H20"/>
    <mergeCell ref="I19:I20"/>
    <mergeCell ref="J19:J20"/>
    <mergeCell ref="K19:K20"/>
    <mergeCell ref="L19:L20"/>
    <mergeCell ref="E19:E20"/>
    <mergeCell ref="C19:C20"/>
    <mergeCell ref="B19:B20"/>
    <mergeCell ref="F19:F20"/>
    <mergeCell ref="G19:G20"/>
    <mergeCell ref="B1:M1"/>
    <mergeCell ref="B2:M2"/>
    <mergeCell ref="C4:D4"/>
    <mergeCell ref="B4:B5"/>
    <mergeCell ref="B3:D3"/>
    <mergeCell ref="E3:E5"/>
    <mergeCell ref="F3:M3"/>
    <mergeCell ref="F4:G4"/>
    <mergeCell ref="H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POAI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David Suarez Sanchez</cp:lastModifiedBy>
  <dcterms:created xsi:type="dcterms:W3CDTF">2012-09-29T15:02:56Z</dcterms:created>
  <dcterms:modified xsi:type="dcterms:W3CDTF">2014-04-02T15:07:00Z</dcterms:modified>
</cp:coreProperties>
</file>