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65371" windowWidth="10365" windowHeight="10065" firstSheet="2" activeTab="2"/>
  </bookViews>
  <sheets>
    <sheet name="PlanAcción" sheetId="1" r:id="rId1"/>
    <sheet name="INSTRUCTIVO" sheetId="2" r:id="rId2"/>
    <sheet name="Hoja1" sheetId="3" r:id="rId3"/>
  </sheets>
  <definedNames>
    <definedName name="_xlnm.Print_Titles" localSheetId="0">'PlanAcción'!$1:$15</definedName>
  </definedNames>
  <calcPr fullCalcOnLoad="1"/>
</workbook>
</file>

<file path=xl/comments1.xml><?xml version="1.0" encoding="utf-8"?>
<comments xmlns="http://schemas.openxmlformats.org/spreadsheetml/2006/main">
  <authors>
    <author>NATALIA DIAZ JURADO</author>
  </authors>
  <commentList>
    <comment ref="O47" authorId="0">
      <text>
        <r>
          <rPr>
            <b/>
            <sz val="9"/>
            <rFont val="Tahoma"/>
            <family val="2"/>
          </rPr>
          <t>NATALIA DIAZ JURADO:</t>
        </r>
        <r>
          <rPr>
            <sz val="9"/>
            <rFont val="Tahoma"/>
            <family val="2"/>
          </rPr>
          <t xml:space="preserve">
habian 1.038.000.000</t>
        </r>
      </text>
    </comment>
  </commentList>
</comments>
</file>

<file path=xl/comments3.xml><?xml version="1.0" encoding="utf-8"?>
<comments xmlns="http://schemas.openxmlformats.org/spreadsheetml/2006/main">
  <authors>
    <author>NATALIA DIAZ JURADO</author>
  </authors>
  <commentList>
    <comment ref="O47" authorId="0">
      <text>
        <r>
          <rPr>
            <b/>
            <sz val="9"/>
            <rFont val="Tahoma"/>
            <family val="2"/>
          </rPr>
          <t>NATALIA DIAZ JURADO:</t>
        </r>
        <r>
          <rPr>
            <sz val="9"/>
            <rFont val="Tahoma"/>
            <family val="2"/>
          </rPr>
          <t xml:space="preserve">
habian 1.038.000.000</t>
        </r>
      </text>
    </comment>
  </commentList>
</comments>
</file>

<file path=xl/sharedStrings.xml><?xml version="1.0" encoding="utf-8"?>
<sst xmlns="http://schemas.openxmlformats.org/spreadsheetml/2006/main" count="1010" uniqueCount="411">
  <si>
    <t>ALCALDÍA DE MANIZALES</t>
  </si>
  <si>
    <t xml:space="preserve">MACROPROCESO DE PLANEACIÓN ESTRATÉGICA </t>
  </si>
  <si>
    <t>SUBPROCESO SISTEMA DE INFORMACIÓN ESTADÍSTICO</t>
  </si>
  <si>
    <t>PLAN DE DESARROLLO 2012 - 2015 "GOBIERNO EN LA CALLE"</t>
  </si>
  <si>
    <t>Programa</t>
  </si>
  <si>
    <t>Subprograma</t>
  </si>
  <si>
    <t>Pond. Meta</t>
  </si>
  <si>
    <t>Descripcion Meta de Producto</t>
  </si>
  <si>
    <t>Código BPIM</t>
  </si>
  <si>
    <t>Nombre Proyecto</t>
  </si>
  <si>
    <t>Cod. Indic</t>
  </si>
  <si>
    <t>Responsable
(Nombre y Cargo)</t>
  </si>
  <si>
    <t>Observaciones</t>
  </si>
  <si>
    <t>Nombre</t>
  </si>
  <si>
    <t>SGP</t>
  </si>
  <si>
    <t>Fondos Especiales</t>
  </si>
  <si>
    <t>Fondos Comunes</t>
  </si>
  <si>
    <t>Nación y Otros</t>
  </si>
  <si>
    <t xml:space="preserve">TOTAL AÑO </t>
  </si>
  <si>
    <t>Total Trimestre I</t>
  </si>
  <si>
    <t>PLAN DE ACCIÓN      VIGENCIA:</t>
  </si>
  <si>
    <t>Valor a lograrse a 31 de dic de la vigencia 2014</t>
  </si>
  <si>
    <t>Valor alcanzado a 31 de dic de la vigencia 2013</t>
  </si>
  <si>
    <t>PROGRAMACION EJECUCION DE RECURSOS POR TRIMESTRE VIGENCIA 2014</t>
  </si>
  <si>
    <t xml:space="preserve">ESTRUCTURA PLAN DE DESARROLLO </t>
  </si>
  <si>
    <t>INDICADOR</t>
  </si>
  <si>
    <t>ACTIVIDADES A DESARROLLAR EN LA VIGENCIA 2014</t>
  </si>
  <si>
    <t>RUBRO PRESUPUESTAL</t>
  </si>
  <si>
    <t>INSTRUCTIVO CAMPOS PLAN DE ACCION VIGENCIA 2014</t>
  </si>
  <si>
    <t>CAMPO</t>
  </si>
  <si>
    <t>OBSERVACIONES</t>
  </si>
  <si>
    <t>NOMBRE</t>
  </si>
  <si>
    <t>N1</t>
  </si>
  <si>
    <t>N2</t>
  </si>
  <si>
    <t>N3</t>
  </si>
  <si>
    <t>N4</t>
  </si>
  <si>
    <t>N5</t>
  </si>
  <si>
    <t>N6</t>
  </si>
  <si>
    <t>N7</t>
  </si>
  <si>
    <t>PROGRAMA DEL PLAN DE DESARROLLO A INTERVENIR ( ESTRUCTURA PDM 2012-2015)</t>
  </si>
  <si>
    <t>SUBPROGRAMA DEL PLAN DE DESARROLLO A INTERVENIR ( ESTRUCTURA PDM 2012-2015)</t>
  </si>
  <si>
    <t>PESO PORCENTUAL DE LA META EN EL PROGRAMA DEL PDM</t>
  </si>
  <si>
    <t>META ESTABLECIDA EN EL PLAN DE DESARROLLO 2012-2015</t>
  </si>
  <si>
    <t>CODIGO CON EL CUAL SE ENCUENTRA INSCRITO EL PORYECTO ANTE EL BANCO DE PROGRAMAS Y PROYECTOS DE INVERSION MUNICIPAL</t>
  </si>
  <si>
    <t>NOMBRE ON EL CUAL SE ENCUENTRA INSCRITO EL PORYECTO ANTE EL BANCO DE PROGRAMAS Y PROYECTOS DE INVERSION MUNICIPAL</t>
  </si>
  <si>
    <t>ULTIMOS TRES DIGITOS DEL CODIGO DEL PROYECTO</t>
  </si>
  <si>
    <t>VALOR DE LA ACTIVIDAD</t>
  </si>
  <si>
    <t xml:space="preserve"> CODIGO SECRETARIA</t>
  </si>
  <si>
    <t>CODIGO FUENTE DEL RECURSO</t>
  </si>
  <si>
    <t>CODIGO TIPO DE FONDO</t>
  </si>
  <si>
    <t>CODIGO LINEA ESTRATEGICA-PROPOSITO DEL PLAN DE DESARROLLO</t>
  </si>
  <si>
    <t xml:space="preserve">CODIGO PROGRAMA-SUBPROGRAMA DEL PLAN DE DESARROLLO </t>
  </si>
  <si>
    <t>CODIGO COMPONENTE DEL GASTO PUBLICO</t>
  </si>
  <si>
    <t xml:space="preserve">DESCRIPCION DE CADA UNA DE LAS ACTIVIDADES A DESARROLLAR EN LA VIGENCIA </t>
  </si>
  <si>
    <t xml:space="preserve">VALOR EN PESOS UNITARIOS DE CADA ACTIVIDAD DESARROLLADA EN LA VIGENCIA </t>
  </si>
  <si>
    <t>CODIGO ESTABLECIDO EN EL PLAN INDICATIVO</t>
  </si>
  <si>
    <t>NOMBRE DEL INDICADORE  ESTABLECIDO EN EL PLAN INDICATIVO</t>
  </si>
  <si>
    <t>DATO ( NUMERICO O PORCENTUAL) DE CUMPLIMIENTO DEL INDICADOR EN LA VIGENCIA 2013</t>
  </si>
  <si>
    <t>DATO ( NUMERICO O PORCENTUAL) QUE SE PRETENDE ALCANZAR EN LA VIGENCIA 2014</t>
  </si>
  <si>
    <t>SELECCIONE EL TRIMESTRE EN QUE SE PRETENDE REALIZAR LA ACTIVIDADES PROGRAMADA EN EL CAMPO 14</t>
  </si>
  <si>
    <t>NOMBRE, CARGO  Y NUMERO DE CEDULA DEL RESPONSABLE DE LA EJECUCION DE LAS ACTIVIDADES RELACIONADAS EN EL CAMPO 14</t>
  </si>
  <si>
    <t>DE ACUERDO CON LAS ACTIVIDADES PROGRAMADAS EN CADA UNO DE LOS TRIMESTRES ESTABLEZCA DE ACUERDO CON EL TIPO DE FONDO LA PROGRAMACION FINANCIERA</t>
  </si>
  <si>
    <t>FECHA DE ELABORACIÓN:</t>
  </si>
  <si>
    <t>PROGRAMACION META DE PLAN DE DESARROLLO</t>
  </si>
  <si>
    <t>Total tiemestre II</t>
  </si>
  <si>
    <t>Total tiemestre III</t>
  </si>
  <si>
    <t>Total tiemestre IV</t>
  </si>
  <si>
    <t>PL-PE-SIE-FR-003
ESTADO VIGENTE
VERSIÓN 2</t>
  </si>
  <si>
    <t>Mes 1</t>
  </si>
  <si>
    <t>Mes 2</t>
  </si>
  <si>
    <t>Mes 3</t>
  </si>
  <si>
    <t>Mes 4</t>
  </si>
  <si>
    <t>Mes 5</t>
  </si>
  <si>
    <t>Mes 6</t>
  </si>
  <si>
    <t>Mes 7</t>
  </si>
  <si>
    <t>Mes 8</t>
  </si>
  <si>
    <t>Mes 9</t>
  </si>
  <si>
    <t>Mes 10</t>
  </si>
  <si>
    <t>Mes 11</t>
  </si>
  <si>
    <t>Mes 12</t>
  </si>
  <si>
    <t>MES 1</t>
  </si>
  <si>
    <t>MES 2</t>
  </si>
  <si>
    <t>MES 3</t>
  </si>
  <si>
    <t>MES 4</t>
  </si>
  <si>
    <t>MES 5</t>
  </si>
  <si>
    <t>MES 6</t>
  </si>
  <si>
    <t>MES 7</t>
  </si>
  <si>
    <t>MES 8</t>
  </si>
  <si>
    <t>MES 9</t>
  </si>
  <si>
    <t>MES 10</t>
  </si>
  <si>
    <t>MES 11</t>
  </si>
  <si>
    <t>MES 12</t>
  </si>
  <si>
    <t>PROPOSITO: MEJORAR EL ACCESO Y LA CALIDAD DE LA EDUCACIÓN EN TODOS LOS NIVELES</t>
  </si>
  <si>
    <t>DEPENDENCIA: SECRETARÍA DE EDUCACIÓN</t>
  </si>
  <si>
    <t>EDUCACION INICIAL DE CALIDAD DE CERO A SIEMPRE</t>
  </si>
  <si>
    <t xml:space="preserve">ACCESO Y PERMANENCIA EN EL MARCO DE UNA ATENCIÓN INTEGRAL A NIÑOS Y NIÑAS DE CERO A CINCO AÑOS EN PROCESO DE FORMACIÓN </t>
  </si>
  <si>
    <t xml:space="preserve">1) Atender integralmente en salud, nutrición, educación y protección social al 100% de los niños y niñas vinculados en el programa de cero a siempre </t>
  </si>
  <si>
    <t xml:space="preserve">2) Realizar mantenimiento a 9 establecimientos educativos oficiales </t>
  </si>
  <si>
    <t xml:space="preserve">3) Formar a 300 agentes educativos de instituciones educativas oficiales y privadas que atienden población infantil bajo enfoque de la atención integral </t>
  </si>
  <si>
    <t>AMPLIACIÓN Y SOSTENIBILIDAD DE LA COBERTURA Y CALIDAD EDUCATIVA EN LA ATENCIÓN INTEGRAL A LA PRIMERA INFANCIA</t>
  </si>
  <si>
    <t>EDU.01.</t>
  </si>
  <si>
    <t>EDU.02.</t>
  </si>
  <si>
    <t>EDU.03.</t>
  </si>
  <si>
    <t xml:space="preserve">Porcentaje de niños y niñas con atención integral en el programa de cero a siempre </t>
  </si>
  <si>
    <t xml:space="preserve">Numero de establecimiento educativos intervenidos </t>
  </si>
  <si>
    <t xml:space="preserve">Número de agentes educativos formados </t>
  </si>
  <si>
    <t>Realizar mantenimiento y/o adecuaciones  a las infraestructuras de los establecimientos educativos oficiales que atienden niños menores de 5 años</t>
  </si>
  <si>
    <t>Facilitar experiencias lúdicas que promuevan el  respeto a los derechos y al juego como actividad principal en el desarrollo de la infancia</t>
  </si>
  <si>
    <t>MEJORAMIENTO DE LA CALIDAD EN LA EDUCACION BASICA Y MEDI</t>
  </si>
  <si>
    <t>ESTRATEGIAS DE FORMACIÓN HUMANIZANTE EN PRINCIPIOS Y VALORES</t>
  </si>
  <si>
    <t xml:space="preserve">1) Restablecer el modelo escuela nueva en 14  establecimiento educativos rurales </t>
  </si>
  <si>
    <t xml:space="preserve">FORTALECIMIENTO DE LA EDUCACIÓN RURAL EN EL MUNICIPIO DE MANIZALES </t>
  </si>
  <si>
    <t>Legalizacion, ejecucion y seguimiento convenio (Fortalecimiento Escuela nueva, Fortalecimiento posprimaria rural, Implementación y fortalecimiento educación media, Implementación escuela y café, Fortalecimiento escuela virtual, Implementación tecnólogo profesional, Implementación educación de adultos)</t>
  </si>
  <si>
    <t>EDU.04.</t>
  </si>
  <si>
    <t>Número de establecimiento educativos rurales con modelo de escuela nueva</t>
  </si>
  <si>
    <t xml:space="preserve">2) Implementar el programa de jornada escolar extendida en  30 instituciones educativas </t>
  </si>
  <si>
    <t>IMPLEMENTACIÓN DE LA JORNADA ESCOLAR COMPLEMENTARIA EN LOS ESTABLECIMIENTOS  EDUCATIVOS OFICIALES DEL MUNICIPIO DE MANIZALES</t>
  </si>
  <si>
    <t>3) Mejorar la calidad y eficiencia de la educación básica y media mediante la réplica del proyecto Escuela Activa Urbana en 11 establecimiento educativos oficiales
(Nota: se cierra 1 institución por estudio de vulnerabilidad de la OMPAD)</t>
  </si>
  <si>
    <t>MEJORAMIENTO DEL MODELO ESCUELA ACTIVA URBANA EN LOS ESTABLECIMIENTOS  EDUCATIVOS DEL MUNICIPIO DE  MANIZALES</t>
  </si>
  <si>
    <t>4) Mantener la metodología de pequeños científicos en  18 establecimientos educativos desde su contexto.
(Nota: se cierra 1 institución por estudio de vulnerabilidad de la OMPAD)</t>
  </si>
  <si>
    <t>APLICACIÓN DE LA METODOLOGÍA PEQUEÑOS CIENTÍFICOS EN LAS INSTITUCIONES EDUCATIVAS DEL MUNICIPIO DE MANIZALES</t>
  </si>
  <si>
    <t xml:space="preserve">5) Fortalecer competencias comunicativa, lectoras, escritoras en los   35 establecimientos educativos con talleres literarios y dotación de bibliotecas escolares    </t>
  </si>
  <si>
    <t>FORTALECIMIENTO DEL COMPORTAMIENTO LECTOR DE LAS INSTITUCIONES EDUCATIVAS OFICIALES DEL MUNICIPIO DE MANIZALES</t>
  </si>
  <si>
    <t xml:space="preserve">DESARROLLO DE COMPETENCIAS CIUDADANAS EN LOS ESTABLECIMIENTOS  EDUCATIVOS OFICIALES DEL MUNICIPIO DE MANIZALES </t>
  </si>
  <si>
    <t>FORTALECIMIENTO DE LA FORMACIÓN Y EL BIENESTAR SOCIAL DEL TALENTO HUMANO</t>
  </si>
  <si>
    <t xml:space="preserve">1) Atender el 75 % del personal educativo directivo, docente y administrativo que accede a programas de formación  </t>
  </si>
  <si>
    <t xml:space="preserve">SERVICIO DE FORMACIÓN, CUALIFICACIÓN Y BIENESTAR SOCIAL A LOS DOCENTES Y PERSONAL ADMINISTRATIVO DE LAS INSTITUCIONES EDUCATIVAS OFICIALES DEL MUNICIPIO DE MANIZALES </t>
  </si>
  <si>
    <t>2) Atender el 75% del personal educativo directivo, docente y administrativo que accede a programas de bienestar</t>
  </si>
  <si>
    <t>INNOVACION Y FORTALECIMIENTO CURRICULAR Y EDUCATIVO</t>
  </si>
  <si>
    <t xml:space="preserve">3) Sostener en 12 Instituciones educativas públicas, por año,  el programa de emprendimiento </t>
  </si>
  <si>
    <t>N/A</t>
  </si>
  <si>
    <t>Implementación de estrategias  para el desarrollo de la innovación, productividad, emprendimiento y el desarrollo empresarial en el tejido  empresarial de la ciudad de Manizales, con inclusión de población en condiciones de vulnerabilidad</t>
  </si>
  <si>
    <t xml:space="preserve">FOMENTO, FORTALECIMIENTO Y SEGUIMIENTO A LA CALIDAD DE LA EDUCACIÓN 
</t>
  </si>
  <si>
    <t xml:space="preserve">1) Aplicar las pruebas Saber al 100% de establecimientos educativos </t>
  </si>
  <si>
    <t>IMPLEMENTACIÓN DE UN PROGRAMA QUE FOMENTE EL ACCESO A LA EDUCACIÓN SUPERIOR EN EL MUNICIPIO DE MANIZALES</t>
  </si>
  <si>
    <t>Desarrollo de actividades complementarias culturales, deportivas, lengua extranjera, entre otras  (Suscripción de convenios y contratos)</t>
  </si>
  <si>
    <t>EDU.05.</t>
  </si>
  <si>
    <t>Número de instituciones educativas atendidas con jornada escolar extendida</t>
  </si>
  <si>
    <t>DISMINUCIÓN DE BRECHAS EDUCATIVAS</t>
  </si>
  <si>
    <t xml:space="preserve">FOMENTO DE UNA SEGUNDA LENGUA </t>
  </si>
  <si>
    <t>1) Ejecución del 100% del componente de segunda lengua definido en el Plan Estratégico de Educación</t>
  </si>
  <si>
    <t xml:space="preserve">FOMENTO A LA EDUCACIÓN SUPERIOR, TÉCNICA Y TECNOLÓGICA </t>
  </si>
  <si>
    <t>1) Implementar las competencias laborales como política educativa en 30 Instituciones educativas oficiales del municipio de Manizales</t>
  </si>
  <si>
    <t>2) Brindar conectividad de Internet al 100% de las sedes oficiales, por año (Nota: 103 sedes oficiales- disminución del Ministerio por licitación pública)</t>
  </si>
  <si>
    <t xml:space="preserve">INFRAESTRUCTURA Y ADECUACIÓN DE AMBIENTES EDUCATIVOS ACCESIBLES </t>
  </si>
  <si>
    <t>1) Mejorar el espacio locativo a 12 ambientes escolares tipo A (3 aulas por año)</t>
  </si>
  <si>
    <t>2) Realizar mantenimiento preventivo y correctivo a 30 plantas físicas oficiales, por año</t>
  </si>
  <si>
    <t>3) Dotar de mobiliario y menaje de cocina al 50% de las instituciones educativas</t>
  </si>
  <si>
    <t xml:space="preserve">OPORTUNIDADES EN ACCESO Y PERMANENCIA </t>
  </si>
  <si>
    <t xml:space="preserve">1) Atender como el 100% de la población escolar entre 5 y 16 años  que solicitan el acceso al sistema educativo del sector oficial </t>
  </si>
  <si>
    <t>4) Atender a 769 estudiantes con el servicio de transporte  escolar urbano focalizado</t>
  </si>
  <si>
    <t>2) Atender el 100% de las solicitudes de ingreso al sistema educativo de la población vulnerable  (desplazados, reinsertados, desmovilizados, hijos de héroes de guerra)</t>
  </si>
  <si>
    <t>3) Implementar culturas, políticas y prácticas inclusivas en todos los establecimiento educativos</t>
  </si>
  <si>
    <t>6) Beneficiar por año a 2.450  estudiantes del área rural con transporte</t>
  </si>
  <si>
    <t>5) Beneficiar con el servicio de restaurante escolar a 12.106 niños escolarizados por año</t>
  </si>
  <si>
    <t>FORTALECIMIENTO DE COMPETENCIAS EN LENGUAS EXTRANJERAS</t>
  </si>
  <si>
    <t xml:space="preserve">AMPLIACIONES DEL PROCESO DE ARTICULACIÓN DE LA MEDIA EN LAS INSTITUCIONES EDUCATIVAS OFICIALES DEL MUNICIPIO DE MANIZALES </t>
  </si>
  <si>
    <t>MANTENIMIENTO MANIZALES CIUDAD VIRTUAL MUNICIPIO DE MANIZALES</t>
  </si>
  <si>
    <t>AMPLIACIÓN, ADECUACIÓN Y MANTENIMIENTO DE LAS PLANTAS FÍSICAS DE LOS ESTABLECIMIENTOS  EDUCATIVOS DEL MUNICIPIO DE MANIZALES</t>
  </si>
  <si>
    <t>DOTACIÓN DE MOBILIARIO, MATERIALES Y EQUIPOS EDUCATIVOS PARA LOS ESTABLECIMIENTOS EDUCATIVOS OFICALES DEL MUNICIPIO DE MANIZALESDOTACIÓN DE MOBILIARIO, MATERIALES Y EQUIPOS EDUCATIVOS PARA LOS ESTABLECIMIENTOS EDUCATIVOS OFICALES DEL MUNICIPIO DE MANIZALES</t>
  </si>
  <si>
    <t>MANTENIMIENTO ACCESO Y PERMANENCIA DE LOS ESTUDIANTES DEL MUNICIPIO</t>
  </si>
  <si>
    <t>APOYO SOSTENIMIENTO DE SERVICIOS PÚBLICOS Y MONITOREO A ESTABLECIMIENTOS EDUCATIVOS OFICIALES DEL MUNICIPIO DE MANIZALES</t>
  </si>
  <si>
    <t>PRESTACIÓN DEL SERVICIO EDUCATIVO EN EL MUNICIPIO DE MANIZALES</t>
  </si>
  <si>
    <t>ACTUALIZACIÓN ACCESO PERMANENCIA Y PROMOCIÓN DE POBLACIÓN VULNERABLE EN EL SISTEMA EDUCATIVO DE MANIZALES</t>
  </si>
  <si>
    <t>TRANSPORTE ESCOLAR RURAL DEL MUNICIPIO DE MANIZALES</t>
  </si>
  <si>
    <t>SUMINISTRO POYECTO DE NUTRICIÓN Y SEGURIDAD ALIMENTARIA PARA MANIZALES</t>
  </si>
  <si>
    <t>EDU.06.</t>
  </si>
  <si>
    <t>EDU.07.</t>
  </si>
  <si>
    <t>EDU.08.</t>
  </si>
  <si>
    <t>EDU.09.</t>
  </si>
  <si>
    <t>EDU.10.</t>
  </si>
  <si>
    <t>EDU.16.</t>
  </si>
  <si>
    <t>EDU.12.</t>
  </si>
  <si>
    <t>EDU.13.</t>
  </si>
  <si>
    <t>EDU.14.</t>
  </si>
  <si>
    <t>EDU.15.</t>
  </si>
  <si>
    <t>EDU.17.</t>
  </si>
  <si>
    <t>EDU.18.</t>
  </si>
  <si>
    <t>EDU.19.</t>
  </si>
  <si>
    <t>EDU.20.</t>
  </si>
  <si>
    <t>EDU.23.</t>
  </si>
  <si>
    <t>EDU.21.</t>
  </si>
  <si>
    <t>EDU.22.</t>
  </si>
  <si>
    <t>EDU.25.</t>
  </si>
  <si>
    <t>EDU.24.</t>
  </si>
  <si>
    <t xml:space="preserve">MEJORAMIENTO DE LOS PROCESOS INSTITUCIONALES Y TECNOLÓGICOS </t>
  </si>
  <si>
    <t xml:space="preserve">FORTALECIMIENTO DE LA GESTIÓN DE LA SECRETARÍA DE EDUCACIÓN MUNICIPAL </t>
  </si>
  <si>
    <t>1) Un plan estratégico participativo de educación para el municipio</t>
  </si>
  <si>
    <t>CONSTRUCCIÓN DE POLÍTICAS PÚBLICAS EN EL MUNICIPIO DE MANIZALES</t>
  </si>
  <si>
    <t xml:space="preserve">1) Mantener buenas prácticas educativas y pedagógicas en 20 establecimientos educativos oficiales </t>
  </si>
  <si>
    <t xml:space="preserve">2) Utilización del 100% de los sistemas de información suministrados por el Ministerio de Educación Nacional </t>
  </si>
  <si>
    <t>MEJORAMIENTO DE LOS PROCESOS ORGANIZACIONALES Y TECNOLÓGICOS DE LA SECRETARÍA DE EDUCACIÓN DEL MUNICIPIO DE MANIZALES</t>
  </si>
  <si>
    <t xml:space="preserve">3) Mantener el 90% de satisfacción de usuarios que requieren el servicio de la Secretaría de Educación Municipal </t>
  </si>
  <si>
    <t>EDU.26.</t>
  </si>
  <si>
    <t>EDU.11.</t>
  </si>
  <si>
    <t>EDU.27.</t>
  </si>
  <si>
    <t>EDU.28.</t>
  </si>
  <si>
    <t xml:space="preserve">Número de establecimiento educativos oficiales con proyecto de Escuela Activa Urbana </t>
  </si>
  <si>
    <t xml:space="preserve">Número de establecimiento educativos con metodología pequeños científicos </t>
  </si>
  <si>
    <t>Número de establecimiento educativos fortalecidos en competencias comunicativas</t>
  </si>
  <si>
    <t xml:space="preserve">Porcentaje del personal educativo directivo, docente y administrativo que acceden a programas de formación </t>
  </si>
  <si>
    <t>Porcentaje del personal educativo directivo, docente y administrativo que acceden a programas de bienestar</t>
  </si>
  <si>
    <t xml:space="preserve">Número de instituciones educativas con programas de emprendimiento </t>
  </si>
  <si>
    <t>Porcentaje de establecimientos educativos en los que se aplica la prueba Saber</t>
  </si>
  <si>
    <t>Porcentaje de avance en la ejecución del componente de segunda lengua</t>
  </si>
  <si>
    <t>Número de instituciones educativas oficiales con competencias laborales implementadas</t>
  </si>
  <si>
    <t xml:space="preserve">Porcentaje de sedes oficiales con conectividad de Internet </t>
  </si>
  <si>
    <t>Número de aulas con mejoras locativas en ambientes escolares tipo A</t>
  </si>
  <si>
    <t xml:space="preserve">Número de plantas físicas oficiales con mantenimiento preventivo y correctivo </t>
  </si>
  <si>
    <t xml:space="preserve">Número de instituciones educativas intervenidas con dotación de mobiliario y menaje de cocina </t>
  </si>
  <si>
    <t xml:space="preserve">Porcentaje de niños que solicitan matrícula al sistema educativo oficial de transición al grado 11 atendidos </t>
  </si>
  <si>
    <t xml:space="preserve">Número de estudiantes con servicio de transporte escolar urbano focalizado  </t>
  </si>
  <si>
    <t>Porcentaje de solicitudes atendidas</t>
  </si>
  <si>
    <t xml:space="preserve">Número de establecimiento educativos que implementan culturas, políticas y prácticas inclusivas </t>
  </si>
  <si>
    <t xml:space="preserve">Número de estudiantes del área rural  beneficiados con transporte </t>
  </si>
  <si>
    <t xml:space="preserve">Número de niños escolarizados beneficiados con el servicio de restaurante </t>
  </si>
  <si>
    <t>Plan estratégico participativo de educación para el municipio</t>
  </si>
  <si>
    <t xml:space="preserve">Número de establecimientos educativos con buenas prácticas educativas y pedagógicas implementadas </t>
  </si>
  <si>
    <t xml:space="preserve">Porcentaje de sistemas de información en funcionamiento </t>
  </si>
  <si>
    <t xml:space="preserve">Satisfacción de los usuarios que requieren servicios </t>
  </si>
  <si>
    <t>FORTALECIMIENTO MODELO PEDAGÓGICO (Suscripción de convenio alianza Fundación Luker - fortalecimiento modelo pedagógico)</t>
  </si>
  <si>
    <t>Legalizacion, ejecucion y seguimiento convenio (Capacitación a docentes a traves de la ejecución de 3 talleres, Conformación de semilleros de investigación, Participación en ferias y eventos, Asesoria y acompañamiento en sitio, Seguimiento y acompañamiento a docentes de manera virtual, Apoyo a la gestión)</t>
  </si>
  <si>
    <t xml:space="preserve">Compra de material bibliográfico, equipos y mobiliario para los establecimientos educativos </t>
  </si>
  <si>
    <t>Formación (Talleres de formación dirigidos a los docentes mediadores, Promover encuentros, conversatorios, seminarios que permitan intercambiar experiencias y aprender de otros, Orientar, asesorar y acompañar a los docentes mediadores de lectura y escritura en los establecimientos educativos.)</t>
  </si>
  <si>
    <t>Convenio BID</t>
  </si>
  <si>
    <t xml:space="preserve">Material didáctico, plegables, folletos, cartillas, afiches, material audiovisual, entre otros </t>
  </si>
  <si>
    <t xml:space="preserve">Eventos de actualización para Docentes en áreas básicas . </t>
  </si>
  <si>
    <t xml:space="preserve">Eventos de actualización para Docentes en áreas complementarias. </t>
  </si>
  <si>
    <t>Capacitación en Tecnología de la información y la Comunicación TIC.</t>
  </si>
  <si>
    <t>Capacitación en uso de medios</t>
  </si>
  <si>
    <t xml:space="preserve">Alquiler de espacio para la realizacion de eventos de capacitacion y bienestar </t>
  </si>
  <si>
    <t>Apoyo a la gestión (Simulacros, logística)</t>
  </si>
  <si>
    <t>Ingreso estudiantes a la  educación superior (Apoyar a  estudiantes de instituciones educativas para el ingreso a la educación superior)</t>
  </si>
  <si>
    <t xml:space="preserve">Enseñanza de lengua extranjera, evaluación de los estudiantes de instituciones educativas oficiales </t>
  </si>
  <si>
    <t>Apoyo para viajes y asistencia a eventos de capacitación y las Convocatoria del Ministerio de Educación para docentes, directivos docentes y equipo administrativo de la SEM, contratción de personal idoneo para talleres</t>
  </si>
  <si>
    <t xml:space="preserve">selección de propuestas investigativas, apoyo a la actividad investigativa, evaluación de impacto. </t>
  </si>
  <si>
    <t xml:space="preserve">Dotación a establecimientos educativos de centros de recurso del aprendizaje lengua extranjera </t>
  </si>
  <si>
    <t>Desarrollo de competencias laborales</t>
  </si>
  <si>
    <t>Adecuacion de instalaciones educativas para tecnoacademia</t>
  </si>
  <si>
    <t>Mantenimiento preventivo y correctivo de PC's y salas</t>
  </si>
  <si>
    <t xml:space="preserve">Seguimiento a transferencias a Fondos de Servicios Educativos  </t>
  </si>
  <si>
    <t xml:space="preserve">Transferencia y seguimiento de recursos transferidos a FSE para atención de transporte urbano focalizado  </t>
  </si>
  <si>
    <t>Pago de servicios públicos de los establecimientos educativos - Energía eléctrica</t>
  </si>
  <si>
    <t>Pago de servicios públicos y  asegurmaiento de bienes muebles de estableccimientos educativos</t>
  </si>
  <si>
    <t>Vinc Secretarios Tesoreros y contadores supernum para I.E- Cap a tec</t>
  </si>
  <si>
    <t>Vinc Secretarios Tesoreros y contadores supernum para I.EVig.Fut Acuerdo 0823</t>
  </si>
  <si>
    <t>Vinc Docentes supernum area educacion fisica y artistica_Vig.Fut Acuerdo 0823</t>
  </si>
  <si>
    <t>Contratacion aseo y vigilancia para las I.EVig.Fut Acuerdo 0779</t>
  </si>
  <si>
    <t>Contratacion Administracion Fiduciaria-Admon__Vig.Fut Acuerdo 0823</t>
  </si>
  <si>
    <t>Complemento de Planta Estimado</t>
  </si>
  <si>
    <t>Sueldo_Admin</t>
  </si>
  <si>
    <t>Incremento por Antigüedad_Admin</t>
  </si>
  <si>
    <t>Vacaciones_Admin</t>
  </si>
  <si>
    <t>Horas Extras Dias Festivos_Admin</t>
  </si>
  <si>
    <t>Indemnizacion por vacaciones_Admin</t>
  </si>
  <si>
    <t>Prima Tecnica_Admin</t>
  </si>
  <si>
    <t>Subsidio o Prima de Alimentacion_Admin</t>
  </si>
  <si>
    <t>Auxilio de Transporte_Admin</t>
  </si>
  <si>
    <t>Bonificacion por servicios prestados_Admin</t>
  </si>
  <si>
    <t>Prima de Servicios_Admin</t>
  </si>
  <si>
    <t>Prima de Vacaciones_Admin</t>
  </si>
  <si>
    <t>Prima de Navidad_Admin</t>
  </si>
  <si>
    <t>Bonificacion especial de Recreacion_Admin</t>
  </si>
  <si>
    <t>Caja de Compensacion Familiar_Admin</t>
  </si>
  <si>
    <t>Aportes Cesantias_Admin Privado</t>
  </si>
  <si>
    <t>Aportes Salud_Admin Privado</t>
  </si>
  <si>
    <t>Aportes Pension_Admin Privado</t>
  </si>
  <si>
    <t>Riesgos Profesionales ARP_Admin Privado</t>
  </si>
  <si>
    <t>Servicio Nacional de Aprendizaje_Admin Pub</t>
  </si>
  <si>
    <t>Instituto Colombiano Bienestar Familiar_Admin Pub</t>
  </si>
  <si>
    <t>Escuelas Industriales e Institutos Tec_Admin Pub</t>
  </si>
  <si>
    <t>Escuela Superior .Publica_Admin Pub</t>
  </si>
  <si>
    <t>Aportes Cesantias_Admin Pub</t>
  </si>
  <si>
    <t>Aportes Salud_Admin Pub</t>
  </si>
  <si>
    <t>Aportes Pension_Admin Pub</t>
  </si>
  <si>
    <t>Dotacion Ley 70 de 1988_Admin</t>
  </si>
  <si>
    <t>Sentencias y conciliaciones</t>
  </si>
  <si>
    <t>Cesantias Ley 43/75_Admin</t>
  </si>
  <si>
    <t>Honorarios CNSC</t>
  </si>
  <si>
    <t>Provision Ascensos en el escalafon_Docente</t>
  </si>
  <si>
    <t>Aportes Cesantias sin sit de fondos_Docente</t>
  </si>
  <si>
    <t>Prevision Social sin sit de fondos_Docente</t>
  </si>
  <si>
    <t>Sueldo sin sit de fondos_Docentes</t>
  </si>
  <si>
    <t>Sueldo con sit de fondos_Docentes</t>
  </si>
  <si>
    <t>Sobresueldo con sit de fondos_Docente</t>
  </si>
  <si>
    <t>Horas Extras Dias Festivos con sit de Fondos_Docente</t>
  </si>
  <si>
    <t>Horas Extras Dias Festivos con sit de Fondos_Doc. Desplazado</t>
  </si>
  <si>
    <t>Indemnizacion por vacaciones_Docente</t>
  </si>
  <si>
    <t>Subsidio o Prima de Alimentacion_Docente</t>
  </si>
  <si>
    <t>Auxilio de Transporte_Docente</t>
  </si>
  <si>
    <t>Prima de Vacaciones_Docente</t>
  </si>
  <si>
    <t>Prima de Navidad_Docente</t>
  </si>
  <si>
    <t>Estimulo a docentes rurales Dcto 521/2010_Docente</t>
  </si>
  <si>
    <t>Caja de Compensacion Familiar_Docente</t>
  </si>
  <si>
    <t>Servicio Nacional de Aprendizaje_Docente</t>
  </si>
  <si>
    <t>Instituto Colombiano Bienestar Familiar_Docente</t>
  </si>
  <si>
    <t>Escuelas Industriales e Institutos Tec_Docente</t>
  </si>
  <si>
    <t>Escuela Superior .Publica_Docente</t>
  </si>
  <si>
    <t>Dotacion Ley 70/88_Docente</t>
  </si>
  <si>
    <t>Honorarios_ CNSC_Docente</t>
  </si>
  <si>
    <t>Sentencias y conciliaciones_Docente</t>
  </si>
  <si>
    <t>Aportes Cesantias sin sit de fondos_Directivo Docente</t>
  </si>
  <si>
    <t>Prevision Social sin sit de fondos_Directivo Docente</t>
  </si>
  <si>
    <t>Sueldo con sit de fondos_Directivo Docente</t>
  </si>
  <si>
    <t>Sobresueldo con sit de fondos_Directivo Docente</t>
  </si>
  <si>
    <t>Horas Extras Dias Festivos con sit de fondos Direct Do</t>
  </si>
  <si>
    <t>Indemnizacion por vacaciones_Directivo Docente</t>
  </si>
  <si>
    <t>Subsidio o Prima de Alimentacion_Directivo Docente</t>
  </si>
  <si>
    <t>Prima de Vacaciones_Directivo Docente</t>
  </si>
  <si>
    <t>Prima de Navidad_Directivo Docente</t>
  </si>
  <si>
    <t>Estimulo a directivos docentes rurales Dcto 521/2010</t>
  </si>
  <si>
    <t>Caja de Compensacion Familiar_Directivo Docente</t>
  </si>
  <si>
    <t>Servicio Nacional de Aprendizaje_Directivo Docente</t>
  </si>
  <si>
    <t>Instituto Colombiano Bienestar Familiar_Directivo Doc</t>
  </si>
  <si>
    <t>Escuelas Industriales e Institutos Tec_Directivo Do</t>
  </si>
  <si>
    <t>Escuela Superior .Publica_Directivo Docente</t>
  </si>
  <si>
    <t>Sentencias y conciliaciones_Directivo Docente</t>
  </si>
  <si>
    <t>Honorarios_Directivo Docente CNSC</t>
  </si>
  <si>
    <t>Arrendam.Plantas fisicas y .serv.educ.comun.relig</t>
  </si>
  <si>
    <t>Pago Sentencias y Conciliaciones</t>
  </si>
  <si>
    <t>Prest.Serv.Educativo SGP_ Deudas laborales y Sentencias</t>
  </si>
  <si>
    <t>Prestacion del Servicio Educativo SGP-(Reintegr Incap)</t>
  </si>
  <si>
    <t>Prestacion del Servicio Educativo SGP-(Reintegr Nom)</t>
  </si>
  <si>
    <t>Colegio Amigo Hermano Gemelo</t>
  </si>
  <si>
    <t>Contratar la atención educativa por ciclos para la población víctima de la violencia</t>
  </si>
  <si>
    <t>Contratar la atención educativa especializada integral para la población con discapacidad y multidiscapacidad severas de los estratos uno, dos u tres de la ciudad de Manizales</t>
  </si>
  <si>
    <t>Contratar la asesoría a las instituciones educativas en culturas, prácticas y políticas inclusivas, al igual que los apoyos pedagógicos para la población diversa matriculada en instituciones educativas oficiales</t>
  </si>
  <si>
    <t>Capacitación a docentes en currículo flexible, evaluación escolar  y didácticas flexibles en el marco de la educación inclusiva.</t>
  </si>
  <si>
    <t>Transferencias a Fondos de Servicios Educativos para contratación de servicio de transporte rural</t>
  </si>
  <si>
    <t>Transferencias a Fondos de Servicios Educativos para contratación de servicio de transporte rural a población víctima de la violencia</t>
  </si>
  <si>
    <t>Material didactico,plegables,folletos, cartillas,afiches,material audiovisual entre otros</t>
  </si>
  <si>
    <t>Capacitaciòn en la Transformaciòn y pertinencia de los  Curriculos -lideres transformadores</t>
  </si>
  <si>
    <t>Acompañamiento proceso de formulación de Plan estratégico de educación</t>
  </si>
  <si>
    <t>Apoyo para viajes de asistencia y capacitación para personal administrativo, asignados a este proyecto</t>
  </si>
  <si>
    <t>Mejoramiento Procesos Organizacionales y Tec.SEM_Adm_Vig Futura</t>
  </si>
  <si>
    <t>Sueldo_Admin-Modernización</t>
  </si>
  <si>
    <t>Vacaciones_Admin_Modernizacion</t>
  </si>
  <si>
    <t>Prima de Alimentación_Modernizacion</t>
  </si>
  <si>
    <t>Bonificacion por servicios prestados_Admin_Modernizacion</t>
  </si>
  <si>
    <t>Prima de Servicios_Admin_Modernizacion</t>
  </si>
  <si>
    <t>Prima de Vacaciones_Admin_Modernizacion</t>
  </si>
  <si>
    <t>Prima de Navidad_Admin_Modernizacion</t>
  </si>
  <si>
    <t>Bonificacion especial de Recreacion_Admin_Modernizacion</t>
  </si>
  <si>
    <t>Caja de Compensacion Familiar_Admin_Modernizacion</t>
  </si>
  <si>
    <t>Aportes Cesantias-Admin_Modernizacion</t>
  </si>
  <si>
    <t>Aportes Salud_Admin _Modernizacion</t>
  </si>
  <si>
    <t>Aportes Pension_Admin _Modernizacion</t>
  </si>
  <si>
    <t>Riesgos Profesionales ARP_Admin _Modernizacion</t>
  </si>
  <si>
    <t>Servicio Nacional de Aprendizaje_Admin_Modernizacion</t>
  </si>
  <si>
    <t>Instituto Colombiano Bienestar Familiar_Admin_Modern.</t>
  </si>
  <si>
    <t>Escuelas Industriales e Institutos Tec_Admin_Modernizaci</t>
  </si>
  <si>
    <t>Escuela Superior .Publica_Admin Pub_Modernizacion</t>
  </si>
  <si>
    <t>Elizabeth Pacheco - Profesional universitario de Acceso</t>
  </si>
  <si>
    <t>Juan Alberto Panesso - Técnico Operativo calidad</t>
  </si>
  <si>
    <t>Alvaro Maya - Profesional Universitario</t>
  </si>
  <si>
    <t>Jorge Mario Jaramillo - Profesional Universitario</t>
  </si>
  <si>
    <t>Martah Lucia Salazar - Profesional Universitario</t>
  </si>
  <si>
    <t xml:space="preserve">Jorge Mario Jaramillo - Profesional Universitario </t>
  </si>
  <si>
    <t>Oscar Fernando Mejia - Profesional Universitario</t>
  </si>
  <si>
    <t>Maria Esperanza Gaviria- Profesional Universitario</t>
  </si>
  <si>
    <t xml:space="preserve">Sandra Viviana Valencia - Profesional Universitario </t>
  </si>
  <si>
    <t>Mary Luz Grajales - Profesional Universitario</t>
  </si>
  <si>
    <t>Orlando Marin  - Profesional Universitario</t>
  </si>
  <si>
    <t>Rafael Zuluaga - Técnico Operativo</t>
  </si>
  <si>
    <t>Jose Abad Cardenas - Profesional Especializado</t>
  </si>
  <si>
    <t>Ana Lucia Gomez - Profesional Universitario</t>
  </si>
  <si>
    <t>Esta meta se cuample a través del Programa "Manizales 100% emprendedrora" de la Secretaría TIC y Competitividad</t>
  </si>
  <si>
    <t>Dotar las I.E. en alguna de sus sedes con menaje de cocina para los restaurantes escolares. (Neveras, Estufas Industriales, Ollas a presión, Ollas grandes y Canecas con tapa), sillas universitarias con mesas trapezoidales y kit básico de seguridad.</t>
  </si>
  <si>
    <t>Programas de Bienestar de Personal para Directivos Docentes, Docentes y Administrativos. Salud Ocupacional, encuentro rectores, inducción,  reinducción y retiro laboral, celebración día del maestro)</t>
  </si>
  <si>
    <t>Realizar talleres y actividades  en el marco de la atención integral para los niños menores de 6 años de las IE oficiales</t>
  </si>
  <si>
    <t>Pedro Mora - Profesional Universitario de permanencia</t>
  </si>
  <si>
    <t>Las actividades se llevan a cabo desde la Secretaría de salud</t>
  </si>
  <si>
    <t>Profesional Universitario Nutrición - Secertaría de Salud</t>
  </si>
  <si>
    <t>Sulay Echeverry - Profesional Universitario Inclusión</t>
  </si>
  <si>
    <t>. Realizar el contrato de alquiler de licencias para las PC’s de las instituciones educativas oficiales de Manizales, a través de la figura de School Agretmen MEN -Microsoft.      
. Proceso de conectividad a internet de la SEM</t>
  </si>
  <si>
    <t>. Adquisición de PCs  con el fin de reponer equipos de cómputo obsoletos en instituciones educativas oficiales de Manizales.
. Compra de tabletas para instituciones educativas oficiales del municipio de manizales.
 . Conectividad a internet y Equipamiento de las Instituciones Educativas para el mejoramiento de dicha conectividad .
. Interventoria al proceso de conectividad a internet de las sedes educativas oficiales del municipio de manizales.</t>
  </si>
  <si>
    <t>juan Alberto Panesso - Técnico Operativo calidad</t>
  </si>
  <si>
    <t>Claudia Maria Osorio - Profesional Universitario Calidad</t>
  </si>
  <si>
    <t>Cesar Augusto Arias - Profesional Universitario Cobertura</t>
  </si>
  <si>
    <t>X</t>
  </si>
  <si>
    <t>Dotación y reposición de equipos de computo, adecuación puestos de trabajo secretaría personal modernización</t>
  </si>
  <si>
    <t>El plan de acción de este proyecto es realizado por Secretaría de Obras Públicas</t>
  </si>
  <si>
    <t>Para esta actividad no fueron asignados recursos</t>
  </si>
  <si>
    <t xml:space="preserve">1) Restablecer el modelo escuela nueva en 14  establecimientos educativos rurales </t>
  </si>
  <si>
    <t>Esta meta se cumple a través del Programa "Manizales 100% emprendedrora" de la Secretaría TIC y Competitividad</t>
  </si>
  <si>
    <t>Realizar mantenimiento y/o adecuaciones  a las infraestructuras de los establecimientos educativos oficiales que atienden niños menores de 5 años.  Construccion CDI</t>
  </si>
  <si>
    <t>Talleres formativos en el marco de los nuevos lineamientos técnicos y pedagógicos de educación inicial y atencion integral dirigido a agentes educativos.</t>
  </si>
  <si>
    <t>Realizar talleres y actividades  en el marco de la atención integral para los niños menores de 6 años de las IE oficiales, desarrollo de actvidades de la politica de primera infancia</t>
  </si>
  <si>
    <t xml:space="preserve">Realizar encuentros infantiles recreativos e integradores durante las vacaciones, Facilitar experiencias lúdicas que promuevan el  respeto a los derechos y al juego como actividad principal en el desarrollo de la infancia </t>
  </si>
  <si>
    <t xml:space="preserve">Realización y ejecución de convenios y contratos para el Desarrollo de actividades complementarias culturales, deportivas, lengua extranjera, entre otras </t>
  </si>
  <si>
    <t>realización y ejecución de convenios  para el FORTALECIMIENTO DEL  MODELO PEDAGÓGICO (Suscripción de convenio alianza Fundación Luker - fortalecimiento modelo pedagógico)</t>
  </si>
  <si>
    <t>Formación (Talleres de formación dirigidos a los docentes mediadores, Promover encuentros, conversatorios, seminarios que permitan intercambiar experiencias y aprender de otros, Orientar, asesorar y acompañar a los docentes mediadores de lectura y escritura en los establecimientos educativos.), Acompañamiento in situ y seguimiento.</t>
  </si>
  <si>
    <t xml:space="preserve">Dotación de Bibliotecas, Compra de material bibliográfico, equipos y mobiliario para los establecimientos educativos </t>
  </si>
  <si>
    <t>Convenio con el BID para el fortalecimiento del proceso de formación  educativo para desarrollar habilidades, destrezas y apropiación  del conocimientos</t>
  </si>
  <si>
    <t>Eventos de actualización para Docentes en áreas complementarias, Investigación formativa y producción, circulación y uso del saber pedagógico, en el escenario "Escuela de Escuelas".</t>
  </si>
  <si>
    <t>Capacitación en Tecnología de la información y la Comunicación TIC, Seguimiento y sistematización a la ejecucion de los eventos de Capacitación y Bienestar.</t>
  </si>
  <si>
    <t>Apoyo a la gestión con actividades de Capacitación, Simulacros y logística</t>
  </si>
  <si>
    <t xml:space="preserve">promover acciones investigativas , selección de propuestas investigativas, apoyo a la actividad investigativa, evaluación de impacto. </t>
  </si>
  <si>
    <t xml:space="preserve">formacion y capacitación de estudiantes en el área de ingles como lengua extranjera, Enseñanza de lengua extranjera, evaluación de los estudiantes de instituciones educativas oficiales </t>
  </si>
  <si>
    <t>Capacitación a docentes para el Desarrollo de competencias laborales, ingreso estudiantes al proceso de articulación</t>
  </si>
  <si>
    <t>Pago de aseguramiento de bienes muebles de establecimientos</t>
  </si>
  <si>
    <t>Pago de servicios públicos de los establecimientos educativos</t>
  </si>
  <si>
    <t xml:space="preserve"> vinc. docentes supernum. area educación física y artística</t>
  </si>
  <si>
    <t>Contratacion aseo y vigilancia para las I.E</t>
  </si>
  <si>
    <t>arrendamiento plantas físicas comunidades religiosas</t>
  </si>
  <si>
    <t>vinculación secretarios tesoreros y contadores supernum. para ie</t>
  </si>
  <si>
    <t>pago de sueldos, sobresueldos, bonificaciones, horas extras, primas, seguridad social (prestaciones) y parafiscales, sentencias</t>
  </si>
  <si>
    <t>Contratar la asesoría a las instituciones educativas en culturas, prácticas y políticas inclusivas, al igual que los apoyos pedagógicos para la población diversa matriculada en instituciones educativas oficiales, Suministro de ayudas pedagógicas para la implementación de las didácticas flexibles con estudiantes con necesidades educativas diversas.</t>
  </si>
  <si>
    <t xml:space="preserve"> Apoyo para viajes de asistencia y capacitación para personal administrativo, asignados a este proyecto</t>
  </si>
  <si>
    <t>Planta de personal Modernización</t>
  </si>
  <si>
    <t>Prestación del servicio de transporte para realización de visitas - vigencia futura, cualificacion de funcionarios de la sem en el sistema de gestion de la calidad y ofimatica</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</si>
</sst>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 &quot;#,##0.00\ ;&quot; $ (&quot;#,##0.00\);&quot; $ -&quot;#\ ;@\ "/>
    <numFmt numFmtId="173" formatCode="_(* #,##0.00_);_(* \(#,##0.00\);_(* \-??_);_(@_)"/>
    <numFmt numFmtId="174" formatCode="_(\$* #,##0.00_);_(\$* \(#,##0.00\);_(\$* \-??_);_(@_)"/>
    <numFmt numFmtId="175" formatCode="[$$-240A]#,##0.00;[Red]\([$$-240A]#,##0.00\)"/>
    <numFmt numFmtId="176" formatCode="&quot;$ &quot;#,##0_);&quot;($ &quot;#,##0\)"/>
    <numFmt numFmtId="177" formatCode="_(&quot;$ &quot;* #,##0.00_);_(&quot;$ &quot;* \(#,##0.00\);_(&quot;$ &quot;* \-??_);_(@_)"/>
    <numFmt numFmtId="178" formatCode="_(&quot;$ &quot;* #,##0_);_(&quot;$ &quot;* \(#,##0\);_(&quot;$ &quot;* \-??_);_(@_)"/>
    <numFmt numFmtId="179" formatCode="0.0"/>
    <numFmt numFmtId="180" formatCode="[$-240A]dddd\,\ dd&quot; de &quot;mmmm&quot; de &quot;yyyy"/>
    <numFmt numFmtId="181" formatCode="[$-240A]h:mm:ss\ AM/PM"/>
    <numFmt numFmtId="182" formatCode="_(* #,##0.0_);_(* \(#,##0.0\);_(* &quot;-&quot;??_);_(@_)"/>
    <numFmt numFmtId="183" formatCode="_(* #,##0_);_(* \(#,##0\);_(* &quot;-&quot;??_);_(@_)"/>
    <numFmt numFmtId="184" formatCode="[$$-240A]#,##0;\([$$-240A]#,##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quot;$&quot;#,##0.00"/>
  </numFmts>
  <fonts count="50">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b/>
      <sz val="12"/>
      <color indexed="8"/>
      <name val="Arial"/>
      <family val="2"/>
    </font>
    <font>
      <b/>
      <sz val="12"/>
      <name val="Arial"/>
      <family val="2"/>
    </font>
    <font>
      <b/>
      <sz val="18"/>
      <name val="Arial"/>
      <family val="2"/>
    </font>
    <font>
      <b/>
      <sz val="20"/>
      <name val="Arial"/>
      <family val="2"/>
    </font>
    <font>
      <b/>
      <sz val="22"/>
      <name val="Arial"/>
      <family val="2"/>
    </font>
    <font>
      <sz val="16"/>
      <color indexed="8"/>
      <name val="Calibri"/>
      <family val="2"/>
    </font>
    <font>
      <b/>
      <sz val="16"/>
      <color indexed="8"/>
      <name val="Calibri"/>
      <family val="2"/>
    </font>
    <font>
      <b/>
      <sz val="22"/>
      <color indexed="8"/>
      <name val="Calibri"/>
      <family val="2"/>
    </font>
    <font>
      <b/>
      <sz val="24"/>
      <color indexed="8"/>
      <name val="Calibri"/>
      <family val="2"/>
    </font>
    <font>
      <b/>
      <sz val="18"/>
      <color indexed="8"/>
      <name val="Bookman Old Style"/>
      <family val="1"/>
    </font>
    <font>
      <b/>
      <sz val="26"/>
      <color indexed="8"/>
      <name val="Calibri"/>
      <family val="2"/>
    </font>
    <font>
      <b/>
      <sz val="22"/>
      <color indexed="8"/>
      <name val="Arial"/>
      <family val="2"/>
    </font>
    <font>
      <b/>
      <sz val="9"/>
      <name val="Tahoma"/>
      <family val="2"/>
    </font>
    <font>
      <sz val="9"/>
      <name val="Tahoma"/>
      <family val="2"/>
    </font>
    <font>
      <sz val="12"/>
      <name val="Arial"/>
      <family val="2"/>
    </font>
    <font>
      <b/>
      <sz val="10"/>
      <color indexed="8"/>
      <name val="Arial"/>
      <family val="2"/>
    </font>
    <font>
      <b/>
      <sz val="10"/>
      <name val="Arial"/>
      <family val="2"/>
    </font>
    <font>
      <u val="single"/>
      <sz val="11"/>
      <color indexed="12"/>
      <name val="Calibri"/>
      <family val="2"/>
    </font>
    <font>
      <u val="single"/>
      <sz val="11"/>
      <color indexed="20"/>
      <name val="Calibri"/>
      <family val="2"/>
    </font>
    <font>
      <sz val="10"/>
      <name val="Calibri"/>
      <family val="2"/>
    </font>
    <font>
      <sz val="10"/>
      <color indexed="8"/>
      <name val="Calibri"/>
      <family val="2"/>
    </font>
    <font>
      <b/>
      <sz val="10"/>
      <color indexed="8"/>
      <name val="Calibri"/>
      <family val="2"/>
    </font>
    <font>
      <b/>
      <sz val="10"/>
      <name val="Calibri"/>
      <family val="2"/>
    </font>
    <font>
      <sz val="10"/>
      <color indexed="10"/>
      <name val="Calibri"/>
      <family val="2"/>
    </font>
    <font>
      <u val="single"/>
      <sz val="11"/>
      <color theme="10"/>
      <name val="Calibri"/>
      <family val="2"/>
    </font>
    <font>
      <u val="single"/>
      <sz val="11"/>
      <color theme="11"/>
      <name val="Calibri"/>
      <family val="2"/>
    </font>
    <font>
      <sz val="11"/>
      <color theme="1"/>
      <name val="Calibri"/>
      <family val="2"/>
    </font>
    <font>
      <sz val="10"/>
      <color theme="1"/>
      <name val="Calibri"/>
      <family val="2"/>
    </font>
    <font>
      <sz val="10"/>
      <color rgb="FFFF0000"/>
      <name val="Calibri"/>
      <family val="2"/>
    </font>
    <font>
      <b/>
      <sz val="8"/>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85"/>
        <bgColor indexed="64"/>
      </patternFill>
    </fill>
    <fill>
      <patternFill patternType="solid">
        <fgColor theme="0" tint="-0.24997000396251678"/>
        <bgColor indexed="64"/>
      </patternFill>
    </fill>
    <fill>
      <patternFill patternType="solid">
        <fgColor rgb="FFFFFF85"/>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92D050"/>
        <bgColor indexed="64"/>
      </patternFill>
    </fill>
    <fill>
      <patternFill patternType="solid">
        <fgColor rgb="FF7ABC32"/>
        <bgColor indexed="64"/>
      </patternFill>
    </fill>
    <fill>
      <patternFill patternType="solid">
        <fgColor theme="3" tint="0.39998000860214233"/>
        <bgColor indexed="64"/>
      </patternFill>
    </fill>
    <fill>
      <patternFill patternType="solid">
        <fgColor rgb="FF2C69B2"/>
        <bgColor indexed="64"/>
      </patternFill>
    </fill>
    <fill>
      <patternFill patternType="solid">
        <fgColor rgb="FFFFFF2F"/>
        <bgColor indexed="64"/>
      </patternFill>
    </fill>
    <fill>
      <patternFill patternType="solid">
        <fgColor theme="5" tint="0.5999900102615356"/>
        <bgColor indexed="64"/>
      </patternFill>
    </fill>
    <fill>
      <patternFill patternType="solid">
        <fgColor theme="0"/>
        <bgColor indexed="64"/>
      </patternFill>
    </fill>
    <fill>
      <patternFill patternType="solid">
        <fgColor indexed="9"/>
        <bgColor indexed="64"/>
      </patternFill>
    </fill>
    <fill>
      <patternFill patternType="solid">
        <fgColor rgb="FF7ABC32"/>
        <bgColor indexed="64"/>
      </patternFill>
    </fill>
    <fill>
      <patternFill patternType="solid">
        <fgColor rgb="FFFFFF2F"/>
        <bgColor indexed="64"/>
      </patternFill>
    </fill>
    <fill>
      <patternFill patternType="solid">
        <fgColor rgb="FF2C69B2"/>
        <bgColor indexed="64"/>
      </patternFill>
    </fill>
    <fill>
      <patternFill patternType="solid">
        <fgColor rgb="FF927BB1"/>
        <bgColor indexed="64"/>
      </patternFill>
    </fill>
    <fill>
      <patternFill patternType="solid">
        <fgColor rgb="FF927BB1"/>
        <bgColor indexed="64"/>
      </patternFill>
    </fill>
    <fill>
      <patternFill patternType="solid">
        <fgColor theme="5" tint="0.39998000860214233"/>
        <bgColor indexed="64"/>
      </patternFill>
    </fill>
    <fill>
      <patternFill patternType="solid">
        <fgColor theme="5" tint="0.39998000860214233"/>
        <bgColor indexed="64"/>
      </patternFill>
    </fill>
    <fill>
      <patternFill patternType="solid">
        <fgColor rgb="FF92D050"/>
        <bgColor indexed="64"/>
      </patternFill>
    </fill>
    <fill>
      <patternFill patternType="solid">
        <fgColor theme="8" tint="0.39998000860214233"/>
        <bgColor indexed="64"/>
      </patternFill>
    </fill>
    <fill>
      <patternFill patternType="solid">
        <fgColor rgb="FFFF0000"/>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thin"/>
      <bottom style="thin"/>
    </border>
    <border>
      <left style="medium"/>
      <right style="medium"/>
      <top>
        <color indexed="63"/>
      </top>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medium"/>
    </border>
    <border>
      <left style="medium"/>
      <right style="medium"/>
      <top style="medium"/>
      <bottom style="medium"/>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172" fontId="0" fillId="0" borderId="0">
      <alignment/>
      <protection/>
    </xf>
    <xf numFmtId="0" fontId="0" fillId="0" borderId="0">
      <alignment/>
      <protection/>
    </xf>
    <xf numFmtId="177"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4"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46" fillId="0" borderId="0">
      <alignment/>
      <protection/>
    </xf>
    <xf numFmtId="0" fontId="1" fillId="0" borderId="0">
      <alignment/>
      <protection/>
    </xf>
    <xf numFmtId="0" fontId="1" fillId="0" borderId="0">
      <alignment/>
      <protection/>
    </xf>
    <xf numFmtId="0" fontId="1" fillId="0" borderId="0">
      <alignment/>
      <protection/>
    </xf>
    <xf numFmtId="175" fontId="0" fillId="0" borderId="0">
      <alignment/>
      <protection/>
    </xf>
    <xf numFmtId="0" fontId="11" fillId="0" borderId="0">
      <alignment/>
      <protection/>
    </xf>
    <xf numFmtId="0" fontId="0" fillId="23" borderId="4" applyNumberFormat="0" applyAlignment="0" applyProtection="0"/>
    <xf numFmtId="0" fontId="0" fillId="23" borderId="4" applyNumberFormat="0" applyAlignment="0" applyProtection="0"/>
    <xf numFmtId="9" fontId="0" fillId="0" borderId="0" applyFill="0" applyBorder="0" applyAlignment="0" applyProtection="0"/>
    <xf numFmtId="0" fontId="12" fillId="16" borderId="5" applyNumberFormat="0" applyAlignment="0" applyProtection="0"/>
    <xf numFmtId="0" fontId="12" fillId="1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5"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cellStyleXfs>
  <cellXfs count="374">
    <xf numFmtId="0" fontId="0" fillId="0" borderId="0" xfId="0" applyAlignment="1">
      <alignment/>
    </xf>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9" fillId="0" borderId="1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6" fillId="0" borderId="11" xfId="0" applyFont="1" applyBorder="1" applyAlignment="1">
      <alignment horizontal="center" vertical="center"/>
    </xf>
    <xf numFmtId="0" fontId="0" fillId="0" borderId="0" xfId="0" applyAlignment="1">
      <alignment wrapText="1"/>
    </xf>
    <xf numFmtId="0" fontId="26" fillId="0" borderId="12" xfId="0" applyFont="1" applyBorder="1" applyAlignment="1">
      <alignment horizontal="center" vertical="center"/>
    </xf>
    <xf numFmtId="0" fontId="18" fillId="0" borderId="13" xfId="0" applyFont="1" applyBorder="1" applyAlignment="1">
      <alignment vertical="center"/>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18" fillId="0" borderId="17" xfId="0" applyFont="1" applyBorder="1" applyAlignment="1">
      <alignment vertical="center"/>
    </xf>
    <xf numFmtId="0" fontId="18" fillId="0" borderId="18" xfId="0" applyFont="1" applyBorder="1" applyAlignment="1">
      <alignment vertical="center"/>
    </xf>
    <xf numFmtId="0" fontId="27" fillId="24" borderId="19" xfId="0" applyFont="1" applyFill="1" applyBorder="1" applyAlignment="1">
      <alignment horizontal="center" vertical="center" wrapText="1"/>
    </xf>
    <xf numFmtId="0" fontId="27" fillId="25" borderId="19" xfId="0" applyFont="1" applyFill="1" applyBorder="1" applyAlignment="1">
      <alignment horizontal="center" vertical="center" wrapText="1"/>
    </xf>
    <xf numFmtId="0" fontId="26" fillId="0" borderId="11" xfId="0" applyFont="1" applyBorder="1" applyAlignment="1">
      <alignment horizontal="center" vertical="center" wrapText="1"/>
    </xf>
    <xf numFmtId="0" fontId="21" fillId="26" borderId="10" xfId="96" applyFont="1" applyFill="1" applyBorder="1" applyAlignment="1">
      <alignment horizontal="center" vertical="center" wrapText="1"/>
      <protection/>
    </xf>
    <xf numFmtId="0" fontId="21" fillId="27" borderId="10" xfId="96" applyFont="1" applyFill="1" applyBorder="1" applyAlignment="1">
      <alignment horizontal="center" vertical="center" wrapText="1"/>
      <protection/>
    </xf>
    <xf numFmtId="0" fontId="21" fillId="28" borderId="10" xfId="96" applyFont="1" applyFill="1" applyBorder="1" applyAlignment="1">
      <alignment horizontal="center" vertical="center" wrapText="1"/>
      <protection/>
    </xf>
    <xf numFmtId="0" fontId="21" fillId="29" borderId="10" xfId="96" applyFont="1" applyFill="1" applyBorder="1" applyAlignment="1">
      <alignment horizontal="center" vertical="center" wrapText="1"/>
      <protection/>
    </xf>
    <xf numFmtId="0" fontId="21" fillId="30" borderId="10" xfId="96" applyFont="1" applyFill="1" applyBorder="1" applyAlignment="1">
      <alignment horizontal="center" vertical="center" wrapText="1"/>
      <protection/>
    </xf>
    <xf numFmtId="0" fontId="21" fillId="31" borderId="10" xfId="96" applyFont="1" applyFill="1" applyBorder="1" applyAlignment="1">
      <alignment horizontal="center" vertical="center" wrapText="1"/>
      <protection/>
    </xf>
    <xf numFmtId="0" fontId="21" fillId="32" borderId="10" xfId="96" applyFont="1" applyFill="1" applyBorder="1" applyAlignment="1">
      <alignment horizontal="center" vertical="center" wrapText="1"/>
      <protection/>
    </xf>
    <xf numFmtId="0" fontId="21" fillId="33" borderId="10" xfId="96" applyFont="1" applyFill="1" applyBorder="1" applyAlignment="1">
      <alignment horizontal="center" vertical="center" wrapText="1"/>
      <protection/>
    </xf>
    <xf numFmtId="0" fontId="21" fillId="34" borderId="10" xfId="96" applyFont="1" applyFill="1" applyBorder="1" applyAlignment="1">
      <alignment horizontal="center" vertical="center" wrapText="1"/>
      <protection/>
    </xf>
    <xf numFmtId="0" fontId="21" fillId="35" borderId="10" xfId="96" applyFont="1" applyFill="1" applyBorder="1" applyAlignment="1">
      <alignment horizontal="center" vertical="center" wrapText="1"/>
      <protection/>
    </xf>
    <xf numFmtId="0" fontId="21" fillId="36" borderId="10" xfId="96" applyFont="1" applyFill="1" applyBorder="1" applyAlignment="1">
      <alignment horizontal="center" vertical="center" wrapText="1"/>
      <protection/>
    </xf>
    <xf numFmtId="0" fontId="21" fillId="37" borderId="10" xfId="96" applyFont="1" applyFill="1" applyBorder="1" applyAlignment="1">
      <alignment horizontal="center" vertical="center" wrapText="1"/>
      <protection/>
    </xf>
    <xf numFmtId="0" fontId="21" fillId="0" borderId="10" xfId="96" applyFont="1" applyFill="1" applyBorder="1" applyAlignment="1">
      <alignment horizontal="center" vertical="center" wrapText="1"/>
      <protection/>
    </xf>
    <xf numFmtId="0" fontId="21" fillId="26" borderId="13" xfId="96" applyFont="1" applyFill="1" applyBorder="1" applyAlignment="1">
      <alignment horizontal="center" vertical="center" wrapText="1"/>
      <protection/>
    </xf>
    <xf numFmtId="0" fontId="21" fillId="0" borderId="13" xfId="96" applyFont="1" applyFill="1" applyBorder="1" applyAlignment="1">
      <alignment horizontal="center" vertical="center" wrapText="1"/>
      <protection/>
    </xf>
    <xf numFmtId="0" fontId="21" fillId="28" borderId="10" xfId="96" applyFont="1" applyFill="1" applyBorder="1" applyAlignment="1">
      <alignment horizontal="center" vertical="center" wrapText="1"/>
      <protection/>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xf>
    <xf numFmtId="9" fontId="39" fillId="0" borderId="10" xfId="0" applyNumberFormat="1" applyFont="1" applyFill="1" applyBorder="1" applyAlignment="1">
      <alignment horizontal="center" vertical="top" wrapText="1"/>
    </xf>
    <xf numFmtId="0" fontId="47" fillId="0" borderId="10" xfId="0" applyFont="1" applyFill="1" applyBorder="1" applyAlignment="1">
      <alignment horizontal="left" vertical="top" wrapText="1"/>
    </xf>
    <xf numFmtId="0" fontId="0" fillId="38" borderId="10" xfId="0" applyFill="1" applyBorder="1" applyAlignment="1">
      <alignment horizontal="center" vertical="center"/>
    </xf>
    <xf numFmtId="0" fontId="47" fillId="0" borderId="10" xfId="0" applyFont="1" applyFill="1" applyBorder="1" applyAlignment="1">
      <alignment horizontal="left" vertical="center" wrapText="1"/>
    </xf>
    <xf numFmtId="0" fontId="39" fillId="0" borderId="10" xfId="0" applyFont="1" applyFill="1" applyBorder="1" applyAlignment="1">
      <alignment horizontal="left" vertical="top" wrapText="1"/>
    </xf>
    <xf numFmtId="1" fontId="39" fillId="0" borderId="10" xfId="0" applyNumberFormat="1" applyFont="1" applyFill="1" applyBorder="1" applyAlignment="1">
      <alignment horizontal="center" vertical="center" wrapText="1"/>
    </xf>
    <xf numFmtId="0" fontId="39" fillId="0" borderId="10" xfId="0" applyFont="1" applyFill="1" applyBorder="1" applyAlignment="1">
      <alignment horizontal="left" vertical="center" wrapText="1"/>
    </xf>
    <xf numFmtId="9" fontId="47" fillId="0" borderId="10"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39" fillId="0" borderId="10" xfId="0" applyFont="1" applyFill="1" applyBorder="1" applyAlignment="1">
      <alignment vertical="top" wrapText="1"/>
    </xf>
    <xf numFmtId="0" fontId="47" fillId="0" borderId="23" xfId="0" applyFont="1" applyFill="1" applyBorder="1" applyAlignment="1">
      <alignment horizontal="left" vertical="top" wrapText="1"/>
    </xf>
    <xf numFmtId="0" fontId="39" fillId="0" borderId="24" xfId="0" applyFont="1" applyFill="1" applyBorder="1" applyAlignment="1">
      <alignment horizontal="center" vertical="center" wrapText="1"/>
    </xf>
    <xf numFmtId="9" fontId="39"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 fontId="39" fillId="0" borderId="10" xfId="0" applyNumberFormat="1" applyFont="1" applyFill="1" applyBorder="1" applyAlignment="1">
      <alignment horizontal="center" vertical="top" wrapText="1"/>
    </xf>
    <xf numFmtId="0" fontId="40" fillId="0" borderId="24" xfId="0" applyFont="1" applyFill="1" applyBorder="1" applyAlignment="1">
      <alignment horizontal="left" vertical="center" wrapText="1"/>
    </xf>
    <xf numFmtId="0" fontId="40" fillId="39" borderId="10" xfId="94" applyFont="1" applyFill="1" applyBorder="1" applyAlignment="1">
      <alignment horizontal="left" vertical="top" wrapText="1"/>
      <protection/>
    </xf>
    <xf numFmtId="0" fontId="40" fillId="0" borderId="10" xfId="0" applyFont="1" applyFill="1" applyBorder="1" applyAlignment="1">
      <alignment vertical="center" wrapText="1"/>
    </xf>
    <xf numFmtId="183" fontId="39" fillId="0" borderId="10" xfId="82" applyNumberFormat="1" applyFont="1" applyFill="1" applyBorder="1" applyAlignment="1">
      <alignment vertical="center" wrapText="1"/>
    </xf>
    <xf numFmtId="3" fontId="40" fillId="38" borderId="10" xfId="0" applyNumberFormat="1" applyFont="1" applyFill="1" applyBorder="1" applyAlignment="1">
      <alignment horizontal="right" vertical="center"/>
    </xf>
    <xf numFmtId="0" fontId="39" fillId="39" borderId="10" xfId="94" applyFont="1" applyFill="1" applyBorder="1" applyAlignment="1">
      <alignment horizontal="left" vertical="top" wrapText="1"/>
      <protection/>
    </xf>
    <xf numFmtId="0" fontId="40" fillId="0" borderId="10" xfId="0" applyFont="1" applyFill="1" applyBorder="1" applyAlignment="1">
      <alignment horizontal="left" vertical="center" wrapText="1"/>
    </xf>
    <xf numFmtId="0" fontId="39" fillId="0" borderId="10" xfId="0" applyFont="1" applyFill="1" applyBorder="1" applyAlignment="1">
      <alignment vertical="center" wrapText="1"/>
    </xf>
    <xf numFmtId="0" fontId="39" fillId="0" borderId="25" xfId="91" applyFont="1" applyFill="1" applyBorder="1" applyAlignment="1">
      <alignment horizontal="left" vertical="top" wrapText="1"/>
      <protection/>
    </xf>
    <xf numFmtId="0" fontId="39" fillId="0" borderId="26" xfId="91" applyFont="1" applyFill="1" applyBorder="1" applyAlignment="1">
      <alignment horizontal="left" vertical="top" wrapText="1"/>
      <protection/>
    </xf>
    <xf numFmtId="0" fontId="40" fillId="39" borderId="24" xfId="94" applyFont="1" applyFill="1" applyBorder="1" applyAlignment="1">
      <alignment horizontal="left" vertical="top" wrapText="1"/>
      <protection/>
    </xf>
    <xf numFmtId="3" fontId="40" fillId="0" borderId="10" xfId="0" applyNumberFormat="1" applyFont="1" applyFill="1" applyBorder="1" applyAlignment="1">
      <alignment vertical="center" wrapText="1"/>
    </xf>
    <xf numFmtId="0" fontId="41" fillId="40" borderId="10" xfId="0" applyFont="1" applyFill="1" applyBorder="1" applyAlignment="1">
      <alignment horizontal="center" vertical="center" wrapText="1"/>
    </xf>
    <xf numFmtId="0" fontId="40" fillId="0" borderId="27" xfId="0" applyFont="1" applyFill="1" applyBorder="1" applyAlignment="1">
      <alignment vertical="center" wrapText="1"/>
    </xf>
    <xf numFmtId="0" fontId="40" fillId="38" borderId="10" xfId="0" applyFont="1" applyFill="1" applyBorder="1" applyAlignment="1">
      <alignment horizontal="center" vertical="center"/>
    </xf>
    <xf numFmtId="0" fontId="40" fillId="0" borderId="10" xfId="96" applyFont="1" applyFill="1" applyBorder="1" applyAlignment="1">
      <alignment horizontal="center" vertical="center" wrapText="1"/>
      <protection/>
    </xf>
    <xf numFmtId="0" fontId="40" fillId="0" borderId="10" xfId="0" applyFont="1" applyFill="1" applyBorder="1" applyAlignment="1">
      <alignment horizontal="center" vertical="center" wrapText="1"/>
    </xf>
    <xf numFmtId="9" fontId="40" fillId="0" borderId="10" xfId="0" applyNumberFormat="1" applyFont="1" applyFill="1" applyBorder="1" applyAlignment="1">
      <alignment vertical="center" wrapText="1"/>
    </xf>
    <xf numFmtId="0" fontId="40" fillId="0" borderId="28" xfId="0" applyFont="1" applyFill="1" applyBorder="1" applyAlignment="1">
      <alignment horizontal="center" vertical="center" wrapText="1"/>
    </xf>
    <xf numFmtId="0" fontId="40" fillId="0" borderId="28" xfId="0" applyFont="1" applyFill="1" applyBorder="1" applyAlignment="1">
      <alignment horizontal="center" vertical="top" wrapText="1"/>
    </xf>
    <xf numFmtId="0" fontId="40" fillId="38" borderId="10" xfId="0" applyFont="1" applyFill="1" applyBorder="1" applyAlignment="1">
      <alignment horizontal="center" vertical="center" wrapText="1"/>
    </xf>
    <xf numFmtId="183" fontId="39" fillId="0" borderId="10" xfId="82" applyNumberFormat="1" applyFont="1" applyFill="1" applyBorder="1" applyAlignment="1">
      <alignment horizontal="right" vertical="top" wrapText="1"/>
    </xf>
    <xf numFmtId="0" fontId="40" fillId="0" borderId="10" xfId="0" applyFont="1" applyBorder="1" applyAlignment="1">
      <alignment horizontal="left" vertical="center" wrapText="1"/>
    </xf>
    <xf numFmtId="3" fontId="40" fillId="38" borderId="10" xfId="0" applyNumberFormat="1" applyFont="1" applyFill="1" applyBorder="1" applyAlignment="1">
      <alignment horizontal="center" vertical="center"/>
    </xf>
    <xf numFmtId="0" fontId="39" fillId="38" borderId="10" xfId="0" applyFont="1" applyFill="1" applyBorder="1" applyAlignment="1">
      <alignment horizontal="center" vertical="center"/>
    </xf>
    <xf numFmtId="0" fontId="39" fillId="0" borderId="10" xfId="96" applyFont="1" applyFill="1" applyBorder="1" applyAlignment="1">
      <alignment horizontal="center" vertical="center" wrapText="1"/>
      <protection/>
    </xf>
    <xf numFmtId="0" fontId="42" fillId="40" borderId="10" xfId="0" applyFont="1" applyFill="1" applyBorder="1" applyAlignment="1">
      <alignment horizontal="center" vertical="center" wrapText="1"/>
    </xf>
    <xf numFmtId="0" fontId="39" fillId="0" borderId="27" xfId="0" applyFont="1" applyFill="1" applyBorder="1" applyAlignment="1">
      <alignment vertical="center" wrapText="1"/>
    </xf>
    <xf numFmtId="0" fontId="40" fillId="38" borderId="23" xfId="0" applyFont="1" applyFill="1" applyBorder="1" applyAlignment="1">
      <alignment horizontal="center" vertical="center"/>
    </xf>
    <xf numFmtId="3" fontId="40" fillId="38" borderId="29" xfId="0" applyNumberFormat="1" applyFont="1" applyFill="1" applyBorder="1" applyAlignment="1">
      <alignment horizontal="center" vertical="center"/>
    </xf>
    <xf numFmtId="0" fontId="40" fillId="0" borderId="29" xfId="0" applyFont="1" applyFill="1" applyBorder="1" applyAlignment="1">
      <alignment vertical="center" wrapText="1"/>
    </xf>
    <xf numFmtId="0" fontId="40" fillId="38" borderId="28" xfId="0" applyFont="1" applyFill="1" applyBorder="1" applyAlignment="1">
      <alignment horizontal="center" vertical="center"/>
    </xf>
    <xf numFmtId="0" fontId="47" fillId="0" borderId="10" xfId="0" applyFont="1" applyFill="1" applyBorder="1" applyAlignment="1">
      <alignment horizontal="center" vertical="top" wrapText="1"/>
    </xf>
    <xf numFmtId="9" fontId="40" fillId="0" borderId="10" xfId="0" applyNumberFormat="1" applyFont="1" applyFill="1" applyBorder="1" applyAlignment="1">
      <alignment horizontal="center" vertical="center" wrapText="1"/>
    </xf>
    <xf numFmtId="0" fontId="41" fillId="41" borderId="10" xfId="0" applyFont="1" applyFill="1" applyBorder="1" applyAlignment="1">
      <alignment horizontal="center" vertical="center" wrapText="1"/>
    </xf>
    <xf numFmtId="0" fontId="42" fillId="41" borderId="10" xfId="0" applyFont="1" applyFill="1" applyBorder="1" applyAlignment="1">
      <alignment horizontal="center" vertical="center" wrapText="1"/>
    </xf>
    <xf numFmtId="0" fontId="35" fillId="0" borderId="0" xfId="0" applyFont="1" applyFill="1" applyAlignment="1">
      <alignment vertical="center" wrapText="1"/>
    </xf>
    <xf numFmtId="0" fontId="20" fillId="0" borderId="0" xfId="0" applyFont="1" applyFill="1" applyAlignment="1">
      <alignment vertical="center" wrapText="1"/>
    </xf>
    <xf numFmtId="0" fontId="41" fillId="42" borderId="10" xfId="0" applyFont="1" applyFill="1" applyBorder="1" applyAlignment="1">
      <alignment horizontal="center" vertical="center" wrapText="1"/>
    </xf>
    <xf numFmtId="183" fontId="36" fillId="43" borderId="10" xfId="82" applyNumberFormat="1" applyFont="1" applyFill="1" applyBorder="1" applyAlignment="1">
      <alignment horizontal="center" vertical="center" wrapText="1"/>
    </xf>
    <xf numFmtId="183" fontId="36" fillId="42" borderId="10" xfId="82" applyNumberFormat="1" applyFont="1" applyFill="1" applyBorder="1" applyAlignment="1">
      <alignment horizontal="center" vertical="center" wrapText="1"/>
    </xf>
    <xf numFmtId="183" fontId="36" fillId="41" borderId="10" xfId="82" applyNumberFormat="1" applyFont="1" applyFill="1" applyBorder="1" applyAlignment="1">
      <alignment horizontal="center" vertical="center" wrapText="1"/>
    </xf>
    <xf numFmtId="183" fontId="36" fillId="40" borderId="10" xfId="82" applyNumberFormat="1" applyFont="1" applyFill="1" applyBorder="1" applyAlignment="1">
      <alignment horizontal="center" vertical="center" wrapText="1"/>
    </xf>
    <xf numFmtId="183" fontId="36" fillId="43" borderId="23" xfId="82" applyNumberFormat="1" applyFont="1" applyFill="1" applyBorder="1" applyAlignment="1">
      <alignment horizontal="center" vertical="center" wrapText="1"/>
    </xf>
    <xf numFmtId="3" fontId="40" fillId="38" borderId="24" xfId="0" applyNumberFormat="1" applyFont="1" applyFill="1" applyBorder="1" applyAlignment="1">
      <alignment horizontal="right" vertical="center"/>
    </xf>
    <xf numFmtId="0" fontId="39" fillId="0" borderId="28" xfId="0" applyFont="1" applyFill="1" applyBorder="1" applyAlignment="1">
      <alignment vertical="center" wrapText="1"/>
    </xf>
    <xf numFmtId="3" fontId="11" fillId="0" borderId="10" xfId="0" applyNumberFormat="1" applyFont="1" applyBorder="1" applyAlignment="1">
      <alignment horizontal="center" vertical="center" wrapText="1"/>
    </xf>
    <xf numFmtId="1" fontId="39" fillId="0" borderId="24"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21" fillId="28" borderId="10" xfId="96" applyFont="1" applyFill="1" applyBorder="1" applyAlignment="1">
      <alignment horizontal="center" vertical="center" wrapText="1"/>
      <protection/>
    </xf>
    <xf numFmtId="1" fontId="39" fillId="0" borderId="24" xfId="0" applyNumberFormat="1" applyFont="1" applyFill="1" applyBorder="1" applyAlignment="1">
      <alignment horizontal="center" vertical="center" wrapText="1"/>
    </xf>
    <xf numFmtId="0" fontId="39" fillId="0" borderId="24" xfId="0" applyFont="1" applyFill="1" applyBorder="1" applyAlignment="1">
      <alignment horizontal="center" vertical="center" wrapText="1"/>
    </xf>
    <xf numFmtId="1" fontId="39" fillId="0" borderId="10" xfId="0" applyNumberFormat="1" applyFont="1" applyFill="1" applyBorder="1" applyAlignment="1">
      <alignment horizontal="center" vertical="top" wrapText="1"/>
    </xf>
    <xf numFmtId="0" fontId="39" fillId="0" borderId="10" xfId="0" applyFont="1" applyFill="1" applyBorder="1" applyAlignment="1">
      <alignment horizontal="center" vertical="center" wrapText="1"/>
    </xf>
    <xf numFmtId="9" fontId="39"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83" fontId="36" fillId="44" borderId="10" xfId="82" applyNumberFormat="1" applyFont="1" applyFill="1" applyBorder="1" applyAlignment="1">
      <alignment horizontal="center" vertical="center" wrapText="1"/>
    </xf>
    <xf numFmtId="183" fontId="36" fillId="0" borderId="10" xfId="82" applyNumberFormat="1" applyFont="1" applyFill="1" applyBorder="1" applyAlignment="1">
      <alignment horizontal="center" vertical="center" wrapText="1"/>
    </xf>
    <xf numFmtId="183" fontId="36" fillId="0" borderId="0" xfId="82" applyNumberFormat="1" applyFont="1" applyFill="1" applyAlignment="1">
      <alignment vertical="center" wrapText="1"/>
    </xf>
    <xf numFmtId="183" fontId="1" fillId="0" borderId="10" xfId="82" applyNumberFormat="1" applyFont="1" applyFill="1" applyBorder="1" applyAlignment="1">
      <alignment horizontal="center" vertical="center" wrapText="1"/>
    </xf>
    <xf numFmtId="10" fontId="40" fillId="0" borderId="10" xfId="0" applyNumberFormat="1" applyFont="1" applyFill="1" applyBorder="1" applyAlignment="1">
      <alignment horizontal="center" vertical="center" wrapText="1"/>
    </xf>
    <xf numFmtId="49" fontId="36" fillId="0" borderId="10" xfId="82" applyNumberFormat="1" applyFont="1" applyFill="1" applyBorder="1" applyAlignment="1">
      <alignment horizontal="center" vertical="center" wrapText="1"/>
    </xf>
    <xf numFmtId="0" fontId="11" fillId="0" borderId="10" xfId="0" applyFont="1" applyFill="1" applyBorder="1" applyAlignment="1">
      <alignment vertical="center" wrapText="1"/>
    </xf>
    <xf numFmtId="1" fontId="41" fillId="42" borderId="10" xfId="0" applyNumberFormat="1" applyFont="1" applyFill="1" applyBorder="1" applyAlignment="1">
      <alignment horizontal="center" vertical="center" wrapText="1"/>
    </xf>
    <xf numFmtId="183" fontId="36" fillId="45" borderId="10" xfId="82" applyNumberFormat="1" applyFont="1" applyFill="1" applyBorder="1" applyAlignment="1">
      <alignment horizontal="center" vertical="center" wrapText="1"/>
    </xf>
    <xf numFmtId="0" fontId="40" fillId="0" borderId="24" xfId="0" applyFont="1" applyFill="1" applyBorder="1" applyAlignment="1">
      <alignment vertical="center" wrapText="1"/>
    </xf>
    <xf numFmtId="183" fontId="36" fillId="46" borderId="10" xfId="82" applyNumberFormat="1" applyFont="1" applyFill="1" applyBorder="1" applyAlignment="1">
      <alignment horizontal="center" vertical="center" wrapText="1"/>
    </xf>
    <xf numFmtId="3" fontId="11" fillId="0" borderId="10" xfId="0" applyNumberFormat="1" applyFont="1" applyBorder="1" applyAlignment="1">
      <alignment horizontal="right" vertical="center" wrapText="1"/>
    </xf>
    <xf numFmtId="183" fontId="1" fillId="0" borderId="10" xfId="82" applyNumberFormat="1" applyFill="1" applyBorder="1" applyAlignment="1">
      <alignment vertical="center" wrapText="1"/>
    </xf>
    <xf numFmtId="183" fontId="42" fillId="42" borderId="10" xfId="0" applyNumberFormat="1" applyFont="1" applyFill="1" applyBorder="1" applyAlignment="1">
      <alignment horizontal="center" vertical="center" wrapText="1"/>
    </xf>
    <xf numFmtId="183" fontId="41" fillId="42" borderId="10" xfId="0" applyNumberFormat="1" applyFont="1" applyFill="1" applyBorder="1" applyAlignment="1">
      <alignment horizontal="center" vertical="center" wrapText="1"/>
    </xf>
    <xf numFmtId="183" fontId="41" fillId="40" borderId="10" xfId="0" applyNumberFormat="1" applyFont="1" applyFill="1" applyBorder="1" applyAlignment="1">
      <alignment horizontal="center" vertical="center" wrapText="1"/>
    </xf>
    <xf numFmtId="183" fontId="41" fillId="41" borderId="10" xfId="0" applyNumberFormat="1" applyFont="1" applyFill="1" applyBorder="1" applyAlignment="1">
      <alignment horizontal="center" vertical="center" wrapText="1"/>
    </xf>
    <xf numFmtId="9" fontId="39" fillId="0" borderId="24" xfId="0" applyNumberFormat="1" applyFont="1" applyFill="1" applyBorder="1" applyAlignment="1">
      <alignment vertical="center" wrapText="1"/>
    </xf>
    <xf numFmtId="9" fontId="39" fillId="0" borderId="28" xfId="0" applyNumberFormat="1" applyFont="1" applyFill="1" applyBorder="1" applyAlignment="1">
      <alignment vertical="center" wrapText="1"/>
    </xf>
    <xf numFmtId="189" fontId="39" fillId="0" borderId="28" xfId="0" applyNumberFormat="1" applyFont="1" applyFill="1" applyBorder="1" applyAlignment="1">
      <alignment vertical="center" wrapText="1"/>
    </xf>
    <xf numFmtId="189" fontId="40" fillId="0" borderId="24" xfId="0" applyNumberFormat="1" applyFont="1" applyFill="1" applyBorder="1" applyAlignment="1">
      <alignment vertical="center" wrapText="1"/>
    </xf>
    <xf numFmtId="0" fontId="40" fillId="0" borderId="28" xfId="0" applyFont="1" applyFill="1" applyBorder="1" applyAlignment="1">
      <alignment vertical="center" wrapText="1"/>
    </xf>
    <xf numFmtId="189" fontId="40" fillId="0" borderId="28" xfId="0" applyNumberFormat="1" applyFont="1" applyFill="1" applyBorder="1" applyAlignment="1">
      <alignment vertical="center" wrapText="1"/>
    </xf>
    <xf numFmtId="43" fontId="39" fillId="0" borderId="24" xfId="82" applyFont="1" applyFill="1" applyBorder="1" applyAlignment="1">
      <alignment vertical="center" wrapText="1"/>
    </xf>
    <xf numFmtId="43" fontId="39" fillId="0" borderId="28" xfId="82" applyFont="1" applyFill="1" applyBorder="1" applyAlignment="1">
      <alignment vertical="center" wrapText="1"/>
    </xf>
    <xf numFmtId="43" fontId="39" fillId="0" borderId="10" xfId="82" applyFont="1" applyFill="1" applyBorder="1" applyAlignment="1">
      <alignment horizontal="center" vertical="center" wrapText="1"/>
    </xf>
    <xf numFmtId="43" fontId="39" fillId="0" borderId="10" xfId="82" applyFont="1" applyFill="1" applyBorder="1" applyAlignment="1">
      <alignment vertical="center" wrapText="1"/>
    </xf>
    <xf numFmtId="43" fontId="39" fillId="0" borderId="30" xfId="82" applyFont="1" applyFill="1" applyBorder="1" applyAlignment="1">
      <alignment vertical="center" wrapText="1"/>
    </xf>
    <xf numFmtId="0" fontId="40" fillId="0" borderId="30" xfId="0" applyFont="1" applyFill="1" applyBorder="1" applyAlignment="1">
      <alignment horizontal="center" vertical="center" wrapText="1"/>
    </xf>
    <xf numFmtId="0" fontId="47" fillId="0" borderId="24" xfId="0" applyFont="1" applyFill="1" applyBorder="1" applyAlignment="1">
      <alignment vertical="center" wrapText="1"/>
    </xf>
    <xf numFmtId="0" fontId="47" fillId="0" borderId="30" xfId="0" applyFont="1" applyFill="1" applyBorder="1" applyAlignment="1">
      <alignment vertical="center" wrapText="1"/>
    </xf>
    <xf numFmtId="0" fontId="47" fillId="0" borderId="28" xfId="0" applyFont="1" applyFill="1" applyBorder="1" applyAlignment="1">
      <alignment vertical="center" wrapText="1"/>
    </xf>
    <xf numFmtId="183" fontId="39" fillId="0" borderId="24" xfId="82" applyNumberFormat="1" applyFont="1" applyFill="1" applyBorder="1" applyAlignment="1">
      <alignment vertical="center" wrapText="1"/>
    </xf>
    <xf numFmtId="3" fontId="11" fillId="0" borderId="0" xfId="0" applyNumberFormat="1" applyFont="1" applyFill="1" applyAlignment="1">
      <alignment vertical="center" wrapText="1"/>
    </xf>
    <xf numFmtId="183" fontId="1" fillId="0" borderId="0" xfId="82" applyNumberFormat="1" applyFill="1" applyAlignment="1">
      <alignment vertical="center" wrapText="1"/>
    </xf>
    <xf numFmtId="0" fontId="40" fillId="47" borderId="10" xfId="0" applyFont="1" applyFill="1" applyBorder="1" applyAlignment="1">
      <alignment vertical="center" wrapText="1"/>
    </xf>
    <xf numFmtId="0" fontId="40" fillId="47" borderId="10" xfId="94" applyFont="1" applyFill="1" applyBorder="1" applyAlignment="1">
      <alignment horizontal="left" vertical="top" wrapText="1"/>
      <protection/>
    </xf>
    <xf numFmtId="3" fontId="40" fillId="47" borderId="10" xfId="0" applyNumberFormat="1" applyFont="1" applyFill="1" applyBorder="1" applyAlignment="1">
      <alignment vertical="center" wrapText="1"/>
    </xf>
    <xf numFmtId="0" fontId="40" fillId="47" borderId="10" xfId="0" applyFont="1" applyFill="1" applyBorder="1" applyAlignment="1">
      <alignment horizontal="center" vertical="center"/>
    </xf>
    <xf numFmtId="183" fontId="39" fillId="47" borderId="10" xfId="82" applyNumberFormat="1" applyFont="1" applyFill="1" applyBorder="1" applyAlignment="1">
      <alignment vertical="center" wrapText="1"/>
    </xf>
    <xf numFmtId="0" fontId="40" fillId="47" borderId="10" xfId="0" applyFont="1" applyFill="1" applyBorder="1" applyAlignment="1">
      <alignment horizontal="center" vertical="center" wrapText="1"/>
    </xf>
    <xf numFmtId="3" fontId="40" fillId="47" borderId="10" xfId="0" applyNumberFormat="1" applyFont="1" applyFill="1" applyBorder="1" applyAlignment="1">
      <alignment horizontal="right" vertical="center"/>
    </xf>
    <xf numFmtId="183" fontId="39" fillId="47" borderId="10" xfId="82" applyNumberFormat="1" applyFont="1" applyFill="1" applyBorder="1" applyAlignment="1">
      <alignment horizontal="right" vertical="top" wrapText="1"/>
    </xf>
    <xf numFmtId="0" fontId="39" fillId="47" borderId="10" xfId="94" applyFont="1" applyFill="1" applyBorder="1" applyAlignment="1">
      <alignment horizontal="left" vertical="top" wrapText="1"/>
      <protection/>
    </xf>
    <xf numFmtId="0" fontId="40" fillId="47" borderId="28" xfId="0" applyFont="1" applyFill="1" applyBorder="1" applyAlignment="1">
      <alignment horizontal="center" vertical="center"/>
    </xf>
    <xf numFmtId="0" fontId="40" fillId="47" borderId="24" xfId="0" applyFont="1" applyFill="1" applyBorder="1" applyAlignment="1">
      <alignment horizontal="left" vertical="center" wrapText="1"/>
    </xf>
    <xf numFmtId="0" fontId="39" fillId="47" borderId="10" xfId="0" applyFont="1" applyFill="1" applyBorder="1" applyAlignment="1">
      <alignment horizontal="center" vertical="center"/>
    </xf>
    <xf numFmtId="0" fontId="39" fillId="47" borderId="10" xfId="0" applyFont="1" applyFill="1" applyBorder="1" applyAlignment="1">
      <alignment vertical="center" wrapText="1"/>
    </xf>
    <xf numFmtId="0" fontId="40" fillId="47" borderId="10" xfId="0" applyFont="1" applyFill="1" applyBorder="1" applyAlignment="1">
      <alignment horizontal="left" vertical="center" wrapText="1"/>
    </xf>
    <xf numFmtId="3" fontId="39" fillId="47" borderId="10" xfId="0" applyNumberFormat="1" applyFont="1" applyFill="1" applyBorder="1" applyAlignment="1">
      <alignment horizontal="center" vertical="center"/>
    </xf>
    <xf numFmtId="3" fontId="40" fillId="47" borderId="10" xfId="0" applyNumberFormat="1" applyFont="1" applyFill="1" applyBorder="1" applyAlignment="1">
      <alignment horizontal="center" vertical="center"/>
    </xf>
    <xf numFmtId="0" fontId="40" fillId="47" borderId="24" xfId="94" applyFont="1" applyFill="1" applyBorder="1" applyAlignment="1">
      <alignment horizontal="left" vertical="top" wrapText="1"/>
      <protection/>
    </xf>
    <xf numFmtId="0" fontId="40" fillId="47" borderId="23" xfId="0" applyFont="1" applyFill="1" applyBorder="1" applyAlignment="1">
      <alignment horizontal="center" vertical="center"/>
    </xf>
    <xf numFmtId="3" fontId="40" fillId="47" borderId="29" xfId="0" applyNumberFormat="1" applyFont="1" applyFill="1" applyBorder="1" applyAlignment="1">
      <alignment horizontal="center" vertical="center"/>
    </xf>
    <xf numFmtId="0" fontId="39" fillId="47" borderId="25" xfId="91" applyFont="1" applyFill="1" applyBorder="1" applyAlignment="1">
      <alignment horizontal="left" vertical="top" wrapText="1"/>
      <protection/>
    </xf>
    <xf numFmtId="0" fontId="39" fillId="47" borderId="26" xfId="91" applyFont="1" applyFill="1" applyBorder="1" applyAlignment="1">
      <alignment horizontal="left" vertical="top" wrapText="1"/>
      <protection/>
    </xf>
    <xf numFmtId="3" fontId="39" fillId="47" borderId="10" xfId="0" applyNumberFormat="1" applyFont="1" applyFill="1" applyBorder="1" applyAlignment="1">
      <alignment horizontal="right" vertical="center"/>
    </xf>
    <xf numFmtId="0" fontId="39" fillId="47" borderId="10" xfId="0" applyFont="1" applyFill="1" applyBorder="1" applyAlignment="1">
      <alignment vertical="top" wrapText="1"/>
    </xf>
    <xf numFmtId="0" fontId="0" fillId="47" borderId="10" xfId="0" applyFill="1" applyBorder="1" applyAlignment="1">
      <alignment horizontal="center" vertical="center"/>
    </xf>
    <xf numFmtId="43" fontId="1" fillId="0" borderId="10" xfId="82" applyFill="1" applyBorder="1" applyAlignment="1">
      <alignment vertical="center" wrapText="1"/>
    </xf>
    <xf numFmtId="43" fontId="48" fillId="0" borderId="10" xfId="82" applyFont="1" applyFill="1" applyBorder="1" applyAlignment="1">
      <alignment vertical="center" wrapText="1"/>
    </xf>
    <xf numFmtId="9" fontId="40" fillId="0" borderId="10" xfId="99" applyFont="1" applyFill="1" applyBorder="1" applyAlignment="1">
      <alignment vertical="center" wrapText="1"/>
    </xf>
    <xf numFmtId="0" fontId="40" fillId="0" borderId="24" xfId="0" applyFont="1" applyFill="1" applyBorder="1" applyAlignment="1">
      <alignment horizontal="center" vertical="center" wrapText="1"/>
    </xf>
    <xf numFmtId="0" fontId="40" fillId="0" borderId="28" xfId="0" applyFont="1" applyFill="1" applyBorder="1" applyAlignment="1">
      <alignment horizontal="center" vertical="center" wrapText="1"/>
    </xf>
    <xf numFmtId="9" fontId="40" fillId="0" borderId="24" xfId="0" applyNumberFormat="1" applyFont="1" applyFill="1" applyBorder="1" applyAlignment="1">
      <alignment horizontal="center" vertical="center" wrapText="1"/>
    </xf>
    <xf numFmtId="0" fontId="40" fillId="0" borderId="30" xfId="0" applyFont="1" applyFill="1" applyBorder="1" applyAlignment="1">
      <alignment horizontal="center" vertical="center" wrapText="1"/>
    </xf>
    <xf numFmtId="9" fontId="40" fillId="0" borderId="30" xfId="0" applyNumberFormat="1" applyFont="1" applyFill="1" applyBorder="1" applyAlignment="1">
      <alignment horizontal="center" vertical="center" wrapText="1"/>
    </xf>
    <xf numFmtId="9" fontId="40" fillId="0" borderId="28" xfId="0" applyNumberFormat="1"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xf numFmtId="9" fontId="40" fillId="0" borderId="24" xfId="99" applyFont="1" applyFill="1" applyBorder="1" applyAlignment="1">
      <alignment horizontal="center" vertical="center" wrapText="1"/>
    </xf>
    <xf numFmtId="9" fontId="40" fillId="0" borderId="28" xfId="99" applyFont="1" applyFill="1" applyBorder="1" applyAlignment="1">
      <alignment horizontal="center" vertical="center" wrapText="1"/>
    </xf>
    <xf numFmtId="183" fontId="36" fillId="45" borderId="24" xfId="82" applyNumberFormat="1" applyFont="1" applyFill="1" applyBorder="1" applyAlignment="1">
      <alignment horizontal="center" vertical="center" wrapText="1"/>
    </xf>
    <xf numFmtId="183" fontId="36" fillId="45" borderId="28" xfId="82" applyNumberFormat="1" applyFont="1" applyFill="1" applyBorder="1" applyAlignment="1">
      <alignment horizontal="center" vertical="center" wrapText="1"/>
    </xf>
    <xf numFmtId="0" fontId="41" fillId="42" borderId="24" xfId="0" applyFont="1" applyFill="1" applyBorder="1" applyAlignment="1">
      <alignment horizontal="center" vertical="center" wrapText="1"/>
    </xf>
    <xf numFmtId="0" fontId="41" fillId="42" borderId="28" xfId="0" applyFont="1" applyFill="1" applyBorder="1" applyAlignment="1">
      <alignment horizontal="center" vertical="center" wrapText="1"/>
    </xf>
    <xf numFmtId="183" fontId="36" fillId="43" borderId="24" xfId="82" applyNumberFormat="1" applyFont="1" applyFill="1" applyBorder="1" applyAlignment="1">
      <alignment horizontal="center" vertical="center" wrapText="1"/>
    </xf>
    <xf numFmtId="183" fontId="36" fillId="43" borderId="28" xfId="82" applyNumberFormat="1" applyFont="1" applyFill="1" applyBorder="1" applyAlignment="1">
      <alignment horizontal="center" vertical="center" wrapText="1"/>
    </xf>
    <xf numFmtId="0" fontId="41" fillId="40" borderId="24" xfId="0" applyFont="1" applyFill="1" applyBorder="1" applyAlignment="1">
      <alignment horizontal="center" vertical="center" wrapText="1"/>
    </xf>
    <xf numFmtId="0" fontId="41" fillId="40" borderId="28" xfId="0" applyFont="1" applyFill="1" applyBorder="1" applyAlignment="1">
      <alignment horizontal="center" vertical="center" wrapText="1"/>
    </xf>
    <xf numFmtId="0" fontId="41" fillId="41" borderId="24" xfId="0" applyFont="1" applyFill="1" applyBorder="1" applyAlignment="1">
      <alignment horizontal="center" vertical="center" wrapText="1"/>
    </xf>
    <xf numFmtId="0" fontId="41" fillId="41" borderId="28" xfId="0" applyFont="1" applyFill="1" applyBorder="1" applyAlignment="1">
      <alignment horizontal="center" vertical="center" wrapText="1"/>
    </xf>
    <xf numFmtId="10" fontId="40" fillId="0" borderId="24" xfId="0" applyNumberFormat="1"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28" xfId="0" applyFont="1" applyFill="1" applyBorder="1" applyAlignment="1">
      <alignment horizontal="center" vertical="center" wrapText="1"/>
    </xf>
    <xf numFmtId="1" fontId="39" fillId="0" borderId="24" xfId="0" applyNumberFormat="1" applyFont="1" applyFill="1" applyBorder="1" applyAlignment="1">
      <alignment horizontal="center" vertical="center" wrapText="1"/>
    </xf>
    <xf numFmtId="1" fontId="39" fillId="0" borderId="30" xfId="0" applyNumberFormat="1" applyFont="1" applyFill="1" applyBorder="1" applyAlignment="1">
      <alignment horizontal="center" vertical="center" wrapText="1"/>
    </xf>
    <xf numFmtId="1" fontId="39" fillId="0" borderId="28" xfId="0" applyNumberFormat="1"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28" xfId="0" applyFont="1" applyFill="1" applyBorder="1" applyAlignment="1">
      <alignment horizontal="center" vertical="center" wrapText="1"/>
    </xf>
    <xf numFmtId="9" fontId="39" fillId="0" borderId="10" xfId="0" applyNumberFormat="1" applyFont="1" applyFill="1" applyBorder="1" applyAlignment="1">
      <alignment horizontal="center" vertical="center" wrapText="1"/>
    </xf>
    <xf numFmtId="0" fontId="40" fillId="0" borderId="24" xfId="96" applyFont="1" applyFill="1" applyBorder="1" applyAlignment="1">
      <alignment horizontal="center" vertical="center" wrapText="1"/>
      <protection/>
    </xf>
    <xf numFmtId="0" fontId="40" fillId="0" borderId="30" xfId="96" applyFont="1" applyFill="1" applyBorder="1" applyAlignment="1">
      <alignment horizontal="center" vertical="center" wrapText="1"/>
      <protection/>
    </xf>
    <xf numFmtId="0" fontId="40" fillId="0" borderId="28" xfId="96"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0" fillId="38" borderId="24" xfId="0" applyFont="1" applyFill="1" applyBorder="1" applyAlignment="1">
      <alignment horizontal="center" vertical="center"/>
    </xf>
    <xf numFmtId="0" fontId="40" fillId="38" borderId="28" xfId="0" applyFont="1" applyFill="1" applyBorder="1" applyAlignment="1">
      <alignment horizontal="center" vertical="center"/>
    </xf>
    <xf numFmtId="0" fontId="40" fillId="0" borderId="24" xfId="0" applyFont="1" applyFill="1" applyBorder="1" applyAlignment="1">
      <alignment horizontal="left" vertical="center" wrapText="1"/>
    </xf>
    <xf numFmtId="0" fontId="40" fillId="0" borderId="28" xfId="0" applyFont="1" applyFill="1" applyBorder="1" applyAlignment="1">
      <alignment horizontal="left" vertical="center" wrapText="1"/>
    </xf>
    <xf numFmtId="9" fontId="47" fillId="0" borderId="24" xfId="0" applyNumberFormat="1" applyFont="1" applyFill="1" applyBorder="1" applyAlignment="1">
      <alignment horizontal="center" vertical="center" wrapText="1"/>
    </xf>
    <xf numFmtId="9" fontId="47" fillId="0" borderId="28"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9" fontId="39" fillId="0" borderId="24" xfId="0" applyNumberFormat="1" applyFont="1" applyFill="1" applyBorder="1" applyAlignment="1">
      <alignment horizontal="center" vertical="center" wrapText="1"/>
    </xf>
    <xf numFmtId="9" fontId="39" fillId="0" borderId="30" xfId="0" applyNumberFormat="1" applyFont="1" applyFill="1" applyBorder="1" applyAlignment="1">
      <alignment horizontal="center" vertical="center" wrapText="1"/>
    </xf>
    <xf numFmtId="9" fontId="39" fillId="0" borderId="28" xfId="0" applyNumberFormat="1" applyFont="1" applyFill="1" applyBorder="1" applyAlignment="1">
      <alignment horizontal="center" vertical="center" wrapText="1"/>
    </xf>
    <xf numFmtId="0" fontId="47" fillId="0" borderId="24"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40" fillId="0" borderId="30" xfId="0" applyFont="1" applyFill="1" applyBorder="1" applyAlignment="1">
      <alignment horizontal="left" vertical="center" wrapText="1"/>
    </xf>
    <xf numFmtId="1" fontId="39" fillId="0" borderId="24" xfId="0" applyNumberFormat="1" applyFont="1" applyFill="1" applyBorder="1" applyAlignment="1">
      <alignment horizontal="left" vertical="center" wrapText="1"/>
    </xf>
    <xf numFmtId="1" fontId="39" fillId="0" borderId="28" xfId="0" applyNumberFormat="1" applyFont="1" applyFill="1" applyBorder="1" applyAlignment="1">
      <alignment horizontal="left" vertical="center" wrapText="1"/>
    </xf>
    <xf numFmtId="0" fontId="40" fillId="38" borderId="30" xfId="0" applyFont="1" applyFill="1" applyBorder="1" applyAlignment="1">
      <alignment horizontal="center" vertical="center"/>
    </xf>
    <xf numFmtId="9" fontId="39" fillId="0" borderId="24" xfId="0" applyNumberFormat="1" applyFont="1" applyFill="1" applyBorder="1" applyAlignment="1">
      <alignment horizontal="left" vertical="center" wrapText="1"/>
    </xf>
    <xf numFmtId="9" fontId="39" fillId="0" borderId="30" xfId="0" applyNumberFormat="1" applyFont="1" applyFill="1" applyBorder="1" applyAlignment="1">
      <alignment horizontal="left" vertical="center" wrapText="1"/>
    </xf>
    <xf numFmtId="9" fontId="39" fillId="0" borderId="28" xfId="0" applyNumberFormat="1" applyFont="1" applyFill="1" applyBorder="1" applyAlignment="1">
      <alignment horizontal="left" vertical="center" wrapText="1"/>
    </xf>
    <xf numFmtId="0" fontId="47" fillId="0" borderId="24" xfId="0" applyFont="1" applyFill="1" applyBorder="1" applyAlignment="1">
      <alignment horizontal="center" vertical="top" wrapText="1"/>
    </xf>
    <xf numFmtId="0" fontId="47" fillId="0" borderId="28" xfId="0" applyFont="1" applyFill="1" applyBorder="1" applyAlignment="1">
      <alignment horizontal="center" vertical="top" wrapText="1"/>
    </xf>
    <xf numFmtId="9" fontId="40" fillId="0" borderId="24" xfId="96" applyNumberFormat="1" applyFont="1" applyFill="1" applyBorder="1" applyAlignment="1">
      <alignment horizontal="center" vertical="center" wrapText="1"/>
      <protection/>
    </xf>
    <xf numFmtId="0" fontId="39" fillId="0" borderId="24" xfId="0" applyFont="1" applyFill="1" applyBorder="1" applyAlignment="1">
      <alignment horizontal="left" vertical="center" wrapText="1"/>
    </xf>
    <xf numFmtId="0" fontId="39" fillId="0" borderId="28" xfId="0" applyFont="1" applyFill="1" applyBorder="1" applyAlignment="1">
      <alignment horizontal="left" vertical="center" wrapText="1"/>
    </xf>
    <xf numFmtId="1" fontId="39" fillId="0" borderId="24" xfId="0" applyNumberFormat="1" applyFont="1" applyFill="1" applyBorder="1" applyAlignment="1">
      <alignment horizontal="center" vertical="top" wrapText="1"/>
    </xf>
    <xf numFmtId="1" fontId="39" fillId="0" borderId="28" xfId="0" applyNumberFormat="1" applyFont="1" applyFill="1" applyBorder="1" applyAlignment="1">
      <alignment horizontal="center" vertical="top" wrapText="1"/>
    </xf>
    <xf numFmtId="1" fontId="47" fillId="0" borderId="24" xfId="0" applyNumberFormat="1" applyFont="1" applyFill="1" applyBorder="1" applyAlignment="1">
      <alignment horizontal="center" vertical="center" wrapText="1"/>
    </xf>
    <xf numFmtId="1" fontId="47" fillId="0" borderId="30" xfId="0" applyNumberFormat="1" applyFont="1" applyFill="1" applyBorder="1" applyAlignment="1">
      <alignment horizontal="center" vertical="center" wrapText="1"/>
    </xf>
    <xf numFmtId="1" fontId="47" fillId="0" borderId="28" xfId="0" applyNumberFormat="1"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36" xfId="0" applyFont="1" applyFill="1" applyBorder="1" applyAlignment="1">
      <alignment horizontal="center" vertical="center" wrapText="1"/>
    </xf>
    <xf numFmtId="9" fontId="39" fillId="0" borderId="24" xfId="0" applyNumberFormat="1" applyFont="1" applyFill="1" applyBorder="1" applyAlignment="1">
      <alignment horizontal="center" vertical="top" wrapText="1"/>
    </xf>
    <xf numFmtId="9" fontId="39" fillId="0" borderId="28" xfId="0" applyNumberFormat="1" applyFont="1" applyFill="1" applyBorder="1" applyAlignment="1">
      <alignment horizontal="center" vertical="top" wrapText="1"/>
    </xf>
    <xf numFmtId="0" fontId="39" fillId="0" borderId="24" xfId="0" applyFont="1" applyFill="1" applyBorder="1" applyAlignment="1">
      <alignment horizontal="center" vertical="top" wrapText="1"/>
    </xf>
    <xf numFmtId="0" fontId="39" fillId="0" borderId="30" xfId="0" applyFont="1" applyFill="1" applyBorder="1" applyAlignment="1">
      <alignment horizontal="center" vertical="top" wrapText="1"/>
    </xf>
    <xf numFmtId="0" fontId="39" fillId="0" borderId="28" xfId="0" applyFont="1" applyFill="1" applyBorder="1" applyAlignment="1">
      <alignment horizontal="center" vertical="top" wrapText="1"/>
    </xf>
    <xf numFmtId="9" fontId="47" fillId="0" borderId="30" xfId="0" applyNumberFormat="1" applyFont="1" applyFill="1" applyBorder="1" applyAlignment="1">
      <alignment horizontal="center" vertical="center" wrapText="1"/>
    </xf>
    <xf numFmtId="0" fontId="39" fillId="0" borderId="30" xfId="0" applyFont="1" applyFill="1" applyBorder="1" applyAlignment="1">
      <alignment horizontal="left" vertical="center" wrapText="1"/>
    </xf>
    <xf numFmtId="1" fontId="39" fillId="0" borderId="10" xfId="0" applyNumberFormat="1" applyFont="1" applyFill="1" applyBorder="1" applyAlignment="1">
      <alignment horizontal="center" vertical="top" wrapText="1"/>
    </xf>
    <xf numFmtId="0" fontId="39" fillId="0" borderId="24" xfId="0" applyFont="1" applyFill="1" applyBorder="1" applyAlignment="1">
      <alignment horizontal="left" vertical="top" wrapText="1"/>
    </xf>
    <xf numFmtId="0" fontId="39" fillId="0" borderId="30" xfId="0" applyFont="1" applyFill="1" applyBorder="1" applyAlignment="1">
      <alignment horizontal="left" vertical="top" wrapText="1"/>
    </xf>
    <xf numFmtId="0" fontId="39" fillId="0" borderId="28" xfId="0" applyFont="1" applyFill="1" applyBorder="1" applyAlignment="1">
      <alignment horizontal="left" vertical="top" wrapText="1"/>
    </xf>
    <xf numFmtId="0" fontId="24" fillId="17" borderId="10" xfId="96" applyFont="1" applyFill="1" applyBorder="1" applyAlignment="1">
      <alignment horizontal="center" vertical="center" wrapText="1"/>
      <protection/>
    </xf>
    <xf numFmtId="0" fontId="40" fillId="0" borderId="37"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0" fillId="0" borderId="39" xfId="0" applyFont="1" applyFill="1" applyBorder="1" applyAlignment="1">
      <alignment horizontal="center" vertical="center" wrapText="1"/>
    </xf>
    <xf numFmtId="1" fontId="40" fillId="0" borderId="24" xfId="0" applyNumberFormat="1" applyFont="1" applyFill="1" applyBorder="1" applyAlignment="1">
      <alignment horizontal="center" vertical="center" wrapText="1"/>
    </xf>
    <xf numFmtId="1" fontId="40" fillId="0" borderId="30" xfId="0" applyNumberFormat="1" applyFont="1" applyFill="1" applyBorder="1" applyAlignment="1">
      <alignment horizontal="center" vertical="center" wrapText="1"/>
    </xf>
    <xf numFmtId="1" fontId="40" fillId="0" borderId="28" xfId="0" applyNumberFormat="1" applyFont="1" applyFill="1" applyBorder="1" applyAlignment="1">
      <alignment horizontal="center" vertical="center" wrapText="1"/>
    </xf>
    <xf numFmtId="0" fontId="21" fillId="28" borderId="10" xfId="96" applyFont="1" applyFill="1" applyBorder="1" applyAlignment="1">
      <alignment horizontal="center" vertical="center" wrapText="1"/>
      <protection/>
    </xf>
    <xf numFmtId="0" fontId="31" fillId="0" borderId="4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4" xfId="0" applyFont="1" applyFill="1" applyBorder="1" applyAlignment="1">
      <alignment horizontal="center" vertical="center"/>
    </xf>
    <xf numFmtId="0" fontId="24" fillId="17" borderId="13" xfId="96" applyFont="1" applyFill="1" applyBorder="1" applyAlignment="1">
      <alignment horizontal="center" vertical="center" wrapText="1"/>
      <protection/>
    </xf>
    <xf numFmtId="0" fontId="21" fillId="0" borderId="39" xfId="96" applyFont="1" applyFill="1" applyBorder="1" applyAlignment="1">
      <alignment horizontal="left" vertical="center" wrapText="1"/>
      <protection/>
    </xf>
    <xf numFmtId="0" fontId="21" fillId="0" borderId="28" xfId="96" applyFont="1" applyFill="1" applyBorder="1" applyAlignment="1">
      <alignment horizontal="left" vertical="center" wrapText="1"/>
      <protection/>
    </xf>
    <xf numFmtId="0" fontId="21" fillId="0" borderId="33" xfId="96" applyFont="1" applyFill="1" applyBorder="1" applyAlignment="1">
      <alignment horizontal="left" vertical="center" wrapText="1"/>
      <protection/>
    </xf>
    <xf numFmtId="0" fontId="20" fillId="0" borderId="15"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7" xfId="0" applyFont="1" applyFill="1" applyBorder="1" applyAlignment="1">
      <alignment horizontal="center" vertical="center"/>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3" xfId="96" applyFont="1" applyFill="1" applyBorder="1" applyAlignment="1">
      <alignment horizontal="left" vertical="center" wrapText="1"/>
      <protection/>
    </xf>
    <xf numFmtId="0" fontId="21" fillId="0" borderId="10" xfId="96" applyFont="1" applyFill="1" applyBorder="1" applyAlignment="1">
      <alignment horizontal="left" vertical="center" wrapText="1"/>
      <protection/>
    </xf>
    <xf numFmtId="0" fontId="21" fillId="0" borderId="27" xfId="96" applyFont="1" applyFill="1" applyBorder="1" applyAlignment="1">
      <alignment horizontal="left" vertical="center" wrapText="1"/>
      <protection/>
    </xf>
    <xf numFmtId="0" fontId="31" fillId="0" borderId="45"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46" xfId="0" applyFont="1" applyFill="1" applyBorder="1" applyAlignment="1">
      <alignment horizontal="center" vertical="center"/>
    </xf>
    <xf numFmtId="0" fontId="23" fillId="17" borderId="27" xfId="96" applyFont="1" applyFill="1" applyBorder="1" applyAlignment="1">
      <alignment horizontal="center" vertical="center" wrapText="1"/>
      <protection/>
    </xf>
    <xf numFmtId="0" fontId="22" fillId="17" borderId="10" xfId="96" applyFont="1" applyFill="1" applyBorder="1" applyAlignment="1">
      <alignment horizontal="center" vertical="center" wrapText="1"/>
      <protection/>
    </xf>
    <xf numFmtId="0" fontId="24" fillId="17" borderId="23" xfId="96" applyFont="1" applyFill="1" applyBorder="1" applyAlignment="1">
      <alignment horizontal="center" vertical="center" wrapText="1"/>
      <protection/>
    </xf>
    <xf numFmtId="0" fontId="24" fillId="17" borderId="25" xfId="96" applyFont="1" applyFill="1" applyBorder="1" applyAlignment="1">
      <alignment horizontal="center" vertical="center" wrapText="1"/>
      <protection/>
    </xf>
    <xf numFmtId="0" fontId="24" fillId="17" borderId="29" xfId="96" applyFont="1" applyFill="1" applyBorder="1" applyAlignment="1">
      <alignment horizontal="center" vertical="center" wrapText="1"/>
      <protection/>
    </xf>
    <xf numFmtId="183" fontId="36" fillId="43" borderId="30" xfId="82" applyNumberFormat="1" applyFont="1" applyFill="1" applyBorder="1" applyAlignment="1">
      <alignment horizontal="center" vertical="center" wrapText="1"/>
    </xf>
    <xf numFmtId="183" fontId="36" fillId="45" borderId="30" xfId="82" applyNumberFormat="1" applyFont="1" applyFill="1" applyBorder="1" applyAlignment="1">
      <alignment horizontal="center" vertical="center" wrapText="1"/>
    </xf>
    <xf numFmtId="0" fontId="41" fillId="42" borderId="30" xfId="0" applyFont="1" applyFill="1" applyBorder="1" applyAlignment="1">
      <alignment horizontal="center" vertical="center" wrapText="1"/>
    </xf>
    <xf numFmtId="0" fontId="41" fillId="40" borderId="30" xfId="0" applyFont="1" applyFill="1" applyBorder="1" applyAlignment="1">
      <alignment horizontal="center" vertical="center" wrapText="1"/>
    </xf>
    <xf numFmtId="0" fontId="41" fillId="41" borderId="30" xfId="0" applyFont="1" applyFill="1" applyBorder="1" applyAlignment="1">
      <alignment horizontal="center" vertical="center" wrapText="1"/>
    </xf>
    <xf numFmtId="0" fontId="25" fillId="0" borderId="52" xfId="0" applyFont="1" applyBorder="1" applyAlignment="1">
      <alignment vertical="center" wrapText="1"/>
    </xf>
    <xf numFmtId="0" fontId="25" fillId="0" borderId="53" xfId="0" applyFont="1" applyBorder="1" applyAlignment="1">
      <alignment vertical="center" wrapText="1"/>
    </xf>
    <xf numFmtId="0" fontId="25" fillId="0" borderId="54" xfId="0" applyFont="1" applyBorder="1" applyAlignment="1">
      <alignment vertical="center" wrapText="1"/>
    </xf>
    <xf numFmtId="0" fontId="0" fillId="0" borderId="1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25" fillId="0" borderId="57" xfId="0" applyFont="1" applyBorder="1" applyAlignment="1">
      <alignment horizontal="left" vertical="center" wrapText="1"/>
    </xf>
    <xf numFmtId="0" fontId="25" fillId="0" borderId="58" xfId="0" applyFont="1" applyBorder="1" applyAlignment="1">
      <alignment horizontal="left" vertical="center" wrapText="1"/>
    </xf>
    <xf numFmtId="0" fontId="25" fillId="0" borderId="59" xfId="0" applyFont="1" applyBorder="1" applyAlignment="1">
      <alignment horizontal="left" vertical="center" wrapText="1"/>
    </xf>
    <xf numFmtId="0" fontId="25" fillId="0" borderId="45" xfId="0" applyFont="1" applyBorder="1" applyAlignment="1">
      <alignment horizontal="left" vertical="center" wrapText="1"/>
    </xf>
    <xf numFmtId="0" fontId="25" fillId="0" borderId="51" xfId="0" applyFont="1" applyBorder="1" applyAlignment="1">
      <alignment horizontal="left" vertical="center" wrapText="1"/>
    </xf>
    <xf numFmtId="0" fontId="25" fillId="0" borderId="46" xfId="0" applyFont="1" applyBorder="1" applyAlignment="1">
      <alignment horizontal="left" vertical="center" wrapText="1"/>
    </xf>
    <xf numFmtId="0" fontId="29" fillId="0" borderId="15" xfId="0" applyFont="1" applyBorder="1" applyAlignment="1">
      <alignment horizontal="left" vertical="center" wrapText="1"/>
    </xf>
    <xf numFmtId="0" fontId="29" fillId="0" borderId="60" xfId="0" applyFont="1" applyBorder="1" applyAlignment="1">
      <alignment horizontal="left" vertical="center" wrapText="1"/>
    </xf>
    <xf numFmtId="0" fontId="30" fillId="0" borderId="45" xfId="0" applyFont="1" applyBorder="1" applyAlignment="1">
      <alignment horizontal="left" vertical="center" wrapText="1"/>
    </xf>
    <xf numFmtId="0" fontId="30" fillId="0" borderId="51" xfId="0" applyFont="1" applyBorder="1" applyAlignment="1">
      <alignment horizontal="left" vertical="center" wrapText="1"/>
    </xf>
    <xf numFmtId="0" fontId="30" fillId="0" borderId="46" xfId="0" applyFont="1" applyBorder="1" applyAlignment="1">
      <alignment horizontal="left" vertical="center" wrapText="1"/>
    </xf>
    <xf numFmtId="0" fontId="30" fillId="0" borderId="40" xfId="0" applyFont="1" applyBorder="1" applyAlignment="1">
      <alignment horizontal="left" vertical="center" wrapText="1"/>
    </xf>
    <xf numFmtId="0" fontId="30" fillId="0" borderId="0" xfId="0" applyFont="1" applyBorder="1" applyAlignment="1">
      <alignment horizontal="left" vertical="center"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44" xfId="0" applyFont="1" applyBorder="1" applyAlignment="1">
      <alignment horizontal="left" vertical="center" wrapText="1"/>
    </xf>
    <xf numFmtId="0" fontId="25" fillId="0" borderId="45" xfId="0" applyFont="1" applyBorder="1" applyAlignment="1">
      <alignment vertical="center" wrapText="1"/>
    </xf>
    <xf numFmtId="0" fontId="25" fillId="0" borderId="51" xfId="0" applyFont="1" applyBorder="1" applyAlignment="1">
      <alignment vertical="center" wrapText="1"/>
    </xf>
    <xf numFmtId="0" fontId="25" fillId="0" borderId="46" xfId="0" applyFont="1" applyBorder="1" applyAlignment="1">
      <alignment vertical="center" wrapText="1"/>
    </xf>
    <xf numFmtId="0" fontId="29" fillId="0" borderId="57"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left" vertical="center" wrapText="1"/>
    </xf>
    <xf numFmtId="0" fontId="25" fillId="0" borderId="27"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54" xfId="0" applyFont="1" applyBorder="1" applyAlignment="1">
      <alignment horizontal="left" vertical="center" wrapText="1"/>
    </xf>
    <xf numFmtId="0" fontId="28" fillId="0" borderId="45"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7" fillId="48" borderId="61" xfId="0" applyFont="1" applyFill="1" applyBorder="1" applyAlignment="1">
      <alignment horizontal="center" vertical="center" wrapText="1"/>
    </xf>
    <xf numFmtId="0" fontId="27" fillId="48" borderId="62" xfId="0" applyFont="1" applyFill="1" applyBorder="1" applyAlignment="1">
      <alignment horizontal="center" vertical="center" wrapText="1"/>
    </xf>
    <xf numFmtId="0" fontId="27" fillId="48" borderId="63"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64" xfId="0" applyFont="1" applyBorder="1" applyAlignment="1">
      <alignment horizontal="left" vertical="center" wrapText="1"/>
    </xf>
    <xf numFmtId="0" fontId="25" fillId="0" borderId="65" xfId="0" applyFont="1" applyBorder="1" applyAlignment="1">
      <alignment horizontal="left" vertical="center" wrapText="1"/>
    </xf>
    <xf numFmtId="0" fontId="25" fillId="0" borderId="37" xfId="0" applyFont="1" applyBorder="1" applyAlignment="1">
      <alignment horizontal="left" vertical="center" wrapText="1"/>
    </xf>
    <xf numFmtId="0" fontId="25" fillId="0" borderId="24" xfId="0" applyFont="1" applyBorder="1" applyAlignment="1">
      <alignment horizontal="left" vertical="center" wrapText="1"/>
    </xf>
    <xf numFmtId="0" fontId="25" fillId="0" borderId="31" xfId="0" applyFont="1" applyBorder="1" applyAlignment="1">
      <alignment horizontal="left" vertical="center" wrapText="1"/>
    </xf>
    <xf numFmtId="0" fontId="40" fillId="47" borderId="24" xfId="0" applyFont="1" applyFill="1" applyBorder="1" applyAlignment="1">
      <alignment horizontal="left" vertical="center" wrapText="1"/>
    </xf>
    <xf numFmtId="0" fontId="40" fillId="47" borderId="28" xfId="0" applyFont="1" applyFill="1" applyBorder="1" applyAlignment="1">
      <alignment horizontal="left" vertical="center" wrapText="1"/>
    </xf>
    <xf numFmtId="0" fontId="47" fillId="0" borderId="30" xfId="0" applyFont="1" applyFill="1" applyBorder="1" applyAlignment="1">
      <alignment horizontal="center" vertical="top" wrapText="1"/>
    </xf>
    <xf numFmtId="0" fontId="40" fillId="47" borderId="24" xfId="0" applyFont="1" applyFill="1" applyBorder="1" applyAlignment="1">
      <alignment horizontal="center" vertical="center" wrapText="1"/>
    </xf>
    <xf numFmtId="0" fontId="40" fillId="47" borderId="30" xfId="0" applyFont="1" applyFill="1" applyBorder="1" applyAlignment="1">
      <alignment horizontal="center" vertical="center" wrapText="1"/>
    </xf>
    <xf numFmtId="0" fontId="40" fillId="47" borderId="28" xfId="0" applyFont="1" applyFill="1" applyBorder="1" applyAlignment="1">
      <alignment horizontal="center" vertical="center" wrapText="1"/>
    </xf>
    <xf numFmtId="43" fontId="39" fillId="0" borderId="24" xfId="82" applyFont="1" applyFill="1" applyBorder="1" applyAlignment="1">
      <alignment horizontal="center" vertical="center" wrapText="1"/>
    </xf>
    <xf numFmtId="43" fontId="39" fillId="0" borderId="28" xfId="82" applyFont="1" applyFill="1" applyBorder="1" applyAlignment="1">
      <alignment horizontal="center" vertical="center" wrapText="1"/>
    </xf>
    <xf numFmtId="0" fontId="47" fillId="47" borderId="24" xfId="0" applyFont="1" applyFill="1" applyBorder="1" applyAlignment="1">
      <alignment horizontal="center" vertical="center" wrapText="1"/>
    </xf>
    <xf numFmtId="0" fontId="47" fillId="47" borderId="28" xfId="0" applyFont="1" applyFill="1" applyBorder="1" applyAlignment="1">
      <alignment horizontal="center" vertical="center" wrapText="1"/>
    </xf>
    <xf numFmtId="0" fontId="40" fillId="47" borderId="24" xfId="0" applyFont="1" applyFill="1" applyBorder="1" applyAlignment="1">
      <alignment horizontal="center" vertical="center"/>
    </xf>
    <xf numFmtId="0" fontId="40" fillId="47" borderId="30" xfId="0" applyFont="1" applyFill="1" applyBorder="1" applyAlignment="1">
      <alignment horizontal="center" vertical="center"/>
    </xf>
    <xf numFmtId="0" fontId="40" fillId="47" borderId="28" xfId="0" applyFont="1" applyFill="1" applyBorder="1" applyAlignment="1">
      <alignment horizontal="center" vertical="center"/>
    </xf>
    <xf numFmtId="3" fontId="40" fillId="49" borderId="24" xfId="0" applyNumberFormat="1" applyFont="1" applyFill="1" applyBorder="1" applyAlignment="1">
      <alignment horizontal="center" vertical="center"/>
    </xf>
    <xf numFmtId="3" fontId="40" fillId="49" borderId="30" xfId="0" applyNumberFormat="1" applyFont="1" applyFill="1" applyBorder="1" applyAlignment="1">
      <alignment horizontal="center" vertical="center"/>
    </xf>
    <xf numFmtId="3" fontId="40" fillId="49" borderId="28" xfId="0" applyNumberFormat="1" applyFont="1" applyFill="1" applyBorder="1" applyAlignment="1">
      <alignment horizontal="center" vertical="center"/>
    </xf>
    <xf numFmtId="43" fontId="39" fillId="0" borderId="10" xfId="82" applyFont="1" applyFill="1" applyBorder="1" applyAlignment="1">
      <alignment horizontal="center" vertical="center" wrapText="1"/>
    </xf>
    <xf numFmtId="43" fontId="39" fillId="0" borderId="30" xfId="82" applyFont="1" applyFill="1" applyBorder="1" applyAlignment="1">
      <alignment horizontal="center" vertical="center" wrapText="1"/>
    </xf>
    <xf numFmtId="1" fontId="41" fillId="40" borderId="24" xfId="0" applyNumberFormat="1" applyFont="1" applyFill="1" applyBorder="1" applyAlignment="1">
      <alignment horizontal="center" vertical="center" wrapText="1"/>
    </xf>
    <xf numFmtId="1" fontId="41" fillId="40" borderId="30" xfId="0" applyNumberFormat="1" applyFont="1" applyFill="1" applyBorder="1" applyAlignment="1">
      <alignment horizontal="center" vertical="center" wrapText="1"/>
    </xf>
    <xf numFmtId="1" fontId="41" fillId="40" borderId="28" xfId="0" applyNumberFormat="1" applyFont="1" applyFill="1" applyBorder="1" applyAlignment="1">
      <alignment horizontal="center" vertical="center" wrapText="1"/>
    </xf>
  </cellXfs>
  <cellStyles count="102">
    <cellStyle name="Normal" xfId="0"/>
    <cellStyle name="20% - Énfasis1" xfId="15"/>
    <cellStyle name="20% - Énfasis1 1" xfId="16"/>
    <cellStyle name="20% - Énfasis2" xfId="17"/>
    <cellStyle name="20% - Énfasis2 1" xfId="18"/>
    <cellStyle name="20% - Énfasis3" xfId="19"/>
    <cellStyle name="20% - Énfasis3 1" xfId="20"/>
    <cellStyle name="20% - Énfasis4" xfId="21"/>
    <cellStyle name="20% - Énfasis4 1" xfId="22"/>
    <cellStyle name="20% - Énfasis5" xfId="23"/>
    <cellStyle name="20% - Énfasis5 1" xfId="24"/>
    <cellStyle name="20% - Énfasis6" xfId="25"/>
    <cellStyle name="20% - Énfasis6 1" xfId="26"/>
    <cellStyle name="40% - Énfasis1" xfId="27"/>
    <cellStyle name="40% - Énfasis1 1" xfId="28"/>
    <cellStyle name="40% - Énfasis2" xfId="29"/>
    <cellStyle name="40% - Énfasis2 1" xfId="30"/>
    <cellStyle name="40% - Énfasis3" xfId="31"/>
    <cellStyle name="40% - Énfasis3 1" xfId="32"/>
    <cellStyle name="40% - Énfasis4" xfId="33"/>
    <cellStyle name="40% - Énfasis4 1" xfId="34"/>
    <cellStyle name="40% - Énfasis5" xfId="35"/>
    <cellStyle name="40% - Énfasis5 1" xfId="36"/>
    <cellStyle name="40% - Énfasis6" xfId="37"/>
    <cellStyle name="40% - Énfasis6 1" xfId="38"/>
    <cellStyle name="60% - Énfasis1" xfId="39"/>
    <cellStyle name="60% - Énfasis1 1" xfId="40"/>
    <cellStyle name="60% - Énfasis2" xfId="41"/>
    <cellStyle name="60% - Énfasis2 1" xfId="42"/>
    <cellStyle name="60% - Énfasis3" xfId="43"/>
    <cellStyle name="60% - Énfasis3 1" xfId="44"/>
    <cellStyle name="60% - Énfasis4" xfId="45"/>
    <cellStyle name="60% - Énfasis4 1" xfId="46"/>
    <cellStyle name="60% - Énfasis5" xfId="47"/>
    <cellStyle name="60% - Énfasis5 1" xfId="48"/>
    <cellStyle name="60% - Énfasis6" xfId="49"/>
    <cellStyle name="60% - Énfasis6 1" xfId="50"/>
    <cellStyle name="Buena" xfId="51"/>
    <cellStyle name="Buena 1" xfId="52"/>
    <cellStyle name="Cálculo" xfId="53"/>
    <cellStyle name="Cálculo 1" xfId="54"/>
    <cellStyle name="Celda de comprobación" xfId="55"/>
    <cellStyle name="Celda de comprobación 1" xfId="56"/>
    <cellStyle name="Celda vinculada" xfId="57"/>
    <cellStyle name="Celda vinculada 1" xfId="58"/>
    <cellStyle name="Encabezado 4" xfId="59"/>
    <cellStyle name="Encabezado 4 1" xfId="60"/>
    <cellStyle name="Énfasis1" xfId="61"/>
    <cellStyle name="Énfasis1 1" xfId="62"/>
    <cellStyle name="Énfasis2" xfId="63"/>
    <cellStyle name="Énfasis2 1" xfId="64"/>
    <cellStyle name="Énfasis3" xfId="65"/>
    <cellStyle name="Énfasis3 1" xfId="66"/>
    <cellStyle name="Énfasis4" xfId="67"/>
    <cellStyle name="Énfasis4 1" xfId="68"/>
    <cellStyle name="Énfasis5" xfId="69"/>
    <cellStyle name="Énfasis5 1" xfId="70"/>
    <cellStyle name="Énfasis6" xfId="71"/>
    <cellStyle name="Énfasis6 1" xfId="72"/>
    <cellStyle name="Entrada" xfId="73"/>
    <cellStyle name="Entrada 1" xfId="74"/>
    <cellStyle name="Excel Built-in Currency" xfId="75"/>
    <cellStyle name="Excel Built-in Normal" xfId="76"/>
    <cellStyle name="Excel_BuiltIn_Currency 1" xfId="77"/>
    <cellStyle name="Hyperlink" xfId="78"/>
    <cellStyle name="Followed Hyperlink" xfId="79"/>
    <cellStyle name="Incorrecto" xfId="80"/>
    <cellStyle name="Incorrecto 1" xfId="81"/>
    <cellStyle name="Comma" xfId="82"/>
    <cellStyle name="Comma [0]" xfId="83"/>
    <cellStyle name="Millares 2" xfId="84"/>
    <cellStyle name="Millares 3" xfId="85"/>
    <cellStyle name="Currency" xfId="86"/>
    <cellStyle name="Currency [0]" xfId="87"/>
    <cellStyle name="Moneda 2" xfId="88"/>
    <cellStyle name="Neutral" xfId="89"/>
    <cellStyle name="Neutral 1" xfId="90"/>
    <cellStyle name="Normal 10" xfId="91"/>
    <cellStyle name="Normal 2" xfId="92"/>
    <cellStyle name="Normal 3" xfId="93"/>
    <cellStyle name="Normal 3 2" xfId="94"/>
    <cellStyle name="Normal 4" xfId="95"/>
    <cellStyle name="Normal_PlanIndicativo" xfId="96"/>
    <cellStyle name="Notas" xfId="97"/>
    <cellStyle name="Notas 1" xfId="98"/>
    <cellStyle name="Percent" xfId="99"/>
    <cellStyle name="Salida" xfId="100"/>
    <cellStyle name="Salida 1" xfId="101"/>
    <cellStyle name="Texto de advertencia" xfId="102"/>
    <cellStyle name="Texto de advertencia 1" xfId="103"/>
    <cellStyle name="Texto explicativo" xfId="104"/>
    <cellStyle name="Texto explicativo 1" xfId="105"/>
    <cellStyle name="Título" xfId="106"/>
    <cellStyle name="Título 1" xfId="107"/>
    <cellStyle name="Título 1 1" xfId="108"/>
    <cellStyle name="Título 2" xfId="109"/>
    <cellStyle name="Título 2 1" xfId="110"/>
    <cellStyle name="Título 3" xfId="111"/>
    <cellStyle name="Título 3 1" xfId="112"/>
    <cellStyle name="Título 4" xfId="113"/>
    <cellStyle name="Total" xfId="114"/>
    <cellStyle name="Total 1"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1209675</xdr:colOff>
      <xdr:row>6</xdr:row>
      <xdr:rowOff>276225</xdr:rowOff>
    </xdr:to>
    <xdr:pic>
      <xdr:nvPicPr>
        <xdr:cNvPr id="1" name="2 Imagen"/>
        <xdr:cNvPicPr preferRelativeResize="1">
          <a:picLocks noChangeAspect="1"/>
        </xdr:cNvPicPr>
      </xdr:nvPicPr>
      <xdr:blipFill>
        <a:blip r:embed="rId1"/>
        <a:stretch>
          <a:fillRect/>
        </a:stretch>
      </xdr:blipFill>
      <xdr:spPr>
        <a:xfrm>
          <a:off x="266700" y="76200"/>
          <a:ext cx="1943100" cy="23145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1019175</xdr:colOff>
      <xdr:row>6</xdr:row>
      <xdr:rowOff>47625</xdr:rowOff>
    </xdr:to>
    <xdr:pic>
      <xdr:nvPicPr>
        <xdr:cNvPr id="1" name="2 Imagen"/>
        <xdr:cNvPicPr preferRelativeResize="1">
          <a:picLocks noChangeAspect="1"/>
        </xdr:cNvPicPr>
      </xdr:nvPicPr>
      <xdr:blipFill>
        <a:blip r:embed="rId1"/>
        <a:stretch>
          <a:fillRect/>
        </a:stretch>
      </xdr:blipFill>
      <xdr:spPr>
        <a:xfrm>
          <a:off x="266700" y="76200"/>
          <a:ext cx="1752600" cy="20859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228"/>
  <sheetViews>
    <sheetView zoomScale="60" zoomScaleNormal="60" zoomScaleSheetLayoutView="50" workbookViewId="0" topLeftCell="A1">
      <selection activeCell="A1" sqref="A1:IV16384"/>
    </sheetView>
  </sheetViews>
  <sheetFormatPr defaultColWidth="11.421875" defaultRowHeight="15"/>
  <cols>
    <col min="1" max="1" width="15.00390625" style="1" customWidth="1"/>
    <col min="2" max="2" width="20.00390625" style="1" customWidth="1"/>
    <col min="3" max="3" width="10.57421875" style="1" customWidth="1"/>
    <col min="4" max="4" width="31.28125" style="1" customWidth="1"/>
    <col min="5" max="5" width="21.28125" style="2" customWidth="1"/>
    <col min="6" max="6" width="32.140625" style="1" customWidth="1"/>
    <col min="7" max="13" width="6.00390625" style="1" customWidth="1"/>
    <col min="14" max="14" width="27.8515625" style="1" customWidth="1"/>
    <col min="15" max="15" width="22.28125" style="1" customWidth="1"/>
    <col min="16" max="16" width="9.421875" style="1" customWidth="1"/>
    <col min="17" max="17" width="18.57421875" style="1" customWidth="1"/>
    <col min="18" max="18" width="20.8515625" style="1" customWidth="1"/>
    <col min="19" max="19" width="20.00390625" style="2" customWidth="1"/>
    <col min="20" max="31" width="12.57421875" style="1" customWidth="1"/>
    <col min="32" max="32" width="21.00390625" style="116" customWidth="1"/>
    <col min="33" max="33" width="15.140625" style="1" customWidth="1"/>
    <col min="34" max="34" width="16.8515625" style="1" customWidth="1"/>
    <col min="35" max="35" width="16.421875" style="1" customWidth="1"/>
    <col min="36" max="36" width="12.421875" style="1" customWidth="1"/>
    <col min="37" max="37" width="19.57421875" style="93" customWidth="1"/>
    <col min="38" max="38" width="16.28125" style="1" customWidth="1"/>
    <col min="39" max="39" width="17.7109375" style="1" customWidth="1"/>
    <col min="40" max="40" width="16.57421875" style="1" customWidth="1"/>
    <col min="41" max="41" width="18.140625" style="1" customWidth="1"/>
    <col min="42" max="42" width="19.7109375" style="93" customWidth="1"/>
    <col min="43" max="43" width="19.140625" style="1" customWidth="1"/>
    <col min="44" max="46" width="19.421875" style="1" customWidth="1"/>
    <col min="47" max="47" width="19.421875" style="93" customWidth="1"/>
    <col min="48" max="51" width="19.421875" style="1" customWidth="1"/>
    <col min="52" max="52" width="20.57421875" style="116" customWidth="1"/>
    <col min="53" max="53" width="28.140625" style="1" customWidth="1"/>
    <col min="54" max="54" width="31.57421875" style="1" customWidth="1"/>
    <col min="55" max="16384" width="11.421875" style="7" customWidth="1"/>
  </cols>
  <sheetData>
    <row r="1" spans="1:54" s="6" customFormat="1" ht="27.75">
      <c r="A1" s="270"/>
      <c r="B1" s="271"/>
      <c r="C1" s="289" t="s">
        <v>0</v>
      </c>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1"/>
      <c r="BB1" s="283" t="s">
        <v>67</v>
      </c>
    </row>
    <row r="2" spans="1:54" s="6" customFormat="1" ht="27.75">
      <c r="A2" s="272"/>
      <c r="B2" s="273"/>
      <c r="C2" s="264" t="s">
        <v>1</v>
      </c>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6"/>
      <c r="BB2" s="284"/>
    </row>
    <row r="3" spans="1:54" s="6" customFormat="1" ht="27.75">
      <c r="A3" s="272"/>
      <c r="B3" s="273"/>
      <c r="C3" s="264" t="s">
        <v>2</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6"/>
      <c r="BB3" s="284"/>
    </row>
    <row r="4" spans="1:54" s="6" customFormat="1" ht="27.75">
      <c r="A4" s="272"/>
      <c r="B4" s="273"/>
      <c r="C4" s="264"/>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6"/>
      <c r="BB4" s="284"/>
    </row>
    <row r="5" spans="1:54" s="6" customFormat="1" ht="27.75">
      <c r="A5" s="272"/>
      <c r="B5" s="273"/>
      <c r="C5" s="264" t="s">
        <v>3</v>
      </c>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6"/>
      <c r="BB5" s="284"/>
    </row>
    <row r="6" spans="1:54" s="6" customFormat="1" ht="27.75">
      <c r="A6" s="272"/>
      <c r="B6" s="273"/>
      <c r="C6" s="264" t="s">
        <v>20</v>
      </c>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6"/>
      <c r="BB6" s="284"/>
    </row>
    <row r="7" spans="1:54" s="6" customFormat="1" ht="27.75">
      <c r="A7" s="272"/>
      <c r="B7" s="273"/>
      <c r="C7" s="264"/>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6"/>
      <c r="BB7" s="284"/>
    </row>
    <row r="8" spans="1:54" s="6" customFormat="1" ht="16.5" thickBot="1">
      <c r="A8" s="274"/>
      <c r="B8" s="275"/>
      <c r="C8" s="267"/>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9"/>
      <c r="BB8" s="285"/>
    </row>
    <row r="9" spans="1:54" s="8" customFormat="1" ht="27" customHeight="1">
      <c r="A9" s="277" t="s">
        <v>62</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9"/>
    </row>
    <row r="10" spans="1:54" ht="27" customHeight="1">
      <c r="A10" s="286" t="s">
        <v>92</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8"/>
    </row>
    <row r="11" spans="1:54" ht="27" customHeight="1">
      <c r="A11" s="286" t="s">
        <v>93</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8"/>
    </row>
    <row r="12" spans="1:54" s="6" customFormat="1" ht="15.75">
      <c r="A12" s="280"/>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2"/>
    </row>
    <row r="13" spans="1:54" ht="90" customHeight="1">
      <c r="A13" s="276" t="s">
        <v>24</v>
      </c>
      <c r="B13" s="256"/>
      <c r="C13" s="256"/>
      <c r="D13" s="256"/>
      <c r="E13" s="256"/>
      <c r="F13" s="256"/>
      <c r="G13" s="256"/>
      <c r="H13" s="256"/>
      <c r="I13" s="256"/>
      <c r="J13" s="256"/>
      <c r="K13" s="256"/>
      <c r="L13" s="256"/>
      <c r="M13" s="256"/>
      <c r="N13" s="256"/>
      <c r="O13" s="256"/>
      <c r="P13" s="256" t="s">
        <v>25</v>
      </c>
      <c r="Q13" s="256"/>
      <c r="R13" s="256"/>
      <c r="S13" s="256"/>
      <c r="T13" s="294" t="s">
        <v>63</v>
      </c>
      <c r="U13" s="295"/>
      <c r="V13" s="295"/>
      <c r="W13" s="295"/>
      <c r="X13" s="295"/>
      <c r="Y13" s="295"/>
      <c r="Z13" s="295"/>
      <c r="AA13" s="295"/>
      <c r="AB13" s="295"/>
      <c r="AC13" s="295"/>
      <c r="AD13" s="295"/>
      <c r="AE13" s="296"/>
      <c r="AF13" s="256" t="s">
        <v>23</v>
      </c>
      <c r="AG13" s="256"/>
      <c r="AH13" s="256"/>
      <c r="AI13" s="256"/>
      <c r="AJ13" s="256"/>
      <c r="AK13" s="256"/>
      <c r="AL13" s="256"/>
      <c r="AM13" s="256"/>
      <c r="AN13" s="256"/>
      <c r="AO13" s="256"/>
      <c r="AP13" s="256"/>
      <c r="AQ13" s="256"/>
      <c r="AR13" s="256"/>
      <c r="AS13" s="256"/>
      <c r="AT13" s="256"/>
      <c r="AU13" s="256"/>
      <c r="AV13" s="256"/>
      <c r="AW13" s="256"/>
      <c r="AX13" s="256"/>
      <c r="AY13" s="256"/>
      <c r="AZ13" s="256"/>
      <c r="BA13" s="293" t="s">
        <v>11</v>
      </c>
      <c r="BB13" s="292" t="s">
        <v>12</v>
      </c>
    </row>
    <row r="14" spans="1:54" s="8" customFormat="1" ht="88.5" customHeight="1">
      <c r="A14" s="34" t="s">
        <v>4</v>
      </c>
      <c r="B14" s="21" t="s">
        <v>5</v>
      </c>
      <c r="C14" s="22" t="s">
        <v>6</v>
      </c>
      <c r="D14" s="22" t="s">
        <v>7</v>
      </c>
      <c r="E14" s="36" t="s">
        <v>8</v>
      </c>
      <c r="F14" s="23" t="s">
        <v>9</v>
      </c>
      <c r="G14" s="263" t="s">
        <v>27</v>
      </c>
      <c r="H14" s="263"/>
      <c r="I14" s="263"/>
      <c r="J14" s="263"/>
      <c r="K14" s="263"/>
      <c r="L14" s="263"/>
      <c r="M14" s="263"/>
      <c r="N14" s="24" t="s">
        <v>26</v>
      </c>
      <c r="O14" s="24" t="s">
        <v>46</v>
      </c>
      <c r="P14" s="25" t="s">
        <v>10</v>
      </c>
      <c r="Q14" s="25" t="s">
        <v>13</v>
      </c>
      <c r="R14" s="26" t="s">
        <v>22</v>
      </c>
      <c r="S14" s="26" t="s">
        <v>21</v>
      </c>
      <c r="T14" s="24" t="s">
        <v>68</v>
      </c>
      <c r="U14" s="24" t="s">
        <v>69</v>
      </c>
      <c r="V14" s="24" t="s">
        <v>70</v>
      </c>
      <c r="W14" s="24" t="s">
        <v>71</v>
      </c>
      <c r="X14" s="24" t="s">
        <v>72</v>
      </c>
      <c r="Y14" s="24" t="s">
        <v>73</v>
      </c>
      <c r="Z14" s="24" t="s">
        <v>74</v>
      </c>
      <c r="AA14" s="24" t="s">
        <v>75</v>
      </c>
      <c r="AB14" s="24" t="s">
        <v>76</v>
      </c>
      <c r="AC14" s="24" t="s">
        <v>77</v>
      </c>
      <c r="AD14" s="24" t="s">
        <v>78</v>
      </c>
      <c r="AE14" s="24" t="s">
        <v>79</v>
      </c>
      <c r="AF14" s="114" t="s">
        <v>19</v>
      </c>
      <c r="AG14" s="27" t="s">
        <v>14</v>
      </c>
      <c r="AH14" s="27" t="s">
        <v>15</v>
      </c>
      <c r="AI14" s="27" t="s">
        <v>16</v>
      </c>
      <c r="AJ14" s="27" t="s">
        <v>17</v>
      </c>
      <c r="AK14" s="28" t="s">
        <v>64</v>
      </c>
      <c r="AL14" s="29" t="s">
        <v>14</v>
      </c>
      <c r="AM14" s="29" t="s">
        <v>15</v>
      </c>
      <c r="AN14" s="29" t="s">
        <v>16</v>
      </c>
      <c r="AO14" s="29" t="s">
        <v>17</v>
      </c>
      <c r="AP14" s="30" t="s">
        <v>65</v>
      </c>
      <c r="AQ14" s="21" t="s">
        <v>14</v>
      </c>
      <c r="AR14" s="21" t="s">
        <v>15</v>
      </c>
      <c r="AS14" s="21" t="s">
        <v>16</v>
      </c>
      <c r="AT14" s="21" t="s">
        <v>17</v>
      </c>
      <c r="AU14" s="31" t="s">
        <v>66</v>
      </c>
      <c r="AV14" s="32" t="s">
        <v>14</v>
      </c>
      <c r="AW14" s="32" t="s">
        <v>15</v>
      </c>
      <c r="AX14" s="32" t="s">
        <v>16</v>
      </c>
      <c r="AY14" s="32" t="s">
        <v>17</v>
      </c>
      <c r="AZ14" s="124" t="s">
        <v>18</v>
      </c>
      <c r="BA14" s="293"/>
      <c r="BB14" s="292"/>
    </row>
    <row r="15" spans="1:54" s="8" customFormat="1" ht="28.5" customHeight="1">
      <c r="A15" s="35">
        <v>1</v>
      </c>
      <c r="B15" s="33">
        <v>2</v>
      </c>
      <c r="C15" s="33">
        <v>3</v>
      </c>
      <c r="D15" s="33">
        <v>4</v>
      </c>
      <c r="E15" s="33">
        <v>5</v>
      </c>
      <c r="F15" s="33">
        <v>6</v>
      </c>
      <c r="G15" s="33">
        <v>7</v>
      </c>
      <c r="H15" s="33">
        <v>8</v>
      </c>
      <c r="I15" s="33">
        <v>9</v>
      </c>
      <c r="J15" s="33">
        <v>10</v>
      </c>
      <c r="K15" s="33">
        <v>11</v>
      </c>
      <c r="L15" s="33">
        <v>12</v>
      </c>
      <c r="M15" s="33">
        <v>13</v>
      </c>
      <c r="N15" s="33">
        <v>14</v>
      </c>
      <c r="O15" s="33">
        <v>15</v>
      </c>
      <c r="P15" s="33">
        <v>16</v>
      </c>
      <c r="Q15" s="33">
        <v>17</v>
      </c>
      <c r="R15" s="33">
        <v>18</v>
      </c>
      <c r="S15" s="33">
        <v>19</v>
      </c>
      <c r="T15" s="33">
        <v>20</v>
      </c>
      <c r="U15" s="33">
        <v>21</v>
      </c>
      <c r="V15" s="33">
        <v>22</v>
      </c>
      <c r="W15" s="33">
        <v>23</v>
      </c>
      <c r="X15" s="33">
        <v>24</v>
      </c>
      <c r="Y15" s="33">
        <v>25</v>
      </c>
      <c r="Z15" s="33">
        <v>26</v>
      </c>
      <c r="AA15" s="33">
        <v>27</v>
      </c>
      <c r="AB15" s="33">
        <v>28</v>
      </c>
      <c r="AC15" s="33">
        <v>29</v>
      </c>
      <c r="AD15" s="33">
        <v>30</v>
      </c>
      <c r="AE15" s="33">
        <v>31</v>
      </c>
      <c r="AF15" s="119">
        <v>32</v>
      </c>
      <c r="AG15" s="33">
        <v>33</v>
      </c>
      <c r="AH15" s="33">
        <v>34</v>
      </c>
      <c r="AI15" s="33">
        <v>35</v>
      </c>
      <c r="AJ15" s="33">
        <v>36</v>
      </c>
      <c r="AK15" s="33">
        <v>37</v>
      </c>
      <c r="AL15" s="33">
        <v>38</v>
      </c>
      <c r="AM15" s="33">
        <v>39</v>
      </c>
      <c r="AN15" s="33">
        <v>40</v>
      </c>
      <c r="AO15" s="33">
        <v>41</v>
      </c>
      <c r="AP15" s="33">
        <v>42</v>
      </c>
      <c r="AQ15" s="33">
        <v>43</v>
      </c>
      <c r="AR15" s="33">
        <v>44</v>
      </c>
      <c r="AS15" s="33">
        <v>45</v>
      </c>
      <c r="AT15" s="33">
        <v>46</v>
      </c>
      <c r="AU15" s="33">
        <v>47</v>
      </c>
      <c r="AV15" s="33">
        <v>48</v>
      </c>
      <c r="AW15" s="33">
        <v>49</v>
      </c>
      <c r="AX15" s="33">
        <v>50</v>
      </c>
      <c r="AY15" s="33">
        <v>51</v>
      </c>
      <c r="AZ15" s="115">
        <v>52</v>
      </c>
      <c r="BA15" s="33">
        <v>53</v>
      </c>
      <c r="BB15" s="33">
        <v>54</v>
      </c>
    </row>
    <row r="16" spans="1:54" ht="78" customHeight="1">
      <c r="A16" s="257" t="s">
        <v>94</v>
      </c>
      <c r="B16" s="176" t="s">
        <v>95</v>
      </c>
      <c r="C16" s="219">
        <v>0.5</v>
      </c>
      <c r="D16" s="222" t="s">
        <v>96</v>
      </c>
      <c r="E16" s="260">
        <v>2012170010072</v>
      </c>
      <c r="F16" s="176" t="s">
        <v>99</v>
      </c>
      <c r="G16" s="58">
        <v>28</v>
      </c>
      <c r="H16" s="58">
        <v>3</v>
      </c>
      <c r="I16" s="58">
        <v>11</v>
      </c>
      <c r="J16" s="58">
        <v>11</v>
      </c>
      <c r="K16" s="58">
        <v>11</v>
      </c>
      <c r="L16" s="58">
        <v>72</v>
      </c>
      <c r="M16" s="58">
        <v>4</v>
      </c>
      <c r="N16" s="57" t="s">
        <v>369</v>
      </c>
      <c r="O16" s="67">
        <v>125000000</v>
      </c>
      <c r="P16" s="208" t="s">
        <v>100</v>
      </c>
      <c r="Q16" s="198" t="s">
        <v>103</v>
      </c>
      <c r="R16" s="178">
        <v>1</v>
      </c>
      <c r="S16" s="219">
        <v>1</v>
      </c>
      <c r="T16" s="219"/>
      <c r="U16" s="219" t="s">
        <v>379</v>
      </c>
      <c r="V16" s="219" t="s">
        <v>379</v>
      </c>
      <c r="W16" s="219" t="s">
        <v>379</v>
      </c>
      <c r="X16" s="219" t="s">
        <v>379</v>
      </c>
      <c r="Y16" s="219" t="s">
        <v>379</v>
      </c>
      <c r="Z16" s="219" t="s">
        <v>379</v>
      </c>
      <c r="AA16" s="219" t="s">
        <v>379</v>
      </c>
      <c r="AB16" s="219" t="s">
        <v>379</v>
      </c>
      <c r="AC16" s="219" t="s">
        <v>379</v>
      </c>
      <c r="AD16" s="219" t="s">
        <v>379</v>
      </c>
      <c r="AE16" s="219"/>
      <c r="AF16" s="95">
        <v>30000000</v>
      </c>
      <c r="AG16" s="58"/>
      <c r="AH16" s="58"/>
      <c r="AI16" s="58">
        <v>30000000</v>
      </c>
      <c r="AJ16" s="58"/>
      <c r="AK16" s="68">
        <v>30000000</v>
      </c>
      <c r="AL16" s="58"/>
      <c r="AM16" s="58"/>
      <c r="AN16" s="58">
        <v>30000000</v>
      </c>
      <c r="AO16" s="58"/>
      <c r="AP16" s="94">
        <v>30000000</v>
      </c>
      <c r="AQ16" s="58"/>
      <c r="AR16" s="58"/>
      <c r="AS16" s="58">
        <v>30000000</v>
      </c>
      <c r="AT16" s="58"/>
      <c r="AU16" s="90">
        <v>35000000</v>
      </c>
      <c r="AV16" s="58"/>
      <c r="AW16" s="58"/>
      <c r="AX16" s="58">
        <v>35000000</v>
      </c>
      <c r="AY16" s="58"/>
      <c r="AZ16" s="122">
        <f aca="true" t="shared" si="0" ref="AZ16:AZ27">AF16+AK16+AP16+AU16</f>
        <v>125000000</v>
      </c>
      <c r="BA16" s="176" t="s">
        <v>352</v>
      </c>
      <c r="BB16" s="58"/>
    </row>
    <row r="17" spans="1:54" ht="78" customHeight="1">
      <c r="A17" s="258"/>
      <c r="B17" s="179"/>
      <c r="C17" s="221"/>
      <c r="D17" s="224"/>
      <c r="E17" s="261"/>
      <c r="F17" s="179"/>
      <c r="G17" s="70">
        <v>28</v>
      </c>
      <c r="H17" s="70">
        <v>3</v>
      </c>
      <c r="I17" s="70">
        <v>11</v>
      </c>
      <c r="J17" s="70">
        <v>11</v>
      </c>
      <c r="K17" s="70">
        <v>11</v>
      </c>
      <c r="L17" s="70">
        <v>72</v>
      </c>
      <c r="M17" s="70">
        <v>80</v>
      </c>
      <c r="N17" s="57" t="s">
        <v>107</v>
      </c>
      <c r="O17" s="67">
        <v>50000000</v>
      </c>
      <c r="P17" s="210"/>
      <c r="Q17" s="200"/>
      <c r="R17" s="177"/>
      <c r="S17" s="221"/>
      <c r="T17" s="221"/>
      <c r="U17" s="221"/>
      <c r="V17" s="221"/>
      <c r="W17" s="221"/>
      <c r="X17" s="221"/>
      <c r="Y17" s="221"/>
      <c r="Z17" s="221"/>
      <c r="AA17" s="221"/>
      <c r="AB17" s="221"/>
      <c r="AC17" s="221"/>
      <c r="AD17" s="221"/>
      <c r="AE17" s="221"/>
      <c r="AF17" s="95">
        <v>50000000</v>
      </c>
      <c r="AG17" s="58"/>
      <c r="AH17" s="58"/>
      <c r="AI17" s="58">
        <v>50000000</v>
      </c>
      <c r="AJ17" s="58"/>
      <c r="AK17" s="68"/>
      <c r="AL17" s="58"/>
      <c r="AM17" s="58"/>
      <c r="AN17" s="58"/>
      <c r="AO17" s="58"/>
      <c r="AP17" s="94"/>
      <c r="AQ17" s="58"/>
      <c r="AR17" s="58"/>
      <c r="AS17" s="58"/>
      <c r="AT17" s="58"/>
      <c r="AU17" s="90"/>
      <c r="AV17" s="58"/>
      <c r="AW17" s="58"/>
      <c r="AX17" s="58"/>
      <c r="AY17" s="58"/>
      <c r="AZ17" s="122">
        <f t="shared" si="0"/>
        <v>50000000</v>
      </c>
      <c r="BA17" s="179"/>
      <c r="BB17" s="58"/>
    </row>
    <row r="18" spans="1:54" ht="50.25" customHeight="1">
      <c r="A18" s="258"/>
      <c r="B18" s="179"/>
      <c r="C18" s="219">
        <v>0.2</v>
      </c>
      <c r="D18" s="222" t="s">
        <v>97</v>
      </c>
      <c r="E18" s="261"/>
      <c r="F18" s="179"/>
      <c r="G18" s="70">
        <v>28</v>
      </c>
      <c r="H18" s="70">
        <v>3</v>
      </c>
      <c r="I18" s="70">
        <v>33</v>
      </c>
      <c r="J18" s="70">
        <v>11</v>
      </c>
      <c r="K18" s="70">
        <v>11</v>
      </c>
      <c r="L18" s="70">
        <v>72</v>
      </c>
      <c r="M18" s="70">
        <v>2</v>
      </c>
      <c r="N18" s="214" t="s">
        <v>106</v>
      </c>
      <c r="O18" s="67">
        <v>813907192</v>
      </c>
      <c r="P18" s="208" t="s">
        <v>101</v>
      </c>
      <c r="Q18" s="198" t="s">
        <v>104</v>
      </c>
      <c r="R18" s="176">
        <v>6</v>
      </c>
      <c r="S18" s="176">
        <v>3</v>
      </c>
      <c r="T18" s="176"/>
      <c r="U18" s="176"/>
      <c r="V18" s="176"/>
      <c r="W18" s="176"/>
      <c r="X18" s="176"/>
      <c r="Y18" s="176" t="s">
        <v>379</v>
      </c>
      <c r="Z18" s="176"/>
      <c r="AA18" s="176"/>
      <c r="AB18" s="176"/>
      <c r="AC18" s="176"/>
      <c r="AD18" s="176"/>
      <c r="AE18" s="176"/>
      <c r="AF18" s="95">
        <v>813907192</v>
      </c>
      <c r="AG18" s="67">
        <v>813907192</v>
      </c>
      <c r="AH18" s="58"/>
      <c r="AI18" s="58"/>
      <c r="AJ18" s="58"/>
      <c r="AK18" s="68"/>
      <c r="AL18" s="58"/>
      <c r="AM18" s="58"/>
      <c r="AN18" s="58"/>
      <c r="AO18" s="58"/>
      <c r="AP18" s="94"/>
      <c r="AQ18" s="58"/>
      <c r="AR18" s="58"/>
      <c r="AS18" s="58"/>
      <c r="AT18" s="58"/>
      <c r="AU18" s="90"/>
      <c r="AV18" s="58"/>
      <c r="AW18" s="58"/>
      <c r="AX18" s="58"/>
      <c r="AY18" s="58"/>
      <c r="AZ18" s="122">
        <f t="shared" si="0"/>
        <v>813907192</v>
      </c>
      <c r="BA18" s="179"/>
      <c r="BB18" s="58"/>
    </row>
    <row r="19" spans="1:54" ht="50.25" customHeight="1">
      <c r="A19" s="258"/>
      <c r="B19" s="179"/>
      <c r="C19" s="221"/>
      <c r="D19" s="224"/>
      <c r="E19" s="261"/>
      <c r="F19" s="179"/>
      <c r="G19" s="70">
        <v>28</v>
      </c>
      <c r="H19" s="70">
        <v>3</v>
      </c>
      <c r="I19" s="70">
        <v>83</v>
      </c>
      <c r="J19" s="70">
        <v>11</v>
      </c>
      <c r="K19" s="70">
        <v>11</v>
      </c>
      <c r="L19" s="70">
        <v>72</v>
      </c>
      <c r="M19" s="70">
        <v>2</v>
      </c>
      <c r="N19" s="215"/>
      <c r="O19" s="67">
        <v>406953596</v>
      </c>
      <c r="P19" s="210"/>
      <c r="Q19" s="200"/>
      <c r="R19" s="177"/>
      <c r="S19" s="177"/>
      <c r="T19" s="177"/>
      <c r="U19" s="177"/>
      <c r="V19" s="177"/>
      <c r="W19" s="177"/>
      <c r="X19" s="177"/>
      <c r="Y19" s="177"/>
      <c r="Z19" s="177"/>
      <c r="AA19" s="177"/>
      <c r="AB19" s="177"/>
      <c r="AC19" s="177"/>
      <c r="AD19" s="177"/>
      <c r="AE19" s="177"/>
      <c r="AF19" s="95">
        <v>406953596</v>
      </c>
      <c r="AG19" s="67">
        <v>406953596</v>
      </c>
      <c r="AH19" s="58"/>
      <c r="AI19" s="58"/>
      <c r="AJ19" s="58"/>
      <c r="AK19" s="68"/>
      <c r="AL19" s="58"/>
      <c r="AM19" s="58"/>
      <c r="AN19" s="58"/>
      <c r="AO19" s="58"/>
      <c r="AP19" s="94"/>
      <c r="AQ19" s="58"/>
      <c r="AR19" s="58"/>
      <c r="AS19" s="58"/>
      <c r="AT19" s="58"/>
      <c r="AU19" s="90"/>
      <c r="AV19" s="58"/>
      <c r="AW19" s="58"/>
      <c r="AX19" s="58"/>
      <c r="AY19" s="58"/>
      <c r="AZ19" s="122">
        <f t="shared" si="0"/>
        <v>406953596</v>
      </c>
      <c r="BA19" s="179"/>
      <c r="BB19" s="58"/>
    </row>
    <row r="20" spans="1:54" ht="76.5" customHeight="1">
      <c r="A20" s="259"/>
      <c r="B20" s="177"/>
      <c r="C20" s="52">
        <v>0.3</v>
      </c>
      <c r="D20" s="41" t="s">
        <v>98</v>
      </c>
      <c r="E20" s="262"/>
      <c r="F20" s="177"/>
      <c r="G20" s="58"/>
      <c r="H20" s="58"/>
      <c r="I20" s="58"/>
      <c r="J20" s="58"/>
      <c r="K20" s="58"/>
      <c r="L20" s="58"/>
      <c r="M20" s="58"/>
      <c r="N20" s="58"/>
      <c r="O20" s="58"/>
      <c r="P20" s="71" t="s">
        <v>102</v>
      </c>
      <c r="Q20" s="53" t="s">
        <v>105</v>
      </c>
      <c r="R20" s="72">
        <v>172</v>
      </c>
      <c r="S20" s="54">
        <v>80</v>
      </c>
      <c r="T20" s="72"/>
      <c r="U20" s="72" t="s">
        <v>379</v>
      </c>
      <c r="V20" s="72" t="s">
        <v>379</v>
      </c>
      <c r="W20" s="72" t="s">
        <v>379</v>
      </c>
      <c r="X20" s="72" t="s">
        <v>379</v>
      </c>
      <c r="Y20" s="72" t="s">
        <v>379</v>
      </c>
      <c r="Z20" s="72" t="s">
        <v>379</v>
      </c>
      <c r="AA20" s="72" t="s">
        <v>379</v>
      </c>
      <c r="AB20" s="72" t="s">
        <v>379</v>
      </c>
      <c r="AC20" s="72" t="s">
        <v>379</v>
      </c>
      <c r="AD20" s="72" t="s">
        <v>379</v>
      </c>
      <c r="AE20" s="72"/>
      <c r="AF20" s="95"/>
      <c r="AG20" s="58"/>
      <c r="AH20" s="58"/>
      <c r="AI20" s="58"/>
      <c r="AJ20" s="58"/>
      <c r="AK20" s="68"/>
      <c r="AL20" s="58"/>
      <c r="AM20" s="58"/>
      <c r="AN20" s="58"/>
      <c r="AO20" s="58"/>
      <c r="AP20" s="94"/>
      <c r="AQ20" s="58"/>
      <c r="AR20" s="58"/>
      <c r="AS20" s="58"/>
      <c r="AT20" s="58"/>
      <c r="AU20" s="90"/>
      <c r="AV20" s="58"/>
      <c r="AW20" s="58"/>
      <c r="AX20" s="58"/>
      <c r="AY20" s="58"/>
      <c r="AZ20" s="122">
        <f t="shared" si="0"/>
        <v>0</v>
      </c>
      <c r="BA20" s="177"/>
      <c r="BB20" s="58" t="s">
        <v>382</v>
      </c>
    </row>
    <row r="21" spans="1:54" ht="224.25" customHeight="1">
      <c r="A21" s="242" t="s">
        <v>108</v>
      </c>
      <c r="B21" s="176" t="s">
        <v>109</v>
      </c>
      <c r="C21" s="73">
        <v>0.2</v>
      </c>
      <c r="D21" s="58" t="s">
        <v>110</v>
      </c>
      <c r="E21" s="45">
        <v>2012170010073</v>
      </c>
      <c r="F21" s="46" t="s">
        <v>111</v>
      </c>
      <c r="G21" s="58">
        <v>28</v>
      </c>
      <c r="H21" s="58">
        <v>3</v>
      </c>
      <c r="I21" s="58">
        <v>11</v>
      </c>
      <c r="J21" s="58">
        <v>11</v>
      </c>
      <c r="K21" s="58">
        <v>21</v>
      </c>
      <c r="L21" s="58">
        <v>73</v>
      </c>
      <c r="M21" s="58">
        <v>4</v>
      </c>
      <c r="N21" s="58" t="s">
        <v>112</v>
      </c>
      <c r="O21" s="67">
        <v>160000000</v>
      </c>
      <c r="P21" s="58" t="s">
        <v>113</v>
      </c>
      <c r="Q21" s="53" t="s">
        <v>114</v>
      </c>
      <c r="R21" s="72">
        <v>15</v>
      </c>
      <c r="S21" s="72">
        <v>14</v>
      </c>
      <c r="T21" s="72"/>
      <c r="U21" s="72" t="s">
        <v>379</v>
      </c>
      <c r="V21" s="72" t="s">
        <v>379</v>
      </c>
      <c r="W21" s="72" t="s">
        <v>379</v>
      </c>
      <c r="X21" s="72" t="s">
        <v>379</v>
      </c>
      <c r="Y21" s="72" t="s">
        <v>379</v>
      </c>
      <c r="Z21" s="72" t="s">
        <v>379</v>
      </c>
      <c r="AA21" s="72" t="s">
        <v>379</v>
      </c>
      <c r="AB21" s="72" t="s">
        <v>379</v>
      </c>
      <c r="AC21" s="72" t="s">
        <v>379</v>
      </c>
      <c r="AD21" s="72" t="s">
        <v>379</v>
      </c>
      <c r="AE21" s="72"/>
      <c r="AF21" s="95"/>
      <c r="AG21" s="58"/>
      <c r="AH21" s="58"/>
      <c r="AI21" s="58"/>
      <c r="AJ21" s="58"/>
      <c r="AK21" s="68"/>
      <c r="AL21" s="58"/>
      <c r="AM21" s="58"/>
      <c r="AN21" s="58"/>
      <c r="AO21" s="58"/>
      <c r="AP21" s="94">
        <v>80000000</v>
      </c>
      <c r="AQ21" s="58"/>
      <c r="AR21" s="58"/>
      <c r="AS21" s="67">
        <v>80000000</v>
      </c>
      <c r="AT21" s="58"/>
      <c r="AU21" s="90">
        <v>80000000</v>
      </c>
      <c r="AV21" s="58"/>
      <c r="AW21" s="58"/>
      <c r="AX21" s="58">
        <v>80000000</v>
      </c>
      <c r="AY21" s="58"/>
      <c r="AZ21" s="122">
        <f t="shared" si="0"/>
        <v>160000000</v>
      </c>
      <c r="BA21" s="74" t="s">
        <v>353</v>
      </c>
      <c r="BB21" s="69"/>
    </row>
    <row r="22" spans="1:54" ht="85.5" customHeight="1">
      <c r="A22" s="243"/>
      <c r="B22" s="179"/>
      <c r="C22" s="40">
        <v>0.3</v>
      </c>
      <c r="D22" s="43" t="s">
        <v>115</v>
      </c>
      <c r="E22" s="55">
        <v>2012170010074</v>
      </c>
      <c r="F22" s="46" t="s">
        <v>116</v>
      </c>
      <c r="G22" s="58">
        <v>28</v>
      </c>
      <c r="H22" s="58">
        <v>3</v>
      </c>
      <c r="I22" s="58">
        <v>11</v>
      </c>
      <c r="J22" s="58">
        <v>11</v>
      </c>
      <c r="K22" s="58">
        <v>21</v>
      </c>
      <c r="L22" s="58">
        <v>74</v>
      </c>
      <c r="M22" s="58">
        <v>4</v>
      </c>
      <c r="N22" s="58" t="s">
        <v>135</v>
      </c>
      <c r="O22" s="59">
        <v>900000000</v>
      </c>
      <c r="P22" s="71" t="s">
        <v>136</v>
      </c>
      <c r="Q22" s="53" t="s">
        <v>137</v>
      </c>
      <c r="R22" s="72">
        <v>55</v>
      </c>
      <c r="S22" s="72">
        <v>30</v>
      </c>
      <c r="T22" s="72"/>
      <c r="U22" s="72" t="s">
        <v>379</v>
      </c>
      <c r="V22" s="72" t="s">
        <v>379</v>
      </c>
      <c r="W22" s="72" t="s">
        <v>379</v>
      </c>
      <c r="X22" s="72" t="s">
        <v>379</v>
      </c>
      <c r="Y22" s="72" t="s">
        <v>379</v>
      </c>
      <c r="Z22" s="72" t="s">
        <v>379</v>
      </c>
      <c r="AA22" s="72" t="s">
        <v>379</v>
      </c>
      <c r="AB22" s="72" t="s">
        <v>379</v>
      </c>
      <c r="AC22" s="72" t="s">
        <v>379</v>
      </c>
      <c r="AD22" s="72" t="s">
        <v>379</v>
      </c>
      <c r="AE22" s="72"/>
      <c r="AF22" s="95"/>
      <c r="AG22" s="58"/>
      <c r="AH22" s="58"/>
      <c r="AI22" s="58"/>
      <c r="AJ22" s="58"/>
      <c r="AK22" s="68">
        <v>150000000</v>
      </c>
      <c r="AL22" s="58"/>
      <c r="AM22" s="58"/>
      <c r="AN22" s="58">
        <v>150000000</v>
      </c>
      <c r="AO22" s="58"/>
      <c r="AP22" s="94">
        <v>300000000</v>
      </c>
      <c r="AQ22" s="58"/>
      <c r="AR22" s="58"/>
      <c r="AS22" s="126">
        <v>300000000</v>
      </c>
      <c r="AT22" s="58"/>
      <c r="AU22" s="90">
        <v>450000000</v>
      </c>
      <c r="AV22" s="58"/>
      <c r="AW22" s="58"/>
      <c r="AX22" s="58">
        <v>450000000</v>
      </c>
      <c r="AY22" s="58"/>
      <c r="AZ22" s="122">
        <f t="shared" si="0"/>
        <v>900000000</v>
      </c>
      <c r="BA22" s="72" t="s">
        <v>354</v>
      </c>
      <c r="BB22" s="69"/>
    </row>
    <row r="23" spans="1:54" ht="132" customHeight="1">
      <c r="A23" s="243"/>
      <c r="B23" s="179"/>
      <c r="C23" s="40">
        <v>0.2</v>
      </c>
      <c r="D23" s="43" t="s">
        <v>117</v>
      </c>
      <c r="E23" s="55">
        <v>2012170010075</v>
      </c>
      <c r="F23" s="46" t="s">
        <v>118</v>
      </c>
      <c r="G23" s="58">
        <v>28</v>
      </c>
      <c r="H23" s="58">
        <v>3</v>
      </c>
      <c r="I23" s="58">
        <v>11</v>
      </c>
      <c r="J23" s="58">
        <v>11</v>
      </c>
      <c r="K23" s="58">
        <v>21</v>
      </c>
      <c r="L23" s="58">
        <v>75</v>
      </c>
      <c r="M23" s="58">
        <v>4</v>
      </c>
      <c r="N23" s="58" t="s">
        <v>220</v>
      </c>
      <c r="O23" s="59">
        <v>110000000</v>
      </c>
      <c r="P23" s="71" t="s">
        <v>166</v>
      </c>
      <c r="Q23" s="53" t="s">
        <v>197</v>
      </c>
      <c r="R23" s="72">
        <v>11</v>
      </c>
      <c r="S23" s="72">
        <v>11</v>
      </c>
      <c r="T23" s="72"/>
      <c r="U23" s="72" t="s">
        <v>379</v>
      </c>
      <c r="V23" s="72" t="s">
        <v>379</v>
      </c>
      <c r="W23" s="72" t="s">
        <v>379</v>
      </c>
      <c r="X23" s="72" t="s">
        <v>379</v>
      </c>
      <c r="Y23" s="72" t="s">
        <v>379</v>
      </c>
      <c r="Z23" s="72" t="s">
        <v>379</v>
      </c>
      <c r="AA23" s="72" t="s">
        <v>379</v>
      </c>
      <c r="AB23" s="72" t="s">
        <v>379</v>
      </c>
      <c r="AC23" s="72" t="s">
        <v>379</v>
      </c>
      <c r="AD23" s="72" t="s">
        <v>379</v>
      </c>
      <c r="AE23" s="72"/>
      <c r="AF23" s="95"/>
      <c r="AG23" s="58"/>
      <c r="AH23" s="58"/>
      <c r="AI23" s="58"/>
      <c r="AJ23" s="58"/>
      <c r="AK23" s="68"/>
      <c r="AL23" s="58"/>
      <c r="AM23" s="58"/>
      <c r="AN23" s="58"/>
      <c r="AO23" s="58"/>
      <c r="AP23" s="94">
        <v>60000000</v>
      </c>
      <c r="AQ23" s="58"/>
      <c r="AR23" s="58"/>
      <c r="AS23" s="58">
        <v>60000000</v>
      </c>
      <c r="AT23" s="58"/>
      <c r="AU23" s="90">
        <v>50000000</v>
      </c>
      <c r="AV23" s="58"/>
      <c r="AW23" s="58"/>
      <c r="AX23" s="58">
        <v>50000000</v>
      </c>
      <c r="AY23" s="58"/>
      <c r="AZ23" s="122">
        <f t="shared" si="0"/>
        <v>110000000</v>
      </c>
      <c r="BA23" s="72" t="s">
        <v>354</v>
      </c>
      <c r="BB23" s="69"/>
    </row>
    <row r="24" spans="1:54" ht="225" customHeight="1">
      <c r="A24" s="243"/>
      <c r="B24" s="179"/>
      <c r="C24" s="40">
        <v>0.15</v>
      </c>
      <c r="D24" s="43" t="s">
        <v>119</v>
      </c>
      <c r="E24" s="55">
        <v>2012170010076</v>
      </c>
      <c r="F24" s="46" t="s">
        <v>120</v>
      </c>
      <c r="G24" s="58">
        <v>28</v>
      </c>
      <c r="H24" s="58">
        <v>3</v>
      </c>
      <c r="I24" s="58">
        <v>11</v>
      </c>
      <c r="J24" s="58">
        <v>11</v>
      </c>
      <c r="K24" s="58">
        <v>21</v>
      </c>
      <c r="L24" s="58">
        <v>76</v>
      </c>
      <c r="M24" s="58">
        <v>4</v>
      </c>
      <c r="N24" s="58" t="s">
        <v>221</v>
      </c>
      <c r="O24" s="59">
        <v>50000000</v>
      </c>
      <c r="P24" s="71" t="s">
        <v>167</v>
      </c>
      <c r="Q24" s="53" t="s">
        <v>198</v>
      </c>
      <c r="R24" s="72">
        <v>16</v>
      </c>
      <c r="S24" s="72">
        <v>18</v>
      </c>
      <c r="T24" s="58"/>
      <c r="U24" s="72" t="s">
        <v>379</v>
      </c>
      <c r="V24" s="72" t="s">
        <v>379</v>
      </c>
      <c r="W24" s="72" t="s">
        <v>379</v>
      </c>
      <c r="X24" s="72" t="s">
        <v>379</v>
      </c>
      <c r="Y24" s="72" t="s">
        <v>379</v>
      </c>
      <c r="Z24" s="72" t="s">
        <v>379</v>
      </c>
      <c r="AA24" s="72" t="s">
        <v>379</v>
      </c>
      <c r="AB24" s="72" t="s">
        <v>379</v>
      </c>
      <c r="AC24" s="72" t="s">
        <v>379</v>
      </c>
      <c r="AD24" s="72" t="s">
        <v>379</v>
      </c>
      <c r="AE24" s="58"/>
      <c r="AF24" s="95"/>
      <c r="AG24" s="58"/>
      <c r="AH24" s="58"/>
      <c r="AI24" s="58"/>
      <c r="AJ24" s="58"/>
      <c r="AK24" s="68"/>
      <c r="AL24" s="58"/>
      <c r="AM24" s="58"/>
      <c r="AN24" s="58"/>
      <c r="AO24" s="58"/>
      <c r="AP24" s="94">
        <v>25000000</v>
      </c>
      <c r="AQ24" s="58"/>
      <c r="AR24" s="58"/>
      <c r="AS24" s="58">
        <v>25000000</v>
      </c>
      <c r="AT24" s="58"/>
      <c r="AU24" s="90">
        <v>25000000</v>
      </c>
      <c r="AV24" s="58"/>
      <c r="AW24" s="58"/>
      <c r="AX24" s="58">
        <v>25000000</v>
      </c>
      <c r="AY24" s="58"/>
      <c r="AZ24" s="122">
        <f t="shared" si="0"/>
        <v>50000000</v>
      </c>
      <c r="BA24" s="75" t="s">
        <v>353</v>
      </c>
      <c r="BB24" s="69"/>
    </row>
    <row r="25" spans="1:54" ht="76.5" customHeight="1">
      <c r="A25" s="243"/>
      <c r="B25" s="179"/>
      <c r="C25" s="245">
        <v>0.15</v>
      </c>
      <c r="D25" s="222" t="s">
        <v>121</v>
      </c>
      <c r="E25" s="237">
        <v>2012170010077</v>
      </c>
      <c r="F25" s="235" t="s">
        <v>122</v>
      </c>
      <c r="G25" s="70">
        <v>28</v>
      </c>
      <c r="H25" s="70">
        <v>3</v>
      </c>
      <c r="I25" s="70">
        <v>11</v>
      </c>
      <c r="J25" s="70">
        <v>11</v>
      </c>
      <c r="K25" s="70">
        <v>21</v>
      </c>
      <c r="L25" s="70">
        <v>77</v>
      </c>
      <c r="M25" s="70">
        <v>3</v>
      </c>
      <c r="N25" s="57" t="s">
        <v>222</v>
      </c>
      <c r="O25" s="59">
        <v>80000000</v>
      </c>
      <c r="P25" s="176" t="s">
        <v>168</v>
      </c>
      <c r="Q25" s="176" t="s">
        <v>199</v>
      </c>
      <c r="R25" s="176">
        <v>51</v>
      </c>
      <c r="S25" s="176">
        <v>35</v>
      </c>
      <c r="T25" s="176">
        <v>0</v>
      </c>
      <c r="U25" s="176" t="s">
        <v>379</v>
      </c>
      <c r="V25" s="176" t="s">
        <v>379</v>
      </c>
      <c r="W25" s="176" t="s">
        <v>379</v>
      </c>
      <c r="X25" s="176" t="s">
        <v>379</v>
      </c>
      <c r="Y25" s="176" t="s">
        <v>379</v>
      </c>
      <c r="Z25" s="176" t="s">
        <v>379</v>
      </c>
      <c r="AA25" s="176" t="s">
        <v>379</v>
      </c>
      <c r="AB25" s="176" t="s">
        <v>379</v>
      </c>
      <c r="AC25" s="176" t="s">
        <v>379</v>
      </c>
      <c r="AD25" s="176" t="s">
        <v>379</v>
      </c>
      <c r="AE25" s="176"/>
      <c r="AF25" s="95">
        <v>80000000</v>
      </c>
      <c r="AG25" s="58"/>
      <c r="AH25" s="58"/>
      <c r="AI25" s="58">
        <v>80000000</v>
      </c>
      <c r="AJ25" s="58"/>
      <c r="AK25" s="68"/>
      <c r="AL25" s="58"/>
      <c r="AM25" s="58"/>
      <c r="AN25" s="58"/>
      <c r="AO25" s="58"/>
      <c r="AP25" s="94"/>
      <c r="AQ25" s="58"/>
      <c r="AR25" s="58"/>
      <c r="AS25" s="58"/>
      <c r="AT25" s="58"/>
      <c r="AU25" s="90"/>
      <c r="AV25" s="58"/>
      <c r="AW25" s="58"/>
      <c r="AX25" s="58"/>
      <c r="AY25" s="58"/>
      <c r="AZ25" s="122">
        <f t="shared" si="0"/>
        <v>80000000</v>
      </c>
      <c r="BA25" s="58"/>
      <c r="BB25" s="69"/>
    </row>
    <row r="26" spans="1:54" ht="222" customHeight="1">
      <c r="A26" s="243"/>
      <c r="B26" s="179"/>
      <c r="C26" s="246"/>
      <c r="D26" s="224"/>
      <c r="E26" s="238"/>
      <c r="F26" s="236"/>
      <c r="G26" s="70">
        <v>28</v>
      </c>
      <c r="H26" s="70">
        <v>3</v>
      </c>
      <c r="I26" s="70">
        <v>11</v>
      </c>
      <c r="J26" s="70">
        <v>11</v>
      </c>
      <c r="K26" s="70">
        <v>21</v>
      </c>
      <c r="L26" s="70">
        <v>77</v>
      </c>
      <c r="M26" s="70">
        <v>4</v>
      </c>
      <c r="N26" s="57" t="s">
        <v>223</v>
      </c>
      <c r="O26" s="59">
        <v>100000000</v>
      </c>
      <c r="P26" s="177"/>
      <c r="Q26" s="177"/>
      <c r="R26" s="177"/>
      <c r="S26" s="177"/>
      <c r="T26" s="177"/>
      <c r="U26" s="177"/>
      <c r="V26" s="177"/>
      <c r="W26" s="177"/>
      <c r="X26" s="177"/>
      <c r="Y26" s="177"/>
      <c r="Z26" s="177"/>
      <c r="AA26" s="177"/>
      <c r="AB26" s="177"/>
      <c r="AC26" s="177"/>
      <c r="AD26" s="177"/>
      <c r="AE26" s="177"/>
      <c r="AF26" s="95">
        <v>50000000</v>
      </c>
      <c r="AG26" s="58"/>
      <c r="AH26" s="58"/>
      <c r="AI26" s="58">
        <v>50000000</v>
      </c>
      <c r="AJ26" s="58"/>
      <c r="AK26" s="68">
        <v>50000000</v>
      </c>
      <c r="AL26" s="58"/>
      <c r="AM26" s="58"/>
      <c r="AN26" s="58">
        <v>50000000</v>
      </c>
      <c r="AO26" s="58"/>
      <c r="AP26" s="94"/>
      <c r="AQ26" s="58"/>
      <c r="AR26" s="58"/>
      <c r="AS26" s="58"/>
      <c r="AT26" s="58"/>
      <c r="AU26" s="90"/>
      <c r="AV26" s="58"/>
      <c r="AW26" s="58"/>
      <c r="AX26" s="58"/>
      <c r="AY26" s="58"/>
      <c r="AZ26" s="122">
        <f t="shared" si="0"/>
        <v>100000000</v>
      </c>
      <c r="BA26" s="58" t="s">
        <v>355</v>
      </c>
      <c r="BB26" s="69"/>
    </row>
    <row r="27" spans="1:54" ht="78.75" customHeight="1">
      <c r="A27" s="243"/>
      <c r="B27" s="179"/>
      <c r="C27" s="204">
        <v>0</v>
      </c>
      <c r="D27" s="232"/>
      <c r="E27" s="201">
        <v>2012170010078</v>
      </c>
      <c r="F27" s="235" t="s">
        <v>123</v>
      </c>
      <c r="G27" s="76">
        <v>28</v>
      </c>
      <c r="H27" s="76">
        <v>3</v>
      </c>
      <c r="I27" s="76">
        <v>11</v>
      </c>
      <c r="J27" s="76">
        <v>11</v>
      </c>
      <c r="K27" s="76">
        <v>21</v>
      </c>
      <c r="L27" s="76">
        <v>78</v>
      </c>
      <c r="M27" s="76">
        <v>3</v>
      </c>
      <c r="N27" s="58" t="s">
        <v>225</v>
      </c>
      <c r="O27" s="60">
        <v>200000000</v>
      </c>
      <c r="P27" s="232"/>
      <c r="Q27" s="232"/>
      <c r="R27" s="176"/>
      <c r="S27" s="176"/>
      <c r="T27" s="58"/>
      <c r="U27" s="58" t="s">
        <v>379</v>
      </c>
      <c r="V27" s="58" t="s">
        <v>379</v>
      </c>
      <c r="W27" s="58" t="s">
        <v>379</v>
      </c>
      <c r="X27" s="58" t="s">
        <v>379</v>
      </c>
      <c r="Y27" s="58" t="s">
        <v>379</v>
      </c>
      <c r="Z27" s="58" t="s">
        <v>379</v>
      </c>
      <c r="AA27" s="58" t="s">
        <v>379</v>
      </c>
      <c r="AB27" s="58" t="s">
        <v>379</v>
      </c>
      <c r="AC27" s="58" t="s">
        <v>379</v>
      </c>
      <c r="AD27" s="58" t="s">
        <v>379</v>
      </c>
      <c r="AE27" s="58"/>
      <c r="AF27" s="95"/>
      <c r="AG27" s="58"/>
      <c r="AH27" s="58"/>
      <c r="AI27" s="58"/>
      <c r="AJ27" s="58"/>
      <c r="AK27" s="68">
        <v>100000000</v>
      </c>
      <c r="AL27" s="58"/>
      <c r="AM27" s="58"/>
      <c r="AN27" s="58">
        <v>100000000</v>
      </c>
      <c r="AO27" s="58"/>
      <c r="AP27" s="94">
        <v>100000000</v>
      </c>
      <c r="AQ27" s="58"/>
      <c r="AR27" s="58"/>
      <c r="AS27" s="58">
        <v>100000000</v>
      </c>
      <c r="AT27" s="58"/>
      <c r="AU27" s="90"/>
      <c r="AV27" s="58"/>
      <c r="AW27" s="58"/>
      <c r="AX27" s="58"/>
      <c r="AY27" s="58"/>
      <c r="AZ27" s="122">
        <f t="shared" si="0"/>
        <v>200000000</v>
      </c>
      <c r="BA27" s="176" t="s">
        <v>356</v>
      </c>
      <c r="BB27" s="182"/>
    </row>
    <row r="28" spans="1:54" ht="54" customHeight="1">
      <c r="A28" s="243"/>
      <c r="B28" s="177"/>
      <c r="C28" s="206"/>
      <c r="D28" s="233"/>
      <c r="E28" s="203"/>
      <c r="F28" s="236"/>
      <c r="G28" s="76">
        <v>28</v>
      </c>
      <c r="H28" s="76">
        <v>3</v>
      </c>
      <c r="I28" s="76">
        <v>33</v>
      </c>
      <c r="J28" s="76">
        <v>11</v>
      </c>
      <c r="K28" s="76">
        <v>21</v>
      </c>
      <c r="L28" s="76">
        <v>78</v>
      </c>
      <c r="M28" s="76">
        <v>81</v>
      </c>
      <c r="N28" s="58" t="s">
        <v>224</v>
      </c>
      <c r="O28" s="60">
        <v>120000000</v>
      </c>
      <c r="P28" s="233"/>
      <c r="Q28" s="233"/>
      <c r="R28" s="177"/>
      <c r="S28" s="177"/>
      <c r="T28" s="58"/>
      <c r="U28" s="58" t="s">
        <v>379</v>
      </c>
      <c r="V28" s="58" t="s">
        <v>379</v>
      </c>
      <c r="W28" s="58" t="s">
        <v>379</v>
      </c>
      <c r="X28" s="58" t="s">
        <v>379</v>
      </c>
      <c r="Y28" s="58" t="s">
        <v>379</v>
      </c>
      <c r="Z28" s="58"/>
      <c r="AA28" s="58"/>
      <c r="AB28" s="58"/>
      <c r="AC28" s="58"/>
      <c r="AD28" s="58"/>
      <c r="AE28" s="58"/>
      <c r="AF28" s="95"/>
      <c r="AG28" s="58"/>
      <c r="AH28" s="58"/>
      <c r="AI28" s="58"/>
      <c r="AJ28" s="58"/>
      <c r="AK28" s="68">
        <v>120000000</v>
      </c>
      <c r="AL28" s="58">
        <v>120000000</v>
      </c>
      <c r="AM28" s="58"/>
      <c r="AN28" s="58"/>
      <c r="AO28" s="58"/>
      <c r="AP28" s="94"/>
      <c r="AQ28" s="58"/>
      <c r="AR28" s="58"/>
      <c r="AS28" s="58"/>
      <c r="AT28" s="58"/>
      <c r="AU28" s="90"/>
      <c r="AV28" s="58"/>
      <c r="AW28" s="58"/>
      <c r="AX28" s="58"/>
      <c r="AY28" s="58"/>
      <c r="AZ28" s="122">
        <f>AF28+AK28+AP28+AU28</f>
        <v>120000000</v>
      </c>
      <c r="BA28" s="177"/>
      <c r="BB28" s="184"/>
    </row>
    <row r="29" spans="1:54" ht="46.5" customHeight="1">
      <c r="A29" s="243"/>
      <c r="B29" s="214" t="s">
        <v>124</v>
      </c>
      <c r="C29" s="219">
        <v>0.5</v>
      </c>
      <c r="D29" s="229" t="s">
        <v>125</v>
      </c>
      <c r="E29" s="201">
        <v>2012170010079</v>
      </c>
      <c r="F29" s="204" t="s">
        <v>126</v>
      </c>
      <c r="G29" s="176">
        <v>28</v>
      </c>
      <c r="H29" s="176">
        <v>3</v>
      </c>
      <c r="I29" s="176">
        <v>11</v>
      </c>
      <c r="J29" s="176">
        <v>11</v>
      </c>
      <c r="K29" s="176">
        <v>22</v>
      </c>
      <c r="L29" s="176">
        <v>79</v>
      </c>
      <c r="M29" s="176">
        <v>4</v>
      </c>
      <c r="N29" s="57" t="s">
        <v>226</v>
      </c>
      <c r="O29" s="77">
        <v>10000000</v>
      </c>
      <c r="P29" s="208" t="s">
        <v>169</v>
      </c>
      <c r="Q29" s="198" t="s">
        <v>200</v>
      </c>
      <c r="R29" s="216">
        <v>0.75</v>
      </c>
      <c r="S29" s="216">
        <v>0.6</v>
      </c>
      <c r="T29" s="198"/>
      <c r="U29" s="198" t="s">
        <v>379</v>
      </c>
      <c r="V29" s="198" t="s">
        <v>379</v>
      </c>
      <c r="W29" s="198" t="s">
        <v>379</v>
      </c>
      <c r="X29" s="198" t="s">
        <v>379</v>
      </c>
      <c r="Y29" s="198" t="s">
        <v>379</v>
      </c>
      <c r="Z29" s="198" t="s">
        <v>379</v>
      </c>
      <c r="AA29" s="198" t="s">
        <v>379</v>
      </c>
      <c r="AB29" s="198" t="s">
        <v>379</v>
      </c>
      <c r="AC29" s="198" t="s">
        <v>379</v>
      </c>
      <c r="AD29" s="198" t="s">
        <v>379</v>
      </c>
      <c r="AE29" s="198"/>
      <c r="AF29" s="191"/>
      <c r="AG29" s="198"/>
      <c r="AH29" s="198"/>
      <c r="AI29" s="198"/>
      <c r="AJ29" s="198"/>
      <c r="AK29" s="193">
        <v>20000000</v>
      </c>
      <c r="AL29" s="198"/>
      <c r="AM29" s="198"/>
      <c r="AN29" s="198">
        <v>20000000</v>
      </c>
      <c r="AO29" s="198"/>
      <c r="AP29" s="189">
        <v>15000000</v>
      </c>
      <c r="AQ29" s="198"/>
      <c r="AR29" s="198"/>
      <c r="AS29" s="198">
        <v>15000000</v>
      </c>
      <c r="AT29" s="198"/>
      <c r="AU29" s="195"/>
      <c r="AV29" s="198"/>
      <c r="AW29" s="198"/>
      <c r="AX29" s="198"/>
      <c r="AY29" s="198"/>
      <c r="AZ29" s="187">
        <f>AF29+AK29+AP29+AU29</f>
        <v>35000000</v>
      </c>
      <c r="BA29" s="176" t="s">
        <v>357</v>
      </c>
      <c r="BB29" s="182"/>
    </row>
    <row r="30" spans="1:54" ht="38.25">
      <c r="A30" s="243"/>
      <c r="B30" s="225"/>
      <c r="C30" s="220"/>
      <c r="D30" s="230"/>
      <c r="E30" s="202"/>
      <c r="F30" s="205"/>
      <c r="G30" s="179"/>
      <c r="H30" s="179"/>
      <c r="I30" s="179"/>
      <c r="J30" s="179"/>
      <c r="K30" s="179"/>
      <c r="L30" s="179"/>
      <c r="M30" s="179"/>
      <c r="N30" s="57" t="s">
        <v>227</v>
      </c>
      <c r="O30" s="77">
        <v>10000000</v>
      </c>
      <c r="P30" s="209"/>
      <c r="Q30" s="199"/>
      <c r="R30" s="199"/>
      <c r="S30" s="199"/>
      <c r="T30" s="199"/>
      <c r="U30" s="199"/>
      <c r="V30" s="199"/>
      <c r="W30" s="199"/>
      <c r="X30" s="199"/>
      <c r="Y30" s="199"/>
      <c r="Z30" s="199"/>
      <c r="AA30" s="199"/>
      <c r="AB30" s="199"/>
      <c r="AC30" s="199"/>
      <c r="AD30" s="199"/>
      <c r="AE30" s="199"/>
      <c r="AF30" s="297"/>
      <c r="AG30" s="199"/>
      <c r="AH30" s="199"/>
      <c r="AI30" s="199"/>
      <c r="AJ30" s="199"/>
      <c r="AK30" s="300"/>
      <c r="AL30" s="199"/>
      <c r="AM30" s="199"/>
      <c r="AN30" s="199"/>
      <c r="AO30" s="199"/>
      <c r="AP30" s="299"/>
      <c r="AQ30" s="199"/>
      <c r="AR30" s="199"/>
      <c r="AS30" s="199"/>
      <c r="AT30" s="199"/>
      <c r="AU30" s="301"/>
      <c r="AV30" s="199"/>
      <c r="AW30" s="199"/>
      <c r="AX30" s="199"/>
      <c r="AY30" s="199"/>
      <c r="AZ30" s="298"/>
      <c r="BA30" s="179"/>
      <c r="BB30" s="183"/>
    </row>
    <row r="31" spans="1:54" ht="38.25">
      <c r="A31" s="243"/>
      <c r="B31" s="225"/>
      <c r="C31" s="220"/>
      <c r="D31" s="230"/>
      <c r="E31" s="202"/>
      <c r="F31" s="205"/>
      <c r="G31" s="179"/>
      <c r="H31" s="179"/>
      <c r="I31" s="179"/>
      <c r="J31" s="179"/>
      <c r="K31" s="179"/>
      <c r="L31" s="179"/>
      <c r="M31" s="179"/>
      <c r="N31" s="57" t="s">
        <v>228</v>
      </c>
      <c r="O31" s="77">
        <v>7500000</v>
      </c>
      <c r="P31" s="209"/>
      <c r="Q31" s="199"/>
      <c r="R31" s="199"/>
      <c r="S31" s="199"/>
      <c r="T31" s="199"/>
      <c r="U31" s="199"/>
      <c r="V31" s="199"/>
      <c r="W31" s="199"/>
      <c r="X31" s="199"/>
      <c r="Y31" s="199"/>
      <c r="Z31" s="199"/>
      <c r="AA31" s="199"/>
      <c r="AB31" s="199"/>
      <c r="AC31" s="199"/>
      <c r="AD31" s="199"/>
      <c r="AE31" s="199"/>
      <c r="AF31" s="297"/>
      <c r="AG31" s="199"/>
      <c r="AH31" s="199"/>
      <c r="AI31" s="199"/>
      <c r="AJ31" s="199"/>
      <c r="AK31" s="300"/>
      <c r="AL31" s="199"/>
      <c r="AM31" s="199"/>
      <c r="AN31" s="199"/>
      <c r="AO31" s="199"/>
      <c r="AP31" s="299"/>
      <c r="AQ31" s="199"/>
      <c r="AR31" s="199"/>
      <c r="AS31" s="199"/>
      <c r="AT31" s="199"/>
      <c r="AU31" s="301"/>
      <c r="AV31" s="199"/>
      <c r="AW31" s="199"/>
      <c r="AX31" s="199"/>
      <c r="AY31" s="199"/>
      <c r="AZ31" s="298"/>
      <c r="BA31" s="179"/>
      <c r="BB31" s="183"/>
    </row>
    <row r="32" spans="1:54" ht="15.75" customHeight="1">
      <c r="A32" s="243"/>
      <c r="B32" s="225"/>
      <c r="C32" s="221"/>
      <c r="D32" s="231"/>
      <c r="E32" s="202"/>
      <c r="F32" s="205"/>
      <c r="G32" s="179"/>
      <c r="H32" s="179"/>
      <c r="I32" s="179"/>
      <c r="J32" s="179"/>
      <c r="K32" s="179"/>
      <c r="L32" s="179"/>
      <c r="M32" s="179"/>
      <c r="N32" s="57" t="s">
        <v>229</v>
      </c>
      <c r="O32" s="77">
        <v>7500000</v>
      </c>
      <c r="P32" s="210"/>
      <c r="Q32" s="200"/>
      <c r="R32" s="200"/>
      <c r="S32" s="200"/>
      <c r="T32" s="200"/>
      <c r="U32" s="200"/>
      <c r="V32" s="200"/>
      <c r="W32" s="200"/>
      <c r="X32" s="200"/>
      <c r="Y32" s="200"/>
      <c r="Z32" s="200"/>
      <c r="AA32" s="200"/>
      <c r="AB32" s="200"/>
      <c r="AC32" s="200"/>
      <c r="AD32" s="200"/>
      <c r="AE32" s="200"/>
      <c r="AF32" s="192"/>
      <c r="AG32" s="200"/>
      <c r="AH32" s="200"/>
      <c r="AI32" s="200"/>
      <c r="AJ32" s="200"/>
      <c r="AK32" s="194"/>
      <c r="AL32" s="200"/>
      <c r="AM32" s="200"/>
      <c r="AN32" s="200"/>
      <c r="AO32" s="200"/>
      <c r="AP32" s="190"/>
      <c r="AQ32" s="200"/>
      <c r="AR32" s="200"/>
      <c r="AS32" s="200"/>
      <c r="AT32" s="200"/>
      <c r="AU32" s="196"/>
      <c r="AV32" s="200"/>
      <c r="AW32" s="200"/>
      <c r="AX32" s="200"/>
      <c r="AY32" s="200"/>
      <c r="AZ32" s="188"/>
      <c r="BA32" s="177"/>
      <c r="BB32" s="184"/>
    </row>
    <row r="33" spans="1:54" ht="105" customHeight="1">
      <c r="A33" s="243"/>
      <c r="B33" s="225"/>
      <c r="C33" s="219">
        <v>0.5</v>
      </c>
      <c r="D33" s="222" t="s">
        <v>127</v>
      </c>
      <c r="E33" s="202"/>
      <c r="F33" s="205"/>
      <c r="G33" s="179"/>
      <c r="H33" s="179"/>
      <c r="I33" s="179"/>
      <c r="J33" s="179"/>
      <c r="K33" s="179"/>
      <c r="L33" s="179"/>
      <c r="M33" s="179"/>
      <c r="N33" s="57" t="s">
        <v>368</v>
      </c>
      <c r="O33" s="77">
        <v>20000000</v>
      </c>
      <c r="P33" s="208" t="s">
        <v>170</v>
      </c>
      <c r="Q33" s="198" t="s">
        <v>201</v>
      </c>
      <c r="R33" s="197">
        <v>0.8764</v>
      </c>
      <c r="S33" s="178">
        <v>0.75</v>
      </c>
      <c r="T33" s="176"/>
      <c r="U33" s="176" t="s">
        <v>379</v>
      </c>
      <c r="V33" s="176" t="s">
        <v>379</v>
      </c>
      <c r="W33" s="176" t="s">
        <v>379</v>
      </c>
      <c r="X33" s="176" t="s">
        <v>379</v>
      </c>
      <c r="Y33" s="176" t="s">
        <v>379</v>
      </c>
      <c r="Z33" s="176" t="s">
        <v>379</v>
      </c>
      <c r="AA33" s="176" t="s">
        <v>379</v>
      </c>
      <c r="AB33" s="176" t="s">
        <v>379</v>
      </c>
      <c r="AC33" s="176" t="s">
        <v>379</v>
      </c>
      <c r="AD33" s="176" t="s">
        <v>379</v>
      </c>
      <c r="AE33" s="176"/>
      <c r="AF33" s="191">
        <v>20000000</v>
      </c>
      <c r="AG33" s="176"/>
      <c r="AH33" s="176"/>
      <c r="AI33" s="176">
        <v>20000000</v>
      </c>
      <c r="AJ33" s="176"/>
      <c r="AK33" s="193"/>
      <c r="AL33" s="176"/>
      <c r="AM33" s="176"/>
      <c r="AN33" s="176"/>
      <c r="AO33" s="176"/>
      <c r="AP33" s="189"/>
      <c r="AQ33" s="176"/>
      <c r="AR33" s="176"/>
      <c r="AS33" s="176"/>
      <c r="AT33" s="176"/>
      <c r="AU33" s="195"/>
      <c r="AV33" s="176"/>
      <c r="AW33" s="176"/>
      <c r="AX33" s="176"/>
      <c r="AY33" s="176"/>
      <c r="AZ33" s="187">
        <f>AF33+AK33+AP33+AU33</f>
        <v>20000000</v>
      </c>
      <c r="BA33" s="176" t="s">
        <v>358</v>
      </c>
      <c r="BB33" s="182"/>
    </row>
    <row r="34" spans="1:54" ht="38.25">
      <c r="A34" s="243"/>
      <c r="B34" s="215"/>
      <c r="C34" s="221"/>
      <c r="D34" s="224"/>
      <c r="E34" s="203"/>
      <c r="F34" s="206"/>
      <c r="G34" s="177"/>
      <c r="H34" s="177"/>
      <c r="I34" s="177"/>
      <c r="J34" s="177"/>
      <c r="K34" s="177"/>
      <c r="L34" s="177"/>
      <c r="M34" s="177"/>
      <c r="N34" s="57" t="s">
        <v>230</v>
      </c>
      <c r="O34" s="77">
        <v>5000000</v>
      </c>
      <c r="P34" s="210"/>
      <c r="Q34" s="200"/>
      <c r="R34" s="177"/>
      <c r="S34" s="177"/>
      <c r="T34" s="177"/>
      <c r="U34" s="177"/>
      <c r="V34" s="177"/>
      <c r="W34" s="177"/>
      <c r="X34" s="177"/>
      <c r="Y34" s="177"/>
      <c r="Z34" s="177"/>
      <c r="AA34" s="177"/>
      <c r="AB34" s="177"/>
      <c r="AC34" s="177"/>
      <c r="AD34" s="177"/>
      <c r="AE34" s="177"/>
      <c r="AF34" s="192"/>
      <c r="AG34" s="177"/>
      <c r="AH34" s="177"/>
      <c r="AI34" s="177"/>
      <c r="AJ34" s="177"/>
      <c r="AK34" s="194"/>
      <c r="AL34" s="177"/>
      <c r="AM34" s="177"/>
      <c r="AN34" s="177"/>
      <c r="AO34" s="177"/>
      <c r="AP34" s="190"/>
      <c r="AQ34" s="177"/>
      <c r="AR34" s="177"/>
      <c r="AS34" s="177"/>
      <c r="AT34" s="177"/>
      <c r="AU34" s="196"/>
      <c r="AV34" s="177"/>
      <c r="AW34" s="177"/>
      <c r="AX34" s="177"/>
      <c r="AY34" s="177"/>
      <c r="AZ34" s="188"/>
      <c r="BA34" s="177"/>
      <c r="BB34" s="184"/>
    </row>
    <row r="35" spans="1:54" ht="110.25" customHeight="1">
      <c r="A35" s="243"/>
      <c r="B35" s="43" t="s">
        <v>128</v>
      </c>
      <c r="C35" s="47">
        <v>1</v>
      </c>
      <c r="D35" s="43" t="s">
        <v>129</v>
      </c>
      <c r="E35" s="55" t="s">
        <v>130</v>
      </c>
      <c r="F35" s="53" t="s">
        <v>131</v>
      </c>
      <c r="G35" s="58"/>
      <c r="H35" s="58"/>
      <c r="I35" s="58"/>
      <c r="J35" s="58"/>
      <c r="K35" s="58"/>
      <c r="L35" s="58"/>
      <c r="M35" s="58"/>
      <c r="N35" s="58"/>
      <c r="O35" s="58"/>
      <c r="P35" s="71" t="s">
        <v>171</v>
      </c>
      <c r="Q35" s="104" t="s">
        <v>202</v>
      </c>
      <c r="R35" s="72">
        <v>11</v>
      </c>
      <c r="S35" s="72">
        <v>12</v>
      </c>
      <c r="T35" s="58"/>
      <c r="U35" s="58"/>
      <c r="V35" s="58"/>
      <c r="W35" s="58"/>
      <c r="X35" s="58"/>
      <c r="Y35" s="72" t="s">
        <v>379</v>
      </c>
      <c r="Z35" s="72" t="s">
        <v>379</v>
      </c>
      <c r="AA35" s="72" t="s">
        <v>379</v>
      </c>
      <c r="AB35" s="72" t="s">
        <v>379</v>
      </c>
      <c r="AC35" s="72" t="s">
        <v>379</v>
      </c>
      <c r="AD35" s="72" t="s">
        <v>379</v>
      </c>
      <c r="AE35" s="72"/>
      <c r="AF35" s="95"/>
      <c r="AG35" s="58"/>
      <c r="AH35" s="58"/>
      <c r="AI35" s="58"/>
      <c r="AJ35" s="58"/>
      <c r="AK35" s="68"/>
      <c r="AL35" s="58"/>
      <c r="AM35" s="58"/>
      <c r="AN35" s="58"/>
      <c r="AO35" s="58"/>
      <c r="AP35" s="94"/>
      <c r="AQ35" s="58"/>
      <c r="AR35" s="58"/>
      <c r="AS35" s="58"/>
      <c r="AT35" s="58"/>
      <c r="AU35" s="90"/>
      <c r="AV35" s="58"/>
      <c r="AW35" s="58"/>
      <c r="AX35" s="58"/>
      <c r="AY35" s="58"/>
      <c r="AZ35" s="122">
        <v>0</v>
      </c>
      <c r="BA35" s="72" t="s">
        <v>376</v>
      </c>
      <c r="BB35" s="69" t="s">
        <v>366</v>
      </c>
    </row>
    <row r="36" spans="1:54" ht="30.75" customHeight="1">
      <c r="A36" s="243"/>
      <c r="B36" s="222" t="s">
        <v>132</v>
      </c>
      <c r="C36" s="198">
        <v>1</v>
      </c>
      <c r="D36" s="222" t="s">
        <v>133</v>
      </c>
      <c r="E36" s="239">
        <v>2012170010081</v>
      </c>
      <c r="F36" s="198" t="s">
        <v>134</v>
      </c>
      <c r="G36" s="198">
        <v>28</v>
      </c>
      <c r="H36" s="198">
        <v>3</v>
      </c>
      <c r="I36" s="198">
        <v>11</v>
      </c>
      <c r="J36" s="198">
        <v>11</v>
      </c>
      <c r="K36" s="198">
        <v>24</v>
      </c>
      <c r="L36" s="198">
        <v>81</v>
      </c>
      <c r="M36" s="198">
        <v>4</v>
      </c>
      <c r="N36" s="61" t="s">
        <v>231</v>
      </c>
      <c r="O36" s="59">
        <v>22000000</v>
      </c>
      <c r="P36" s="208" t="s">
        <v>172</v>
      </c>
      <c r="Q36" s="232" t="s">
        <v>203</v>
      </c>
      <c r="R36" s="178">
        <v>1</v>
      </c>
      <c r="S36" s="178">
        <v>1</v>
      </c>
      <c r="T36" s="178"/>
      <c r="U36" s="178"/>
      <c r="V36" s="178"/>
      <c r="W36" s="178"/>
      <c r="X36" s="178"/>
      <c r="Y36" s="178"/>
      <c r="Z36" s="178"/>
      <c r="AA36" s="178" t="s">
        <v>379</v>
      </c>
      <c r="AB36" s="178" t="s">
        <v>379</v>
      </c>
      <c r="AC36" s="178" t="s">
        <v>379</v>
      </c>
      <c r="AD36" s="178" t="s">
        <v>379</v>
      </c>
      <c r="AE36" s="178"/>
      <c r="AF36" s="191"/>
      <c r="AG36" s="176"/>
      <c r="AH36" s="176"/>
      <c r="AI36" s="176"/>
      <c r="AJ36" s="176"/>
      <c r="AK36" s="193">
        <v>148000000</v>
      </c>
      <c r="AL36" s="176"/>
      <c r="AM36" s="176"/>
      <c r="AN36" s="176">
        <v>148000000</v>
      </c>
      <c r="AO36" s="176"/>
      <c r="AP36" s="189"/>
      <c r="AQ36" s="176"/>
      <c r="AR36" s="176"/>
      <c r="AS36" s="176"/>
      <c r="AT36" s="176"/>
      <c r="AU36" s="195">
        <v>22000000</v>
      </c>
      <c r="AV36" s="176"/>
      <c r="AW36" s="176"/>
      <c r="AX36" s="176">
        <v>22000000</v>
      </c>
      <c r="AY36" s="176"/>
      <c r="AZ36" s="187">
        <f>AF36+AK36+AP36+AU36</f>
        <v>170000000</v>
      </c>
      <c r="BA36" s="176" t="s">
        <v>359</v>
      </c>
      <c r="BB36" s="182"/>
    </row>
    <row r="37" spans="1:54" ht="66.75" customHeight="1">
      <c r="A37" s="244"/>
      <c r="B37" s="224"/>
      <c r="C37" s="200"/>
      <c r="D37" s="224"/>
      <c r="E37" s="241"/>
      <c r="F37" s="200"/>
      <c r="G37" s="200"/>
      <c r="H37" s="200"/>
      <c r="I37" s="200"/>
      <c r="J37" s="200"/>
      <c r="K37" s="200"/>
      <c r="L37" s="200"/>
      <c r="M37" s="200"/>
      <c r="N37" s="61" t="s">
        <v>232</v>
      </c>
      <c r="O37" s="59">
        <v>148000000</v>
      </c>
      <c r="P37" s="210"/>
      <c r="Q37" s="233"/>
      <c r="R37" s="177"/>
      <c r="S37" s="177"/>
      <c r="T37" s="177"/>
      <c r="U37" s="177"/>
      <c r="V37" s="177"/>
      <c r="W37" s="177"/>
      <c r="X37" s="177"/>
      <c r="Y37" s="177"/>
      <c r="Z37" s="177"/>
      <c r="AA37" s="177"/>
      <c r="AB37" s="177"/>
      <c r="AC37" s="177"/>
      <c r="AD37" s="177"/>
      <c r="AE37" s="177"/>
      <c r="AF37" s="192"/>
      <c r="AG37" s="177"/>
      <c r="AH37" s="177"/>
      <c r="AI37" s="177"/>
      <c r="AJ37" s="177"/>
      <c r="AK37" s="194"/>
      <c r="AL37" s="177"/>
      <c r="AM37" s="177"/>
      <c r="AN37" s="177">
        <v>148000000</v>
      </c>
      <c r="AO37" s="177"/>
      <c r="AP37" s="190"/>
      <c r="AQ37" s="177"/>
      <c r="AR37" s="177"/>
      <c r="AS37" s="177"/>
      <c r="AT37" s="177"/>
      <c r="AU37" s="196"/>
      <c r="AV37" s="177"/>
      <c r="AW37" s="177"/>
      <c r="AX37" s="177"/>
      <c r="AY37" s="177"/>
      <c r="AZ37" s="188"/>
      <c r="BA37" s="177"/>
      <c r="BB37" s="184"/>
    </row>
    <row r="38" spans="1:54" ht="60" customHeight="1">
      <c r="A38" s="247" t="s">
        <v>138</v>
      </c>
      <c r="B38" s="204" t="s">
        <v>139</v>
      </c>
      <c r="C38" s="204">
        <v>1</v>
      </c>
      <c r="D38" s="235" t="s">
        <v>140</v>
      </c>
      <c r="E38" s="239">
        <v>2012170010082</v>
      </c>
      <c r="F38" s="204" t="s">
        <v>155</v>
      </c>
      <c r="G38" s="212">
        <v>28</v>
      </c>
      <c r="H38" s="212">
        <v>3</v>
      </c>
      <c r="I38" s="212">
        <v>11</v>
      </c>
      <c r="J38" s="212">
        <v>11</v>
      </c>
      <c r="K38" s="212">
        <v>31</v>
      </c>
      <c r="L38" s="212">
        <v>82</v>
      </c>
      <c r="M38" s="212">
        <v>4</v>
      </c>
      <c r="N38" s="57" t="s">
        <v>233</v>
      </c>
      <c r="O38" s="59">
        <v>500000000</v>
      </c>
      <c r="P38" s="208" t="s">
        <v>173</v>
      </c>
      <c r="Q38" s="208" t="s">
        <v>204</v>
      </c>
      <c r="R38" s="234">
        <v>1</v>
      </c>
      <c r="S38" s="234">
        <v>1</v>
      </c>
      <c r="T38" s="72"/>
      <c r="U38" s="72"/>
      <c r="V38" s="72"/>
      <c r="W38" s="72"/>
      <c r="X38" s="72" t="s">
        <v>379</v>
      </c>
      <c r="Y38" s="72" t="s">
        <v>379</v>
      </c>
      <c r="Z38" s="72" t="s">
        <v>379</v>
      </c>
      <c r="AA38" s="72" t="s">
        <v>379</v>
      </c>
      <c r="AB38" s="72" t="s">
        <v>379</v>
      </c>
      <c r="AC38" s="72" t="s">
        <v>379</v>
      </c>
      <c r="AD38" s="72" t="s">
        <v>379</v>
      </c>
      <c r="AE38" s="72"/>
      <c r="AF38" s="95"/>
      <c r="AG38" s="58"/>
      <c r="AH38" s="58"/>
      <c r="AI38" s="58"/>
      <c r="AJ38" s="58"/>
      <c r="AK38" s="68">
        <v>107500000</v>
      </c>
      <c r="AL38" s="58"/>
      <c r="AM38" s="58"/>
      <c r="AN38" s="58">
        <v>107500000</v>
      </c>
      <c r="AO38" s="58"/>
      <c r="AP38" s="94">
        <v>142500000</v>
      </c>
      <c r="AQ38" s="58"/>
      <c r="AR38" s="58"/>
      <c r="AS38" s="58">
        <v>142500000</v>
      </c>
      <c r="AT38" s="58"/>
      <c r="AU38" s="90">
        <v>250000000</v>
      </c>
      <c r="AV38" s="58"/>
      <c r="AW38" s="58"/>
      <c r="AX38" s="58">
        <v>250000000</v>
      </c>
      <c r="AY38" s="58"/>
      <c r="AZ38" s="122">
        <f>AF38+AK38+AP38+AU38</f>
        <v>500000000</v>
      </c>
      <c r="BA38" s="176" t="s">
        <v>360</v>
      </c>
      <c r="BB38" s="182"/>
    </row>
    <row r="39" spans="1:54" ht="105.75" customHeight="1">
      <c r="A39" s="248"/>
      <c r="B39" s="205"/>
      <c r="C39" s="205"/>
      <c r="D39" s="251"/>
      <c r="E39" s="240"/>
      <c r="F39" s="205"/>
      <c r="G39" s="228"/>
      <c r="H39" s="228"/>
      <c r="I39" s="228"/>
      <c r="J39" s="228"/>
      <c r="K39" s="228"/>
      <c r="L39" s="228"/>
      <c r="M39" s="228"/>
      <c r="N39" s="57" t="s">
        <v>234</v>
      </c>
      <c r="O39" s="59">
        <v>15000000</v>
      </c>
      <c r="P39" s="209"/>
      <c r="Q39" s="209"/>
      <c r="R39" s="209"/>
      <c r="S39" s="209"/>
      <c r="T39" s="72"/>
      <c r="U39" s="72" t="s">
        <v>379</v>
      </c>
      <c r="V39" s="72" t="s">
        <v>379</v>
      </c>
      <c r="W39" s="72" t="s">
        <v>379</v>
      </c>
      <c r="X39" s="72" t="s">
        <v>379</v>
      </c>
      <c r="Y39" s="72" t="s">
        <v>379</v>
      </c>
      <c r="Z39" s="72" t="s">
        <v>379</v>
      </c>
      <c r="AA39" s="72" t="s">
        <v>379</v>
      </c>
      <c r="AB39" s="72" t="s">
        <v>379</v>
      </c>
      <c r="AC39" s="72" t="s">
        <v>379</v>
      </c>
      <c r="AD39" s="72" t="s">
        <v>379</v>
      </c>
      <c r="AE39" s="72"/>
      <c r="AF39" s="95">
        <v>3000000</v>
      </c>
      <c r="AG39" s="58"/>
      <c r="AH39" s="58"/>
      <c r="AI39" s="58">
        <v>3000000</v>
      </c>
      <c r="AJ39" s="58"/>
      <c r="AK39" s="68">
        <v>4500000</v>
      </c>
      <c r="AL39" s="58"/>
      <c r="AM39" s="58"/>
      <c r="AN39" s="58">
        <v>4500000</v>
      </c>
      <c r="AO39" s="58"/>
      <c r="AP39" s="94">
        <v>4500000</v>
      </c>
      <c r="AQ39" s="58"/>
      <c r="AR39" s="58"/>
      <c r="AS39" s="58">
        <v>4500000</v>
      </c>
      <c r="AT39" s="58"/>
      <c r="AU39" s="90">
        <v>3000000</v>
      </c>
      <c r="AV39" s="58"/>
      <c r="AW39" s="58"/>
      <c r="AX39" s="58">
        <v>3000000</v>
      </c>
      <c r="AY39" s="58"/>
      <c r="AZ39" s="122">
        <f>AF39+AK39+AP39+AU39</f>
        <v>15000000</v>
      </c>
      <c r="BA39" s="179"/>
      <c r="BB39" s="183"/>
    </row>
    <row r="40" spans="1:54" ht="56.25" customHeight="1">
      <c r="A40" s="248"/>
      <c r="B40" s="205"/>
      <c r="C40" s="205"/>
      <c r="D40" s="251"/>
      <c r="E40" s="240"/>
      <c r="F40" s="205"/>
      <c r="G40" s="213"/>
      <c r="H40" s="213"/>
      <c r="I40" s="213"/>
      <c r="J40" s="213"/>
      <c r="K40" s="213"/>
      <c r="L40" s="213"/>
      <c r="M40" s="213"/>
      <c r="N40" s="57" t="s">
        <v>235</v>
      </c>
      <c r="O40" s="59">
        <v>15000000</v>
      </c>
      <c r="P40" s="209"/>
      <c r="Q40" s="209"/>
      <c r="R40" s="209"/>
      <c r="S40" s="209"/>
      <c r="T40" s="72"/>
      <c r="U40" s="72"/>
      <c r="V40" s="72"/>
      <c r="W40" s="72"/>
      <c r="X40" s="72"/>
      <c r="Y40" s="72" t="s">
        <v>379</v>
      </c>
      <c r="Z40" s="72" t="s">
        <v>379</v>
      </c>
      <c r="AA40" s="72" t="s">
        <v>379</v>
      </c>
      <c r="AB40" s="72" t="s">
        <v>379</v>
      </c>
      <c r="AC40" s="72" t="s">
        <v>379</v>
      </c>
      <c r="AD40" s="72" t="s">
        <v>379</v>
      </c>
      <c r="AE40" s="72"/>
      <c r="AF40" s="95"/>
      <c r="AG40" s="58"/>
      <c r="AH40" s="58"/>
      <c r="AI40" s="58"/>
      <c r="AJ40" s="58"/>
      <c r="AK40" s="68">
        <v>15000000</v>
      </c>
      <c r="AL40" s="58"/>
      <c r="AM40" s="58"/>
      <c r="AN40" s="58">
        <v>15000000</v>
      </c>
      <c r="AO40" s="58"/>
      <c r="AP40" s="94"/>
      <c r="AQ40" s="58"/>
      <c r="AR40" s="58"/>
      <c r="AS40" s="58"/>
      <c r="AT40" s="58"/>
      <c r="AU40" s="90"/>
      <c r="AV40" s="58"/>
      <c r="AW40" s="58"/>
      <c r="AX40" s="58"/>
      <c r="AY40" s="58"/>
      <c r="AZ40" s="122">
        <f>AF40+AK40+AP40+AU40</f>
        <v>15000000</v>
      </c>
      <c r="BA40" s="179"/>
      <c r="BB40" s="183"/>
    </row>
    <row r="41" spans="1:54" ht="56.25" customHeight="1">
      <c r="A41" s="248"/>
      <c r="B41" s="206"/>
      <c r="C41" s="206"/>
      <c r="D41" s="236"/>
      <c r="E41" s="241"/>
      <c r="F41" s="206"/>
      <c r="G41" s="70">
        <v>28</v>
      </c>
      <c r="H41" s="70">
        <v>3</v>
      </c>
      <c r="I41" s="70">
        <v>11</v>
      </c>
      <c r="J41" s="70">
        <v>11</v>
      </c>
      <c r="K41" s="70">
        <v>31</v>
      </c>
      <c r="L41" s="70">
        <v>82</v>
      </c>
      <c r="M41" s="70">
        <v>3</v>
      </c>
      <c r="N41" s="57" t="s">
        <v>236</v>
      </c>
      <c r="O41" s="59">
        <v>120000000</v>
      </c>
      <c r="P41" s="210"/>
      <c r="Q41" s="210"/>
      <c r="R41" s="210"/>
      <c r="S41" s="210"/>
      <c r="T41" s="72"/>
      <c r="U41" s="72"/>
      <c r="V41" s="72"/>
      <c r="W41" s="72"/>
      <c r="X41" s="72"/>
      <c r="Y41" s="72" t="s">
        <v>379</v>
      </c>
      <c r="Z41" s="72" t="s">
        <v>379</v>
      </c>
      <c r="AA41" s="72" t="s">
        <v>379</v>
      </c>
      <c r="AB41" s="72" t="s">
        <v>379</v>
      </c>
      <c r="AC41" s="72" t="s">
        <v>379</v>
      </c>
      <c r="AD41" s="72" t="s">
        <v>379</v>
      </c>
      <c r="AE41" s="72"/>
      <c r="AF41" s="95"/>
      <c r="AG41" s="58"/>
      <c r="AH41" s="58"/>
      <c r="AI41" s="58"/>
      <c r="AJ41" s="58"/>
      <c r="AK41" s="68">
        <v>120000000</v>
      </c>
      <c r="AL41" s="58"/>
      <c r="AM41" s="58"/>
      <c r="AN41" s="58">
        <v>120000000</v>
      </c>
      <c r="AO41" s="58"/>
      <c r="AP41" s="94"/>
      <c r="AQ41" s="58"/>
      <c r="AR41" s="58"/>
      <c r="AS41" s="58"/>
      <c r="AT41" s="58"/>
      <c r="AU41" s="90"/>
      <c r="AV41" s="58"/>
      <c r="AW41" s="58"/>
      <c r="AX41" s="58"/>
      <c r="AY41" s="58"/>
      <c r="AZ41" s="122">
        <f>AF41+AK41+AP41+AU41</f>
        <v>120000000</v>
      </c>
      <c r="BA41" s="177"/>
      <c r="BB41" s="184"/>
    </row>
    <row r="42" spans="1:54" ht="76.5" customHeight="1">
      <c r="A42" s="248"/>
      <c r="B42" s="204" t="s">
        <v>141</v>
      </c>
      <c r="C42" s="219">
        <v>0.25</v>
      </c>
      <c r="D42" s="229" t="s">
        <v>142</v>
      </c>
      <c r="E42" s="201">
        <v>2012170010083</v>
      </c>
      <c r="F42" s="219" t="s">
        <v>156</v>
      </c>
      <c r="G42" s="70">
        <v>28</v>
      </c>
      <c r="H42" s="70">
        <v>3</v>
      </c>
      <c r="I42" s="70">
        <v>11</v>
      </c>
      <c r="J42" s="70">
        <v>11</v>
      </c>
      <c r="K42" s="70">
        <v>32</v>
      </c>
      <c r="L42" s="70">
        <v>83</v>
      </c>
      <c r="M42" s="70">
        <v>4</v>
      </c>
      <c r="N42" s="58" t="s">
        <v>237</v>
      </c>
      <c r="O42" s="59">
        <v>81085767</v>
      </c>
      <c r="P42" s="208" t="s">
        <v>174</v>
      </c>
      <c r="Q42" s="198" t="s">
        <v>205</v>
      </c>
      <c r="R42" s="176">
        <v>23</v>
      </c>
      <c r="S42" s="176">
        <v>30</v>
      </c>
      <c r="T42" s="72"/>
      <c r="U42" s="72"/>
      <c r="V42" s="72"/>
      <c r="W42" s="72"/>
      <c r="X42" s="72"/>
      <c r="Y42" s="58" t="s">
        <v>379</v>
      </c>
      <c r="Z42" s="58" t="s">
        <v>379</v>
      </c>
      <c r="AA42" s="58" t="s">
        <v>379</v>
      </c>
      <c r="AB42" s="58" t="s">
        <v>379</v>
      </c>
      <c r="AC42" s="58" t="s">
        <v>379</v>
      </c>
      <c r="AD42" s="58" t="s">
        <v>379</v>
      </c>
      <c r="AE42" s="58"/>
      <c r="AF42" s="95">
        <v>42000000</v>
      </c>
      <c r="AG42" s="58"/>
      <c r="AH42" s="58"/>
      <c r="AI42" s="58">
        <v>42000000</v>
      </c>
      <c r="AJ42" s="58"/>
      <c r="AK42" s="68"/>
      <c r="AL42" s="58"/>
      <c r="AM42" s="58"/>
      <c r="AN42" s="58"/>
      <c r="AO42" s="58"/>
      <c r="AP42" s="94">
        <v>39085767</v>
      </c>
      <c r="AQ42" s="58"/>
      <c r="AR42" s="58"/>
      <c r="AS42" s="58">
        <v>39085767</v>
      </c>
      <c r="AT42" s="58"/>
      <c r="AU42" s="90"/>
      <c r="AV42" s="58"/>
      <c r="AW42" s="58"/>
      <c r="AX42" s="58"/>
      <c r="AY42" s="58"/>
      <c r="AZ42" s="122">
        <f aca="true" t="shared" si="1" ref="AZ42:AZ105">AF42+AK42+AP42+AU42</f>
        <v>81085767</v>
      </c>
      <c r="BA42" s="176" t="s">
        <v>353</v>
      </c>
      <c r="BB42" s="69"/>
    </row>
    <row r="43" spans="1:54" ht="51" customHeight="1">
      <c r="A43" s="248"/>
      <c r="B43" s="205"/>
      <c r="C43" s="220"/>
      <c r="D43" s="230"/>
      <c r="E43" s="202"/>
      <c r="F43" s="220"/>
      <c r="G43" s="70">
        <v>28</v>
      </c>
      <c r="H43" s="70">
        <v>3</v>
      </c>
      <c r="I43" s="70">
        <v>11</v>
      </c>
      <c r="J43" s="70">
        <v>11</v>
      </c>
      <c r="K43" s="70">
        <v>32</v>
      </c>
      <c r="L43" s="70">
        <v>83</v>
      </c>
      <c r="M43" s="70">
        <v>2</v>
      </c>
      <c r="N43" s="58" t="s">
        <v>238</v>
      </c>
      <c r="O43" s="59">
        <v>850000000</v>
      </c>
      <c r="P43" s="209"/>
      <c r="Q43" s="199"/>
      <c r="R43" s="179"/>
      <c r="S43" s="179"/>
      <c r="T43" s="58"/>
      <c r="U43" s="58"/>
      <c r="V43" s="58" t="s">
        <v>379</v>
      </c>
      <c r="W43" s="58" t="s">
        <v>379</v>
      </c>
      <c r="X43" s="58" t="s">
        <v>379</v>
      </c>
      <c r="Y43" s="58" t="s">
        <v>379</v>
      </c>
      <c r="Z43" s="58"/>
      <c r="AA43" s="58"/>
      <c r="AB43" s="58"/>
      <c r="AC43" s="58"/>
      <c r="AD43" s="58"/>
      <c r="AE43" s="58"/>
      <c r="AF43" s="95">
        <v>850000000</v>
      </c>
      <c r="AG43" s="58"/>
      <c r="AH43" s="58"/>
      <c r="AI43" s="58">
        <v>850000000</v>
      </c>
      <c r="AJ43" s="58"/>
      <c r="AK43" s="68"/>
      <c r="AL43" s="58"/>
      <c r="AM43" s="58"/>
      <c r="AN43" s="58"/>
      <c r="AO43" s="58"/>
      <c r="AP43" s="94"/>
      <c r="AQ43" s="58"/>
      <c r="AR43" s="58"/>
      <c r="AS43" s="58"/>
      <c r="AT43" s="58"/>
      <c r="AU43" s="90"/>
      <c r="AV43" s="58"/>
      <c r="AW43" s="58"/>
      <c r="AX43" s="58"/>
      <c r="AY43" s="58"/>
      <c r="AZ43" s="122">
        <f t="shared" si="1"/>
        <v>850000000</v>
      </c>
      <c r="BA43" s="179"/>
      <c r="BB43" s="69"/>
    </row>
    <row r="44" spans="1:54" ht="51" customHeight="1">
      <c r="A44" s="248"/>
      <c r="B44" s="205"/>
      <c r="C44" s="221"/>
      <c r="D44" s="231"/>
      <c r="E44" s="203"/>
      <c r="F44" s="221"/>
      <c r="G44" s="70">
        <v>28</v>
      </c>
      <c r="H44" s="70">
        <v>3</v>
      </c>
      <c r="I44" s="70">
        <v>81</v>
      </c>
      <c r="J44" s="70">
        <v>11</v>
      </c>
      <c r="K44" s="70">
        <v>32</v>
      </c>
      <c r="L44" s="70">
        <v>83</v>
      </c>
      <c r="M44" s="70">
        <v>2</v>
      </c>
      <c r="N44" s="58" t="s">
        <v>238</v>
      </c>
      <c r="O44" s="59">
        <v>840000000</v>
      </c>
      <c r="P44" s="210"/>
      <c r="Q44" s="200"/>
      <c r="R44" s="177"/>
      <c r="S44" s="177"/>
      <c r="T44" s="58"/>
      <c r="U44" s="58"/>
      <c r="V44" s="58" t="s">
        <v>379</v>
      </c>
      <c r="W44" s="58" t="s">
        <v>379</v>
      </c>
      <c r="X44" s="58" t="s">
        <v>379</v>
      </c>
      <c r="Y44" s="58" t="s">
        <v>379</v>
      </c>
      <c r="Z44" s="58"/>
      <c r="AA44" s="58"/>
      <c r="AB44" s="58"/>
      <c r="AC44" s="58"/>
      <c r="AD44" s="58"/>
      <c r="AE44" s="58"/>
      <c r="AF44" s="95">
        <v>840000000</v>
      </c>
      <c r="AG44" s="58"/>
      <c r="AH44" s="58"/>
      <c r="AI44" s="58">
        <v>840000000</v>
      </c>
      <c r="AJ44" s="58"/>
      <c r="AK44" s="68"/>
      <c r="AL44" s="58"/>
      <c r="AM44" s="58"/>
      <c r="AN44" s="58"/>
      <c r="AO44" s="58"/>
      <c r="AP44" s="94"/>
      <c r="AQ44" s="58"/>
      <c r="AR44" s="58"/>
      <c r="AS44" s="58"/>
      <c r="AT44" s="58"/>
      <c r="AU44" s="90"/>
      <c r="AV44" s="58"/>
      <c r="AW44" s="58"/>
      <c r="AX44" s="58"/>
      <c r="AY44" s="58"/>
      <c r="AZ44" s="122">
        <f t="shared" si="1"/>
        <v>840000000</v>
      </c>
      <c r="BA44" s="177"/>
      <c r="BB44" s="69"/>
    </row>
    <row r="45" spans="1:54" ht="51" customHeight="1">
      <c r="A45" s="248"/>
      <c r="B45" s="205"/>
      <c r="C45" s="219">
        <v>0.75</v>
      </c>
      <c r="D45" s="222" t="s">
        <v>143</v>
      </c>
      <c r="E45" s="201">
        <v>2012170010084</v>
      </c>
      <c r="F45" s="204" t="s">
        <v>157</v>
      </c>
      <c r="G45" s="70">
        <v>28</v>
      </c>
      <c r="H45" s="70">
        <v>3</v>
      </c>
      <c r="I45" s="70">
        <v>11</v>
      </c>
      <c r="J45" s="70">
        <v>11</v>
      </c>
      <c r="K45" s="70">
        <v>32</v>
      </c>
      <c r="L45" s="70">
        <v>84</v>
      </c>
      <c r="M45" s="70">
        <v>6</v>
      </c>
      <c r="N45" s="58" t="s">
        <v>239</v>
      </c>
      <c r="O45" s="60">
        <v>20000000</v>
      </c>
      <c r="P45" s="208" t="s">
        <v>175</v>
      </c>
      <c r="Q45" s="198" t="s">
        <v>206</v>
      </c>
      <c r="R45" s="178">
        <v>1</v>
      </c>
      <c r="S45" s="178">
        <v>1</v>
      </c>
      <c r="T45" s="178" t="s">
        <v>379</v>
      </c>
      <c r="U45" s="178" t="s">
        <v>379</v>
      </c>
      <c r="V45" s="178" t="s">
        <v>379</v>
      </c>
      <c r="W45" s="178" t="s">
        <v>379</v>
      </c>
      <c r="X45" s="178" t="s">
        <v>379</v>
      </c>
      <c r="Y45" s="178" t="s">
        <v>379</v>
      </c>
      <c r="Z45" s="178" t="s">
        <v>379</v>
      </c>
      <c r="AA45" s="178" t="s">
        <v>379</v>
      </c>
      <c r="AB45" s="178" t="s">
        <v>379</v>
      </c>
      <c r="AC45" s="178" t="s">
        <v>379</v>
      </c>
      <c r="AD45" s="178" t="s">
        <v>379</v>
      </c>
      <c r="AE45" s="178" t="s">
        <v>379</v>
      </c>
      <c r="AF45" s="95">
        <v>20000000</v>
      </c>
      <c r="AG45" s="58"/>
      <c r="AH45" s="58"/>
      <c r="AI45" s="58">
        <v>20000000</v>
      </c>
      <c r="AJ45" s="58"/>
      <c r="AK45" s="68"/>
      <c r="AL45" s="58"/>
      <c r="AM45" s="58"/>
      <c r="AN45" s="58"/>
      <c r="AO45" s="58"/>
      <c r="AP45" s="94"/>
      <c r="AQ45" s="58"/>
      <c r="AR45" s="58"/>
      <c r="AS45" s="58"/>
      <c r="AT45" s="58"/>
      <c r="AU45" s="90"/>
      <c r="AV45" s="58"/>
      <c r="AW45" s="58"/>
      <c r="AX45" s="58"/>
      <c r="AY45" s="58"/>
      <c r="AZ45" s="122">
        <f t="shared" si="1"/>
        <v>20000000</v>
      </c>
      <c r="BA45" s="176" t="s">
        <v>361</v>
      </c>
      <c r="BB45" s="69"/>
    </row>
    <row r="46" spans="1:54" ht="154.5" customHeight="1">
      <c r="A46" s="248"/>
      <c r="B46" s="205"/>
      <c r="C46" s="220"/>
      <c r="D46" s="223"/>
      <c r="E46" s="202"/>
      <c r="F46" s="205"/>
      <c r="G46" s="70">
        <v>28</v>
      </c>
      <c r="H46" s="70">
        <v>3</v>
      </c>
      <c r="I46" s="70">
        <v>33</v>
      </c>
      <c r="J46" s="70">
        <v>11</v>
      </c>
      <c r="K46" s="70">
        <v>32</v>
      </c>
      <c r="L46" s="70">
        <v>84</v>
      </c>
      <c r="M46" s="70">
        <v>5</v>
      </c>
      <c r="N46" s="58" t="s">
        <v>374</v>
      </c>
      <c r="O46" s="60">
        <v>330067015</v>
      </c>
      <c r="P46" s="209"/>
      <c r="Q46" s="199"/>
      <c r="R46" s="179"/>
      <c r="S46" s="180"/>
      <c r="T46" s="180"/>
      <c r="U46" s="180"/>
      <c r="V46" s="180"/>
      <c r="W46" s="180"/>
      <c r="X46" s="180"/>
      <c r="Y46" s="180"/>
      <c r="Z46" s="180"/>
      <c r="AA46" s="180"/>
      <c r="AB46" s="180"/>
      <c r="AC46" s="180"/>
      <c r="AD46" s="180"/>
      <c r="AE46" s="180"/>
      <c r="AF46" s="95">
        <v>9000000</v>
      </c>
      <c r="AG46" s="58">
        <v>9000000</v>
      </c>
      <c r="AH46" s="58"/>
      <c r="AI46" s="58"/>
      <c r="AJ46" s="58"/>
      <c r="AK46" s="68">
        <v>9000000</v>
      </c>
      <c r="AL46" s="120">
        <v>9000000</v>
      </c>
      <c r="AM46" s="120"/>
      <c r="AN46" s="120"/>
      <c r="AO46" s="58"/>
      <c r="AP46" s="94">
        <v>9000000</v>
      </c>
      <c r="AQ46" s="58">
        <v>9000000</v>
      </c>
      <c r="AR46" s="58"/>
      <c r="AS46" s="58"/>
      <c r="AT46" s="58"/>
      <c r="AU46" s="90">
        <v>49000000</v>
      </c>
      <c r="AV46" s="58">
        <v>49000000</v>
      </c>
      <c r="AW46" s="58"/>
      <c r="AX46" s="58"/>
      <c r="AY46" s="58"/>
      <c r="AZ46" s="122">
        <f t="shared" si="1"/>
        <v>76000000</v>
      </c>
      <c r="BA46" s="179"/>
      <c r="BB46" s="69"/>
    </row>
    <row r="47" spans="1:54" ht="57" customHeight="1">
      <c r="A47" s="248"/>
      <c r="B47" s="205"/>
      <c r="C47" s="220"/>
      <c r="D47" s="223"/>
      <c r="E47" s="202"/>
      <c r="F47" s="205"/>
      <c r="G47" s="70">
        <v>28</v>
      </c>
      <c r="H47" s="70">
        <v>3</v>
      </c>
      <c r="I47" s="70">
        <v>11</v>
      </c>
      <c r="J47" s="70">
        <v>11</v>
      </c>
      <c r="K47" s="70">
        <v>32</v>
      </c>
      <c r="L47" s="70">
        <v>84</v>
      </c>
      <c r="M47" s="70">
        <v>3</v>
      </c>
      <c r="N47" s="214" t="s">
        <v>375</v>
      </c>
      <c r="O47" s="60">
        <v>230000000</v>
      </c>
      <c r="P47" s="209"/>
      <c r="Q47" s="199"/>
      <c r="R47" s="179"/>
      <c r="S47" s="180"/>
      <c r="T47" s="180"/>
      <c r="U47" s="180"/>
      <c r="V47" s="180"/>
      <c r="W47" s="180"/>
      <c r="X47" s="180"/>
      <c r="Y47" s="180"/>
      <c r="Z47" s="180"/>
      <c r="AA47" s="180"/>
      <c r="AB47" s="180"/>
      <c r="AC47" s="180"/>
      <c r="AD47" s="180"/>
      <c r="AE47" s="180"/>
      <c r="AF47" s="95">
        <v>130000000</v>
      </c>
      <c r="AG47" s="58"/>
      <c r="AH47" s="58"/>
      <c r="AI47" s="58">
        <v>130000000</v>
      </c>
      <c r="AJ47" s="58"/>
      <c r="AK47" s="68">
        <v>100000000</v>
      </c>
      <c r="AL47" s="120"/>
      <c r="AM47" s="120"/>
      <c r="AN47" s="120">
        <v>100000000</v>
      </c>
      <c r="AO47" s="58"/>
      <c r="AP47" s="94"/>
      <c r="AQ47" s="58"/>
      <c r="AR47" s="58"/>
      <c r="AS47" s="58"/>
      <c r="AT47" s="58"/>
      <c r="AU47" s="90"/>
      <c r="AV47" s="58"/>
      <c r="AW47" s="58"/>
      <c r="AX47" s="58"/>
      <c r="AY47" s="58"/>
      <c r="AZ47" s="122">
        <f t="shared" si="1"/>
        <v>230000000</v>
      </c>
      <c r="BA47" s="179"/>
      <c r="BB47" s="69"/>
    </row>
    <row r="48" spans="1:54" ht="57" customHeight="1">
      <c r="A48" s="248"/>
      <c r="B48" s="205"/>
      <c r="C48" s="220"/>
      <c r="D48" s="223"/>
      <c r="E48" s="202"/>
      <c r="F48" s="205"/>
      <c r="G48" s="70">
        <v>28</v>
      </c>
      <c r="H48" s="70">
        <v>3</v>
      </c>
      <c r="I48" s="70">
        <v>33</v>
      </c>
      <c r="J48" s="70">
        <v>11</v>
      </c>
      <c r="K48" s="70">
        <v>32</v>
      </c>
      <c r="L48" s="70">
        <v>84</v>
      </c>
      <c r="M48" s="70">
        <v>80</v>
      </c>
      <c r="N48" s="225"/>
      <c r="O48" s="60">
        <v>37598693</v>
      </c>
      <c r="P48" s="209"/>
      <c r="Q48" s="199"/>
      <c r="R48" s="179"/>
      <c r="S48" s="180"/>
      <c r="T48" s="180"/>
      <c r="U48" s="180"/>
      <c r="V48" s="180"/>
      <c r="W48" s="180"/>
      <c r="X48" s="180"/>
      <c r="Y48" s="180"/>
      <c r="Z48" s="180"/>
      <c r="AA48" s="180"/>
      <c r="AB48" s="180"/>
      <c r="AC48" s="180"/>
      <c r="AD48" s="180"/>
      <c r="AE48" s="180"/>
      <c r="AF48" s="95">
        <v>10254189</v>
      </c>
      <c r="AG48" s="117">
        <v>10254189</v>
      </c>
      <c r="AH48" s="58"/>
      <c r="AI48" s="58"/>
      <c r="AJ48" s="58"/>
      <c r="AK48" s="68">
        <v>10254189</v>
      </c>
      <c r="AL48" s="120">
        <v>10254189</v>
      </c>
      <c r="AM48" s="120"/>
      <c r="AN48" s="120"/>
      <c r="AO48" s="58"/>
      <c r="AP48" s="94">
        <v>10254189</v>
      </c>
      <c r="AQ48" s="58">
        <v>10254189</v>
      </c>
      <c r="AR48" s="58"/>
      <c r="AS48" s="58"/>
      <c r="AT48" s="58"/>
      <c r="AU48" s="90">
        <v>6836126</v>
      </c>
      <c r="AV48" s="58">
        <v>6836126</v>
      </c>
      <c r="AW48" s="58"/>
      <c r="AX48" s="58"/>
      <c r="AY48" s="58"/>
      <c r="AZ48" s="122">
        <f t="shared" si="1"/>
        <v>37598693</v>
      </c>
      <c r="BA48" s="179"/>
      <c r="BB48" s="69"/>
    </row>
    <row r="49" spans="1:54" ht="57" customHeight="1">
      <c r="A49" s="248"/>
      <c r="B49" s="205"/>
      <c r="C49" s="220"/>
      <c r="D49" s="223"/>
      <c r="E49" s="202"/>
      <c r="F49" s="205"/>
      <c r="G49" s="70">
        <v>28</v>
      </c>
      <c r="H49" s="70">
        <v>3</v>
      </c>
      <c r="I49" s="70">
        <v>33</v>
      </c>
      <c r="J49" s="70">
        <v>11</v>
      </c>
      <c r="K49" s="70">
        <v>32</v>
      </c>
      <c r="L49" s="70">
        <v>84</v>
      </c>
      <c r="M49" s="70">
        <v>81</v>
      </c>
      <c r="N49" s="225"/>
      <c r="O49" s="60">
        <v>638375182</v>
      </c>
      <c r="P49" s="209"/>
      <c r="Q49" s="199"/>
      <c r="R49" s="179"/>
      <c r="S49" s="180"/>
      <c r="T49" s="180"/>
      <c r="U49" s="180"/>
      <c r="V49" s="180"/>
      <c r="W49" s="180"/>
      <c r="X49" s="180"/>
      <c r="Y49" s="180"/>
      <c r="Z49" s="180"/>
      <c r="AA49" s="180"/>
      <c r="AB49" s="180"/>
      <c r="AC49" s="180"/>
      <c r="AD49" s="180"/>
      <c r="AE49" s="180"/>
      <c r="AF49" s="95">
        <v>170233382</v>
      </c>
      <c r="AG49" s="117">
        <v>170233382</v>
      </c>
      <c r="AH49" s="58"/>
      <c r="AI49" s="58"/>
      <c r="AJ49" s="58"/>
      <c r="AK49" s="68">
        <v>191512555</v>
      </c>
      <c r="AL49" s="120">
        <v>191512555</v>
      </c>
      <c r="AM49" s="120"/>
      <c r="AN49" s="120"/>
      <c r="AO49" s="58"/>
      <c r="AP49" s="121">
        <v>148954209.13</v>
      </c>
      <c r="AQ49" s="58">
        <v>148954209</v>
      </c>
      <c r="AR49" s="58"/>
      <c r="AS49" s="58"/>
      <c r="AT49" s="58"/>
      <c r="AU49" s="90">
        <v>127675036</v>
      </c>
      <c r="AV49" s="58">
        <v>127675036</v>
      </c>
      <c r="AW49" s="58"/>
      <c r="AX49" s="58"/>
      <c r="AY49" s="58"/>
      <c r="AZ49" s="122">
        <f t="shared" si="1"/>
        <v>638375182.13</v>
      </c>
      <c r="BA49" s="179"/>
      <c r="BB49" s="69"/>
    </row>
    <row r="50" spans="1:54" ht="57" customHeight="1">
      <c r="A50" s="248"/>
      <c r="B50" s="205"/>
      <c r="C50" s="220"/>
      <c r="D50" s="223"/>
      <c r="E50" s="202"/>
      <c r="F50" s="205"/>
      <c r="G50" s="70">
        <v>28</v>
      </c>
      <c r="H50" s="70">
        <v>3</v>
      </c>
      <c r="I50" s="70">
        <v>33</v>
      </c>
      <c r="J50" s="70">
        <v>11</v>
      </c>
      <c r="K50" s="70">
        <v>32</v>
      </c>
      <c r="L50" s="70">
        <v>84</v>
      </c>
      <c r="M50" s="70">
        <v>3</v>
      </c>
      <c r="N50" s="225"/>
      <c r="O50" s="60">
        <v>11451043</v>
      </c>
      <c r="P50" s="209"/>
      <c r="Q50" s="199"/>
      <c r="R50" s="179"/>
      <c r="S50" s="180"/>
      <c r="T50" s="180"/>
      <c r="U50" s="180"/>
      <c r="V50" s="180"/>
      <c r="W50" s="180"/>
      <c r="X50" s="180"/>
      <c r="Y50" s="180"/>
      <c r="Z50" s="180"/>
      <c r="AA50" s="180"/>
      <c r="AB50" s="180"/>
      <c r="AC50" s="180"/>
      <c r="AD50" s="180"/>
      <c r="AE50" s="180"/>
      <c r="AF50" s="95">
        <v>11451043</v>
      </c>
      <c r="AG50" s="117">
        <v>11451043</v>
      </c>
      <c r="AH50" s="58"/>
      <c r="AI50" s="58"/>
      <c r="AJ50" s="58"/>
      <c r="AK50" s="68"/>
      <c r="AL50" s="58"/>
      <c r="AM50" s="58"/>
      <c r="AN50" s="58"/>
      <c r="AO50" s="58"/>
      <c r="AP50" s="94"/>
      <c r="AQ50" s="58"/>
      <c r="AR50" s="58"/>
      <c r="AS50" s="58"/>
      <c r="AT50" s="58"/>
      <c r="AU50" s="90"/>
      <c r="AV50" s="58"/>
      <c r="AW50" s="58"/>
      <c r="AX50" s="58"/>
      <c r="AY50" s="58"/>
      <c r="AZ50" s="122">
        <f t="shared" si="1"/>
        <v>11451043</v>
      </c>
      <c r="BA50" s="179"/>
      <c r="BB50" s="69"/>
    </row>
    <row r="51" spans="1:54" ht="57" customHeight="1">
      <c r="A51" s="248"/>
      <c r="B51" s="206"/>
      <c r="C51" s="221"/>
      <c r="D51" s="224"/>
      <c r="E51" s="203"/>
      <c r="F51" s="206"/>
      <c r="G51" s="70">
        <v>28</v>
      </c>
      <c r="H51" s="70">
        <v>3</v>
      </c>
      <c r="I51" s="70">
        <v>83</v>
      </c>
      <c r="J51" s="70">
        <v>11</v>
      </c>
      <c r="K51" s="70">
        <v>32</v>
      </c>
      <c r="L51" s="70">
        <v>84</v>
      </c>
      <c r="M51" s="70">
        <v>3</v>
      </c>
      <c r="N51" s="215"/>
      <c r="O51" s="60">
        <v>680974164</v>
      </c>
      <c r="P51" s="210"/>
      <c r="Q51" s="200"/>
      <c r="R51" s="177"/>
      <c r="S51" s="181"/>
      <c r="T51" s="181"/>
      <c r="U51" s="181"/>
      <c r="V51" s="181"/>
      <c r="W51" s="181"/>
      <c r="X51" s="181"/>
      <c r="Y51" s="181"/>
      <c r="Z51" s="181"/>
      <c r="AA51" s="181"/>
      <c r="AB51" s="181"/>
      <c r="AC51" s="181"/>
      <c r="AD51" s="181"/>
      <c r="AE51" s="181"/>
      <c r="AF51" s="95">
        <v>680974164</v>
      </c>
      <c r="AG51" s="117">
        <v>680974164</v>
      </c>
      <c r="AH51" s="58"/>
      <c r="AI51" s="58"/>
      <c r="AJ51" s="58"/>
      <c r="AK51" s="68"/>
      <c r="AL51" s="58"/>
      <c r="AM51" s="58"/>
      <c r="AN51" s="58"/>
      <c r="AO51" s="58"/>
      <c r="AP51" s="94"/>
      <c r="AQ51" s="58"/>
      <c r="AR51" s="58"/>
      <c r="AS51" s="58"/>
      <c r="AT51" s="58"/>
      <c r="AU51" s="90"/>
      <c r="AV51" s="58"/>
      <c r="AW51" s="58"/>
      <c r="AX51" s="58"/>
      <c r="AY51" s="58"/>
      <c r="AZ51" s="122">
        <f t="shared" si="1"/>
        <v>680974164</v>
      </c>
      <c r="BA51" s="177"/>
      <c r="BB51" s="69"/>
    </row>
    <row r="52" spans="1:54" ht="88.5" customHeight="1">
      <c r="A52" s="248"/>
      <c r="B52" s="253" t="s">
        <v>144</v>
      </c>
      <c r="C52" s="40">
        <v>0.4</v>
      </c>
      <c r="D52" s="41" t="s">
        <v>145</v>
      </c>
      <c r="E52" s="252">
        <v>2012170010085</v>
      </c>
      <c r="F52" s="235" t="s">
        <v>158</v>
      </c>
      <c r="G52" s="58"/>
      <c r="H52" s="58"/>
      <c r="I52" s="58"/>
      <c r="J52" s="58"/>
      <c r="K52" s="58"/>
      <c r="L52" s="58"/>
      <c r="M52" s="58"/>
      <c r="N52" s="58"/>
      <c r="O52" s="58"/>
      <c r="P52" s="71" t="s">
        <v>176</v>
      </c>
      <c r="Q52" s="53" t="s">
        <v>207</v>
      </c>
      <c r="R52" s="58"/>
      <c r="S52" s="72"/>
      <c r="T52" s="58"/>
      <c r="U52" s="58"/>
      <c r="V52" s="58"/>
      <c r="W52" s="58"/>
      <c r="X52" s="58"/>
      <c r="Y52" s="58"/>
      <c r="Z52" s="58"/>
      <c r="AA52" s="58"/>
      <c r="AB52" s="58"/>
      <c r="AC52" s="58"/>
      <c r="AD52" s="58"/>
      <c r="AE52" s="58"/>
      <c r="AF52" s="95"/>
      <c r="AG52" s="58"/>
      <c r="AH52" s="58"/>
      <c r="AI52" s="58"/>
      <c r="AJ52" s="58"/>
      <c r="AK52" s="68"/>
      <c r="AL52" s="58"/>
      <c r="AM52" s="58"/>
      <c r="AN52" s="58"/>
      <c r="AO52" s="58"/>
      <c r="AP52" s="94"/>
      <c r="AQ52" s="58"/>
      <c r="AR52" s="58"/>
      <c r="AS52" s="58"/>
      <c r="AT52" s="58"/>
      <c r="AU52" s="90"/>
      <c r="AV52" s="58"/>
      <c r="AW52" s="58"/>
      <c r="AX52" s="58"/>
      <c r="AY52" s="58"/>
      <c r="AZ52" s="122">
        <f t="shared" si="1"/>
        <v>0</v>
      </c>
      <c r="BA52" s="176" t="s">
        <v>362</v>
      </c>
      <c r="BB52" s="182" t="s">
        <v>381</v>
      </c>
    </row>
    <row r="53" spans="1:54" ht="111.75" customHeight="1">
      <c r="A53" s="248"/>
      <c r="B53" s="254"/>
      <c r="C53" s="40">
        <v>0.4</v>
      </c>
      <c r="D53" s="41" t="s">
        <v>146</v>
      </c>
      <c r="E53" s="252"/>
      <c r="F53" s="236"/>
      <c r="G53" s="58"/>
      <c r="H53" s="58"/>
      <c r="I53" s="58"/>
      <c r="J53" s="58"/>
      <c r="K53" s="58"/>
      <c r="L53" s="58"/>
      <c r="M53" s="58"/>
      <c r="N53" s="58"/>
      <c r="O53" s="58"/>
      <c r="P53" s="71" t="s">
        <v>177</v>
      </c>
      <c r="Q53" s="53" t="s">
        <v>208</v>
      </c>
      <c r="R53" s="58"/>
      <c r="S53" s="72"/>
      <c r="T53" s="58"/>
      <c r="U53" s="58"/>
      <c r="V53" s="58"/>
      <c r="W53" s="58"/>
      <c r="X53" s="58"/>
      <c r="Y53" s="58"/>
      <c r="Z53" s="58"/>
      <c r="AA53" s="58"/>
      <c r="AB53" s="58"/>
      <c r="AC53" s="58"/>
      <c r="AD53" s="58"/>
      <c r="AE53" s="58"/>
      <c r="AF53" s="95"/>
      <c r="AG53" s="58"/>
      <c r="AH53" s="58"/>
      <c r="AI53" s="58"/>
      <c r="AJ53" s="58"/>
      <c r="AK53" s="68"/>
      <c r="AL53" s="58"/>
      <c r="AM53" s="58"/>
      <c r="AN53" s="58"/>
      <c r="AO53" s="58"/>
      <c r="AP53" s="94"/>
      <c r="AQ53" s="58"/>
      <c r="AR53" s="58"/>
      <c r="AS53" s="58"/>
      <c r="AT53" s="58"/>
      <c r="AU53" s="90"/>
      <c r="AV53" s="58"/>
      <c r="AW53" s="58"/>
      <c r="AX53" s="58"/>
      <c r="AY53" s="58"/>
      <c r="AZ53" s="122">
        <f t="shared" si="1"/>
        <v>0</v>
      </c>
      <c r="BA53" s="177"/>
      <c r="BB53" s="184"/>
    </row>
    <row r="54" spans="1:54" ht="163.5" customHeight="1">
      <c r="A54" s="248"/>
      <c r="B54" s="255"/>
      <c r="C54" s="40">
        <v>0.2</v>
      </c>
      <c r="D54" s="41" t="s">
        <v>147</v>
      </c>
      <c r="E54" s="55">
        <v>2012170010088</v>
      </c>
      <c r="F54" s="46" t="s">
        <v>159</v>
      </c>
      <c r="G54" s="42">
        <v>26</v>
      </c>
      <c r="H54" s="42">
        <v>3</v>
      </c>
      <c r="I54" s="42">
        <v>33</v>
      </c>
      <c r="J54" s="42">
        <v>11</v>
      </c>
      <c r="K54" s="42">
        <v>34</v>
      </c>
      <c r="L54" s="42">
        <v>88</v>
      </c>
      <c r="M54" s="42">
        <v>3</v>
      </c>
      <c r="N54" s="58" t="s">
        <v>367</v>
      </c>
      <c r="O54" s="60">
        <v>100000000</v>
      </c>
      <c r="P54" s="71" t="s">
        <v>178</v>
      </c>
      <c r="Q54" s="53" t="s">
        <v>209</v>
      </c>
      <c r="R54" s="118">
        <v>0.596</v>
      </c>
      <c r="S54" s="89">
        <v>0.5</v>
      </c>
      <c r="T54" s="72"/>
      <c r="U54" s="72"/>
      <c r="V54" s="72"/>
      <c r="W54" s="72"/>
      <c r="X54" s="89" t="s">
        <v>379</v>
      </c>
      <c r="Y54" s="89" t="s">
        <v>379</v>
      </c>
      <c r="Z54" s="89" t="s">
        <v>379</v>
      </c>
      <c r="AA54" s="89" t="s">
        <v>379</v>
      </c>
      <c r="AB54" s="89" t="s">
        <v>379</v>
      </c>
      <c r="AC54" s="89" t="s">
        <v>379</v>
      </c>
      <c r="AD54" s="89" t="s">
        <v>379</v>
      </c>
      <c r="AE54" s="89" t="s">
        <v>379</v>
      </c>
      <c r="AF54" s="95"/>
      <c r="AG54" s="58"/>
      <c r="AH54" s="58"/>
      <c r="AI54" s="58"/>
      <c r="AJ54" s="58"/>
      <c r="AK54" s="68">
        <v>50000000</v>
      </c>
      <c r="AL54" s="58"/>
      <c r="AM54" s="58"/>
      <c r="AN54" s="58">
        <v>50000000</v>
      </c>
      <c r="AO54" s="58"/>
      <c r="AP54" s="94">
        <v>50000000</v>
      </c>
      <c r="AQ54" s="58"/>
      <c r="AR54" s="58"/>
      <c r="AS54" s="58">
        <v>50000000</v>
      </c>
      <c r="AT54" s="58"/>
      <c r="AU54" s="90"/>
      <c r="AV54" s="58"/>
      <c r="AW54" s="58"/>
      <c r="AX54" s="58"/>
      <c r="AY54" s="58"/>
      <c r="AZ54" s="122">
        <f t="shared" si="1"/>
        <v>100000000</v>
      </c>
      <c r="BA54" s="58" t="s">
        <v>363</v>
      </c>
      <c r="BB54" s="69"/>
    </row>
    <row r="55" spans="1:54" ht="76.5" customHeight="1">
      <c r="A55" s="248"/>
      <c r="B55" s="247" t="s">
        <v>148</v>
      </c>
      <c r="C55" s="219">
        <v>0.35</v>
      </c>
      <c r="D55" s="219" t="s">
        <v>149</v>
      </c>
      <c r="E55" s="201">
        <v>2012170010089</v>
      </c>
      <c r="F55" s="226" t="s">
        <v>160</v>
      </c>
      <c r="G55" s="70">
        <v>28</v>
      </c>
      <c r="H55" s="70">
        <v>3</v>
      </c>
      <c r="I55" s="70">
        <v>11</v>
      </c>
      <c r="J55" s="70">
        <v>11</v>
      </c>
      <c r="K55" s="70">
        <v>33</v>
      </c>
      <c r="L55" s="70">
        <v>89</v>
      </c>
      <c r="M55" s="70">
        <v>4</v>
      </c>
      <c r="N55" s="56" t="s">
        <v>323</v>
      </c>
      <c r="O55" s="60">
        <v>55000000</v>
      </c>
      <c r="P55" s="208" t="s">
        <v>179</v>
      </c>
      <c r="Q55" s="198" t="s">
        <v>210</v>
      </c>
      <c r="R55" s="178">
        <v>1</v>
      </c>
      <c r="S55" s="178">
        <v>1</v>
      </c>
      <c r="T55" s="176"/>
      <c r="U55" s="185" t="s">
        <v>379</v>
      </c>
      <c r="V55" s="185" t="s">
        <v>379</v>
      </c>
      <c r="W55" s="185" t="s">
        <v>379</v>
      </c>
      <c r="X55" s="185" t="s">
        <v>379</v>
      </c>
      <c r="Y55" s="185" t="s">
        <v>379</v>
      </c>
      <c r="Z55" s="185" t="s">
        <v>379</v>
      </c>
      <c r="AA55" s="185" t="s">
        <v>379</v>
      </c>
      <c r="AB55" s="185" t="s">
        <v>379</v>
      </c>
      <c r="AC55" s="185" t="s">
        <v>379</v>
      </c>
      <c r="AD55" s="185" t="s">
        <v>379</v>
      </c>
      <c r="AE55" s="185"/>
      <c r="AF55" s="95">
        <v>30000000</v>
      </c>
      <c r="AG55" s="58"/>
      <c r="AH55" s="58"/>
      <c r="AI55" s="58">
        <v>30000000</v>
      </c>
      <c r="AJ55" s="58"/>
      <c r="AK55" s="68">
        <v>15000000</v>
      </c>
      <c r="AL55" s="58"/>
      <c r="AM55" s="58"/>
      <c r="AN55" s="58">
        <v>15000000</v>
      </c>
      <c r="AO55" s="58"/>
      <c r="AP55" s="94">
        <v>10000000</v>
      </c>
      <c r="AQ55" s="58"/>
      <c r="AR55" s="58"/>
      <c r="AS55" s="58">
        <v>10000000</v>
      </c>
      <c r="AT55" s="58"/>
      <c r="AU55" s="90"/>
      <c r="AV55" s="58"/>
      <c r="AW55" s="58"/>
      <c r="AX55" s="58"/>
      <c r="AY55" s="58"/>
      <c r="AZ55" s="122">
        <f t="shared" si="1"/>
        <v>55000000</v>
      </c>
      <c r="BA55" s="58" t="s">
        <v>352</v>
      </c>
      <c r="BB55" s="69"/>
    </row>
    <row r="56" spans="1:54" ht="43.5" customHeight="1">
      <c r="A56" s="248"/>
      <c r="B56" s="248"/>
      <c r="C56" s="220"/>
      <c r="D56" s="220"/>
      <c r="E56" s="203"/>
      <c r="F56" s="227"/>
      <c r="G56" s="70">
        <v>28</v>
      </c>
      <c r="H56" s="70">
        <v>3</v>
      </c>
      <c r="I56" s="70">
        <v>33</v>
      </c>
      <c r="J56" s="70">
        <v>11</v>
      </c>
      <c r="K56" s="70">
        <v>33</v>
      </c>
      <c r="L56" s="70">
        <v>89</v>
      </c>
      <c r="M56" s="70">
        <v>5</v>
      </c>
      <c r="N56" s="62" t="s">
        <v>240</v>
      </c>
      <c r="O56" s="60">
        <v>4100503795</v>
      </c>
      <c r="P56" s="209"/>
      <c r="Q56" s="199"/>
      <c r="R56" s="180"/>
      <c r="S56" s="180"/>
      <c r="T56" s="177"/>
      <c r="U56" s="186"/>
      <c r="V56" s="186"/>
      <c r="W56" s="186"/>
      <c r="X56" s="186"/>
      <c r="Y56" s="186"/>
      <c r="Z56" s="186"/>
      <c r="AA56" s="186"/>
      <c r="AB56" s="186"/>
      <c r="AC56" s="186"/>
      <c r="AD56" s="186"/>
      <c r="AE56" s="186"/>
      <c r="AF56" s="95">
        <v>4100503795</v>
      </c>
      <c r="AG56" s="58">
        <v>4100503795</v>
      </c>
      <c r="AH56" s="58"/>
      <c r="AI56" s="58"/>
      <c r="AJ56" s="58"/>
      <c r="AK56" s="68"/>
      <c r="AL56" s="58"/>
      <c r="AM56" s="58"/>
      <c r="AN56" s="58"/>
      <c r="AO56" s="58"/>
      <c r="AP56" s="94"/>
      <c r="AQ56" s="58"/>
      <c r="AR56" s="58"/>
      <c r="AS56" s="58"/>
      <c r="AT56" s="58"/>
      <c r="AU56" s="90"/>
      <c r="AV56" s="58"/>
      <c r="AW56" s="58"/>
      <c r="AX56" s="58"/>
      <c r="AY56" s="58"/>
      <c r="AZ56" s="122">
        <f t="shared" si="1"/>
        <v>4100503795</v>
      </c>
      <c r="BA56" s="58" t="s">
        <v>370</v>
      </c>
      <c r="BB56" s="69"/>
    </row>
    <row r="57" spans="1:54" ht="49.5" customHeight="1">
      <c r="A57" s="248"/>
      <c r="B57" s="248"/>
      <c r="C57" s="220"/>
      <c r="D57" s="220"/>
      <c r="E57" s="201">
        <v>2012170010090</v>
      </c>
      <c r="F57" s="204" t="s">
        <v>161</v>
      </c>
      <c r="G57" s="70">
        <v>28</v>
      </c>
      <c r="H57" s="70">
        <v>3</v>
      </c>
      <c r="I57" s="70">
        <v>33</v>
      </c>
      <c r="J57" s="70">
        <v>11</v>
      </c>
      <c r="K57" s="70">
        <v>33</v>
      </c>
      <c r="L57" s="70">
        <v>90</v>
      </c>
      <c r="M57" s="70">
        <v>1</v>
      </c>
      <c r="N57" s="58" t="s">
        <v>242</v>
      </c>
      <c r="O57" s="60">
        <v>349015561</v>
      </c>
      <c r="P57" s="209"/>
      <c r="Q57" s="199"/>
      <c r="R57" s="180"/>
      <c r="S57" s="180"/>
      <c r="T57" s="178" t="s">
        <v>379</v>
      </c>
      <c r="U57" s="178" t="s">
        <v>379</v>
      </c>
      <c r="V57" s="178" t="s">
        <v>379</v>
      </c>
      <c r="W57" s="178" t="s">
        <v>379</v>
      </c>
      <c r="X57" s="178" t="s">
        <v>379</v>
      </c>
      <c r="Y57" s="178" t="s">
        <v>379</v>
      </c>
      <c r="Z57" s="178" t="s">
        <v>379</v>
      </c>
      <c r="AA57" s="178" t="s">
        <v>379</v>
      </c>
      <c r="AB57" s="178" t="s">
        <v>379</v>
      </c>
      <c r="AC57" s="178" t="s">
        <v>379</v>
      </c>
      <c r="AD57" s="178" t="s">
        <v>379</v>
      </c>
      <c r="AE57" s="178" t="s">
        <v>379</v>
      </c>
      <c r="AF57" s="95">
        <v>349015561</v>
      </c>
      <c r="AG57" s="60">
        <v>349015561</v>
      </c>
      <c r="AH57" s="58"/>
      <c r="AI57" s="58"/>
      <c r="AJ57" s="58"/>
      <c r="AK57" s="68"/>
      <c r="AL57" s="58"/>
      <c r="AM57" s="58"/>
      <c r="AN57" s="58"/>
      <c r="AO57" s="58"/>
      <c r="AP57" s="94"/>
      <c r="AQ57" s="58"/>
      <c r="AR57" s="58"/>
      <c r="AS57" s="58"/>
      <c r="AT57" s="58"/>
      <c r="AU57" s="90"/>
      <c r="AV57" s="58"/>
      <c r="AW57" s="58"/>
      <c r="AX57" s="58"/>
      <c r="AY57" s="58"/>
      <c r="AZ57" s="122">
        <f t="shared" si="1"/>
        <v>349015561</v>
      </c>
      <c r="BA57" s="176" t="s">
        <v>364</v>
      </c>
      <c r="BB57" s="69"/>
    </row>
    <row r="58" spans="1:54" ht="63.75" customHeight="1">
      <c r="A58" s="248"/>
      <c r="B58" s="248"/>
      <c r="C58" s="220"/>
      <c r="D58" s="220"/>
      <c r="E58" s="203"/>
      <c r="F58" s="206"/>
      <c r="G58" s="70">
        <v>28</v>
      </c>
      <c r="H58" s="70">
        <v>3</v>
      </c>
      <c r="I58" s="70">
        <v>33</v>
      </c>
      <c r="J58" s="70">
        <v>11</v>
      </c>
      <c r="K58" s="70">
        <v>633</v>
      </c>
      <c r="L58" s="70">
        <v>90</v>
      </c>
      <c r="M58" s="70">
        <v>5</v>
      </c>
      <c r="N58" s="58" t="s">
        <v>243</v>
      </c>
      <c r="O58" s="60">
        <v>1269067675</v>
      </c>
      <c r="P58" s="209"/>
      <c r="Q58" s="199"/>
      <c r="R58" s="180"/>
      <c r="S58" s="180"/>
      <c r="T58" s="177"/>
      <c r="U58" s="177"/>
      <c r="V58" s="177"/>
      <c r="W58" s="177"/>
      <c r="X58" s="177"/>
      <c r="Y58" s="177"/>
      <c r="Z58" s="177"/>
      <c r="AA58" s="177"/>
      <c r="AB58" s="177"/>
      <c r="AC58" s="177"/>
      <c r="AD58" s="177"/>
      <c r="AE58" s="177"/>
      <c r="AF58" s="95">
        <v>1269067675</v>
      </c>
      <c r="AG58" s="100">
        <v>1269067675</v>
      </c>
      <c r="AH58" s="58"/>
      <c r="AI58" s="58"/>
      <c r="AJ58" s="58"/>
      <c r="AK58" s="68"/>
      <c r="AL58" s="58"/>
      <c r="AM58" s="58"/>
      <c r="AN58" s="58"/>
      <c r="AO58" s="58"/>
      <c r="AP58" s="94"/>
      <c r="AQ58" s="58"/>
      <c r="AR58" s="58"/>
      <c r="AS58" s="58"/>
      <c r="AT58" s="58"/>
      <c r="AU58" s="90"/>
      <c r="AV58" s="58"/>
      <c r="AW58" s="58"/>
      <c r="AX58" s="58"/>
      <c r="AY58" s="58"/>
      <c r="AZ58" s="122">
        <f t="shared" si="1"/>
        <v>1269067675</v>
      </c>
      <c r="BA58" s="177"/>
      <c r="BB58" s="69"/>
    </row>
    <row r="59" spans="1:54" ht="25.5" customHeight="1">
      <c r="A59" s="248"/>
      <c r="B59" s="248"/>
      <c r="C59" s="220"/>
      <c r="D59" s="220"/>
      <c r="E59" s="201">
        <v>2012170010091</v>
      </c>
      <c r="F59" s="204" t="s">
        <v>162</v>
      </c>
      <c r="G59" s="70">
        <v>28</v>
      </c>
      <c r="H59" s="70">
        <v>3</v>
      </c>
      <c r="I59" s="70">
        <v>11</v>
      </c>
      <c r="J59" s="70">
        <v>11</v>
      </c>
      <c r="K59" s="70">
        <v>33</v>
      </c>
      <c r="L59" s="70">
        <v>91</v>
      </c>
      <c r="M59" s="70">
        <v>4</v>
      </c>
      <c r="N59" s="78" t="s">
        <v>244</v>
      </c>
      <c r="O59" s="79">
        <v>658641166</v>
      </c>
      <c r="P59" s="209"/>
      <c r="Q59" s="199"/>
      <c r="R59" s="180"/>
      <c r="S59" s="180"/>
      <c r="T59" s="178" t="s">
        <v>379</v>
      </c>
      <c r="U59" s="178" t="s">
        <v>379</v>
      </c>
      <c r="V59" s="178" t="s">
        <v>379</v>
      </c>
      <c r="W59" s="178" t="s">
        <v>379</v>
      </c>
      <c r="X59" s="178" t="s">
        <v>379</v>
      </c>
      <c r="Y59" s="178" t="s">
        <v>379</v>
      </c>
      <c r="Z59" s="178" t="s">
        <v>379</v>
      </c>
      <c r="AA59" s="178" t="s">
        <v>379</v>
      </c>
      <c r="AB59" s="178" t="s">
        <v>379</v>
      </c>
      <c r="AC59" s="178" t="s">
        <v>379</v>
      </c>
      <c r="AD59" s="178" t="s">
        <v>379</v>
      </c>
      <c r="AE59" s="178" t="s">
        <v>379</v>
      </c>
      <c r="AF59" s="99">
        <f>O59/4</f>
        <v>164660291.5</v>
      </c>
      <c r="AG59" s="5"/>
      <c r="AH59" s="86"/>
      <c r="AI59" s="102">
        <v>164660292</v>
      </c>
      <c r="AJ59" s="58"/>
      <c r="AK59" s="98">
        <f>O59/4</f>
        <v>164660291.5</v>
      </c>
      <c r="AL59" s="5"/>
      <c r="AM59" s="58"/>
      <c r="AN59" s="102">
        <v>164660292</v>
      </c>
      <c r="AO59" s="58"/>
      <c r="AP59" s="96">
        <f>O59/4</f>
        <v>164660291.5</v>
      </c>
      <c r="AQ59" s="5"/>
      <c r="AR59" s="58"/>
      <c r="AS59" s="102">
        <v>164660292</v>
      </c>
      <c r="AT59" s="58"/>
      <c r="AU59" s="97">
        <f>O59/4</f>
        <v>164660291.5</v>
      </c>
      <c r="AV59" s="5"/>
      <c r="AW59" s="58"/>
      <c r="AX59" s="102">
        <v>164660292</v>
      </c>
      <c r="AY59" s="58"/>
      <c r="AZ59" s="122">
        <f t="shared" si="1"/>
        <v>658641166</v>
      </c>
      <c r="BA59" s="176" t="s">
        <v>365</v>
      </c>
      <c r="BB59" s="69"/>
    </row>
    <row r="60" spans="1:54" ht="38.25">
      <c r="A60" s="248"/>
      <c r="B60" s="248"/>
      <c r="C60" s="220"/>
      <c r="D60" s="220"/>
      <c r="E60" s="202"/>
      <c r="F60" s="205"/>
      <c r="G60" s="70">
        <v>28</v>
      </c>
      <c r="H60" s="70">
        <v>3</v>
      </c>
      <c r="I60" s="70">
        <v>11</v>
      </c>
      <c r="J60" s="70">
        <v>11</v>
      </c>
      <c r="K60" s="70">
        <v>33</v>
      </c>
      <c r="L60" s="70">
        <v>91</v>
      </c>
      <c r="M60" s="70">
        <v>80</v>
      </c>
      <c r="N60" s="78" t="s">
        <v>245</v>
      </c>
      <c r="O60" s="79">
        <v>112476573</v>
      </c>
      <c r="P60" s="209"/>
      <c r="Q60" s="199"/>
      <c r="R60" s="180"/>
      <c r="S60" s="180"/>
      <c r="T60" s="179"/>
      <c r="U60" s="179"/>
      <c r="V60" s="179"/>
      <c r="W60" s="179"/>
      <c r="X60" s="179"/>
      <c r="Y60" s="179"/>
      <c r="Z60" s="179"/>
      <c r="AA60" s="179"/>
      <c r="AB60" s="179"/>
      <c r="AC60" s="179"/>
      <c r="AD60" s="179"/>
      <c r="AE60" s="179"/>
      <c r="AF60" s="99">
        <f aca="true" t="shared" si="2" ref="AF60:AF123">O60/4</f>
        <v>28119143.25</v>
      </c>
      <c r="AG60" s="5"/>
      <c r="AH60" s="86"/>
      <c r="AI60" s="102">
        <v>28119143</v>
      </c>
      <c r="AJ60" s="58"/>
      <c r="AK60" s="98">
        <f aca="true" t="shared" si="3" ref="AK60:AK123">O60/4</f>
        <v>28119143.25</v>
      </c>
      <c r="AL60" s="5"/>
      <c r="AM60" s="58"/>
      <c r="AN60" s="102">
        <v>28119143</v>
      </c>
      <c r="AO60" s="58"/>
      <c r="AP60" s="96">
        <f aca="true" t="shared" si="4" ref="AP60:AP123">O60/4</f>
        <v>28119143.25</v>
      </c>
      <c r="AQ60" s="5"/>
      <c r="AR60" s="58"/>
      <c r="AS60" s="102">
        <v>28119143</v>
      </c>
      <c r="AT60" s="58"/>
      <c r="AU60" s="97">
        <f aca="true" t="shared" si="5" ref="AU60:AU123">O60/4</f>
        <v>28119143.25</v>
      </c>
      <c r="AV60" s="5"/>
      <c r="AW60" s="58"/>
      <c r="AX60" s="102">
        <v>28119143</v>
      </c>
      <c r="AY60" s="58"/>
      <c r="AZ60" s="122">
        <f t="shared" si="1"/>
        <v>112476573</v>
      </c>
      <c r="BA60" s="179"/>
      <c r="BB60" s="69"/>
    </row>
    <row r="61" spans="1:54" ht="38.25">
      <c r="A61" s="248"/>
      <c r="B61" s="248"/>
      <c r="C61" s="220"/>
      <c r="D61" s="220"/>
      <c r="E61" s="202"/>
      <c r="F61" s="205"/>
      <c r="G61" s="70">
        <v>28</v>
      </c>
      <c r="H61" s="70">
        <v>3</v>
      </c>
      <c r="I61" s="70">
        <v>11</v>
      </c>
      <c r="J61" s="70">
        <v>11</v>
      </c>
      <c r="K61" s="70">
        <v>33</v>
      </c>
      <c r="L61" s="70">
        <v>91</v>
      </c>
      <c r="M61" s="70">
        <v>81</v>
      </c>
      <c r="N61" s="78" t="s">
        <v>246</v>
      </c>
      <c r="O61" s="79">
        <v>438562261</v>
      </c>
      <c r="P61" s="209"/>
      <c r="Q61" s="199"/>
      <c r="R61" s="180"/>
      <c r="S61" s="180"/>
      <c r="T61" s="179"/>
      <c r="U61" s="179"/>
      <c r="V61" s="179"/>
      <c r="W61" s="179"/>
      <c r="X61" s="179"/>
      <c r="Y61" s="179"/>
      <c r="Z61" s="179"/>
      <c r="AA61" s="179"/>
      <c r="AB61" s="179"/>
      <c r="AC61" s="179"/>
      <c r="AD61" s="179"/>
      <c r="AE61" s="179"/>
      <c r="AF61" s="99">
        <f t="shared" si="2"/>
        <v>109640565.25</v>
      </c>
      <c r="AG61" s="5"/>
      <c r="AH61" s="86"/>
      <c r="AI61" s="102">
        <v>109640565</v>
      </c>
      <c r="AJ61" s="58"/>
      <c r="AK61" s="98">
        <f t="shared" si="3"/>
        <v>109640565.25</v>
      </c>
      <c r="AL61" s="5"/>
      <c r="AM61" s="58"/>
      <c r="AN61" s="102">
        <v>109640565</v>
      </c>
      <c r="AO61" s="58"/>
      <c r="AP61" s="96">
        <f t="shared" si="4"/>
        <v>109640565.25</v>
      </c>
      <c r="AQ61" s="5"/>
      <c r="AR61" s="58"/>
      <c r="AS61" s="102">
        <v>109640565</v>
      </c>
      <c r="AT61" s="58"/>
      <c r="AU61" s="97">
        <f t="shared" si="5"/>
        <v>109640565.25</v>
      </c>
      <c r="AV61" s="5"/>
      <c r="AW61" s="58"/>
      <c r="AX61" s="102">
        <v>109640565</v>
      </c>
      <c r="AY61" s="58"/>
      <c r="AZ61" s="122">
        <f t="shared" si="1"/>
        <v>438562261</v>
      </c>
      <c r="BA61" s="179"/>
      <c r="BB61" s="69"/>
    </row>
    <row r="62" spans="1:54" ht="25.5">
      <c r="A62" s="248"/>
      <c r="B62" s="248"/>
      <c r="C62" s="220"/>
      <c r="D62" s="220"/>
      <c r="E62" s="202"/>
      <c r="F62" s="205"/>
      <c r="G62" s="70">
        <v>28</v>
      </c>
      <c r="H62" s="70">
        <v>3</v>
      </c>
      <c r="I62" s="70">
        <v>11</v>
      </c>
      <c r="J62" s="70">
        <v>11</v>
      </c>
      <c r="K62" s="70">
        <v>33</v>
      </c>
      <c r="L62" s="70">
        <v>91</v>
      </c>
      <c r="M62" s="70">
        <v>82</v>
      </c>
      <c r="N62" s="78" t="s">
        <v>247</v>
      </c>
      <c r="O62" s="79">
        <v>670320000</v>
      </c>
      <c r="P62" s="209"/>
      <c r="Q62" s="199"/>
      <c r="R62" s="180"/>
      <c r="S62" s="180"/>
      <c r="T62" s="179"/>
      <c r="U62" s="179"/>
      <c r="V62" s="179"/>
      <c r="W62" s="179"/>
      <c r="X62" s="179"/>
      <c r="Y62" s="179"/>
      <c r="Z62" s="179"/>
      <c r="AA62" s="179"/>
      <c r="AB62" s="179"/>
      <c r="AC62" s="179"/>
      <c r="AD62" s="179"/>
      <c r="AE62" s="179"/>
      <c r="AF62" s="99">
        <f t="shared" si="2"/>
        <v>167580000</v>
      </c>
      <c r="AG62" s="5"/>
      <c r="AH62" s="86"/>
      <c r="AI62" s="102">
        <v>167580000</v>
      </c>
      <c r="AJ62" s="58"/>
      <c r="AK62" s="98">
        <f t="shared" si="3"/>
        <v>167580000</v>
      </c>
      <c r="AL62" s="5"/>
      <c r="AM62" s="58"/>
      <c r="AN62" s="102">
        <v>167580000</v>
      </c>
      <c r="AO62" s="58"/>
      <c r="AP62" s="96">
        <f t="shared" si="4"/>
        <v>167580000</v>
      </c>
      <c r="AQ62" s="5"/>
      <c r="AR62" s="58"/>
      <c r="AS62" s="102">
        <v>167580000</v>
      </c>
      <c r="AT62" s="58"/>
      <c r="AU62" s="97">
        <f t="shared" si="5"/>
        <v>167580000</v>
      </c>
      <c r="AV62" s="5"/>
      <c r="AW62" s="58"/>
      <c r="AX62" s="102">
        <v>167580000</v>
      </c>
      <c r="AY62" s="58"/>
      <c r="AZ62" s="122">
        <f t="shared" si="1"/>
        <v>670320000</v>
      </c>
      <c r="BA62" s="179"/>
      <c r="BB62" s="69"/>
    </row>
    <row r="63" spans="1:54" ht="38.25">
      <c r="A63" s="248"/>
      <c r="B63" s="248"/>
      <c r="C63" s="220"/>
      <c r="D63" s="220"/>
      <c r="E63" s="202"/>
      <c r="F63" s="205"/>
      <c r="G63" s="70">
        <v>28</v>
      </c>
      <c r="H63" s="70">
        <v>3</v>
      </c>
      <c r="I63" s="70">
        <v>11</v>
      </c>
      <c r="J63" s="70">
        <v>11</v>
      </c>
      <c r="K63" s="70">
        <v>33</v>
      </c>
      <c r="L63" s="70">
        <v>91</v>
      </c>
      <c r="M63" s="70">
        <v>83</v>
      </c>
      <c r="N63" s="78" t="s">
        <v>248</v>
      </c>
      <c r="O63" s="79">
        <v>20000000</v>
      </c>
      <c r="P63" s="209"/>
      <c r="Q63" s="199"/>
      <c r="R63" s="180"/>
      <c r="S63" s="180"/>
      <c r="T63" s="179"/>
      <c r="U63" s="179"/>
      <c r="V63" s="179"/>
      <c r="W63" s="179"/>
      <c r="X63" s="179"/>
      <c r="Y63" s="179"/>
      <c r="Z63" s="179"/>
      <c r="AA63" s="179"/>
      <c r="AB63" s="179"/>
      <c r="AC63" s="179"/>
      <c r="AD63" s="179"/>
      <c r="AE63" s="179"/>
      <c r="AF63" s="99">
        <f t="shared" si="2"/>
        <v>5000000</v>
      </c>
      <c r="AG63" s="5"/>
      <c r="AH63" s="86"/>
      <c r="AI63" s="102">
        <v>5000000</v>
      </c>
      <c r="AJ63" s="58"/>
      <c r="AK63" s="98">
        <f t="shared" si="3"/>
        <v>5000000</v>
      </c>
      <c r="AL63" s="5"/>
      <c r="AM63" s="58"/>
      <c r="AN63" s="102">
        <v>5000000</v>
      </c>
      <c r="AO63" s="58"/>
      <c r="AP63" s="96">
        <f t="shared" si="4"/>
        <v>5000000</v>
      </c>
      <c r="AQ63" s="5"/>
      <c r="AR63" s="58"/>
      <c r="AS63" s="102">
        <v>5000000</v>
      </c>
      <c r="AT63" s="58"/>
      <c r="AU63" s="97">
        <f t="shared" si="5"/>
        <v>5000000</v>
      </c>
      <c r="AV63" s="5"/>
      <c r="AW63" s="58"/>
      <c r="AX63" s="102">
        <v>5000000</v>
      </c>
      <c r="AY63" s="58"/>
      <c r="AZ63" s="122">
        <f t="shared" si="1"/>
        <v>20000000</v>
      </c>
      <c r="BA63" s="179"/>
      <c r="BB63" s="69"/>
    </row>
    <row r="64" spans="1:54" ht="15">
      <c r="A64" s="248"/>
      <c r="B64" s="248"/>
      <c r="C64" s="220"/>
      <c r="D64" s="220"/>
      <c r="E64" s="202"/>
      <c r="F64" s="205"/>
      <c r="G64" s="70">
        <v>28</v>
      </c>
      <c r="H64" s="70">
        <v>3</v>
      </c>
      <c r="I64" s="70">
        <v>33</v>
      </c>
      <c r="J64" s="70">
        <v>11</v>
      </c>
      <c r="K64" s="70">
        <v>33</v>
      </c>
      <c r="L64" s="70">
        <v>91</v>
      </c>
      <c r="M64" s="70">
        <v>25</v>
      </c>
      <c r="N64" s="78" t="s">
        <v>249</v>
      </c>
      <c r="O64" s="79">
        <v>23391515722</v>
      </c>
      <c r="P64" s="209"/>
      <c r="Q64" s="199"/>
      <c r="R64" s="180"/>
      <c r="S64" s="180"/>
      <c r="T64" s="179"/>
      <c r="U64" s="179"/>
      <c r="V64" s="179"/>
      <c r="W64" s="179"/>
      <c r="X64" s="179"/>
      <c r="Y64" s="179"/>
      <c r="Z64" s="179"/>
      <c r="AA64" s="179"/>
      <c r="AB64" s="179"/>
      <c r="AC64" s="179"/>
      <c r="AD64" s="179"/>
      <c r="AE64" s="179"/>
      <c r="AF64" s="99">
        <f t="shared" si="2"/>
        <v>5847878930.5</v>
      </c>
      <c r="AG64" s="102">
        <v>5847878931</v>
      </c>
      <c r="AH64" s="86"/>
      <c r="AI64" s="58"/>
      <c r="AJ64" s="58"/>
      <c r="AK64" s="98">
        <f t="shared" si="3"/>
        <v>5847878930.5</v>
      </c>
      <c r="AL64" s="102">
        <v>5847878931</v>
      </c>
      <c r="AM64" s="58"/>
      <c r="AN64" s="58"/>
      <c r="AO64" s="58"/>
      <c r="AP64" s="96">
        <f t="shared" si="4"/>
        <v>5847878930.5</v>
      </c>
      <c r="AQ64" s="102">
        <v>5847878931</v>
      </c>
      <c r="AR64" s="58"/>
      <c r="AS64" s="58"/>
      <c r="AT64" s="58"/>
      <c r="AU64" s="97">
        <f t="shared" si="5"/>
        <v>5847878930.5</v>
      </c>
      <c r="AV64" s="102">
        <v>5847878931</v>
      </c>
      <c r="AW64" s="58"/>
      <c r="AX64" s="58"/>
      <c r="AY64" s="58"/>
      <c r="AZ64" s="122">
        <f t="shared" si="1"/>
        <v>23391515722</v>
      </c>
      <c r="BA64" s="179"/>
      <c r="BB64" s="69"/>
    </row>
    <row r="65" spans="1:54" ht="15">
      <c r="A65" s="248"/>
      <c r="B65" s="248"/>
      <c r="C65" s="220"/>
      <c r="D65" s="220"/>
      <c r="E65" s="202"/>
      <c r="F65" s="205"/>
      <c r="G65" s="70">
        <v>28</v>
      </c>
      <c r="H65" s="70">
        <v>3</v>
      </c>
      <c r="I65" s="70">
        <v>33</v>
      </c>
      <c r="J65" s="70">
        <v>11</v>
      </c>
      <c r="K65" s="70">
        <v>133</v>
      </c>
      <c r="L65" s="70">
        <v>91</v>
      </c>
      <c r="M65" s="70">
        <v>1</v>
      </c>
      <c r="N65" s="78" t="s">
        <v>250</v>
      </c>
      <c r="O65" s="79">
        <v>3621713853.84</v>
      </c>
      <c r="P65" s="209"/>
      <c r="Q65" s="199"/>
      <c r="R65" s="180"/>
      <c r="S65" s="180"/>
      <c r="T65" s="179"/>
      <c r="U65" s="179"/>
      <c r="V65" s="179"/>
      <c r="W65" s="179"/>
      <c r="X65" s="179"/>
      <c r="Y65" s="179"/>
      <c r="Z65" s="179"/>
      <c r="AA65" s="179"/>
      <c r="AB65" s="179"/>
      <c r="AC65" s="179"/>
      <c r="AD65" s="179"/>
      <c r="AE65" s="179"/>
      <c r="AF65" s="99">
        <f t="shared" si="2"/>
        <v>905428463.46</v>
      </c>
      <c r="AG65" s="102">
        <v>905428463</v>
      </c>
      <c r="AH65" s="86"/>
      <c r="AI65" s="58"/>
      <c r="AJ65" s="58"/>
      <c r="AK65" s="98">
        <f t="shared" si="3"/>
        <v>905428463.46</v>
      </c>
      <c r="AL65" s="102">
        <v>905428463</v>
      </c>
      <c r="AM65" s="58"/>
      <c r="AN65" s="58"/>
      <c r="AO65" s="58"/>
      <c r="AP65" s="96">
        <f t="shared" si="4"/>
        <v>905428463.46</v>
      </c>
      <c r="AQ65" s="102">
        <v>905428463</v>
      </c>
      <c r="AR65" s="58"/>
      <c r="AS65" s="58"/>
      <c r="AT65" s="58"/>
      <c r="AU65" s="97">
        <f t="shared" si="5"/>
        <v>905428463.46</v>
      </c>
      <c r="AV65" s="102">
        <v>905428463</v>
      </c>
      <c r="AW65" s="58"/>
      <c r="AX65" s="58"/>
      <c r="AY65" s="58"/>
      <c r="AZ65" s="122">
        <f t="shared" si="1"/>
        <v>3621713853.84</v>
      </c>
      <c r="BA65" s="179"/>
      <c r="BB65" s="69"/>
    </row>
    <row r="66" spans="1:54" ht="25.5">
      <c r="A66" s="248"/>
      <c r="B66" s="248"/>
      <c r="C66" s="220"/>
      <c r="D66" s="220"/>
      <c r="E66" s="202"/>
      <c r="F66" s="205"/>
      <c r="G66" s="70">
        <v>28</v>
      </c>
      <c r="H66" s="70">
        <v>3</v>
      </c>
      <c r="I66" s="70">
        <v>33</v>
      </c>
      <c r="J66" s="70">
        <v>11</v>
      </c>
      <c r="K66" s="70">
        <v>133</v>
      </c>
      <c r="L66" s="70">
        <v>91</v>
      </c>
      <c r="M66" s="70">
        <v>2</v>
      </c>
      <c r="N66" s="78" t="s">
        <v>251</v>
      </c>
      <c r="O66" s="79">
        <v>10832023.200000001</v>
      </c>
      <c r="P66" s="209"/>
      <c r="Q66" s="199"/>
      <c r="R66" s="180"/>
      <c r="S66" s="180"/>
      <c r="T66" s="179"/>
      <c r="U66" s="179"/>
      <c r="V66" s="179"/>
      <c r="W66" s="179"/>
      <c r="X66" s="179"/>
      <c r="Y66" s="179"/>
      <c r="Z66" s="179"/>
      <c r="AA66" s="179"/>
      <c r="AB66" s="179"/>
      <c r="AC66" s="179"/>
      <c r="AD66" s="179"/>
      <c r="AE66" s="179"/>
      <c r="AF66" s="99">
        <f t="shared" si="2"/>
        <v>2708005.8000000003</v>
      </c>
      <c r="AG66" s="102">
        <v>2708006</v>
      </c>
      <c r="AH66" s="86"/>
      <c r="AI66" s="58"/>
      <c r="AJ66" s="58"/>
      <c r="AK66" s="98">
        <f t="shared" si="3"/>
        <v>2708005.8000000003</v>
      </c>
      <c r="AL66" s="102">
        <v>2708006</v>
      </c>
      <c r="AM66" s="58"/>
      <c r="AN66" s="58"/>
      <c r="AO66" s="58"/>
      <c r="AP66" s="96">
        <f t="shared" si="4"/>
        <v>2708005.8000000003</v>
      </c>
      <c r="AQ66" s="102">
        <v>2708006</v>
      </c>
      <c r="AR66" s="58"/>
      <c r="AS66" s="58"/>
      <c r="AT66" s="58"/>
      <c r="AU66" s="97">
        <f t="shared" si="5"/>
        <v>2708005.8000000003</v>
      </c>
      <c r="AV66" s="102">
        <v>2708006</v>
      </c>
      <c r="AW66" s="58"/>
      <c r="AX66" s="58"/>
      <c r="AY66" s="58"/>
      <c r="AZ66" s="122">
        <f t="shared" si="1"/>
        <v>10832023.200000001</v>
      </c>
      <c r="BA66" s="179"/>
      <c r="BB66" s="69"/>
    </row>
    <row r="67" spans="1:54" ht="15">
      <c r="A67" s="248"/>
      <c r="B67" s="248"/>
      <c r="C67" s="220"/>
      <c r="D67" s="220"/>
      <c r="E67" s="202"/>
      <c r="F67" s="205"/>
      <c r="G67" s="70">
        <v>28</v>
      </c>
      <c r="H67" s="70">
        <v>3</v>
      </c>
      <c r="I67" s="70">
        <v>33</v>
      </c>
      <c r="J67" s="70">
        <v>11</v>
      </c>
      <c r="K67" s="70">
        <v>133</v>
      </c>
      <c r="L67" s="70">
        <v>91</v>
      </c>
      <c r="M67" s="70">
        <v>3</v>
      </c>
      <c r="N67" s="78" t="s">
        <v>252</v>
      </c>
      <c r="O67" s="79">
        <v>41982185.176</v>
      </c>
      <c r="P67" s="209"/>
      <c r="Q67" s="199"/>
      <c r="R67" s="180"/>
      <c r="S67" s="180"/>
      <c r="T67" s="179"/>
      <c r="U67" s="179"/>
      <c r="V67" s="179"/>
      <c r="W67" s="179"/>
      <c r="X67" s="179"/>
      <c r="Y67" s="179"/>
      <c r="Z67" s="179"/>
      <c r="AA67" s="179"/>
      <c r="AB67" s="179"/>
      <c r="AC67" s="179"/>
      <c r="AD67" s="179"/>
      <c r="AE67" s="179"/>
      <c r="AF67" s="99">
        <f t="shared" si="2"/>
        <v>10495546.294</v>
      </c>
      <c r="AG67" s="102">
        <v>10495546</v>
      </c>
      <c r="AH67" s="86"/>
      <c r="AI67" s="58"/>
      <c r="AJ67" s="58"/>
      <c r="AK67" s="98">
        <f t="shared" si="3"/>
        <v>10495546.294</v>
      </c>
      <c r="AL67" s="102">
        <v>10495546</v>
      </c>
      <c r="AM67" s="58"/>
      <c r="AN67" s="58"/>
      <c r="AO67" s="58"/>
      <c r="AP67" s="96">
        <f t="shared" si="4"/>
        <v>10495546.294</v>
      </c>
      <c r="AQ67" s="102">
        <v>10495546</v>
      </c>
      <c r="AR67" s="58"/>
      <c r="AS67" s="58"/>
      <c r="AT67" s="58"/>
      <c r="AU67" s="97">
        <f t="shared" si="5"/>
        <v>10495546.294</v>
      </c>
      <c r="AV67" s="102">
        <v>10495546</v>
      </c>
      <c r="AW67" s="58"/>
      <c r="AX67" s="58"/>
      <c r="AY67" s="58"/>
      <c r="AZ67" s="122">
        <f t="shared" si="1"/>
        <v>41982185.176</v>
      </c>
      <c r="BA67" s="179"/>
      <c r="BB67" s="69"/>
    </row>
    <row r="68" spans="1:54" ht="25.5">
      <c r="A68" s="248"/>
      <c r="B68" s="248"/>
      <c r="C68" s="220"/>
      <c r="D68" s="220"/>
      <c r="E68" s="202"/>
      <c r="F68" s="205"/>
      <c r="G68" s="70">
        <v>28</v>
      </c>
      <c r="H68" s="70">
        <v>3</v>
      </c>
      <c r="I68" s="70">
        <v>33</v>
      </c>
      <c r="J68" s="70">
        <v>11</v>
      </c>
      <c r="K68" s="70">
        <v>133</v>
      </c>
      <c r="L68" s="70">
        <v>91</v>
      </c>
      <c r="M68" s="70">
        <v>4</v>
      </c>
      <c r="N68" s="78" t="s">
        <v>253</v>
      </c>
      <c r="O68" s="79">
        <v>329491200</v>
      </c>
      <c r="P68" s="209"/>
      <c r="Q68" s="199"/>
      <c r="R68" s="180"/>
      <c r="S68" s="180"/>
      <c r="T68" s="179"/>
      <c r="U68" s="179"/>
      <c r="V68" s="179"/>
      <c r="W68" s="179"/>
      <c r="X68" s="179"/>
      <c r="Y68" s="179"/>
      <c r="Z68" s="179"/>
      <c r="AA68" s="179"/>
      <c r="AB68" s="179"/>
      <c r="AC68" s="179"/>
      <c r="AD68" s="179"/>
      <c r="AE68" s="179"/>
      <c r="AF68" s="99">
        <f t="shared" si="2"/>
        <v>82372800</v>
      </c>
      <c r="AG68" s="102">
        <v>82372800</v>
      </c>
      <c r="AH68" s="86"/>
      <c r="AI68" s="58"/>
      <c r="AJ68" s="58"/>
      <c r="AK68" s="98">
        <f t="shared" si="3"/>
        <v>82372800</v>
      </c>
      <c r="AL68" s="102">
        <v>82372800</v>
      </c>
      <c r="AM68" s="58"/>
      <c r="AN68" s="58"/>
      <c r="AO68" s="58"/>
      <c r="AP68" s="96">
        <f t="shared" si="4"/>
        <v>82372800</v>
      </c>
      <c r="AQ68" s="102">
        <v>82372800</v>
      </c>
      <c r="AR68" s="58"/>
      <c r="AS68" s="58"/>
      <c r="AT68" s="58"/>
      <c r="AU68" s="97">
        <f t="shared" si="5"/>
        <v>82372800</v>
      </c>
      <c r="AV68" s="102">
        <v>82372800</v>
      </c>
      <c r="AW68" s="58"/>
      <c r="AX68" s="58"/>
      <c r="AY68" s="58"/>
      <c r="AZ68" s="122">
        <f t="shared" si="1"/>
        <v>329491200</v>
      </c>
      <c r="BA68" s="179"/>
      <c r="BB68" s="69"/>
    </row>
    <row r="69" spans="1:54" ht="25.5">
      <c r="A69" s="248"/>
      <c r="B69" s="248"/>
      <c r="C69" s="220"/>
      <c r="D69" s="220"/>
      <c r="E69" s="202"/>
      <c r="F69" s="205"/>
      <c r="G69" s="70">
        <v>28</v>
      </c>
      <c r="H69" s="70">
        <v>3</v>
      </c>
      <c r="I69" s="70">
        <v>33</v>
      </c>
      <c r="J69" s="70">
        <v>11</v>
      </c>
      <c r="K69" s="70">
        <v>133</v>
      </c>
      <c r="L69" s="70">
        <v>91</v>
      </c>
      <c r="M69" s="70">
        <v>5</v>
      </c>
      <c r="N69" s="78" t="s">
        <v>254</v>
      </c>
      <c r="O69" s="79">
        <v>15720000</v>
      </c>
      <c r="P69" s="209"/>
      <c r="Q69" s="199"/>
      <c r="R69" s="180"/>
      <c r="S69" s="180"/>
      <c r="T69" s="179"/>
      <c r="U69" s="179"/>
      <c r="V69" s="179"/>
      <c r="W69" s="179"/>
      <c r="X69" s="179"/>
      <c r="Y69" s="179"/>
      <c r="Z69" s="179"/>
      <c r="AA69" s="179"/>
      <c r="AB69" s="179"/>
      <c r="AC69" s="179"/>
      <c r="AD69" s="179"/>
      <c r="AE69" s="179"/>
      <c r="AF69" s="99">
        <f t="shared" si="2"/>
        <v>3930000</v>
      </c>
      <c r="AG69" s="102">
        <v>3930000</v>
      </c>
      <c r="AH69" s="86"/>
      <c r="AI69" s="58"/>
      <c r="AJ69" s="58"/>
      <c r="AK69" s="98">
        <f t="shared" si="3"/>
        <v>3930000</v>
      </c>
      <c r="AL69" s="102">
        <v>3930000</v>
      </c>
      <c r="AM69" s="58"/>
      <c r="AN69" s="58"/>
      <c r="AO69" s="58"/>
      <c r="AP69" s="96">
        <f t="shared" si="4"/>
        <v>3930000</v>
      </c>
      <c r="AQ69" s="102">
        <v>3930000</v>
      </c>
      <c r="AR69" s="58"/>
      <c r="AS69" s="58"/>
      <c r="AT69" s="58"/>
      <c r="AU69" s="97">
        <f t="shared" si="5"/>
        <v>3930000</v>
      </c>
      <c r="AV69" s="102">
        <v>3930000</v>
      </c>
      <c r="AW69" s="58"/>
      <c r="AX69" s="58"/>
      <c r="AY69" s="58"/>
      <c r="AZ69" s="122">
        <f t="shared" si="1"/>
        <v>15720000</v>
      </c>
      <c r="BA69" s="179"/>
      <c r="BB69" s="69"/>
    </row>
    <row r="70" spans="1:54" ht="15">
      <c r="A70" s="248"/>
      <c r="B70" s="248"/>
      <c r="C70" s="220"/>
      <c r="D70" s="220"/>
      <c r="E70" s="202"/>
      <c r="F70" s="205"/>
      <c r="G70" s="70">
        <v>28</v>
      </c>
      <c r="H70" s="70">
        <v>3</v>
      </c>
      <c r="I70" s="70">
        <v>33</v>
      </c>
      <c r="J70" s="70">
        <v>11</v>
      </c>
      <c r="K70" s="70">
        <v>133</v>
      </c>
      <c r="L70" s="70">
        <v>91</v>
      </c>
      <c r="M70" s="70">
        <v>6</v>
      </c>
      <c r="N70" s="78" t="s">
        <v>255</v>
      </c>
      <c r="O70" s="79">
        <v>1101216766.1360002</v>
      </c>
      <c r="P70" s="209"/>
      <c r="Q70" s="199"/>
      <c r="R70" s="180"/>
      <c r="S70" s="180"/>
      <c r="T70" s="179"/>
      <c r="U70" s="179"/>
      <c r="V70" s="179"/>
      <c r="W70" s="179"/>
      <c r="X70" s="179"/>
      <c r="Y70" s="179"/>
      <c r="Z70" s="179"/>
      <c r="AA70" s="179"/>
      <c r="AB70" s="179"/>
      <c r="AC70" s="179"/>
      <c r="AD70" s="179"/>
      <c r="AE70" s="179"/>
      <c r="AF70" s="99">
        <f t="shared" si="2"/>
        <v>275304191.53400004</v>
      </c>
      <c r="AG70" s="102">
        <v>275304192</v>
      </c>
      <c r="AH70" s="86"/>
      <c r="AI70" s="58"/>
      <c r="AJ70" s="58"/>
      <c r="AK70" s="98">
        <f t="shared" si="3"/>
        <v>275304191.53400004</v>
      </c>
      <c r="AL70" s="102">
        <v>275304192</v>
      </c>
      <c r="AM70" s="58"/>
      <c r="AN70" s="58"/>
      <c r="AO70" s="58"/>
      <c r="AP70" s="96">
        <f t="shared" si="4"/>
        <v>275304191.53400004</v>
      </c>
      <c r="AQ70" s="102">
        <v>275304192</v>
      </c>
      <c r="AR70" s="58"/>
      <c r="AS70" s="58"/>
      <c r="AT70" s="58"/>
      <c r="AU70" s="97">
        <f t="shared" si="5"/>
        <v>275304191.53400004</v>
      </c>
      <c r="AV70" s="102">
        <v>275304192</v>
      </c>
      <c r="AW70" s="58"/>
      <c r="AX70" s="58"/>
      <c r="AY70" s="58"/>
      <c r="AZ70" s="122">
        <f t="shared" si="1"/>
        <v>1101216766.1360002</v>
      </c>
      <c r="BA70" s="179"/>
      <c r="BB70" s="69"/>
    </row>
    <row r="71" spans="1:54" ht="25.5">
      <c r="A71" s="248"/>
      <c r="B71" s="248"/>
      <c r="C71" s="220"/>
      <c r="D71" s="220"/>
      <c r="E71" s="202"/>
      <c r="F71" s="205"/>
      <c r="G71" s="70">
        <v>28</v>
      </c>
      <c r="H71" s="70">
        <v>3</v>
      </c>
      <c r="I71" s="70">
        <v>33</v>
      </c>
      <c r="J71" s="70">
        <v>11</v>
      </c>
      <c r="K71" s="70">
        <v>133</v>
      </c>
      <c r="L71" s="70">
        <v>91</v>
      </c>
      <c r="M71" s="70">
        <v>7</v>
      </c>
      <c r="N71" s="78" t="s">
        <v>256</v>
      </c>
      <c r="O71" s="79">
        <v>130066716.176</v>
      </c>
      <c r="P71" s="209"/>
      <c r="Q71" s="199"/>
      <c r="R71" s="180"/>
      <c r="S71" s="180"/>
      <c r="T71" s="179"/>
      <c r="U71" s="179"/>
      <c r="V71" s="179"/>
      <c r="W71" s="179"/>
      <c r="X71" s="179"/>
      <c r="Y71" s="179"/>
      <c r="Z71" s="179"/>
      <c r="AA71" s="179"/>
      <c r="AB71" s="179"/>
      <c r="AC71" s="179"/>
      <c r="AD71" s="179"/>
      <c r="AE71" s="179"/>
      <c r="AF71" s="99">
        <f t="shared" si="2"/>
        <v>32516679.044</v>
      </c>
      <c r="AG71" s="102">
        <v>32516679</v>
      </c>
      <c r="AH71" s="86"/>
      <c r="AI71" s="58"/>
      <c r="AJ71" s="58"/>
      <c r="AK71" s="98">
        <f t="shared" si="3"/>
        <v>32516679.044</v>
      </c>
      <c r="AL71" s="102">
        <v>32516679</v>
      </c>
      <c r="AM71" s="58"/>
      <c r="AN71" s="58"/>
      <c r="AO71" s="58"/>
      <c r="AP71" s="96">
        <f t="shared" si="4"/>
        <v>32516679.044</v>
      </c>
      <c r="AQ71" s="102">
        <v>32516679</v>
      </c>
      <c r="AR71" s="58"/>
      <c r="AS71" s="58"/>
      <c r="AT71" s="58"/>
      <c r="AU71" s="97">
        <f t="shared" si="5"/>
        <v>32516679.044</v>
      </c>
      <c r="AV71" s="102">
        <v>32516679</v>
      </c>
      <c r="AW71" s="58"/>
      <c r="AX71" s="58"/>
      <c r="AY71" s="58"/>
      <c r="AZ71" s="122">
        <f t="shared" si="1"/>
        <v>130066716.176</v>
      </c>
      <c r="BA71" s="179"/>
      <c r="BB71" s="69"/>
    </row>
    <row r="72" spans="1:54" ht="15">
      <c r="A72" s="248"/>
      <c r="B72" s="248"/>
      <c r="C72" s="220"/>
      <c r="D72" s="220"/>
      <c r="E72" s="202"/>
      <c r="F72" s="205"/>
      <c r="G72" s="70">
        <v>28</v>
      </c>
      <c r="H72" s="70">
        <v>3</v>
      </c>
      <c r="I72" s="70">
        <v>33</v>
      </c>
      <c r="J72" s="70">
        <v>11</v>
      </c>
      <c r="K72" s="70">
        <v>133</v>
      </c>
      <c r="L72" s="70">
        <v>91</v>
      </c>
      <c r="M72" s="70">
        <v>8</v>
      </c>
      <c r="N72" s="78" t="s">
        <v>257</v>
      </c>
      <c r="O72" s="79">
        <v>176035285.84800002</v>
      </c>
      <c r="P72" s="209"/>
      <c r="Q72" s="199"/>
      <c r="R72" s="180"/>
      <c r="S72" s="180"/>
      <c r="T72" s="179"/>
      <c r="U72" s="179"/>
      <c r="V72" s="179"/>
      <c r="W72" s="179"/>
      <c r="X72" s="179"/>
      <c r="Y72" s="179"/>
      <c r="Z72" s="179"/>
      <c r="AA72" s="179"/>
      <c r="AB72" s="179"/>
      <c r="AC72" s="179"/>
      <c r="AD72" s="179"/>
      <c r="AE72" s="179"/>
      <c r="AF72" s="99">
        <f t="shared" si="2"/>
        <v>44008821.462000005</v>
      </c>
      <c r="AG72" s="102">
        <v>44008821</v>
      </c>
      <c r="AH72" s="86"/>
      <c r="AI72" s="58"/>
      <c r="AJ72" s="58"/>
      <c r="AK72" s="98">
        <f t="shared" si="3"/>
        <v>44008821.462000005</v>
      </c>
      <c r="AL72" s="102">
        <v>44008821</v>
      </c>
      <c r="AM72" s="58"/>
      <c r="AN72" s="58"/>
      <c r="AO72" s="58"/>
      <c r="AP72" s="96">
        <f t="shared" si="4"/>
        <v>44008821.462000005</v>
      </c>
      <c r="AQ72" s="102">
        <v>44008821</v>
      </c>
      <c r="AR72" s="58"/>
      <c r="AS72" s="58"/>
      <c r="AT72" s="58"/>
      <c r="AU72" s="97">
        <f t="shared" si="5"/>
        <v>44008821.462000005</v>
      </c>
      <c r="AV72" s="102">
        <v>44008821</v>
      </c>
      <c r="AW72" s="58"/>
      <c r="AX72" s="58"/>
      <c r="AY72" s="58"/>
      <c r="AZ72" s="122">
        <f t="shared" si="1"/>
        <v>176035285.84800002</v>
      </c>
      <c r="BA72" s="179"/>
      <c r="BB72" s="69"/>
    </row>
    <row r="73" spans="1:54" ht="25.5">
      <c r="A73" s="248"/>
      <c r="B73" s="248"/>
      <c r="C73" s="220"/>
      <c r="D73" s="220"/>
      <c r="E73" s="202"/>
      <c r="F73" s="205"/>
      <c r="G73" s="70">
        <v>28</v>
      </c>
      <c r="H73" s="70">
        <v>3</v>
      </c>
      <c r="I73" s="70">
        <v>33</v>
      </c>
      <c r="J73" s="70">
        <v>11</v>
      </c>
      <c r="K73" s="70">
        <v>133</v>
      </c>
      <c r="L73" s="70">
        <v>91</v>
      </c>
      <c r="M73" s="70">
        <v>9</v>
      </c>
      <c r="N73" s="78" t="s">
        <v>258</v>
      </c>
      <c r="O73" s="79">
        <v>145058451.544</v>
      </c>
      <c r="P73" s="209"/>
      <c r="Q73" s="199"/>
      <c r="R73" s="180"/>
      <c r="S73" s="180"/>
      <c r="T73" s="179"/>
      <c r="U73" s="179"/>
      <c r="V73" s="179"/>
      <c r="W73" s="179"/>
      <c r="X73" s="179"/>
      <c r="Y73" s="179"/>
      <c r="Z73" s="179"/>
      <c r="AA73" s="179"/>
      <c r="AB73" s="179"/>
      <c r="AC73" s="179"/>
      <c r="AD73" s="179"/>
      <c r="AE73" s="179"/>
      <c r="AF73" s="99">
        <f t="shared" si="2"/>
        <v>36264612.886</v>
      </c>
      <c r="AG73" s="102">
        <v>36264613</v>
      </c>
      <c r="AH73" s="86"/>
      <c r="AI73" s="58"/>
      <c r="AJ73" s="58"/>
      <c r="AK73" s="98">
        <f t="shared" si="3"/>
        <v>36264612.886</v>
      </c>
      <c r="AL73" s="102">
        <v>36264613</v>
      </c>
      <c r="AM73" s="58"/>
      <c r="AN73" s="58"/>
      <c r="AO73" s="58"/>
      <c r="AP73" s="96">
        <f t="shared" si="4"/>
        <v>36264612.886</v>
      </c>
      <c r="AQ73" s="102">
        <v>36264613</v>
      </c>
      <c r="AR73" s="58"/>
      <c r="AS73" s="58"/>
      <c r="AT73" s="58"/>
      <c r="AU73" s="97">
        <f t="shared" si="5"/>
        <v>36264612.886</v>
      </c>
      <c r="AV73" s="102">
        <v>36264613</v>
      </c>
      <c r="AW73" s="58"/>
      <c r="AX73" s="58"/>
      <c r="AY73" s="58"/>
      <c r="AZ73" s="122">
        <f t="shared" si="1"/>
        <v>145058451.544</v>
      </c>
      <c r="BA73" s="179"/>
      <c r="BB73" s="69"/>
    </row>
    <row r="74" spans="1:54" ht="15">
      <c r="A74" s="248"/>
      <c r="B74" s="248"/>
      <c r="C74" s="220"/>
      <c r="D74" s="220"/>
      <c r="E74" s="202"/>
      <c r="F74" s="205"/>
      <c r="G74" s="70">
        <v>28</v>
      </c>
      <c r="H74" s="70">
        <v>3</v>
      </c>
      <c r="I74" s="70">
        <v>33</v>
      </c>
      <c r="J74" s="70">
        <v>11</v>
      </c>
      <c r="K74" s="70">
        <v>133</v>
      </c>
      <c r="L74" s="70">
        <v>91</v>
      </c>
      <c r="M74" s="70">
        <v>10</v>
      </c>
      <c r="N74" s="78" t="s">
        <v>259</v>
      </c>
      <c r="O74" s="79">
        <v>222618975.976</v>
      </c>
      <c r="P74" s="209"/>
      <c r="Q74" s="199"/>
      <c r="R74" s="180"/>
      <c r="S74" s="180"/>
      <c r="T74" s="179"/>
      <c r="U74" s="179"/>
      <c r="V74" s="179"/>
      <c r="W74" s="179"/>
      <c r="X74" s="179"/>
      <c r="Y74" s="179"/>
      <c r="Z74" s="179"/>
      <c r="AA74" s="179"/>
      <c r="AB74" s="179"/>
      <c r="AC74" s="179"/>
      <c r="AD74" s="179"/>
      <c r="AE74" s="179"/>
      <c r="AF74" s="99">
        <f t="shared" si="2"/>
        <v>55654743.994</v>
      </c>
      <c r="AG74" s="102">
        <v>55654744</v>
      </c>
      <c r="AH74" s="86"/>
      <c r="AI74" s="58"/>
      <c r="AJ74" s="58"/>
      <c r="AK74" s="98">
        <f t="shared" si="3"/>
        <v>55654743.994</v>
      </c>
      <c r="AL74" s="102">
        <v>55654744</v>
      </c>
      <c r="AM74" s="58"/>
      <c r="AN74" s="58"/>
      <c r="AO74" s="58"/>
      <c r="AP74" s="96">
        <f t="shared" si="4"/>
        <v>55654743.994</v>
      </c>
      <c r="AQ74" s="102">
        <v>55654744</v>
      </c>
      <c r="AR74" s="58"/>
      <c r="AS74" s="58"/>
      <c r="AT74" s="58"/>
      <c r="AU74" s="97">
        <f t="shared" si="5"/>
        <v>55654743.994</v>
      </c>
      <c r="AV74" s="102">
        <v>55654744</v>
      </c>
      <c r="AW74" s="58"/>
      <c r="AX74" s="58"/>
      <c r="AY74" s="58"/>
      <c r="AZ74" s="122">
        <f t="shared" si="1"/>
        <v>222618975.976</v>
      </c>
      <c r="BA74" s="179"/>
      <c r="BB74" s="69"/>
    </row>
    <row r="75" spans="1:54" ht="15">
      <c r="A75" s="248"/>
      <c r="B75" s="248"/>
      <c r="C75" s="220"/>
      <c r="D75" s="220"/>
      <c r="E75" s="202"/>
      <c r="F75" s="205"/>
      <c r="G75" s="70">
        <v>28</v>
      </c>
      <c r="H75" s="70">
        <v>3</v>
      </c>
      <c r="I75" s="70">
        <v>33</v>
      </c>
      <c r="J75" s="70">
        <v>11</v>
      </c>
      <c r="K75" s="70">
        <v>133</v>
      </c>
      <c r="L75" s="70">
        <v>91</v>
      </c>
      <c r="M75" s="70">
        <v>11</v>
      </c>
      <c r="N75" s="78" t="s">
        <v>260</v>
      </c>
      <c r="O75" s="79">
        <v>168451477.864</v>
      </c>
      <c r="P75" s="209"/>
      <c r="Q75" s="199"/>
      <c r="R75" s="180"/>
      <c r="S75" s="180"/>
      <c r="T75" s="179"/>
      <c r="U75" s="179"/>
      <c r="V75" s="179"/>
      <c r="W75" s="179"/>
      <c r="X75" s="179"/>
      <c r="Y75" s="179"/>
      <c r="Z75" s="179"/>
      <c r="AA75" s="179"/>
      <c r="AB75" s="179"/>
      <c r="AC75" s="179"/>
      <c r="AD75" s="179"/>
      <c r="AE75" s="179"/>
      <c r="AF75" s="99">
        <f t="shared" si="2"/>
        <v>42112869.466</v>
      </c>
      <c r="AG75" s="102">
        <v>42112869</v>
      </c>
      <c r="AH75" s="86"/>
      <c r="AI75" s="58"/>
      <c r="AJ75" s="58"/>
      <c r="AK75" s="98">
        <f t="shared" si="3"/>
        <v>42112869.466</v>
      </c>
      <c r="AL75" s="102">
        <v>42112869</v>
      </c>
      <c r="AM75" s="58"/>
      <c r="AN75" s="58"/>
      <c r="AO75" s="58"/>
      <c r="AP75" s="96">
        <f t="shared" si="4"/>
        <v>42112869.466</v>
      </c>
      <c r="AQ75" s="102">
        <v>42112869</v>
      </c>
      <c r="AR75" s="58"/>
      <c r="AS75" s="58"/>
      <c r="AT75" s="58"/>
      <c r="AU75" s="97">
        <f t="shared" si="5"/>
        <v>42112869.466</v>
      </c>
      <c r="AV75" s="102">
        <v>42112869</v>
      </c>
      <c r="AW75" s="58"/>
      <c r="AX75" s="58"/>
      <c r="AY75" s="58"/>
      <c r="AZ75" s="122">
        <f t="shared" si="1"/>
        <v>168451477.864</v>
      </c>
      <c r="BA75" s="179"/>
      <c r="BB75" s="69"/>
    </row>
    <row r="76" spans="1:54" ht="15">
      <c r="A76" s="248"/>
      <c r="B76" s="248"/>
      <c r="C76" s="220"/>
      <c r="D76" s="220"/>
      <c r="E76" s="202"/>
      <c r="F76" s="205"/>
      <c r="G76" s="70">
        <v>28</v>
      </c>
      <c r="H76" s="70">
        <v>3</v>
      </c>
      <c r="I76" s="70">
        <v>33</v>
      </c>
      <c r="J76" s="70">
        <v>11</v>
      </c>
      <c r="K76" s="70">
        <v>133</v>
      </c>
      <c r="L76" s="70">
        <v>91</v>
      </c>
      <c r="M76" s="70">
        <v>12</v>
      </c>
      <c r="N76" s="78" t="s">
        <v>261</v>
      </c>
      <c r="O76" s="79">
        <v>10480000</v>
      </c>
      <c r="P76" s="209"/>
      <c r="Q76" s="199"/>
      <c r="R76" s="180"/>
      <c r="S76" s="180"/>
      <c r="T76" s="179"/>
      <c r="U76" s="179"/>
      <c r="V76" s="179"/>
      <c r="W76" s="179"/>
      <c r="X76" s="179"/>
      <c r="Y76" s="179"/>
      <c r="Z76" s="179"/>
      <c r="AA76" s="179"/>
      <c r="AB76" s="179"/>
      <c r="AC76" s="179"/>
      <c r="AD76" s="179"/>
      <c r="AE76" s="179"/>
      <c r="AF76" s="99">
        <f t="shared" si="2"/>
        <v>2620000</v>
      </c>
      <c r="AG76" s="102">
        <v>2620000</v>
      </c>
      <c r="AH76" s="86"/>
      <c r="AI76" s="58"/>
      <c r="AJ76" s="58"/>
      <c r="AK76" s="98">
        <f t="shared" si="3"/>
        <v>2620000</v>
      </c>
      <c r="AL76" s="102">
        <v>2620000</v>
      </c>
      <c r="AM76" s="58"/>
      <c r="AN76" s="58"/>
      <c r="AO76" s="58"/>
      <c r="AP76" s="96">
        <f t="shared" si="4"/>
        <v>2620000</v>
      </c>
      <c r="AQ76" s="102">
        <v>2620000</v>
      </c>
      <c r="AR76" s="58"/>
      <c r="AS76" s="58"/>
      <c r="AT76" s="58"/>
      <c r="AU76" s="97">
        <f t="shared" si="5"/>
        <v>2620000</v>
      </c>
      <c r="AV76" s="102">
        <v>2620000</v>
      </c>
      <c r="AW76" s="58"/>
      <c r="AX76" s="58"/>
      <c r="AY76" s="58"/>
      <c r="AZ76" s="122">
        <f t="shared" si="1"/>
        <v>10480000</v>
      </c>
      <c r="BA76" s="179"/>
      <c r="BB76" s="69"/>
    </row>
    <row r="77" spans="1:54" ht="25.5">
      <c r="A77" s="248"/>
      <c r="B77" s="248"/>
      <c r="C77" s="220"/>
      <c r="D77" s="220"/>
      <c r="E77" s="202"/>
      <c r="F77" s="205"/>
      <c r="G77" s="70">
        <v>28</v>
      </c>
      <c r="H77" s="70">
        <v>3</v>
      </c>
      <c r="I77" s="70">
        <v>33</v>
      </c>
      <c r="J77" s="70">
        <v>11</v>
      </c>
      <c r="K77" s="70">
        <v>133</v>
      </c>
      <c r="L77" s="70">
        <v>91</v>
      </c>
      <c r="M77" s="70">
        <v>13</v>
      </c>
      <c r="N77" s="78" t="s">
        <v>262</v>
      </c>
      <c r="O77" s="79">
        <v>19005081.76</v>
      </c>
      <c r="P77" s="209"/>
      <c r="Q77" s="199"/>
      <c r="R77" s="180"/>
      <c r="S77" s="180"/>
      <c r="T77" s="179"/>
      <c r="U77" s="179"/>
      <c r="V77" s="179"/>
      <c r="W77" s="179"/>
      <c r="X77" s="179"/>
      <c r="Y77" s="179"/>
      <c r="Z77" s="179"/>
      <c r="AA77" s="179"/>
      <c r="AB77" s="179"/>
      <c r="AC77" s="179"/>
      <c r="AD77" s="179"/>
      <c r="AE77" s="179"/>
      <c r="AF77" s="99">
        <f t="shared" si="2"/>
        <v>4751270.44</v>
      </c>
      <c r="AG77" s="102">
        <v>4751270</v>
      </c>
      <c r="AH77" s="86"/>
      <c r="AI77" s="58"/>
      <c r="AJ77" s="58"/>
      <c r="AK77" s="98">
        <f t="shared" si="3"/>
        <v>4751270.44</v>
      </c>
      <c r="AL77" s="102">
        <v>4751270</v>
      </c>
      <c r="AM77" s="58"/>
      <c r="AN77" s="58"/>
      <c r="AO77" s="58"/>
      <c r="AP77" s="96">
        <f t="shared" si="4"/>
        <v>4751270.44</v>
      </c>
      <c r="AQ77" s="102">
        <v>4751270</v>
      </c>
      <c r="AR77" s="58"/>
      <c r="AS77" s="58"/>
      <c r="AT77" s="58"/>
      <c r="AU77" s="97">
        <f t="shared" si="5"/>
        <v>4751270.44</v>
      </c>
      <c r="AV77" s="102">
        <v>4751270</v>
      </c>
      <c r="AW77" s="58"/>
      <c r="AX77" s="58"/>
      <c r="AY77" s="58"/>
      <c r="AZ77" s="122">
        <f t="shared" si="1"/>
        <v>19005081.76</v>
      </c>
      <c r="BA77" s="179"/>
      <c r="BB77" s="69"/>
    </row>
    <row r="78" spans="1:54" ht="25.5">
      <c r="A78" s="248"/>
      <c r="B78" s="248"/>
      <c r="C78" s="220"/>
      <c r="D78" s="220"/>
      <c r="E78" s="202"/>
      <c r="F78" s="205"/>
      <c r="G78" s="70">
        <v>28</v>
      </c>
      <c r="H78" s="70">
        <v>3</v>
      </c>
      <c r="I78" s="70">
        <v>33</v>
      </c>
      <c r="J78" s="70">
        <v>11</v>
      </c>
      <c r="K78" s="70">
        <v>133</v>
      </c>
      <c r="L78" s="70">
        <v>91</v>
      </c>
      <c r="M78" s="70">
        <v>14</v>
      </c>
      <c r="N78" s="78" t="s">
        <v>263</v>
      </c>
      <c r="O78" s="79">
        <v>218967114.12800002</v>
      </c>
      <c r="P78" s="209"/>
      <c r="Q78" s="199"/>
      <c r="R78" s="180"/>
      <c r="S78" s="180"/>
      <c r="T78" s="179"/>
      <c r="U78" s="179"/>
      <c r="V78" s="179"/>
      <c r="W78" s="179"/>
      <c r="X78" s="179"/>
      <c r="Y78" s="179"/>
      <c r="Z78" s="179"/>
      <c r="AA78" s="179"/>
      <c r="AB78" s="179"/>
      <c r="AC78" s="179"/>
      <c r="AD78" s="179"/>
      <c r="AE78" s="179"/>
      <c r="AF78" s="99">
        <f t="shared" si="2"/>
        <v>54741778.532000005</v>
      </c>
      <c r="AG78" s="102">
        <v>54741779</v>
      </c>
      <c r="AH78" s="86"/>
      <c r="AI78" s="58"/>
      <c r="AJ78" s="58"/>
      <c r="AK78" s="98">
        <f t="shared" si="3"/>
        <v>54741778.532000005</v>
      </c>
      <c r="AL78" s="102">
        <v>54741779</v>
      </c>
      <c r="AM78" s="58"/>
      <c r="AN78" s="58"/>
      <c r="AO78" s="58"/>
      <c r="AP78" s="96">
        <f t="shared" si="4"/>
        <v>54741778.532000005</v>
      </c>
      <c r="AQ78" s="102">
        <v>54741779</v>
      </c>
      <c r="AR78" s="58"/>
      <c r="AS78" s="58"/>
      <c r="AT78" s="58"/>
      <c r="AU78" s="97">
        <f t="shared" si="5"/>
        <v>54741778.532000005</v>
      </c>
      <c r="AV78" s="102">
        <v>54741779</v>
      </c>
      <c r="AW78" s="58"/>
      <c r="AX78" s="58"/>
      <c r="AY78" s="58"/>
      <c r="AZ78" s="122">
        <f t="shared" si="1"/>
        <v>218967114.12800002</v>
      </c>
      <c r="BA78" s="179"/>
      <c r="BB78" s="69"/>
    </row>
    <row r="79" spans="1:54" ht="25.5">
      <c r="A79" s="248"/>
      <c r="B79" s="248"/>
      <c r="C79" s="220"/>
      <c r="D79" s="220"/>
      <c r="E79" s="202"/>
      <c r="F79" s="205"/>
      <c r="G79" s="70">
        <v>28</v>
      </c>
      <c r="H79" s="70">
        <v>3</v>
      </c>
      <c r="I79" s="70">
        <v>33</v>
      </c>
      <c r="J79" s="70">
        <v>11</v>
      </c>
      <c r="K79" s="70">
        <v>133</v>
      </c>
      <c r="L79" s="70">
        <v>91</v>
      </c>
      <c r="M79" s="70">
        <v>15</v>
      </c>
      <c r="N79" s="78" t="s">
        <v>264</v>
      </c>
      <c r="O79" s="79">
        <v>10480000</v>
      </c>
      <c r="P79" s="209"/>
      <c r="Q79" s="199"/>
      <c r="R79" s="180"/>
      <c r="S79" s="180"/>
      <c r="T79" s="179"/>
      <c r="U79" s="179"/>
      <c r="V79" s="179"/>
      <c r="W79" s="179"/>
      <c r="X79" s="179"/>
      <c r="Y79" s="179"/>
      <c r="Z79" s="179"/>
      <c r="AA79" s="179"/>
      <c r="AB79" s="179"/>
      <c r="AC79" s="179"/>
      <c r="AD79" s="179"/>
      <c r="AE79" s="179"/>
      <c r="AF79" s="99">
        <f t="shared" si="2"/>
        <v>2620000</v>
      </c>
      <c r="AG79" s="102">
        <v>2620000</v>
      </c>
      <c r="AH79" s="86"/>
      <c r="AI79" s="58"/>
      <c r="AJ79" s="58"/>
      <c r="AK79" s="98">
        <f t="shared" si="3"/>
        <v>2620000</v>
      </c>
      <c r="AL79" s="102">
        <v>2620000</v>
      </c>
      <c r="AM79" s="58"/>
      <c r="AN79" s="58"/>
      <c r="AO79" s="58"/>
      <c r="AP79" s="96">
        <f t="shared" si="4"/>
        <v>2620000</v>
      </c>
      <c r="AQ79" s="102">
        <v>2620000</v>
      </c>
      <c r="AR79" s="58"/>
      <c r="AS79" s="58"/>
      <c r="AT79" s="58"/>
      <c r="AU79" s="97">
        <f t="shared" si="5"/>
        <v>2620000</v>
      </c>
      <c r="AV79" s="102">
        <v>2620000</v>
      </c>
      <c r="AW79" s="58"/>
      <c r="AX79" s="58"/>
      <c r="AY79" s="58"/>
      <c r="AZ79" s="122">
        <f t="shared" si="1"/>
        <v>10480000</v>
      </c>
      <c r="BA79" s="179"/>
      <c r="BB79" s="69"/>
    </row>
    <row r="80" spans="1:54" ht="15">
      <c r="A80" s="248"/>
      <c r="B80" s="248"/>
      <c r="C80" s="220"/>
      <c r="D80" s="220"/>
      <c r="E80" s="202"/>
      <c r="F80" s="205"/>
      <c r="G80" s="70">
        <v>28</v>
      </c>
      <c r="H80" s="70">
        <v>3</v>
      </c>
      <c r="I80" s="70">
        <v>33</v>
      </c>
      <c r="J80" s="70">
        <v>11</v>
      </c>
      <c r="K80" s="70">
        <v>133</v>
      </c>
      <c r="L80" s="70">
        <v>91</v>
      </c>
      <c r="M80" s="70">
        <v>16</v>
      </c>
      <c r="N80" s="78" t="s">
        <v>265</v>
      </c>
      <c r="O80" s="79">
        <v>308981663.936</v>
      </c>
      <c r="P80" s="209"/>
      <c r="Q80" s="199"/>
      <c r="R80" s="180"/>
      <c r="S80" s="180"/>
      <c r="T80" s="179"/>
      <c r="U80" s="179"/>
      <c r="V80" s="179"/>
      <c r="W80" s="179"/>
      <c r="X80" s="179"/>
      <c r="Y80" s="179"/>
      <c r="Z80" s="179"/>
      <c r="AA80" s="179"/>
      <c r="AB80" s="179"/>
      <c r="AC80" s="179"/>
      <c r="AD80" s="179"/>
      <c r="AE80" s="179"/>
      <c r="AF80" s="99">
        <f t="shared" si="2"/>
        <v>77245415.984</v>
      </c>
      <c r="AG80" s="102">
        <v>77245416</v>
      </c>
      <c r="AH80" s="86"/>
      <c r="AI80" s="58"/>
      <c r="AJ80" s="58"/>
      <c r="AK80" s="98">
        <f t="shared" si="3"/>
        <v>77245415.984</v>
      </c>
      <c r="AL80" s="102">
        <v>77245416</v>
      </c>
      <c r="AM80" s="58"/>
      <c r="AN80" s="58"/>
      <c r="AO80" s="58"/>
      <c r="AP80" s="96">
        <f t="shared" si="4"/>
        <v>77245415.984</v>
      </c>
      <c r="AQ80" s="102">
        <v>77245416</v>
      </c>
      <c r="AR80" s="58"/>
      <c r="AS80" s="58"/>
      <c r="AT80" s="58"/>
      <c r="AU80" s="97">
        <f t="shared" si="5"/>
        <v>77245415.984</v>
      </c>
      <c r="AV80" s="102">
        <v>77245416</v>
      </c>
      <c r="AW80" s="58"/>
      <c r="AX80" s="58"/>
      <c r="AY80" s="58"/>
      <c r="AZ80" s="122">
        <f t="shared" si="1"/>
        <v>308981663.936</v>
      </c>
      <c r="BA80" s="179"/>
      <c r="BB80" s="69"/>
    </row>
    <row r="81" spans="1:54" ht="15">
      <c r="A81" s="248"/>
      <c r="B81" s="248"/>
      <c r="C81" s="220"/>
      <c r="D81" s="220"/>
      <c r="E81" s="202"/>
      <c r="F81" s="205"/>
      <c r="G81" s="70">
        <v>28</v>
      </c>
      <c r="H81" s="70">
        <v>3</v>
      </c>
      <c r="I81" s="70">
        <v>33</v>
      </c>
      <c r="J81" s="70">
        <v>11</v>
      </c>
      <c r="K81" s="70">
        <v>133</v>
      </c>
      <c r="L81" s="70">
        <v>91</v>
      </c>
      <c r="M81" s="70">
        <v>17</v>
      </c>
      <c r="N81" s="78" t="s">
        <v>266</v>
      </c>
      <c r="O81" s="79">
        <v>170986993.344</v>
      </c>
      <c r="P81" s="209"/>
      <c r="Q81" s="199"/>
      <c r="R81" s="180"/>
      <c r="S81" s="180"/>
      <c r="T81" s="179"/>
      <c r="U81" s="179"/>
      <c r="V81" s="179"/>
      <c r="W81" s="179"/>
      <c r="X81" s="179"/>
      <c r="Y81" s="179"/>
      <c r="Z81" s="179"/>
      <c r="AA81" s="179"/>
      <c r="AB81" s="179"/>
      <c r="AC81" s="179"/>
      <c r="AD81" s="179"/>
      <c r="AE81" s="179"/>
      <c r="AF81" s="99">
        <f t="shared" si="2"/>
        <v>42746748.336</v>
      </c>
      <c r="AG81" s="102">
        <v>42746748</v>
      </c>
      <c r="AH81" s="86"/>
      <c r="AI81" s="58"/>
      <c r="AJ81" s="58"/>
      <c r="AK81" s="98">
        <f t="shared" si="3"/>
        <v>42746748.336</v>
      </c>
      <c r="AL81" s="102">
        <v>42746748</v>
      </c>
      <c r="AM81" s="58"/>
      <c r="AN81" s="58"/>
      <c r="AO81" s="58"/>
      <c r="AP81" s="96">
        <f t="shared" si="4"/>
        <v>42746748.336</v>
      </c>
      <c r="AQ81" s="102">
        <v>42746748</v>
      </c>
      <c r="AR81" s="58"/>
      <c r="AS81" s="58"/>
      <c r="AT81" s="58"/>
      <c r="AU81" s="97">
        <f t="shared" si="5"/>
        <v>42746748.336</v>
      </c>
      <c r="AV81" s="102">
        <v>42746748</v>
      </c>
      <c r="AW81" s="58"/>
      <c r="AX81" s="58"/>
      <c r="AY81" s="58"/>
      <c r="AZ81" s="122">
        <f t="shared" si="1"/>
        <v>170986993.344</v>
      </c>
      <c r="BA81" s="179"/>
      <c r="BB81" s="69"/>
    </row>
    <row r="82" spans="1:54" ht="25.5">
      <c r="A82" s="248"/>
      <c r="B82" s="248"/>
      <c r="C82" s="220"/>
      <c r="D82" s="220"/>
      <c r="E82" s="202"/>
      <c r="F82" s="205"/>
      <c r="G82" s="70">
        <v>28</v>
      </c>
      <c r="H82" s="70">
        <v>3</v>
      </c>
      <c r="I82" s="70">
        <v>33</v>
      </c>
      <c r="J82" s="70">
        <v>11</v>
      </c>
      <c r="K82" s="70">
        <v>133</v>
      </c>
      <c r="L82" s="70">
        <v>91</v>
      </c>
      <c r="M82" s="70">
        <v>18</v>
      </c>
      <c r="N82" s="78" t="s">
        <v>267</v>
      </c>
      <c r="O82" s="79">
        <v>47904012.928</v>
      </c>
      <c r="P82" s="209"/>
      <c r="Q82" s="199"/>
      <c r="R82" s="180"/>
      <c r="S82" s="180"/>
      <c r="T82" s="179"/>
      <c r="U82" s="179"/>
      <c r="V82" s="179"/>
      <c r="W82" s="179"/>
      <c r="X82" s="179"/>
      <c r="Y82" s="179"/>
      <c r="Z82" s="179"/>
      <c r="AA82" s="179"/>
      <c r="AB82" s="179"/>
      <c r="AC82" s="179"/>
      <c r="AD82" s="179"/>
      <c r="AE82" s="179"/>
      <c r="AF82" s="99">
        <f t="shared" si="2"/>
        <v>11976003.232</v>
      </c>
      <c r="AG82" s="102">
        <v>11976003</v>
      </c>
      <c r="AH82" s="86"/>
      <c r="AI82" s="58"/>
      <c r="AJ82" s="58"/>
      <c r="AK82" s="98">
        <f t="shared" si="3"/>
        <v>11976003.232</v>
      </c>
      <c r="AL82" s="102">
        <v>11976003</v>
      </c>
      <c r="AM82" s="58"/>
      <c r="AN82" s="58"/>
      <c r="AO82" s="58"/>
      <c r="AP82" s="96">
        <f t="shared" si="4"/>
        <v>11976003.232</v>
      </c>
      <c r="AQ82" s="102">
        <v>11976003</v>
      </c>
      <c r="AR82" s="58"/>
      <c r="AS82" s="58"/>
      <c r="AT82" s="58"/>
      <c r="AU82" s="97">
        <f t="shared" si="5"/>
        <v>11976003.232</v>
      </c>
      <c r="AV82" s="102">
        <v>11976003</v>
      </c>
      <c r="AW82" s="58"/>
      <c r="AX82" s="58"/>
      <c r="AY82" s="58"/>
      <c r="AZ82" s="122">
        <f t="shared" si="1"/>
        <v>47904012.928</v>
      </c>
      <c r="BA82" s="179"/>
      <c r="BB82" s="69"/>
    </row>
    <row r="83" spans="1:54" ht="25.5">
      <c r="A83" s="248"/>
      <c r="B83" s="248"/>
      <c r="C83" s="220"/>
      <c r="D83" s="220"/>
      <c r="E83" s="202"/>
      <c r="F83" s="205"/>
      <c r="G83" s="70">
        <v>28</v>
      </c>
      <c r="H83" s="70">
        <v>3</v>
      </c>
      <c r="I83" s="70">
        <v>33</v>
      </c>
      <c r="J83" s="70">
        <v>11</v>
      </c>
      <c r="K83" s="70">
        <v>133</v>
      </c>
      <c r="L83" s="70">
        <v>91</v>
      </c>
      <c r="M83" s="70">
        <v>19</v>
      </c>
      <c r="N83" s="78" t="s">
        <v>268</v>
      </c>
      <c r="O83" s="79">
        <v>27370888.48</v>
      </c>
      <c r="P83" s="209"/>
      <c r="Q83" s="199"/>
      <c r="R83" s="180"/>
      <c r="S83" s="180"/>
      <c r="T83" s="179"/>
      <c r="U83" s="179"/>
      <c r="V83" s="179"/>
      <c r="W83" s="179"/>
      <c r="X83" s="179"/>
      <c r="Y83" s="179"/>
      <c r="Z83" s="179"/>
      <c r="AA83" s="179"/>
      <c r="AB83" s="179"/>
      <c r="AC83" s="179"/>
      <c r="AD83" s="179"/>
      <c r="AE83" s="179"/>
      <c r="AF83" s="99">
        <f t="shared" si="2"/>
        <v>6842722.12</v>
      </c>
      <c r="AG83" s="102">
        <v>6842722</v>
      </c>
      <c r="AH83" s="86"/>
      <c r="AI83" s="58"/>
      <c r="AJ83" s="58"/>
      <c r="AK83" s="98">
        <f t="shared" si="3"/>
        <v>6842722.12</v>
      </c>
      <c r="AL83" s="102">
        <v>6842722</v>
      </c>
      <c r="AM83" s="58"/>
      <c r="AN83" s="58"/>
      <c r="AO83" s="58"/>
      <c r="AP83" s="96">
        <f t="shared" si="4"/>
        <v>6842722.12</v>
      </c>
      <c r="AQ83" s="102">
        <v>6842722</v>
      </c>
      <c r="AR83" s="58"/>
      <c r="AS83" s="58"/>
      <c r="AT83" s="58"/>
      <c r="AU83" s="97">
        <f t="shared" si="5"/>
        <v>6842722.12</v>
      </c>
      <c r="AV83" s="102">
        <v>6842722</v>
      </c>
      <c r="AW83" s="58"/>
      <c r="AX83" s="58"/>
      <c r="AY83" s="58"/>
      <c r="AZ83" s="122">
        <f t="shared" si="1"/>
        <v>27370888.48</v>
      </c>
      <c r="BA83" s="179"/>
      <c r="BB83" s="69"/>
    </row>
    <row r="84" spans="1:54" ht="25.5">
      <c r="A84" s="248"/>
      <c r="B84" s="248"/>
      <c r="C84" s="220"/>
      <c r="D84" s="220"/>
      <c r="E84" s="202"/>
      <c r="F84" s="205"/>
      <c r="G84" s="70">
        <v>28</v>
      </c>
      <c r="H84" s="70">
        <v>3</v>
      </c>
      <c r="I84" s="70">
        <v>33</v>
      </c>
      <c r="J84" s="70">
        <v>11</v>
      </c>
      <c r="K84" s="70">
        <v>133</v>
      </c>
      <c r="L84" s="70">
        <v>91</v>
      </c>
      <c r="M84" s="70">
        <v>20</v>
      </c>
      <c r="N84" s="78" t="s">
        <v>269</v>
      </c>
      <c r="O84" s="79">
        <v>164225335.072</v>
      </c>
      <c r="P84" s="209"/>
      <c r="Q84" s="199"/>
      <c r="R84" s="180"/>
      <c r="S84" s="180"/>
      <c r="T84" s="179"/>
      <c r="U84" s="179"/>
      <c r="V84" s="179"/>
      <c r="W84" s="179"/>
      <c r="X84" s="179"/>
      <c r="Y84" s="179"/>
      <c r="Z84" s="179"/>
      <c r="AA84" s="179"/>
      <c r="AB84" s="179"/>
      <c r="AC84" s="179"/>
      <c r="AD84" s="179"/>
      <c r="AE84" s="179"/>
      <c r="AF84" s="99">
        <f t="shared" si="2"/>
        <v>41056333.768</v>
      </c>
      <c r="AG84" s="102">
        <v>41056334</v>
      </c>
      <c r="AH84" s="86"/>
      <c r="AI84" s="58"/>
      <c r="AJ84" s="58"/>
      <c r="AK84" s="98">
        <f t="shared" si="3"/>
        <v>41056333.768</v>
      </c>
      <c r="AL84" s="102">
        <v>41056334</v>
      </c>
      <c r="AM84" s="58"/>
      <c r="AN84" s="58"/>
      <c r="AO84" s="58"/>
      <c r="AP84" s="96">
        <f t="shared" si="4"/>
        <v>41056333.768</v>
      </c>
      <c r="AQ84" s="102">
        <v>41056334</v>
      </c>
      <c r="AR84" s="58"/>
      <c r="AS84" s="58"/>
      <c r="AT84" s="58"/>
      <c r="AU84" s="97">
        <f t="shared" si="5"/>
        <v>41056333.768</v>
      </c>
      <c r="AV84" s="102">
        <v>41056334</v>
      </c>
      <c r="AW84" s="58"/>
      <c r="AX84" s="58"/>
      <c r="AY84" s="58"/>
      <c r="AZ84" s="122">
        <f t="shared" si="1"/>
        <v>164225335.072</v>
      </c>
      <c r="BA84" s="179"/>
      <c r="BB84" s="69"/>
    </row>
    <row r="85" spans="1:54" ht="25.5">
      <c r="A85" s="248"/>
      <c r="B85" s="248"/>
      <c r="C85" s="220"/>
      <c r="D85" s="220"/>
      <c r="E85" s="202"/>
      <c r="F85" s="205"/>
      <c r="G85" s="70">
        <v>28</v>
      </c>
      <c r="H85" s="70">
        <v>3</v>
      </c>
      <c r="I85" s="70">
        <v>33</v>
      </c>
      <c r="J85" s="70">
        <v>11</v>
      </c>
      <c r="K85" s="70">
        <v>133</v>
      </c>
      <c r="L85" s="70">
        <v>91</v>
      </c>
      <c r="M85" s="70">
        <v>21</v>
      </c>
      <c r="N85" s="78" t="s">
        <v>270</v>
      </c>
      <c r="O85" s="79">
        <v>54741806.304000005</v>
      </c>
      <c r="P85" s="209"/>
      <c r="Q85" s="199"/>
      <c r="R85" s="180"/>
      <c r="S85" s="180"/>
      <c r="T85" s="179"/>
      <c r="U85" s="179"/>
      <c r="V85" s="179"/>
      <c r="W85" s="179"/>
      <c r="X85" s="179"/>
      <c r="Y85" s="179"/>
      <c r="Z85" s="179"/>
      <c r="AA85" s="179"/>
      <c r="AB85" s="179"/>
      <c r="AC85" s="179"/>
      <c r="AD85" s="179"/>
      <c r="AE85" s="179"/>
      <c r="AF85" s="99">
        <f t="shared" si="2"/>
        <v>13685451.576000001</v>
      </c>
      <c r="AG85" s="102">
        <v>13685452</v>
      </c>
      <c r="AH85" s="86"/>
      <c r="AI85" s="58"/>
      <c r="AJ85" s="58"/>
      <c r="AK85" s="98">
        <f t="shared" si="3"/>
        <v>13685451.576000001</v>
      </c>
      <c r="AL85" s="102">
        <v>13685452</v>
      </c>
      <c r="AM85" s="58"/>
      <c r="AN85" s="58"/>
      <c r="AO85" s="58"/>
      <c r="AP85" s="96">
        <f t="shared" si="4"/>
        <v>13685451.576000001</v>
      </c>
      <c r="AQ85" s="102">
        <v>13685452</v>
      </c>
      <c r="AR85" s="58"/>
      <c r="AS85" s="58"/>
      <c r="AT85" s="58"/>
      <c r="AU85" s="97">
        <f t="shared" si="5"/>
        <v>13685451.576000001</v>
      </c>
      <c r="AV85" s="102">
        <v>13685452</v>
      </c>
      <c r="AW85" s="58"/>
      <c r="AX85" s="58"/>
      <c r="AY85" s="58"/>
      <c r="AZ85" s="122">
        <f t="shared" si="1"/>
        <v>54741806.304000005</v>
      </c>
      <c r="BA85" s="179"/>
      <c r="BB85" s="69"/>
    </row>
    <row r="86" spans="1:54" ht="25.5">
      <c r="A86" s="248"/>
      <c r="B86" s="248"/>
      <c r="C86" s="220"/>
      <c r="D86" s="220"/>
      <c r="E86" s="202"/>
      <c r="F86" s="205"/>
      <c r="G86" s="70">
        <v>28</v>
      </c>
      <c r="H86" s="70">
        <v>3</v>
      </c>
      <c r="I86" s="70">
        <v>33</v>
      </c>
      <c r="J86" s="70">
        <v>11</v>
      </c>
      <c r="K86" s="70">
        <v>133</v>
      </c>
      <c r="L86" s="70">
        <v>91</v>
      </c>
      <c r="M86" s="70">
        <v>22</v>
      </c>
      <c r="N86" s="78" t="s">
        <v>271</v>
      </c>
      <c r="O86" s="79">
        <v>27370888.48</v>
      </c>
      <c r="P86" s="209"/>
      <c r="Q86" s="199"/>
      <c r="R86" s="180"/>
      <c r="S86" s="180"/>
      <c r="T86" s="179"/>
      <c r="U86" s="179"/>
      <c r="V86" s="179"/>
      <c r="W86" s="179"/>
      <c r="X86" s="179"/>
      <c r="Y86" s="179"/>
      <c r="Z86" s="179"/>
      <c r="AA86" s="179"/>
      <c r="AB86" s="179"/>
      <c r="AC86" s="179"/>
      <c r="AD86" s="179"/>
      <c r="AE86" s="179"/>
      <c r="AF86" s="99">
        <f t="shared" si="2"/>
        <v>6842722.12</v>
      </c>
      <c r="AG86" s="102">
        <v>6842722</v>
      </c>
      <c r="AH86" s="86"/>
      <c r="AI86" s="58"/>
      <c r="AJ86" s="58"/>
      <c r="AK86" s="98">
        <f t="shared" si="3"/>
        <v>6842722.12</v>
      </c>
      <c r="AL86" s="102">
        <v>6842722</v>
      </c>
      <c r="AM86" s="58"/>
      <c r="AN86" s="58"/>
      <c r="AO86" s="58"/>
      <c r="AP86" s="96">
        <f t="shared" si="4"/>
        <v>6842722.12</v>
      </c>
      <c r="AQ86" s="102">
        <v>6842722</v>
      </c>
      <c r="AR86" s="58"/>
      <c r="AS86" s="58"/>
      <c r="AT86" s="58"/>
      <c r="AU86" s="97">
        <f t="shared" si="5"/>
        <v>6842722.12</v>
      </c>
      <c r="AV86" s="102">
        <v>6842722</v>
      </c>
      <c r="AW86" s="58"/>
      <c r="AX86" s="58"/>
      <c r="AY86" s="58"/>
      <c r="AZ86" s="122">
        <f t="shared" si="1"/>
        <v>27370888.48</v>
      </c>
      <c r="BA86" s="179"/>
      <c r="BB86" s="69"/>
    </row>
    <row r="87" spans="1:54" ht="15">
      <c r="A87" s="248"/>
      <c r="B87" s="248"/>
      <c r="C87" s="220"/>
      <c r="D87" s="220"/>
      <c r="E87" s="202"/>
      <c r="F87" s="205"/>
      <c r="G87" s="70">
        <v>28</v>
      </c>
      <c r="H87" s="70">
        <v>3</v>
      </c>
      <c r="I87" s="70">
        <v>33</v>
      </c>
      <c r="J87" s="70">
        <v>11</v>
      </c>
      <c r="K87" s="70">
        <v>133</v>
      </c>
      <c r="L87" s="70">
        <v>91</v>
      </c>
      <c r="M87" s="70">
        <v>23</v>
      </c>
      <c r="N87" s="78" t="s">
        <v>272</v>
      </c>
      <c r="O87" s="79">
        <v>401347358.776</v>
      </c>
      <c r="P87" s="209"/>
      <c r="Q87" s="199"/>
      <c r="R87" s="180"/>
      <c r="S87" s="180"/>
      <c r="T87" s="179"/>
      <c r="U87" s="179"/>
      <c r="V87" s="179"/>
      <c r="W87" s="179"/>
      <c r="X87" s="179"/>
      <c r="Y87" s="179"/>
      <c r="Z87" s="179"/>
      <c r="AA87" s="179"/>
      <c r="AB87" s="179"/>
      <c r="AC87" s="179"/>
      <c r="AD87" s="179"/>
      <c r="AE87" s="179"/>
      <c r="AF87" s="99">
        <f t="shared" si="2"/>
        <v>100336839.694</v>
      </c>
      <c r="AG87" s="102">
        <v>100336840</v>
      </c>
      <c r="AH87" s="86"/>
      <c r="AI87" s="58"/>
      <c r="AJ87" s="58"/>
      <c r="AK87" s="98">
        <f t="shared" si="3"/>
        <v>100336839.694</v>
      </c>
      <c r="AL87" s="102">
        <v>100336840</v>
      </c>
      <c r="AM87" s="58"/>
      <c r="AN87" s="58"/>
      <c r="AO87" s="58"/>
      <c r="AP87" s="96">
        <f t="shared" si="4"/>
        <v>100336839.694</v>
      </c>
      <c r="AQ87" s="102">
        <v>100336840</v>
      </c>
      <c r="AR87" s="58"/>
      <c r="AS87" s="58"/>
      <c r="AT87" s="58"/>
      <c r="AU87" s="97">
        <f t="shared" si="5"/>
        <v>100336839.694</v>
      </c>
      <c r="AV87" s="102">
        <v>100336840</v>
      </c>
      <c r="AW87" s="58"/>
      <c r="AX87" s="58"/>
      <c r="AY87" s="58"/>
      <c r="AZ87" s="122">
        <f t="shared" si="1"/>
        <v>401347358.776</v>
      </c>
      <c r="BA87" s="179"/>
      <c r="BB87" s="69"/>
    </row>
    <row r="88" spans="1:54" ht="15">
      <c r="A88" s="248"/>
      <c r="B88" s="248"/>
      <c r="C88" s="220"/>
      <c r="D88" s="220"/>
      <c r="E88" s="202"/>
      <c r="F88" s="205"/>
      <c r="G88" s="70">
        <v>28</v>
      </c>
      <c r="H88" s="70">
        <v>3</v>
      </c>
      <c r="I88" s="70">
        <v>33</v>
      </c>
      <c r="J88" s="70">
        <v>11</v>
      </c>
      <c r="K88" s="70">
        <v>133</v>
      </c>
      <c r="L88" s="70">
        <v>91</v>
      </c>
      <c r="M88" s="70">
        <v>24</v>
      </c>
      <c r="N88" s="78" t="s">
        <v>273</v>
      </c>
      <c r="O88" s="79">
        <v>27479449.752</v>
      </c>
      <c r="P88" s="209"/>
      <c r="Q88" s="199"/>
      <c r="R88" s="180"/>
      <c r="S88" s="180"/>
      <c r="T88" s="179"/>
      <c r="U88" s="179"/>
      <c r="V88" s="179"/>
      <c r="W88" s="179"/>
      <c r="X88" s="179"/>
      <c r="Y88" s="179"/>
      <c r="Z88" s="179"/>
      <c r="AA88" s="179"/>
      <c r="AB88" s="179"/>
      <c r="AC88" s="179"/>
      <c r="AD88" s="179"/>
      <c r="AE88" s="179"/>
      <c r="AF88" s="99">
        <f t="shared" si="2"/>
        <v>6869862.438</v>
      </c>
      <c r="AG88" s="102">
        <v>6869862</v>
      </c>
      <c r="AH88" s="86"/>
      <c r="AI88" s="58"/>
      <c r="AJ88" s="58"/>
      <c r="AK88" s="98">
        <f t="shared" si="3"/>
        <v>6869862.438</v>
      </c>
      <c r="AL88" s="102">
        <v>6869862</v>
      </c>
      <c r="AM88" s="58"/>
      <c r="AN88" s="58"/>
      <c r="AO88" s="58"/>
      <c r="AP88" s="96">
        <f t="shared" si="4"/>
        <v>6869862.438</v>
      </c>
      <c r="AQ88" s="102">
        <v>6869862</v>
      </c>
      <c r="AR88" s="58"/>
      <c r="AS88" s="58"/>
      <c r="AT88" s="58"/>
      <c r="AU88" s="97">
        <f t="shared" si="5"/>
        <v>6869862.438</v>
      </c>
      <c r="AV88" s="102">
        <v>6869862</v>
      </c>
      <c r="AW88" s="58"/>
      <c r="AX88" s="58"/>
      <c r="AY88" s="58"/>
      <c r="AZ88" s="122">
        <f t="shared" si="1"/>
        <v>27479449.752</v>
      </c>
      <c r="BA88" s="179"/>
      <c r="BB88" s="69"/>
    </row>
    <row r="89" spans="1:54" ht="15">
      <c r="A89" s="248"/>
      <c r="B89" s="248"/>
      <c r="C89" s="220"/>
      <c r="D89" s="220"/>
      <c r="E89" s="202"/>
      <c r="F89" s="205"/>
      <c r="G89" s="70">
        <v>28</v>
      </c>
      <c r="H89" s="70">
        <v>3</v>
      </c>
      <c r="I89" s="70">
        <v>33</v>
      </c>
      <c r="J89" s="70">
        <v>11</v>
      </c>
      <c r="K89" s="70">
        <v>133</v>
      </c>
      <c r="L89" s="70">
        <v>91</v>
      </c>
      <c r="M89" s="70">
        <v>25</v>
      </c>
      <c r="N89" s="78" t="s">
        <v>274</v>
      </c>
      <c r="O89" s="79">
        <v>305491715.992</v>
      </c>
      <c r="P89" s="209"/>
      <c r="Q89" s="199"/>
      <c r="R89" s="180"/>
      <c r="S89" s="180"/>
      <c r="T89" s="179"/>
      <c r="U89" s="179"/>
      <c r="V89" s="179"/>
      <c r="W89" s="179"/>
      <c r="X89" s="179"/>
      <c r="Y89" s="179"/>
      <c r="Z89" s="179"/>
      <c r="AA89" s="179"/>
      <c r="AB89" s="179"/>
      <c r="AC89" s="179"/>
      <c r="AD89" s="179"/>
      <c r="AE89" s="179"/>
      <c r="AF89" s="99">
        <f t="shared" si="2"/>
        <v>76372928.998</v>
      </c>
      <c r="AG89" s="102">
        <v>76372929</v>
      </c>
      <c r="AH89" s="86"/>
      <c r="AI89" s="58"/>
      <c r="AJ89" s="58"/>
      <c r="AK89" s="98">
        <f t="shared" si="3"/>
        <v>76372928.998</v>
      </c>
      <c r="AL89" s="102">
        <v>76372929</v>
      </c>
      <c r="AM89" s="58"/>
      <c r="AN89" s="58"/>
      <c r="AO89" s="58"/>
      <c r="AP89" s="96">
        <f t="shared" si="4"/>
        <v>76372928.998</v>
      </c>
      <c r="AQ89" s="102">
        <v>76372929</v>
      </c>
      <c r="AR89" s="58"/>
      <c r="AS89" s="58"/>
      <c r="AT89" s="58"/>
      <c r="AU89" s="97">
        <f t="shared" si="5"/>
        <v>76372928.998</v>
      </c>
      <c r="AV89" s="102">
        <v>76372929</v>
      </c>
      <c r="AW89" s="58"/>
      <c r="AX89" s="58"/>
      <c r="AY89" s="58"/>
      <c r="AZ89" s="122">
        <f t="shared" si="1"/>
        <v>305491715.992</v>
      </c>
      <c r="BA89" s="179"/>
      <c r="BB89" s="69"/>
    </row>
    <row r="90" spans="1:54" ht="15">
      <c r="A90" s="248"/>
      <c r="B90" s="248"/>
      <c r="C90" s="220"/>
      <c r="D90" s="220"/>
      <c r="E90" s="202"/>
      <c r="F90" s="205"/>
      <c r="G90" s="70">
        <v>28</v>
      </c>
      <c r="H90" s="70">
        <v>3</v>
      </c>
      <c r="I90" s="70">
        <v>33</v>
      </c>
      <c r="J90" s="70">
        <v>11</v>
      </c>
      <c r="K90" s="70">
        <v>133</v>
      </c>
      <c r="L90" s="70">
        <v>91</v>
      </c>
      <c r="M90" s="70">
        <v>26</v>
      </c>
      <c r="N90" s="78" t="s">
        <v>275</v>
      </c>
      <c r="O90" s="79">
        <v>230204518.4</v>
      </c>
      <c r="P90" s="209"/>
      <c r="Q90" s="199"/>
      <c r="R90" s="180"/>
      <c r="S90" s="180"/>
      <c r="T90" s="179"/>
      <c r="U90" s="179"/>
      <c r="V90" s="179"/>
      <c r="W90" s="179"/>
      <c r="X90" s="179"/>
      <c r="Y90" s="179"/>
      <c r="Z90" s="179"/>
      <c r="AA90" s="179"/>
      <c r="AB90" s="179"/>
      <c r="AC90" s="179"/>
      <c r="AD90" s="179"/>
      <c r="AE90" s="179"/>
      <c r="AF90" s="99">
        <f t="shared" si="2"/>
        <v>57551129.6</v>
      </c>
      <c r="AG90" s="102">
        <v>57551130</v>
      </c>
      <c r="AH90" s="86"/>
      <c r="AI90" s="58"/>
      <c r="AJ90" s="58"/>
      <c r="AK90" s="98">
        <f t="shared" si="3"/>
        <v>57551129.6</v>
      </c>
      <c r="AL90" s="102">
        <v>57551130</v>
      </c>
      <c r="AM90" s="58"/>
      <c r="AN90" s="58"/>
      <c r="AO90" s="58"/>
      <c r="AP90" s="96">
        <f t="shared" si="4"/>
        <v>57551129.6</v>
      </c>
      <c r="AQ90" s="102">
        <v>57551130</v>
      </c>
      <c r="AR90" s="58"/>
      <c r="AS90" s="58"/>
      <c r="AT90" s="58"/>
      <c r="AU90" s="97">
        <f t="shared" si="5"/>
        <v>57551129.6</v>
      </c>
      <c r="AV90" s="102">
        <v>57551130</v>
      </c>
      <c r="AW90" s="58"/>
      <c r="AX90" s="58"/>
      <c r="AY90" s="58"/>
      <c r="AZ90" s="122">
        <f t="shared" si="1"/>
        <v>230204518.4</v>
      </c>
      <c r="BA90" s="179"/>
      <c r="BB90" s="69"/>
    </row>
    <row r="91" spans="1:54" ht="15">
      <c r="A91" s="248"/>
      <c r="B91" s="248"/>
      <c r="C91" s="220"/>
      <c r="D91" s="220"/>
      <c r="E91" s="202"/>
      <c r="F91" s="205"/>
      <c r="G91" s="70">
        <v>28</v>
      </c>
      <c r="H91" s="70">
        <v>3</v>
      </c>
      <c r="I91" s="70">
        <v>33</v>
      </c>
      <c r="J91" s="70">
        <v>11</v>
      </c>
      <c r="K91" s="70">
        <v>133</v>
      </c>
      <c r="L91" s="70">
        <v>91</v>
      </c>
      <c r="M91" s="70">
        <v>27</v>
      </c>
      <c r="N91" s="78" t="s">
        <v>276</v>
      </c>
      <c r="O91" s="79">
        <v>237057600</v>
      </c>
      <c r="P91" s="209"/>
      <c r="Q91" s="199"/>
      <c r="R91" s="180"/>
      <c r="S91" s="180"/>
      <c r="T91" s="179"/>
      <c r="U91" s="179"/>
      <c r="V91" s="179"/>
      <c r="W91" s="179"/>
      <c r="X91" s="179"/>
      <c r="Y91" s="179"/>
      <c r="Z91" s="179"/>
      <c r="AA91" s="179"/>
      <c r="AB91" s="179"/>
      <c r="AC91" s="179"/>
      <c r="AD91" s="179"/>
      <c r="AE91" s="179"/>
      <c r="AF91" s="99">
        <f t="shared" si="2"/>
        <v>59264400</v>
      </c>
      <c r="AG91" s="102">
        <v>59264400</v>
      </c>
      <c r="AH91" s="86"/>
      <c r="AI91" s="58"/>
      <c r="AJ91" s="58"/>
      <c r="AK91" s="98">
        <f t="shared" si="3"/>
        <v>59264400</v>
      </c>
      <c r="AL91" s="102">
        <v>59264400</v>
      </c>
      <c r="AM91" s="58"/>
      <c r="AN91" s="58"/>
      <c r="AO91" s="58"/>
      <c r="AP91" s="96">
        <f t="shared" si="4"/>
        <v>59264400</v>
      </c>
      <c r="AQ91" s="102">
        <v>59264400</v>
      </c>
      <c r="AR91" s="58"/>
      <c r="AS91" s="58"/>
      <c r="AT91" s="58"/>
      <c r="AU91" s="97">
        <f t="shared" si="5"/>
        <v>59264400</v>
      </c>
      <c r="AV91" s="102">
        <v>59264400</v>
      </c>
      <c r="AW91" s="58"/>
      <c r="AX91" s="58"/>
      <c r="AY91" s="58"/>
      <c r="AZ91" s="122">
        <f t="shared" si="1"/>
        <v>237057600</v>
      </c>
      <c r="BA91" s="179"/>
      <c r="BB91" s="69"/>
    </row>
    <row r="92" spans="1:54" ht="15">
      <c r="A92" s="248"/>
      <c r="B92" s="248"/>
      <c r="C92" s="220"/>
      <c r="D92" s="220"/>
      <c r="E92" s="202"/>
      <c r="F92" s="205"/>
      <c r="G92" s="70">
        <v>28</v>
      </c>
      <c r="H92" s="70">
        <v>3</v>
      </c>
      <c r="I92" s="70">
        <v>33</v>
      </c>
      <c r="J92" s="70">
        <v>11</v>
      </c>
      <c r="K92" s="70">
        <v>133</v>
      </c>
      <c r="L92" s="70">
        <v>91</v>
      </c>
      <c r="M92" s="70">
        <v>28</v>
      </c>
      <c r="N92" s="78" t="s">
        <v>277</v>
      </c>
      <c r="O92" s="79">
        <v>114860800</v>
      </c>
      <c r="P92" s="209"/>
      <c r="Q92" s="199"/>
      <c r="R92" s="180"/>
      <c r="S92" s="180"/>
      <c r="T92" s="179"/>
      <c r="U92" s="179"/>
      <c r="V92" s="179"/>
      <c r="W92" s="179"/>
      <c r="X92" s="179"/>
      <c r="Y92" s="179"/>
      <c r="Z92" s="179"/>
      <c r="AA92" s="179"/>
      <c r="AB92" s="179"/>
      <c r="AC92" s="179"/>
      <c r="AD92" s="179"/>
      <c r="AE92" s="179"/>
      <c r="AF92" s="99">
        <f t="shared" si="2"/>
        <v>28715200</v>
      </c>
      <c r="AG92" s="102">
        <v>28715200</v>
      </c>
      <c r="AH92" s="86"/>
      <c r="AI92" s="58"/>
      <c r="AJ92" s="58"/>
      <c r="AK92" s="98">
        <f t="shared" si="3"/>
        <v>28715200</v>
      </c>
      <c r="AL92" s="102">
        <v>28715200</v>
      </c>
      <c r="AM92" s="58"/>
      <c r="AN92" s="58"/>
      <c r="AO92" s="58"/>
      <c r="AP92" s="96">
        <f t="shared" si="4"/>
        <v>28715200</v>
      </c>
      <c r="AQ92" s="102">
        <v>28715200</v>
      </c>
      <c r="AR92" s="58"/>
      <c r="AS92" s="58"/>
      <c r="AT92" s="58"/>
      <c r="AU92" s="97">
        <f t="shared" si="5"/>
        <v>28715200</v>
      </c>
      <c r="AV92" s="102">
        <v>28715200</v>
      </c>
      <c r="AW92" s="58"/>
      <c r="AX92" s="58"/>
      <c r="AY92" s="58"/>
      <c r="AZ92" s="122">
        <f t="shared" si="1"/>
        <v>114860800</v>
      </c>
      <c r="BA92" s="179"/>
      <c r="BB92" s="69"/>
    </row>
    <row r="93" spans="1:54" ht="15">
      <c r="A93" s="248"/>
      <c r="B93" s="248"/>
      <c r="C93" s="220"/>
      <c r="D93" s="220"/>
      <c r="E93" s="202"/>
      <c r="F93" s="205"/>
      <c r="G93" s="70">
        <v>28</v>
      </c>
      <c r="H93" s="70">
        <v>3</v>
      </c>
      <c r="I93" s="70">
        <v>33</v>
      </c>
      <c r="J93" s="70">
        <v>11</v>
      </c>
      <c r="K93" s="70">
        <v>133</v>
      </c>
      <c r="L93" s="70">
        <v>91</v>
      </c>
      <c r="M93" s="70">
        <v>29</v>
      </c>
      <c r="N93" s="78" t="s">
        <v>278</v>
      </c>
      <c r="O93" s="79">
        <v>16474560</v>
      </c>
      <c r="P93" s="209"/>
      <c r="Q93" s="199"/>
      <c r="R93" s="180"/>
      <c r="S93" s="180"/>
      <c r="T93" s="179"/>
      <c r="U93" s="179"/>
      <c r="V93" s="179"/>
      <c r="W93" s="179"/>
      <c r="X93" s="179"/>
      <c r="Y93" s="179"/>
      <c r="Z93" s="179"/>
      <c r="AA93" s="179"/>
      <c r="AB93" s="179"/>
      <c r="AC93" s="179"/>
      <c r="AD93" s="179"/>
      <c r="AE93" s="179"/>
      <c r="AF93" s="99">
        <f t="shared" si="2"/>
        <v>4118640</v>
      </c>
      <c r="AG93" s="102">
        <v>4118640</v>
      </c>
      <c r="AH93" s="86"/>
      <c r="AI93" s="58"/>
      <c r="AJ93" s="58"/>
      <c r="AK93" s="98">
        <f t="shared" si="3"/>
        <v>4118640</v>
      </c>
      <c r="AL93" s="102">
        <v>4118640</v>
      </c>
      <c r="AM93" s="58"/>
      <c r="AN93" s="58"/>
      <c r="AO93" s="58"/>
      <c r="AP93" s="96">
        <f t="shared" si="4"/>
        <v>4118640</v>
      </c>
      <c r="AQ93" s="102">
        <v>4118640</v>
      </c>
      <c r="AR93" s="58"/>
      <c r="AS93" s="58"/>
      <c r="AT93" s="58"/>
      <c r="AU93" s="97">
        <f t="shared" si="5"/>
        <v>4118640</v>
      </c>
      <c r="AV93" s="102">
        <v>4118640</v>
      </c>
      <c r="AW93" s="58"/>
      <c r="AX93" s="58"/>
      <c r="AY93" s="58"/>
      <c r="AZ93" s="122">
        <f t="shared" si="1"/>
        <v>16474560</v>
      </c>
      <c r="BA93" s="179"/>
      <c r="BB93" s="69"/>
    </row>
    <row r="94" spans="1:54" ht="25.5">
      <c r="A94" s="248"/>
      <c r="B94" s="248"/>
      <c r="C94" s="220"/>
      <c r="D94" s="220"/>
      <c r="E94" s="202"/>
      <c r="F94" s="205"/>
      <c r="G94" s="70">
        <v>28</v>
      </c>
      <c r="H94" s="70">
        <v>3</v>
      </c>
      <c r="I94" s="70">
        <v>33</v>
      </c>
      <c r="J94" s="70">
        <v>11</v>
      </c>
      <c r="K94" s="70">
        <v>233</v>
      </c>
      <c r="L94" s="70">
        <v>91</v>
      </c>
      <c r="M94" s="70">
        <v>19</v>
      </c>
      <c r="N94" s="78" t="s">
        <v>279</v>
      </c>
      <c r="O94" s="79">
        <v>777228740</v>
      </c>
      <c r="P94" s="209"/>
      <c r="Q94" s="199"/>
      <c r="R94" s="180"/>
      <c r="S94" s="180"/>
      <c r="T94" s="179"/>
      <c r="U94" s="179"/>
      <c r="V94" s="179"/>
      <c r="W94" s="179"/>
      <c r="X94" s="179"/>
      <c r="Y94" s="179"/>
      <c r="Z94" s="179"/>
      <c r="AA94" s="179"/>
      <c r="AB94" s="179"/>
      <c r="AC94" s="179"/>
      <c r="AD94" s="179"/>
      <c r="AE94" s="179"/>
      <c r="AF94" s="99">
        <f t="shared" si="2"/>
        <v>194307185</v>
      </c>
      <c r="AG94" s="102">
        <v>194307185</v>
      </c>
      <c r="AH94" s="86"/>
      <c r="AI94" s="58"/>
      <c r="AJ94" s="58"/>
      <c r="AK94" s="98">
        <f t="shared" si="3"/>
        <v>194307185</v>
      </c>
      <c r="AL94" s="102">
        <v>194307185</v>
      </c>
      <c r="AM94" s="58"/>
      <c r="AN94" s="58"/>
      <c r="AO94" s="58"/>
      <c r="AP94" s="96">
        <f t="shared" si="4"/>
        <v>194307185</v>
      </c>
      <c r="AQ94" s="102">
        <v>194307185</v>
      </c>
      <c r="AR94" s="58"/>
      <c r="AS94" s="58"/>
      <c r="AT94" s="58"/>
      <c r="AU94" s="97">
        <f t="shared" si="5"/>
        <v>194307185</v>
      </c>
      <c r="AV94" s="102">
        <v>194307185</v>
      </c>
      <c r="AW94" s="58"/>
      <c r="AX94" s="58"/>
      <c r="AY94" s="58"/>
      <c r="AZ94" s="122">
        <f t="shared" si="1"/>
        <v>777228740</v>
      </c>
      <c r="BA94" s="179"/>
      <c r="BB94" s="69"/>
    </row>
    <row r="95" spans="1:54" ht="25.5">
      <c r="A95" s="248"/>
      <c r="B95" s="248"/>
      <c r="C95" s="220"/>
      <c r="D95" s="220"/>
      <c r="E95" s="202"/>
      <c r="F95" s="205"/>
      <c r="G95" s="70">
        <v>28</v>
      </c>
      <c r="H95" s="70">
        <v>3</v>
      </c>
      <c r="I95" s="70">
        <v>33</v>
      </c>
      <c r="J95" s="70">
        <v>11</v>
      </c>
      <c r="K95" s="70">
        <v>233</v>
      </c>
      <c r="L95" s="70">
        <v>91</v>
      </c>
      <c r="M95" s="70">
        <v>23</v>
      </c>
      <c r="N95" s="78" t="s">
        <v>280</v>
      </c>
      <c r="O95" s="79">
        <v>5493559195.092778</v>
      </c>
      <c r="P95" s="209"/>
      <c r="Q95" s="199"/>
      <c r="R95" s="180"/>
      <c r="S95" s="180"/>
      <c r="T95" s="179"/>
      <c r="U95" s="179"/>
      <c r="V95" s="179"/>
      <c r="W95" s="179"/>
      <c r="X95" s="179"/>
      <c r="Y95" s="179"/>
      <c r="Z95" s="179"/>
      <c r="AA95" s="179"/>
      <c r="AB95" s="179"/>
      <c r="AC95" s="179"/>
      <c r="AD95" s="179"/>
      <c r="AE95" s="179"/>
      <c r="AF95" s="99">
        <f t="shared" si="2"/>
        <v>1373389798.7731946</v>
      </c>
      <c r="AG95" s="102">
        <v>1373389799</v>
      </c>
      <c r="AH95" s="86"/>
      <c r="AI95" s="58"/>
      <c r="AJ95" s="58"/>
      <c r="AK95" s="98">
        <f t="shared" si="3"/>
        <v>1373389798.7731946</v>
      </c>
      <c r="AL95" s="102">
        <v>1373389799</v>
      </c>
      <c r="AM95" s="58"/>
      <c r="AN95" s="58"/>
      <c r="AO95" s="58"/>
      <c r="AP95" s="96">
        <f t="shared" si="4"/>
        <v>1373389798.7731946</v>
      </c>
      <c r="AQ95" s="102">
        <v>1373389799</v>
      </c>
      <c r="AR95" s="58"/>
      <c r="AS95" s="58"/>
      <c r="AT95" s="58"/>
      <c r="AU95" s="97">
        <f t="shared" si="5"/>
        <v>1373389798.7731946</v>
      </c>
      <c r="AV95" s="102">
        <v>1373389799</v>
      </c>
      <c r="AW95" s="58"/>
      <c r="AX95" s="58"/>
      <c r="AY95" s="58"/>
      <c r="AZ95" s="122">
        <f t="shared" si="1"/>
        <v>5493559195.092778</v>
      </c>
      <c r="BA95" s="179"/>
      <c r="BB95" s="69"/>
    </row>
    <row r="96" spans="1:54" ht="25.5">
      <c r="A96" s="248"/>
      <c r="B96" s="248"/>
      <c r="C96" s="220"/>
      <c r="D96" s="220"/>
      <c r="E96" s="202"/>
      <c r="F96" s="205"/>
      <c r="G96" s="70">
        <v>28</v>
      </c>
      <c r="H96" s="70">
        <v>3</v>
      </c>
      <c r="I96" s="70">
        <v>33</v>
      </c>
      <c r="J96" s="70">
        <v>11</v>
      </c>
      <c r="K96" s="70">
        <v>233</v>
      </c>
      <c r="L96" s="70">
        <v>91</v>
      </c>
      <c r="M96" s="70">
        <v>24</v>
      </c>
      <c r="N96" s="78" t="s">
        <v>281</v>
      </c>
      <c r="O96" s="79">
        <v>4692908587.530497</v>
      </c>
      <c r="P96" s="209"/>
      <c r="Q96" s="199"/>
      <c r="R96" s="180"/>
      <c r="S96" s="180"/>
      <c r="T96" s="179"/>
      <c r="U96" s="179"/>
      <c r="V96" s="179"/>
      <c r="W96" s="179"/>
      <c r="X96" s="179"/>
      <c r="Y96" s="179"/>
      <c r="Z96" s="179"/>
      <c r="AA96" s="179"/>
      <c r="AB96" s="179"/>
      <c r="AC96" s="179"/>
      <c r="AD96" s="179"/>
      <c r="AE96" s="179"/>
      <c r="AF96" s="99">
        <f t="shared" si="2"/>
        <v>1173227146.8826241</v>
      </c>
      <c r="AG96" s="102">
        <v>1173227147</v>
      </c>
      <c r="AH96" s="86"/>
      <c r="AI96" s="58"/>
      <c r="AJ96" s="58"/>
      <c r="AK96" s="98">
        <f t="shared" si="3"/>
        <v>1173227146.8826241</v>
      </c>
      <c r="AL96" s="102">
        <v>1173227147</v>
      </c>
      <c r="AM96" s="58"/>
      <c r="AN96" s="58"/>
      <c r="AO96" s="58"/>
      <c r="AP96" s="96">
        <f t="shared" si="4"/>
        <v>1173227146.8826241</v>
      </c>
      <c r="AQ96" s="102">
        <v>1173227147</v>
      </c>
      <c r="AR96" s="58"/>
      <c r="AS96" s="58"/>
      <c r="AT96" s="58"/>
      <c r="AU96" s="97">
        <f t="shared" si="5"/>
        <v>1173227146.8826241</v>
      </c>
      <c r="AV96" s="102">
        <v>1173227147</v>
      </c>
      <c r="AW96" s="58"/>
      <c r="AX96" s="58"/>
      <c r="AY96" s="58"/>
      <c r="AZ96" s="122">
        <f t="shared" si="1"/>
        <v>4692908587.530497</v>
      </c>
      <c r="BA96" s="179"/>
      <c r="BB96" s="69"/>
    </row>
    <row r="97" spans="1:54" ht="25.5">
      <c r="A97" s="248"/>
      <c r="B97" s="248"/>
      <c r="C97" s="220"/>
      <c r="D97" s="220"/>
      <c r="E97" s="202"/>
      <c r="F97" s="205"/>
      <c r="G97" s="70">
        <v>28</v>
      </c>
      <c r="H97" s="70">
        <v>3</v>
      </c>
      <c r="I97" s="70">
        <v>33</v>
      </c>
      <c r="J97" s="70">
        <v>11</v>
      </c>
      <c r="K97" s="70">
        <v>233</v>
      </c>
      <c r="L97" s="70">
        <v>91</v>
      </c>
      <c r="M97" s="70">
        <v>20</v>
      </c>
      <c r="N97" s="78" t="s">
        <v>282</v>
      </c>
      <c r="O97" s="79">
        <v>5152272120</v>
      </c>
      <c r="P97" s="209"/>
      <c r="Q97" s="199"/>
      <c r="R97" s="180"/>
      <c r="S97" s="180"/>
      <c r="T97" s="179"/>
      <c r="U97" s="179"/>
      <c r="V97" s="179"/>
      <c r="W97" s="179"/>
      <c r="X97" s="179"/>
      <c r="Y97" s="179"/>
      <c r="Z97" s="179"/>
      <c r="AA97" s="179"/>
      <c r="AB97" s="179"/>
      <c r="AC97" s="179"/>
      <c r="AD97" s="179"/>
      <c r="AE97" s="179"/>
      <c r="AF97" s="99">
        <f t="shared" si="2"/>
        <v>1288068030</v>
      </c>
      <c r="AG97" s="102">
        <v>1288068030</v>
      </c>
      <c r="AH97" s="86"/>
      <c r="AI97" s="58"/>
      <c r="AJ97" s="58"/>
      <c r="AK97" s="98">
        <f t="shared" si="3"/>
        <v>1288068030</v>
      </c>
      <c r="AL97" s="102">
        <v>1288068030</v>
      </c>
      <c r="AM97" s="58"/>
      <c r="AN97" s="58"/>
      <c r="AO97" s="58"/>
      <c r="AP97" s="96">
        <f t="shared" si="4"/>
        <v>1288068030</v>
      </c>
      <c r="AQ97" s="102">
        <v>1288068030</v>
      </c>
      <c r="AR97" s="58"/>
      <c r="AS97" s="58"/>
      <c r="AT97" s="58"/>
      <c r="AU97" s="97">
        <f t="shared" si="5"/>
        <v>1288068030</v>
      </c>
      <c r="AV97" s="102">
        <v>1288068030</v>
      </c>
      <c r="AW97" s="58"/>
      <c r="AX97" s="58"/>
      <c r="AY97" s="58"/>
      <c r="AZ97" s="122">
        <f t="shared" si="1"/>
        <v>5152272120</v>
      </c>
      <c r="BA97" s="179"/>
      <c r="BB97" s="69"/>
    </row>
    <row r="98" spans="1:54" ht="25.5">
      <c r="A98" s="248"/>
      <c r="B98" s="248"/>
      <c r="C98" s="220"/>
      <c r="D98" s="220"/>
      <c r="E98" s="202"/>
      <c r="F98" s="205"/>
      <c r="G98" s="70">
        <v>28</v>
      </c>
      <c r="H98" s="70">
        <v>3</v>
      </c>
      <c r="I98" s="70">
        <v>33</v>
      </c>
      <c r="J98" s="70">
        <v>11</v>
      </c>
      <c r="K98" s="70">
        <v>233</v>
      </c>
      <c r="L98" s="70">
        <v>91</v>
      </c>
      <c r="M98" s="70">
        <v>1</v>
      </c>
      <c r="N98" s="78" t="s">
        <v>283</v>
      </c>
      <c r="O98" s="79">
        <v>38329208831.152</v>
      </c>
      <c r="P98" s="209"/>
      <c r="Q98" s="199"/>
      <c r="R98" s="180"/>
      <c r="S98" s="180"/>
      <c r="T98" s="179"/>
      <c r="U98" s="179"/>
      <c r="V98" s="179"/>
      <c r="W98" s="179"/>
      <c r="X98" s="179"/>
      <c r="Y98" s="179"/>
      <c r="Z98" s="179"/>
      <c r="AA98" s="179"/>
      <c r="AB98" s="179"/>
      <c r="AC98" s="179"/>
      <c r="AD98" s="179"/>
      <c r="AE98" s="179"/>
      <c r="AF98" s="99">
        <f t="shared" si="2"/>
        <v>9582302207.788</v>
      </c>
      <c r="AG98" s="102">
        <v>9582302208</v>
      </c>
      <c r="AH98" s="86"/>
      <c r="AI98" s="58"/>
      <c r="AJ98" s="58"/>
      <c r="AK98" s="98">
        <f t="shared" si="3"/>
        <v>9582302207.788</v>
      </c>
      <c r="AL98" s="102">
        <v>9582302208</v>
      </c>
      <c r="AM98" s="58"/>
      <c r="AN98" s="58"/>
      <c r="AO98" s="58"/>
      <c r="AP98" s="96">
        <f t="shared" si="4"/>
        <v>9582302207.788</v>
      </c>
      <c r="AQ98" s="102">
        <v>9582302208</v>
      </c>
      <c r="AR98" s="58"/>
      <c r="AS98" s="58"/>
      <c r="AT98" s="58"/>
      <c r="AU98" s="97">
        <f t="shared" si="5"/>
        <v>9582302207.788</v>
      </c>
      <c r="AV98" s="102">
        <v>9582302208</v>
      </c>
      <c r="AW98" s="58"/>
      <c r="AX98" s="58"/>
      <c r="AY98" s="58"/>
      <c r="AZ98" s="122">
        <f t="shared" si="1"/>
        <v>38329208831.152</v>
      </c>
      <c r="BA98" s="179"/>
      <c r="BB98" s="69"/>
    </row>
    <row r="99" spans="1:54" ht="25.5">
      <c r="A99" s="248"/>
      <c r="B99" s="248"/>
      <c r="C99" s="220"/>
      <c r="D99" s="220"/>
      <c r="E99" s="202"/>
      <c r="F99" s="205"/>
      <c r="G99" s="70">
        <v>28</v>
      </c>
      <c r="H99" s="70">
        <v>3</v>
      </c>
      <c r="I99" s="70">
        <v>33</v>
      </c>
      <c r="J99" s="70">
        <v>11</v>
      </c>
      <c r="K99" s="70">
        <v>233</v>
      </c>
      <c r="L99" s="70">
        <v>91</v>
      </c>
      <c r="M99" s="70">
        <v>2</v>
      </c>
      <c r="N99" s="78" t="s">
        <v>284</v>
      </c>
      <c r="O99" s="79">
        <v>52603555.136</v>
      </c>
      <c r="P99" s="209"/>
      <c r="Q99" s="199"/>
      <c r="R99" s="180"/>
      <c r="S99" s="180"/>
      <c r="T99" s="179"/>
      <c r="U99" s="179"/>
      <c r="V99" s="179"/>
      <c r="W99" s="179"/>
      <c r="X99" s="179"/>
      <c r="Y99" s="179"/>
      <c r="Z99" s="179"/>
      <c r="AA99" s="179"/>
      <c r="AB99" s="179"/>
      <c r="AC99" s="179"/>
      <c r="AD99" s="179"/>
      <c r="AE99" s="179"/>
      <c r="AF99" s="99">
        <f t="shared" si="2"/>
        <v>13150888.784</v>
      </c>
      <c r="AG99" s="102">
        <v>13150889</v>
      </c>
      <c r="AH99" s="86"/>
      <c r="AI99" s="58"/>
      <c r="AJ99" s="58"/>
      <c r="AK99" s="98">
        <f t="shared" si="3"/>
        <v>13150888.784</v>
      </c>
      <c r="AL99" s="102">
        <v>13150889</v>
      </c>
      <c r="AM99" s="58"/>
      <c r="AN99" s="58"/>
      <c r="AO99" s="58"/>
      <c r="AP99" s="96">
        <f t="shared" si="4"/>
        <v>13150888.784</v>
      </c>
      <c r="AQ99" s="102">
        <v>13150889</v>
      </c>
      <c r="AR99" s="58"/>
      <c r="AS99" s="58"/>
      <c r="AT99" s="58"/>
      <c r="AU99" s="97">
        <f t="shared" si="5"/>
        <v>13150888.784</v>
      </c>
      <c r="AV99" s="102">
        <v>13150889</v>
      </c>
      <c r="AW99" s="58"/>
      <c r="AX99" s="58"/>
      <c r="AY99" s="58"/>
      <c r="AZ99" s="122">
        <f t="shared" si="1"/>
        <v>52603555.136</v>
      </c>
      <c r="BA99" s="179"/>
      <c r="BB99" s="69"/>
    </row>
    <row r="100" spans="1:54" ht="25.5">
      <c r="A100" s="248"/>
      <c r="B100" s="248"/>
      <c r="C100" s="220"/>
      <c r="D100" s="220"/>
      <c r="E100" s="202"/>
      <c r="F100" s="205"/>
      <c r="G100" s="70">
        <v>28</v>
      </c>
      <c r="H100" s="70">
        <v>3</v>
      </c>
      <c r="I100" s="70">
        <v>33</v>
      </c>
      <c r="J100" s="70">
        <v>11</v>
      </c>
      <c r="K100" s="70">
        <v>233</v>
      </c>
      <c r="L100" s="70">
        <v>91</v>
      </c>
      <c r="M100" s="70">
        <v>3</v>
      </c>
      <c r="N100" s="78" t="s">
        <v>285</v>
      </c>
      <c r="O100" s="79">
        <v>294931686.52000004</v>
      </c>
      <c r="P100" s="209"/>
      <c r="Q100" s="199"/>
      <c r="R100" s="180"/>
      <c r="S100" s="180"/>
      <c r="T100" s="179"/>
      <c r="U100" s="179"/>
      <c r="V100" s="179"/>
      <c r="W100" s="179"/>
      <c r="X100" s="179"/>
      <c r="Y100" s="179"/>
      <c r="Z100" s="179"/>
      <c r="AA100" s="179"/>
      <c r="AB100" s="179"/>
      <c r="AC100" s="179"/>
      <c r="AD100" s="179"/>
      <c r="AE100" s="179"/>
      <c r="AF100" s="99">
        <f t="shared" si="2"/>
        <v>73732921.63000001</v>
      </c>
      <c r="AG100" s="102">
        <v>73732922</v>
      </c>
      <c r="AH100" s="86"/>
      <c r="AI100" s="58"/>
      <c r="AJ100" s="58"/>
      <c r="AK100" s="98">
        <f t="shared" si="3"/>
        <v>73732921.63000001</v>
      </c>
      <c r="AL100" s="102">
        <v>73732922</v>
      </c>
      <c r="AM100" s="58"/>
      <c r="AN100" s="58"/>
      <c r="AO100" s="58"/>
      <c r="AP100" s="96">
        <f t="shared" si="4"/>
        <v>73732921.63000001</v>
      </c>
      <c r="AQ100" s="102">
        <v>73732922</v>
      </c>
      <c r="AR100" s="58"/>
      <c r="AS100" s="58"/>
      <c r="AT100" s="58"/>
      <c r="AU100" s="97">
        <f t="shared" si="5"/>
        <v>73732921.63000001</v>
      </c>
      <c r="AV100" s="102">
        <v>73732922</v>
      </c>
      <c r="AW100" s="58"/>
      <c r="AX100" s="58"/>
      <c r="AY100" s="58"/>
      <c r="AZ100" s="122">
        <f t="shared" si="1"/>
        <v>294931686.52000004</v>
      </c>
      <c r="BA100" s="179"/>
      <c r="BB100" s="69"/>
    </row>
    <row r="101" spans="1:54" ht="25.5">
      <c r="A101" s="248"/>
      <c r="B101" s="248"/>
      <c r="C101" s="220"/>
      <c r="D101" s="220"/>
      <c r="E101" s="202"/>
      <c r="F101" s="205"/>
      <c r="G101" s="70">
        <v>28</v>
      </c>
      <c r="H101" s="70">
        <v>3</v>
      </c>
      <c r="I101" s="70">
        <v>33</v>
      </c>
      <c r="J101" s="70">
        <v>11</v>
      </c>
      <c r="K101" s="70">
        <v>233</v>
      </c>
      <c r="L101" s="70">
        <v>91</v>
      </c>
      <c r="M101" s="70">
        <v>4</v>
      </c>
      <c r="N101" s="78" t="s">
        <v>286</v>
      </c>
      <c r="O101" s="79">
        <v>16048259.8</v>
      </c>
      <c r="P101" s="209"/>
      <c r="Q101" s="199"/>
      <c r="R101" s="180"/>
      <c r="S101" s="180"/>
      <c r="T101" s="179"/>
      <c r="U101" s="179"/>
      <c r="V101" s="179"/>
      <c r="W101" s="179"/>
      <c r="X101" s="179"/>
      <c r="Y101" s="179"/>
      <c r="Z101" s="179"/>
      <c r="AA101" s="179"/>
      <c r="AB101" s="179"/>
      <c r="AC101" s="179"/>
      <c r="AD101" s="179"/>
      <c r="AE101" s="179"/>
      <c r="AF101" s="99">
        <f t="shared" si="2"/>
        <v>4012064.95</v>
      </c>
      <c r="AG101" s="102">
        <v>4012065</v>
      </c>
      <c r="AH101" s="86"/>
      <c r="AI101" s="58"/>
      <c r="AJ101" s="58"/>
      <c r="AK101" s="98">
        <f t="shared" si="3"/>
        <v>4012064.95</v>
      </c>
      <c r="AL101" s="102">
        <v>4012065</v>
      </c>
      <c r="AM101" s="58"/>
      <c r="AN101" s="58"/>
      <c r="AO101" s="58"/>
      <c r="AP101" s="96">
        <f t="shared" si="4"/>
        <v>4012064.95</v>
      </c>
      <c r="AQ101" s="102">
        <v>4012065</v>
      </c>
      <c r="AR101" s="58"/>
      <c r="AS101" s="58"/>
      <c r="AT101" s="58"/>
      <c r="AU101" s="97">
        <f t="shared" si="5"/>
        <v>4012064.95</v>
      </c>
      <c r="AV101" s="102">
        <v>4012065</v>
      </c>
      <c r="AW101" s="58"/>
      <c r="AX101" s="58"/>
      <c r="AY101" s="58"/>
      <c r="AZ101" s="122">
        <f t="shared" si="1"/>
        <v>16048259.8</v>
      </c>
      <c r="BA101" s="179"/>
      <c r="BB101" s="69"/>
    </row>
    <row r="102" spans="1:54" ht="25.5">
      <c r="A102" s="248"/>
      <c r="B102" s="248"/>
      <c r="C102" s="220"/>
      <c r="D102" s="220"/>
      <c r="E102" s="202"/>
      <c r="F102" s="205"/>
      <c r="G102" s="70">
        <v>28</v>
      </c>
      <c r="H102" s="70">
        <v>3</v>
      </c>
      <c r="I102" s="70">
        <v>33</v>
      </c>
      <c r="J102" s="70">
        <v>11</v>
      </c>
      <c r="K102" s="70">
        <v>233</v>
      </c>
      <c r="L102" s="70">
        <v>91</v>
      </c>
      <c r="M102" s="70">
        <v>5</v>
      </c>
      <c r="N102" s="78" t="s">
        <v>287</v>
      </c>
      <c r="O102" s="79">
        <v>10480000</v>
      </c>
      <c r="P102" s="209"/>
      <c r="Q102" s="199"/>
      <c r="R102" s="180"/>
      <c r="S102" s="180"/>
      <c r="T102" s="179"/>
      <c r="U102" s="179"/>
      <c r="V102" s="179"/>
      <c r="W102" s="179"/>
      <c r="X102" s="179"/>
      <c r="Y102" s="179"/>
      <c r="Z102" s="179"/>
      <c r="AA102" s="179"/>
      <c r="AB102" s="179"/>
      <c r="AC102" s="179"/>
      <c r="AD102" s="179"/>
      <c r="AE102" s="179"/>
      <c r="AF102" s="99">
        <f t="shared" si="2"/>
        <v>2620000</v>
      </c>
      <c r="AG102" s="102">
        <v>2620000</v>
      </c>
      <c r="AH102" s="86"/>
      <c r="AI102" s="58"/>
      <c r="AJ102" s="58"/>
      <c r="AK102" s="98">
        <f t="shared" si="3"/>
        <v>2620000</v>
      </c>
      <c r="AL102" s="102">
        <v>2620000</v>
      </c>
      <c r="AM102" s="58"/>
      <c r="AN102" s="58"/>
      <c r="AO102" s="58"/>
      <c r="AP102" s="96">
        <f t="shared" si="4"/>
        <v>2620000</v>
      </c>
      <c r="AQ102" s="102">
        <v>2620000</v>
      </c>
      <c r="AR102" s="58"/>
      <c r="AS102" s="58"/>
      <c r="AT102" s="58"/>
      <c r="AU102" s="97">
        <f t="shared" si="5"/>
        <v>2620000</v>
      </c>
      <c r="AV102" s="102">
        <v>2620000</v>
      </c>
      <c r="AW102" s="58"/>
      <c r="AX102" s="58"/>
      <c r="AY102" s="58"/>
      <c r="AZ102" s="122">
        <f t="shared" si="1"/>
        <v>10480000</v>
      </c>
      <c r="BA102" s="179"/>
      <c r="BB102" s="69"/>
    </row>
    <row r="103" spans="1:54" ht="25.5">
      <c r="A103" s="248"/>
      <c r="B103" s="248"/>
      <c r="C103" s="220"/>
      <c r="D103" s="220"/>
      <c r="E103" s="202"/>
      <c r="F103" s="205"/>
      <c r="G103" s="70">
        <v>28</v>
      </c>
      <c r="H103" s="70">
        <v>3</v>
      </c>
      <c r="I103" s="70">
        <v>33</v>
      </c>
      <c r="J103" s="70">
        <v>11</v>
      </c>
      <c r="K103" s="70">
        <v>233</v>
      </c>
      <c r="L103" s="70">
        <v>91</v>
      </c>
      <c r="M103" s="70">
        <v>6</v>
      </c>
      <c r="N103" s="78" t="s">
        <v>288</v>
      </c>
      <c r="O103" s="79">
        <v>210622743.20000002</v>
      </c>
      <c r="P103" s="209"/>
      <c r="Q103" s="199"/>
      <c r="R103" s="180"/>
      <c r="S103" s="180"/>
      <c r="T103" s="179"/>
      <c r="U103" s="179"/>
      <c r="V103" s="179"/>
      <c r="W103" s="179"/>
      <c r="X103" s="179"/>
      <c r="Y103" s="179"/>
      <c r="Z103" s="179"/>
      <c r="AA103" s="179"/>
      <c r="AB103" s="179"/>
      <c r="AC103" s="179"/>
      <c r="AD103" s="179"/>
      <c r="AE103" s="179"/>
      <c r="AF103" s="99">
        <f t="shared" si="2"/>
        <v>52655685.800000004</v>
      </c>
      <c r="AG103" s="102">
        <v>52655686</v>
      </c>
      <c r="AH103" s="86"/>
      <c r="AI103" s="58"/>
      <c r="AJ103" s="58"/>
      <c r="AK103" s="98">
        <f t="shared" si="3"/>
        <v>52655685.800000004</v>
      </c>
      <c r="AL103" s="102">
        <v>52655686</v>
      </c>
      <c r="AM103" s="58"/>
      <c r="AN103" s="58"/>
      <c r="AO103" s="58"/>
      <c r="AP103" s="96">
        <f t="shared" si="4"/>
        <v>52655685.800000004</v>
      </c>
      <c r="AQ103" s="102">
        <v>52655686</v>
      </c>
      <c r="AR103" s="58"/>
      <c r="AS103" s="58"/>
      <c r="AT103" s="58"/>
      <c r="AU103" s="97">
        <f t="shared" si="5"/>
        <v>52655685.800000004</v>
      </c>
      <c r="AV103" s="102">
        <v>52655686</v>
      </c>
      <c r="AW103" s="58"/>
      <c r="AX103" s="58"/>
      <c r="AY103" s="58"/>
      <c r="AZ103" s="122">
        <f t="shared" si="1"/>
        <v>210622743.20000002</v>
      </c>
      <c r="BA103" s="179"/>
      <c r="BB103" s="69"/>
    </row>
    <row r="104" spans="1:54" ht="15">
      <c r="A104" s="248"/>
      <c r="B104" s="248"/>
      <c r="C104" s="220"/>
      <c r="D104" s="220"/>
      <c r="E104" s="202"/>
      <c r="F104" s="205"/>
      <c r="G104" s="70">
        <v>28</v>
      </c>
      <c r="H104" s="70">
        <v>3</v>
      </c>
      <c r="I104" s="70">
        <v>33</v>
      </c>
      <c r="J104" s="70">
        <v>11</v>
      </c>
      <c r="K104" s="70">
        <v>233</v>
      </c>
      <c r="L104" s="70">
        <v>91</v>
      </c>
      <c r="M104" s="70">
        <v>7</v>
      </c>
      <c r="N104" s="78" t="s">
        <v>289</v>
      </c>
      <c r="O104" s="79">
        <v>35184717.792</v>
      </c>
      <c r="P104" s="209"/>
      <c r="Q104" s="199"/>
      <c r="R104" s="180"/>
      <c r="S104" s="180"/>
      <c r="T104" s="179"/>
      <c r="U104" s="179"/>
      <c r="V104" s="179"/>
      <c r="W104" s="179"/>
      <c r="X104" s="179"/>
      <c r="Y104" s="179"/>
      <c r="Z104" s="179"/>
      <c r="AA104" s="179"/>
      <c r="AB104" s="179"/>
      <c r="AC104" s="179"/>
      <c r="AD104" s="179"/>
      <c r="AE104" s="179"/>
      <c r="AF104" s="99">
        <f t="shared" si="2"/>
        <v>8796179.448</v>
      </c>
      <c r="AG104" s="102">
        <v>8796179</v>
      </c>
      <c r="AH104" s="86"/>
      <c r="AI104" s="58"/>
      <c r="AJ104" s="58"/>
      <c r="AK104" s="98">
        <f t="shared" si="3"/>
        <v>8796179.448</v>
      </c>
      <c r="AL104" s="102">
        <v>8796179</v>
      </c>
      <c r="AM104" s="58"/>
      <c r="AN104" s="58"/>
      <c r="AO104" s="58"/>
      <c r="AP104" s="96">
        <f t="shared" si="4"/>
        <v>8796179.448</v>
      </c>
      <c r="AQ104" s="102">
        <v>8796179</v>
      </c>
      <c r="AR104" s="58"/>
      <c r="AS104" s="58"/>
      <c r="AT104" s="58"/>
      <c r="AU104" s="97">
        <f t="shared" si="5"/>
        <v>8796179.448</v>
      </c>
      <c r="AV104" s="102">
        <v>8796179</v>
      </c>
      <c r="AW104" s="58"/>
      <c r="AX104" s="58"/>
      <c r="AY104" s="58"/>
      <c r="AZ104" s="122">
        <f t="shared" si="1"/>
        <v>35184717.792</v>
      </c>
      <c r="BA104" s="179"/>
      <c r="BB104" s="69"/>
    </row>
    <row r="105" spans="1:54" ht="15">
      <c r="A105" s="248"/>
      <c r="B105" s="248"/>
      <c r="C105" s="220"/>
      <c r="D105" s="220"/>
      <c r="E105" s="202"/>
      <c r="F105" s="205"/>
      <c r="G105" s="70">
        <v>28</v>
      </c>
      <c r="H105" s="70">
        <v>3</v>
      </c>
      <c r="I105" s="70">
        <v>33</v>
      </c>
      <c r="J105" s="70">
        <v>11</v>
      </c>
      <c r="K105" s="70">
        <v>233</v>
      </c>
      <c r="L105" s="70">
        <v>91</v>
      </c>
      <c r="M105" s="70">
        <v>8</v>
      </c>
      <c r="N105" s="78" t="s">
        <v>290</v>
      </c>
      <c r="O105" s="79">
        <v>10480000</v>
      </c>
      <c r="P105" s="209"/>
      <c r="Q105" s="199"/>
      <c r="R105" s="180"/>
      <c r="S105" s="180"/>
      <c r="T105" s="179"/>
      <c r="U105" s="179"/>
      <c r="V105" s="179"/>
      <c r="W105" s="179"/>
      <c r="X105" s="179"/>
      <c r="Y105" s="179"/>
      <c r="Z105" s="179"/>
      <c r="AA105" s="179"/>
      <c r="AB105" s="179"/>
      <c r="AC105" s="179"/>
      <c r="AD105" s="179"/>
      <c r="AE105" s="179"/>
      <c r="AF105" s="99">
        <f t="shared" si="2"/>
        <v>2620000</v>
      </c>
      <c r="AG105" s="102">
        <v>2620000</v>
      </c>
      <c r="AH105" s="86"/>
      <c r="AI105" s="58"/>
      <c r="AJ105" s="58"/>
      <c r="AK105" s="98">
        <f t="shared" si="3"/>
        <v>2620000</v>
      </c>
      <c r="AL105" s="102">
        <v>2620000</v>
      </c>
      <c r="AM105" s="58"/>
      <c r="AN105" s="58"/>
      <c r="AO105" s="58"/>
      <c r="AP105" s="96">
        <f t="shared" si="4"/>
        <v>2620000</v>
      </c>
      <c r="AQ105" s="102">
        <v>2620000</v>
      </c>
      <c r="AR105" s="58"/>
      <c r="AS105" s="58"/>
      <c r="AT105" s="58"/>
      <c r="AU105" s="97">
        <f t="shared" si="5"/>
        <v>2620000</v>
      </c>
      <c r="AV105" s="102">
        <v>2620000</v>
      </c>
      <c r="AW105" s="58"/>
      <c r="AX105" s="58"/>
      <c r="AY105" s="58"/>
      <c r="AZ105" s="122">
        <f t="shared" si="1"/>
        <v>10480000</v>
      </c>
      <c r="BA105" s="179"/>
      <c r="BB105" s="69"/>
    </row>
    <row r="106" spans="1:54" ht="15">
      <c r="A106" s="248"/>
      <c r="B106" s="248"/>
      <c r="C106" s="220"/>
      <c r="D106" s="220"/>
      <c r="E106" s="202"/>
      <c r="F106" s="205"/>
      <c r="G106" s="70">
        <v>28</v>
      </c>
      <c r="H106" s="70">
        <v>3</v>
      </c>
      <c r="I106" s="70">
        <v>33</v>
      </c>
      <c r="J106" s="70">
        <v>11</v>
      </c>
      <c r="K106" s="70">
        <v>233</v>
      </c>
      <c r="L106" s="70">
        <v>91</v>
      </c>
      <c r="M106" s="70">
        <v>9</v>
      </c>
      <c r="N106" s="78" t="s">
        <v>291</v>
      </c>
      <c r="O106" s="79">
        <v>68120000</v>
      </c>
      <c r="P106" s="209"/>
      <c r="Q106" s="199"/>
      <c r="R106" s="180"/>
      <c r="S106" s="180"/>
      <c r="T106" s="179"/>
      <c r="U106" s="179"/>
      <c r="V106" s="179"/>
      <c r="W106" s="179"/>
      <c r="X106" s="179"/>
      <c r="Y106" s="179"/>
      <c r="Z106" s="179"/>
      <c r="AA106" s="179"/>
      <c r="AB106" s="179"/>
      <c r="AC106" s="179"/>
      <c r="AD106" s="179"/>
      <c r="AE106" s="179"/>
      <c r="AF106" s="99">
        <f t="shared" si="2"/>
        <v>17030000</v>
      </c>
      <c r="AG106" s="102">
        <v>17030000</v>
      </c>
      <c r="AH106" s="86"/>
      <c r="AI106" s="58"/>
      <c r="AJ106" s="58"/>
      <c r="AK106" s="98">
        <f t="shared" si="3"/>
        <v>17030000</v>
      </c>
      <c r="AL106" s="102">
        <v>17030000</v>
      </c>
      <c r="AM106" s="58"/>
      <c r="AN106" s="58"/>
      <c r="AO106" s="58"/>
      <c r="AP106" s="96">
        <f t="shared" si="4"/>
        <v>17030000</v>
      </c>
      <c r="AQ106" s="102">
        <v>17030000</v>
      </c>
      <c r="AR106" s="58"/>
      <c r="AS106" s="58"/>
      <c r="AT106" s="58"/>
      <c r="AU106" s="97">
        <f t="shared" si="5"/>
        <v>17030000</v>
      </c>
      <c r="AV106" s="102">
        <v>17030000</v>
      </c>
      <c r="AW106" s="58"/>
      <c r="AX106" s="58"/>
      <c r="AY106" s="58"/>
      <c r="AZ106" s="122">
        <f aca="true" t="shared" si="6" ref="AZ106:AZ169">AF106+AK106+AP106+AU106</f>
        <v>68120000</v>
      </c>
      <c r="BA106" s="179"/>
      <c r="BB106" s="69"/>
    </row>
    <row r="107" spans="1:54" ht="25.5">
      <c r="A107" s="248"/>
      <c r="B107" s="248"/>
      <c r="C107" s="220"/>
      <c r="D107" s="220"/>
      <c r="E107" s="202"/>
      <c r="F107" s="205"/>
      <c r="G107" s="70">
        <v>28</v>
      </c>
      <c r="H107" s="70">
        <v>3</v>
      </c>
      <c r="I107" s="70">
        <v>33</v>
      </c>
      <c r="J107" s="70">
        <v>11</v>
      </c>
      <c r="K107" s="70">
        <v>233</v>
      </c>
      <c r="L107" s="70">
        <v>91</v>
      </c>
      <c r="M107" s="70">
        <v>10</v>
      </c>
      <c r="N107" s="78" t="s">
        <v>292</v>
      </c>
      <c r="O107" s="79">
        <v>314400000</v>
      </c>
      <c r="P107" s="209"/>
      <c r="Q107" s="199"/>
      <c r="R107" s="180"/>
      <c r="S107" s="180"/>
      <c r="T107" s="179"/>
      <c r="U107" s="179"/>
      <c r="V107" s="179"/>
      <c r="W107" s="179"/>
      <c r="X107" s="179"/>
      <c r="Y107" s="179"/>
      <c r="Z107" s="179"/>
      <c r="AA107" s="179"/>
      <c r="AB107" s="179"/>
      <c r="AC107" s="179"/>
      <c r="AD107" s="179"/>
      <c r="AE107" s="179"/>
      <c r="AF107" s="99">
        <f t="shared" si="2"/>
        <v>78600000</v>
      </c>
      <c r="AG107" s="102">
        <v>78600000</v>
      </c>
      <c r="AH107" s="86"/>
      <c r="AI107" s="58"/>
      <c r="AJ107" s="58"/>
      <c r="AK107" s="98">
        <f t="shared" si="3"/>
        <v>78600000</v>
      </c>
      <c r="AL107" s="102">
        <v>78600000</v>
      </c>
      <c r="AM107" s="58"/>
      <c r="AN107" s="58"/>
      <c r="AO107" s="58"/>
      <c r="AP107" s="96">
        <f t="shared" si="4"/>
        <v>78600000</v>
      </c>
      <c r="AQ107" s="102">
        <v>78600000</v>
      </c>
      <c r="AR107" s="58"/>
      <c r="AS107" s="58"/>
      <c r="AT107" s="58"/>
      <c r="AU107" s="97">
        <f t="shared" si="5"/>
        <v>78600000</v>
      </c>
      <c r="AV107" s="102">
        <v>78600000</v>
      </c>
      <c r="AW107" s="58"/>
      <c r="AX107" s="58"/>
      <c r="AY107" s="58"/>
      <c r="AZ107" s="122">
        <f t="shared" si="6"/>
        <v>314400000</v>
      </c>
      <c r="BA107" s="179"/>
      <c r="BB107" s="69"/>
    </row>
    <row r="108" spans="1:54" ht="25.5">
      <c r="A108" s="248"/>
      <c r="B108" s="248"/>
      <c r="C108" s="220"/>
      <c r="D108" s="220"/>
      <c r="E108" s="202"/>
      <c r="F108" s="205"/>
      <c r="G108" s="70">
        <v>28</v>
      </c>
      <c r="H108" s="70">
        <v>3</v>
      </c>
      <c r="I108" s="70">
        <v>33</v>
      </c>
      <c r="J108" s="70">
        <v>11</v>
      </c>
      <c r="K108" s="70">
        <v>233</v>
      </c>
      <c r="L108" s="70">
        <v>91</v>
      </c>
      <c r="M108" s="70">
        <v>11</v>
      </c>
      <c r="N108" s="78" t="s">
        <v>293</v>
      </c>
      <c r="O108" s="79">
        <v>2542195092.448</v>
      </c>
      <c r="P108" s="209"/>
      <c r="Q108" s="199"/>
      <c r="R108" s="180"/>
      <c r="S108" s="180"/>
      <c r="T108" s="179"/>
      <c r="U108" s="179"/>
      <c r="V108" s="179"/>
      <c r="W108" s="179"/>
      <c r="X108" s="179"/>
      <c r="Y108" s="179"/>
      <c r="Z108" s="179"/>
      <c r="AA108" s="179"/>
      <c r="AB108" s="179"/>
      <c r="AC108" s="179"/>
      <c r="AD108" s="179"/>
      <c r="AE108" s="179"/>
      <c r="AF108" s="99">
        <f t="shared" si="2"/>
        <v>635548773.112</v>
      </c>
      <c r="AG108" s="102">
        <v>635548773</v>
      </c>
      <c r="AH108" s="86"/>
      <c r="AI108" s="58"/>
      <c r="AJ108" s="58"/>
      <c r="AK108" s="98">
        <f t="shared" si="3"/>
        <v>635548773.112</v>
      </c>
      <c r="AL108" s="102">
        <v>635548773</v>
      </c>
      <c r="AM108" s="58"/>
      <c r="AN108" s="58"/>
      <c r="AO108" s="58"/>
      <c r="AP108" s="96">
        <f t="shared" si="4"/>
        <v>635548773.112</v>
      </c>
      <c r="AQ108" s="102">
        <v>635548773</v>
      </c>
      <c r="AR108" s="58"/>
      <c r="AS108" s="58"/>
      <c r="AT108" s="58"/>
      <c r="AU108" s="97">
        <f t="shared" si="5"/>
        <v>635548773.112</v>
      </c>
      <c r="AV108" s="102">
        <v>635548773</v>
      </c>
      <c r="AW108" s="58"/>
      <c r="AX108" s="58"/>
      <c r="AY108" s="58"/>
      <c r="AZ108" s="122">
        <f t="shared" si="6"/>
        <v>2542195092.448</v>
      </c>
      <c r="BA108" s="179"/>
      <c r="BB108" s="69"/>
    </row>
    <row r="109" spans="1:54" ht="25.5">
      <c r="A109" s="248"/>
      <c r="B109" s="248"/>
      <c r="C109" s="220"/>
      <c r="D109" s="220"/>
      <c r="E109" s="202"/>
      <c r="F109" s="205"/>
      <c r="G109" s="70">
        <v>28</v>
      </c>
      <c r="H109" s="70">
        <v>3</v>
      </c>
      <c r="I109" s="70">
        <v>33</v>
      </c>
      <c r="J109" s="70">
        <v>11</v>
      </c>
      <c r="K109" s="70">
        <v>233</v>
      </c>
      <c r="L109" s="70">
        <v>91</v>
      </c>
      <c r="M109" s="70">
        <v>12</v>
      </c>
      <c r="N109" s="78" t="s">
        <v>294</v>
      </c>
      <c r="O109" s="79">
        <v>317774386.032</v>
      </c>
      <c r="P109" s="209"/>
      <c r="Q109" s="199"/>
      <c r="R109" s="180"/>
      <c r="S109" s="180"/>
      <c r="T109" s="179"/>
      <c r="U109" s="179"/>
      <c r="V109" s="179"/>
      <c r="W109" s="179"/>
      <c r="X109" s="179"/>
      <c r="Y109" s="179"/>
      <c r="Z109" s="179"/>
      <c r="AA109" s="179"/>
      <c r="AB109" s="179"/>
      <c r="AC109" s="179"/>
      <c r="AD109" s="179"/>
      <c r="AE109" s="179"/>
      <c r="AF109" s="99">
        <f t="shared" si="2"/>
        <v>79443596.508</v>
      </c>
      <c r="AG109" s="102">
        <v>79443597</v>
      </c>
      <c r="AH109" s="86"/>
      <c r="AI109" s="58"/>
      <c r="AJ109" s="58"/>
      <c r="AK109" s="98">
        <f t="shared" si="3"/>
        <v>79443596.508</v>
      </c>
      <c r="AL109" s="102">
        <v>79443597</v>
      </c>
      <c r="AM109" s="58"/>
      <c r="AN109" s="58"/>
      <c r="AO109" s="58"/>
      <c r="AP109" s="96">
        <f t="shared" si="4"/>
        <v>79443596.508</v>
      </c>
      <c r="AQ109" s="102">
        <v>79443597</v>
      </c>
      <c r="AR109" s="58"/>
      <c r="AS109" s="58"/>
      <c r="AT109" s="58"/>
      <c r="AU109" s="97">
        <f t="shared" si="5"/>
        <v>79443596.508</v>
      </c>
      <c r="AV109" s="102">
        <v>79443597</v>
      </c>
      <c r="AW109" s="58"/>
      <c r="AX109" s="58"/>
      <c r="AY109" s="58"/>
      <c r="AZ109" s="122">
        <f t="shared" si="6"/>
        <v>317774386.032</v>
      </c>
      <c r="BA109" s="179"/>
      <c r="BB109" s="69"/>
    </row>
    <row r="110" spans="1:54" ht="25.5">
      <c r="A110" s="248"/>
      <c r="B110" s="248"/>
      <c r="C110" s="220"/>
      <c r="D110" s="220"/>
      <c r="E110" s="202"/>
      <c r="F110" s="205"/>
      <c r="G110" s="70">
        <v>28</v>
      </c>
      <c r="H110" s="70">
        <v>3</v>
      </c>
      <c r="I110" s="70">
        <v>33</v>
      </c>
      <c r="J110" s="70">
        <v>11</v>
      </c>
      <c r="K110" s="70">
        <v>233</v>
      </c>
      <c r="L110" s="70">
        <v>91</v>
      </c>
      <c r="M110" s="70">
        <v>13</v>
      </c>
      <c r="N110" s="78" t="s">
        <v>295</v>
      </c>
      <c r="O110" s="79">
        <v>1906646319.336</v>
      </c>
      <c r="P110" s="209"/>
      <c r="Q110" s="199"/>
      <c r="R110" s="180"/>
      <c r="S110" s="180"/>
      <c r="T110" s="179"/>
      <c r="U110" s="179"/>
      <c r="V110" s="179"/>
      <c r="W110" s="179"/>
      <c r="X110" s="179"/>
      <c r="Y110" s="179"/>
      <c r="Z110" s="179"/>
      <c r="AA110" s="179"/>
      <c r="AB110" s="179"/>
      <c r="AC110" s="179"/>
      <c r="AD110" s="179"/>
      <c r="AE110" s="179"/>
      <c r="AF110" s="99">
        <f t="shared" si="2"/>
        <v>476661579.834</v>
      </c>
      <c r="AG110" s="102">
        <v>476661580</v>
      </c>
      <c r="AH110" s="86"/>
      <c r="AI110" s="58"/>
      <c r="AJ110" s="58"/>
      <c r="AK110" s="98">
        <f t="shared" si="3"/>
        <v>476661579.834</v>
      </c>
      <c r="AL110" s="102">
        <v>476661580</v>
      </c>
      <c r="AM110" s="58"/>
      <c r="AN110" s="58"/>
      <c r="AO110" s="58"/>
      <c r="AP110" s="96">
        <f t="shared" si="4"/>
        <v>476661579.834</v>
      </c>
      <c r="AQ110" s="102">
        <v>476661580</v>
      </c>
      <c r="AR110" s="58"/>
      <c r="AS110" s="58"/>
      <c r="AT110" s="58"/>
      <c r="AU110" s="97">
        <f t="shared" si="5"/>
        <v>476661579.834</v>
      </c>
      <c r="AV110" s="102">
        <v>476661580</v>
      </c>
      <c r="AW110" s="58"/>
      <c r="AX110" s="58"/>
      <c r="AY110" s="58"/>
      <c r="AZ110" s="122">
        <f t="shared" si="6"/>
        <v>1906646319.336</v>
      </c>
      <c r="BA110" s="179"/>
      <c r="BB110" s="69"/>
    </row>
    <row r="111" spans="1:54" ht="25.5">
      <c r="A111" s="248"/>
      <c r="B111" s="248"/>
      <c r="C111" s="220"/>
      <c r="D111" s="220"/>
      <c r="E111" s="202"/>
      <c r="F111" s="205"/>
      <c r="G111" s="70">
        <v>28</v>
      </c>
      <c r="H111" s="70">
        <v>3</v>
      </c>
      <c r="I111" s="70">
        <v>33</v>
      </c>
      <c r="J111" s="70">
        <v>11</v>
      </c>
      <c r="K111" s="70">
        <v>233</v>
      </c>
      <c r="L111" s="70">
        <v>91</v>
      </c>
      <c r="M111" s="70">
        <v>14</v>
      </c>
      <c r="N111" s="78" t="s">
        <v>296</v>
      </c>
      <c r="O111" s="79">
        <v>635548773.112</v>
      </c>
      <c r="P111" s="209"/>
      <c r="Q111" s="199"/>
      <c r="R111" s="180"/>
      <c r="S111" s="180"/>
      <c r="T111" s="179"/>
      <c r="U111" s="179"/>
      <c r="V111" s="179"/>
      <c r="W111" s="179"/>
      <c r="X111" s="179"/>
      <c r="Y111" s="179"/>
      <c r="Z111" s="179"/>
      <c r="AA111" s="179"/>
      <c r="AB111" s="179"/>
      <c r="AC111" s="179"/>
      <c r="AD111" s="179"/>
      <c r="AE111" s="179"/>
      <c r="AF111" s="99">
        <f t="shared" si="2"/>
        <v>158887193.278</v>
      </c>
      <c r="AG111" s="102">
        <v>158887193</v>
      </c>
      <c r="AH111" s="86"/>
      <c r="AI111" s="58"/>
      <c r="AJ111" s="58"/>
      <c r="AK111" s="98">
        <f t="shared" si="3"/>
        <v>158887193.278</v>
      </c>
      <c r="AL111" s="102">
        <v>158887193</v>
      </c>
      <c r="AM111" s="58"/>
      <c r="AN111" s="58"/>
      <c r="AO111" s="58"/>
      <c r="AP111" s="96">
        <f t="shared" si="4"/>
        <v>158887193.278</v>
      </c>
      <c r="AQ111" s="102">
        <v>158887193</v>
      </c>
      <c r="AR111" s="58"/>
      <c r="AS111" s="58"/>
      <c r="AT111" s="58"/>
      <c r="AU111" s="97">
        <f t="shared" si="5"/>
        <v>158887193.278</v>
      </c>
      <c r="AV111" s="102">
        <v>158887193</v>
      </c>
      <c r="AW111" s="58"/>
      <c r="AX111" s="58"/>
      <c r="AY111" s="58"/>
      <c r="AZ111" s="122">
        <f t="shared" si="6"/>
        <v>635548773.112</v>
      </c>
      <c r="BA111" s="179"/>
      <c r="BB111" s="69"/>
    </row>
    <row r="112" spans="1:54" ht="25.5">
      <c r="A112" s="248"/>
      <c r="B112" s="248"/>
      <c r="C112" s="220"/>
      <c r="D112" s="220"/>
      <c r="E112" s="202"/>
      <c r="F112" s="205"/>
      <c r="G112" s="70">
        <v>28</v>
      </c>
      <c r="H112" s="70">
        <v>3</v>
      </c>
      <c r="I112" s="70">
        <v>33</v>
      </c>
      <c r="J112" s="70">
        <v>11</v>
      </c>
      <c r="K112" s="70">
        <v>233</v>
      </c>
      <c r="L112" s="70">
        <v>91</v>
      </c>
      <c r="M112" s="70">
        <v>15</v>
      </c>
      <c r="N112" s="78" t="s">
        <v>297</v>
      </c>
      <c r="O112" s="79">
        <v>317774386.032</v>
      </c>
      <c r="P112" s="209"/>
      <c r="Q112" s="199"/>
      <c r="R112" s="180"/>
      <c r="S112" s="180"/>
      <c r="T112" s="179"/>
      <c r="U112" s="179"/>
      <c r="V112" s="179"/>
      <c r="W112" s="179"/>
      <c r="X112" s="179"/>
      <c r="Y112" s="179"/>
      <c r="Z112" s="179"/>
      <c r="AA112" s="179"/>
      <c r="AB112" s="179"/>
      <c r="AC112" s="179"/>
      <c r="AD112" s="179"/>
      <c r="AE112" s="179"/>
      <c r="AF112" s="99">
        <f t="shared" si="2"/>
        <v>79443596.508</v>
      </c>
      <c r="AG112" s="102">
        <v>79443597</v>
      </c>
      <c r="AH112" s="86"/>
      <c r="AI112" s="58"/>
      <c r="AJ112" s="58"/>
      <c r="AK112" s="98">
        <f t="shared" si="3"/>
        <v>79443596.508</v>
      </c>
      <c r="AL112" s="102">
        <v>79443597</v>
      </c>
      <c r="AM112" s="58"/>
      <c r="AN112" s="58"/>
      <c r="AO112" s="58"/>
      <c r="AP112" s="96">
        <f t="shared" si="4"/>
        <v>79443596.508</v>
      </c>
      <c r="AQ112" s="102">
        <v>79443597</v>
      </c>
      <c r="AR112" s="58"/>
      <c r="AS112" s="58"/>
      <c r="AT112" s="58"/>
      <c r="AU112" s="97">
        <f t="shared" si="5"/>
        <v>79443596.508</v>
      </c>
      <c r="AV112" s="102">
        <v>79443597</v>
      </c>
      <c r="AW112" s="58"/>
      <c r="AX112" s="58"/>
      <c r="AY112" s="58"/>
      <c r="AZ112" s="122">
        <f t="shared" si="6"/>
        <v>317774386.032</v>
      </c>
      <c r="BA112" s="179"/>
      <c r="BB112" s="69"/>
    </row>
    <row r="113" spans="1:54" ht="15">
      <c r="A113" s="248"/>
      <c r="B113" s="248"/>
      <c r="C113" s="220"/>
      <c r="D113" s="220"/>
      <c r="E113" s="202"/>
      <c r="F113" s="205"/>
      <c r="G113" s="70">
        <v>28</v>
      </c>
      <c r="H113" s="70">
        <v>3</v>
      </c>
      <c r="I113" s="70">
        <v>33</v>
      </c>
      <c r="J113" s="70">
        <v>11</v>
      </c>
      <c r="K113" s="70">
        <v>233</v>
      </c>
      <c r="L113" s="70">
        <v>91</v>
      </c>
      <c r="M113" s="70">
        <v>16</v>
      </c>
      <c r="N113" s="78" t="s">
        <v>298</v>
      </c>
      <c r="O113" s="79">
        <v>42587835.904</v>
      </c>
      <c r="P113" s="209"/>
      <c r="Q113" s="199"/>
      <c r="R113" s="180"/>
      <c r="S113" s="180"/>
      <c r="T113" s="179"/>
      <c r="U113" s="179"/>
      <c r="V113" s="179"/>
      <c r="W113" s="179"/>
      <c r="X113" s="179"/>
      <c r="Y113" s="179"/>
      <c r="Z113" s="179"/>
      <c r="AA113" s="179"/>
      <c r="AB113" s="179"/>
      <c r="AC113" s="179"/>
      <c r="AD113" s="179"/>
      <c r="AE113" s="179"/>
      <c r="AF113" s="99">
        <f t="shared" si="2"/>
        <v>10646958.976</v>
      </c>
      <c r="AG113" s="102">
        <v>10646959</v>
      </c>
      <c r="AH113" s="86"/>
      <c r="AI113" s="58"/>
      <c r="AJ113" s="58"/>
      <c r="AK113" s="98">
        <f t="shared" si="3"/>
        <v>10646958.976</v>
      </c>
      <c r="AL113" s="102">
        <v>10646959</v>
      </c>
      <c r="AM113" s="58"/>
      <c r="AN113" s="58"/>
      <c r="AO113" s="58"/>
      <c r="AP113" s="96">
        <f t="shared" si="4"/>
        <v>10646958.976</v>
      </c>
      <c r="AQ113" s="102">
        <v>10646959</v>
      </c>
      <c r="AR113" s="58"/>
      <c r="AS113" s="58"/>
      <c r="AT113" s="58"/>
      <c r="AU113" s="97">
        <f t="shared" si="5"/>
        <v>10646958.976</v>
      </c>
      <c r="AV113" s="102">
        <v>10646959</v>
      </c>
      <c r="AW113" s="58"/>
      <c r="AX113" s="58"/>
      <c r="AY113" s="58"/>
      <c r="AZ113" s="122">
        <f t="shared" si="6"/>
        <v>42587835.904</v>
      </c>
      <c r="BA113" s="179"/>
      <c r="BB113" s="69"/>
    </row>
    <row r="114" spans="1:54" ht="15">
      <c r="A114" s="248"/>
      <c r="B114" s="248"/>
      <c r="C114" s="220"/>
      <c r="D114" s="220"/>
      <c r="E114" s="202"/>
      <c r="F114" s="205"/>
      <c r="G114" s="70">
        <v>28</v>
      </c>
      <c r="H114" s="70">
        <v>3</v>
      </c>
      <c r="I114" s="70">
        <v>33</v>
      </c>
      <c r="J114" s="70">
        <v>11</v>
      </c>
      <c r="K114" s="70">
        <v>233</v>
      </c>
      <c r="L114" s="70">
        <v>91</v>
      </c>
      <c r="M114" s="70">
        <v>17</v>
      </c>
      <c r="N114" s="78" t="s">
        <v>299</v>
      </c>
      <c r="O114" s="79">
        <v>31440000</v>
      </c>
      <c r="P114" s="209"/>
      <c r="Q114" s="199"/>
      <c r="R114" s="180"/>
      <c r="S114" s="180"/>
      <c r="T114" s="179"/>
      <c r="U114" s="179"/>
      <c r="V114" s="179"/>
      <c r="W114" s="179"/>
      <c r="X114" s="179"/>
      <c r="Y114" s="179"/>
      <c r="Z114" s="179"/>
      <c r="AA114" s="179"/>
      <c r="AB114" s="179"/>
      <c r="AC114" s="179"/>
      <c r="AD114" s="179"/>
      <c r="AE114" s="179"/>
      <c r="AF114" s="99">
        <f t="shared" si="2"/>
        <v>7860000</v>
      </c>
      <c r="AG114" s="102">
        <v>7860000</v>
      </c>
      <c r="AH114" s="86"/>
      <c r="AI114" s="58"/>
      <c r="AJ114" s="58"/>
      <c r="AK114" s="98">
        <f t="shared" si="3"/>
        <v>7860000</v>
      </c>
      <c r="AL114" s="102">
        <v>7860000</v>
      </c>
      <c r="AM114" s="58"/>
      <c r="AN114" s="58"/>
      <c r="AO114" s="58"/>
      <c r="AP114" s="96">
        <f t="shared" si="4"/>
        <v>7860000</v>
      </c>
      <c r="AQ114" s="102">
        <v>7860000</v>
      </c>
      <c r="AR114" s="58"/>
      <c r="AS114" s="58"/>
      <c r="AT114" s="58"/>
      <c r="AU114" s="97">
        <f t="shared" si="5"/>
        <v>7860000</v>
      </c>
      <c r="AV114" s="102">
        <v>7860000</v>
      </c>
      <c r="AW114" s="58"/>
      <c r="AX114" s="58"/>
      <c r="AY114" s="58"/>
      <c r="AZ114" s="122">
        <f t="shared" si="6"/>
        <v>31440000</v>
      </c>
      <c r="BA114" s="179"/>
      <c r="BB114" s="69"/>
    </row>
    <row r="115" spans="1:54" ht="25.5">
      <c r="A115" s="248"/>
      <c r="B115" s="248"/>
      <c r="C115" s="220"/>
      <c r="D115" s="220"/>
      <c r="E115" s="202"/>
      <c r="F115" s="205"/>
      <c r="G115" s="70">
        <v>28</v>
      </c>
      <c r="H115" s="70">
        <v>3</v>
      </c>
      <c r="I115" s="70">
        <v>33</v>
      </c>
      <c r="J115" s="70">
        <v>11</v>
      </c>
      <c r="K115" s="70">
        <v>233</v>
      </c>
      <c r="L115" s="70">
        <v>91</v>
      </c>
      <c r="M115" s="70">
        <v>18</v>
      </c>
      <c r="N115" s="78" t="s">
        <v>300</v>
      </c>
      <c r="O115" s="79">
        <v>36680000</v>
      </c>
      <c r="P115" s="209"/>
      <c r="Q115" s="199"/>
      <c r="R115" s="180"/>
      <c r="S115" s="180"/>
      <c r="T115" s="179"/>
      <c r="U115" s="179"/>
      <c r="V115" s="179"/>
      <c r="W115" s="179"/>
      <c r="X115" s="179"/>
      <c r="Y115" s="179"/>
      <c r="Z115" s="179"/>
      <c r="AA115" s="179"/>
      <c r="AB115" s="179"/>
      <c r="AC115" s="179"/>
      <c r="AD115" s="179"/>
      <c r="AE115" s="179"/>
      <c r="AF115" s="99">
        <f t="shared" si="2"/>
        <v>9170000</v>
      </c>
      <c r="AG115" s="102">
        <v>9170000</v>
      </c>
      <c r="AH115" s="86"/>
      <c r="AI115" s="58"/>
      <c r="AJ115" s="58"/>
      <c r="AK115" s="98">
        <f t="shared" si="3"/>
        <v>9170000</v>
      </c>
      <c r="AL115" s="102">
        <v>9170000</v>
      </c>
      <c r="AM115" s="58"/>
      <c r="AN115" s="58"/>
      <c r="AO115" s="58"/>
      <c r="AP115" s="96">
        <f t="shared" si="4"/>
        <v>9170000</v>
      </c>
      <c r="AQ115" s="102">
        <v>9170000</v>
      </c>
      <c r="AR115" s="58"/>
      <c r="AS115" s="58"/>
      <c r="AT115" s="58"/>
      <c r="AU115" s="97">
        <f t="shared" si="5"/>
        <v>9170000</v>
      </c>
      <c r="AV115" s="102">
        <v>9170000</v>
      </c>
      <c r="AW115" s="58"/>
      <c r="AX115" s="58"/>
      <c r="AY115" s="58"/>
      <c r="AZ115" s="122">
        <f t="shared" si="6"/>
        <v>36680000</v>
      </c>
      <c r="BA115" s="179"/>
      <c r="BB115" s="69"/>
    </row>
    <row r="116" spans="1:54" ht="25.5">
      <c r="A116" s="248"/>
      <c r="B116" s="248"/>
      <c r="C116" s="220"/>
      <c r="D116" s="220"/>
      <c r="E116" s="202"/>
      <c r="F116" s="205"/>
      <c r="G116" s="70">
        <v>28</v>
      </c>
      <c r="H116" s="70">
        <v>3</v>
      </c>
      <c r="I116" s="70">
        <v>33</v>
      </c>
      <c r="J116" s="70">
        <v>11</v>
      </c>
      <c r="K116" s="70">
        <v>333</v>
      </c>
      <c r="L116" s="70">
        <v>91</v>
      </c>
      <c r="M116" s="70">
        <v>23</v>
      </c>
      <c r="N116" s="78" t="s">
        <v>301</v>
      </c>
      <c r="O116" s="79">
        <v>482639228.80999994</v>
      </c>
      <c r="P116" s="209"/>
      <c r="Q116" s="199"/>
      <c r="R116" s="180"/>
      <c r="S116" s="180"/>
      <c r="T116" s="179"/>
      <c r="U116" s="179"/>
      <c r="V116" s="179"/>
      <c r="W116" s="179"/>
      <c r="X116" s="179"/>
      <c r="Y116" s="179"/>
      <c r="Z116" s="179"/>
      <c r="AA116" s="179"/>
      <c r="AB116" s="179"/>
      <c r="AC116" s="179"/>
      <c r="AD116" s="179"/>
      <c r="AE116" s="179"/>
      <c r="AF116" s="99">
        <f t="shared" si="2"/>
        <v>120659807.20249999</v>
      </c>
      <c r="AG116" s="102">
        <v>120659807</v>
      </c>
      <c r="AH116" s="86"/>
      <c r="AI116" s="58"/>
      <c r="AJ116" s="58"/>
      <c r="AK116" s="98">
        <f t="shared" si="3"/>
        <v>120659807.20249999</v>
      </c>
      <c r="AL116" s="102">
        <v>120659807</v>
      </c>
      <c r="AM116" s="58"/>
      <c r="AN116" s="58"/>
      <c r="AO116" s="58"/>
      <c r="AP116" s="96">
        <f t="shared" si="4"/>
        <v>120659807.20249999</v>
      </c>
      <c r="AQ116" s="102">
        <v>120659807</v>
      </c>
      <c r="AR116" s="58"/>
      <c r="AS116" s="58"/>
      <c r="AT116" s="58"/>
      <c r="AU116" s="97">
        <f t="shared" si="5"/>
        <v>120659807.20249999</v>
      </c>
      <c r="AV116" s="102">
        <v>120659807</v>
      </c>
      <c r="AW116" s="58"/>
      <c r="AX116" s="58"/>
      <c r="AY116" s="58"/>
      <c r="AZ116" s="122">
        <f t="shared" si="6"/>
        <v>482639228.80999994</v>
      </c>
      <c r="BA116" s="179"/>
      <c r="BB116" s="69"/>
    </row>
    <row r="117" spans="1:54" ht="25.5">
      <c r="A117" s="248"/>
      <c r="B117" s="248"/>
      <c r="C117" s="220"/>
      <c r="D117" s="220"/>
      <c r="E117" s="202"/>
      <c r="F117" s="205"/>
      <c r="G117" s="70">
        <v>28</v>
      </c>
      <c r="H117" s="70">
        <v>3</v>
      </c>
      <c r="I117" s="70">
        <v>33</v>
      </c>
      <c r="J117" s="70">
        <v>11</v>
      </c>
      <c r="K117" s="70">
        <v>333</v>
      </c>
      <c r="L117" s="70">
        <v>91</v>
      </c>
      <c r="M117" s="70">
        <v>24</v>
      </c>
      <c r="N117" s="78" t="s">
        <v>302</v>
      </c>
      <c r="O117" s="79">
        <v>540349188.93</v>
      </c>
      <c r="P117" s="209"/>
      <c r="Q117" s="199"/>
      <c r="R117" s="180"/>
      <c r="S117" s="180"/>
      <c r="T117" s="179"/>
      <c r="U117" s="179"/>
      <c r="V117" s="179"/>
      <c r="W117" s="179"/>
      <c r="X117" s="179"/>
      <c r="Y117" s="179"/>
      <c r="Z117" s="179"/>
      <c r="AA117" s="179"/>
      <c r="AB117" s="179"/>
      <c r="AC117" s="179"/>
      <c r="AD117" s="179"/>
      <c r="AE117" s="179"/>
      <c r="AF117" s="99">
        <f t="shared" si="2"/>
        <v>135087297.2325</v>
      </c>
      <c r="AG117" s="102">
        <v>135087297</v>
      </c>
      <c r="AH117" s="86"/>
      <c r="AI117" s="58"/>
      <c r="AJ117" s="58"/>
      <c r="AK117" s="98">
        <f t="shared" si="3"/>
        <v>135087297.2325</v>
      </c>
      <c r="AL117" s="102">
        <v>135087297</v>
      </c>
      <c r="AM117" s="58"/>
      <c r="AN117" s="58"/>
      <c r="AO117" s="58"/>
      <c r="AP117" s="96">
        <f t="shared" si="4"/>
        <v>135087297.2325</v>
      </c>
      <c r="AQ117" s="102">
        <v>135087297</v>
      </c>
      <c r="AR117" s="58"/>
      <c r="AS117" s="58"/>
      <c r="AT117" s="58"/>
      <c r="AU117" s="97">
        <f t="shared" si="5"/>
        <v>135087297.2325</v>
      </c>
      <c r="AV117" s="102">
        <v>135087297</v>
      </c>
      <c r="AW117" s="58"/>
      <c r="AX117" s="58"/>
      <c r="AY117" s="58"/>
      <c r="AZ117" s="122">
        <f t="shared" si="6"/>
        <v>540349188.93</v>
      </c>
      <c r="BA117" s="179"/>
      <c r="BB117" s="69"/>
    </row>
    <row r="118" spans="1:54" ht="25.5">
      <c r="A118" s="248"/>
      <c r="B118" s="248"/>
      <c r="C118" s="220"/>
      <c r="D118" s="220"/>
      <c r="E118" s="202"/>
      <c r="F118" s="205"/>
      <c r="G118" s="70">
        <v>28</v>
      </c>
      <c r="H118" s="70">
        <v>3</v>
      </c>
      <c r="I118" s="70">
        <v>33</v>
      </c>
      <c r="J118" s="70">
        <v>11</v>
      </c>
      <c r="K118" s="70">
        <v>333</v>
      </c>
      <c r="L118" s="70">
        <v>91</v>
      </c>
      <c r="M118" s="70">
        <v>1</v>
      </c>
      <c r="N118" s="78" t="s">
        <v>303</v>
      </c>
      <c r="O118" s="79">
        <v>3073839121.656</v>
      </c>
      <c r="P118" s="209"/>
      <c r="Q118" s="199"/>
      <c r="R118" s="180"/>
      <c r="S118" s="180"/>
      <c r="T118" s="179"/>
      <c r="U118" s="179"/>
      <c r="V118" s="179"/>
      <c r="W118" s="179"/>
      <c r="X118" s="179"/>
      <c r="Y118" s="179"/>
      <c r="Z118" s="179"/>
      <c r="AA118" s="179"/>
      <c r="AB118" s="179"/>
      <c r="AC118" s="179"/>
      <c r="AD118" s="179"/>
      <c r="AE118" s="179"/>
      <c r="AF118" s="99">
        <f t="shared" si="2"/>
        <v>768459780.414</v>
      </c>
      <c r="AG118" s="102">
        <v>768459780</v>
      </c>
      <c r="AH118" s="86"/>
      <c r="AI118" s="58"/>
      <c r="AJ118" s="58"/>
      <c r="AK118" s="98">
        <f t="shared" si="3"/>
        <v>768459780.414</v>
      </c>
      <c r="AL118" s="102">
        <v>768459780</v>
      </c>
      <c r="AM118" s="58"/>
      <c r="AN118" s="58"/>
      <c r="AO118" s="58"/>
      <c r="AP118" s="96">
        <f t="shared" si="4"/>
        <v>768459780.414</v>
      </c>
      <c r="AQ118" s="102">
        <v>768459780</v>
      </c>
      <c r="AR118" s="58"/>
      <c r="AS118" s="58"/>
      <c r="AT118" s="58"/>
      <c r="AU118" s="97">
        <f t="shared" si="5"/>
        <v>768459780.414</v>
      </c>
      <c r="AV118" s="102">
        <v>768459780</v>
      </c>
      <c r="AW118" s="58"/>
      <c r="AX118" s="58"/>
      <c r="AY118" s="58"/>
      <c r="AZ118" s="122">
        <f t="shared" si="6"/>
        <v>3073839121.656</v>
      </c>
      <c r="BA118" s="179"/>
      <c r="BB118" s="69"/>
    </row>
    <row r="119" spans="1:54" ht="25.5">
      <c r="A119" s="248"/>
      <c r="B119" s="248"/>
      <c r="C119" s="220"/>
      <c r="D119" s="220"/>
      <c r="E119" s="202"/>
      <c r="F119" s="205"/>
      <c r="G119" s="70">
        <v>28</v>
      </c>
      <c r="H119" s="70">
        <v>3</v>
      </c>
      <c r="I119" s="70">
        <v>33</v>
      </c>
      <c r="J119" s="70">
        <v>11</v>
      </c>
      <c r="K119" s="70">
        <v>333</v>
      </c>
      <c r="L119" s="70">
        <v>91</v>
      </c>
      <c r="M119" s="70">
        <v>2</v>
      </c>
      <c r="N119" s="78" t="s">
        <v>304</v>
      </c>
      <c r="O119" s="79">
        <v>1048313920.016</v>
      </c>
      <c r="P119" s="209"/>
      <c r="Q119" s="199"/>
      <c r="R119" s="180"/>
      <c r="S119" s="180"/>
      <c r="T119" s="179"/>
      <c r="U119" s="179"/>
      <c r="V119" s="179"/>
      <c r="W119" s="179"/>
      <c r="X119" s="179"/>
      <c r="Y119" s="179"/>
      <c r="Z119" s="179"/>
      <c r="AA119" s="179"/>
      <c r="AB119" s="179"/>
      <c r="AC119" s="179"/>
      <c r="AD119" s="179"/>
      <c r="AE119" s="179"/>
      <c r="AF119" s="99">
        <f t="shared" si="2"/>
        <v>262078480.004</v>
      </c>
      <c r="AG119" s="102">
        <v>262078480</v>
      </c>
      <c r="AH119" s="86"/>
      <c r="AI119" s="58"/>
      <c r="AJ119" s="58"/>
      <c r="AK119" s="98">
        <f t="shared" si="3"/>
        <v>262078480.004</v>
      </c>
      <c r="AL119" s="102">
        <v>262078480</v>
      </c>
      <c r="AM119" s="58"/>
      <c r="AN119" s="58"/>
      <c r="AO119" s="58"/>
      <c r="AP119" s="96">
        <f t="shared" si="4"/>
        <v>262078480.004</v>
      </c>
      <c r="AQ119" s="102">
        <v>262078480</v>
      </c>
      <c r="AR119" s="58"/>
      <c r="AS119" s="58"/>
      <c r="AT119" s="58"/>
      <c r="AU119" s="97">
        <f t="shared" si="5"/>
        <v>262078480.004</v>
      </c>
      <c r="AV119" s="102">
        <v>262078480</v>
      </c>
      <c r="AW119" s="58"/>
      <c r="AX119" s="58"/>
      <c r="AY119" s="58"/>
      <c r="AZ119" s="122">
        <f t="shared" si="6"/>
        <v>1048313920.016</v>
      </c>
      <c r="BA119" s="179"/>
      <c r="BB119" s="69"/>
    </row>
    <row r="120" spans="1:54" ht="25.5">
      <c r="A120" s="248"/>
      <c r="B120" s="248"/>
      <c r="C120" s="220"/>
      <c r="D120" s="220"/>
      <c r="E120" s="202"/>
      <c r="F120" s="205"/>
      <c r="G120" s="70">
        <v>28</v>
      </c>
      <c r="H120" s="70">
        <v>3</v>
      </c>
      <c r="I120" s="70">
        <v>33</v>
      </c>
      <c r="J120" s="70">
        <v>11</v>
      </c>
      <c r="K120" s="70">
        <v>333</v>
      </c>
      <c r="L120" s="70">
        <v>91</v>
      </c>
      <c r="M120" s="70">
        <v>3</v>
      </c>
      <c r="N120" s="78" t="s">
        <v>305</v>
      </c>
      <c r="O120" s="79">
        <v>53945688.912</v>
      </c>
      <c r="P120" s="209"/>
      <c r="Q120" s="199"/>
      <c r="R120" s="180"/>
      <c r="S120" s="180"/>
      <c r="T120" s="179"/>
      <c r="U120" s="179"/>
      <c r="V120" s="179"/>
      <c r="W120" s="179"/>
      <c r="X120" s="179"/>
      <c r="Y120" s="179"/>
      <c r="Z120" s="179"/>
      <c r="AA120" s="179"/>
      <c r="AB120" s="179"/>
      <c r="AC120" s="179"/>
      <c r="AD120" s="179"/>
      <c r="AE120" s="179"/>
      <c r="AF120" s="99">
        <f t="shared" si="2"/>
        <v>13486422.228</v>
      </c>
      <c r="AG120" s="102">
        <v>13486422</v>
      </c>
      <c r="AH120" s="86"/>
      <c r="AI120" s="58"/>
      <c r="AJ120" s="58"/>
      <c r="AK120" s="98">
        <f t="shared" si="3"/>
        <v>13486422.228</v>
      </c>
      <c r="AL120" s="102">
        <v>13486422</v>
      </c>
      <c r="AM120" s="58"/>
      <c r="AN120" s="58"/>
      <c r="AO120" s="58"/>
      <c r="AP120" s="96">
        <f t="shared" si="4"/>
        <v>13486422.228</v>
      </c>
      <c r="AQ120" s="102">
        <v>13486422</v>
      </c>
      <c r="AR120" s="58"/>
      <c r="AS120" s="58"/>
      <c r="AT120" s="58"/>
      <c r="AU120" s="97">
        <f t="shared" si="5"/>
        <v>13486422.228</v>
      </c>
      <c r="AV120" s="102">
        <v>13486422</v>
      </c>
      <c r="AW120" s="58"/>
      <c r="AX120" s="58"/>
      <c r="AY120" s="58"/>
      <c r="AZ120" s="122">
        <f t="shared" si="6"/>
        <v>53945688.912</v>
      </c>
      <c r="BA120" s="179"/>
      <c r="BB120" s="69"/>
    </row>
    <row r="121" spans="1:54" ht="25.5">
      <c r="A121" s="248"/>
      <c r="B121" s="248"/>
      <c r="C121" s="220"/>
      <c r="D121" s="220"/>
      <c r="E121" s="202"/>
      <c r="F121" s="205"/>
      <c r="G121" s="70">
        <v>28</v>
      </c>
      <c r="H121" s="70">
        <v>3</v>
      </c>
      <c r="I121" s="70">
        <v>33</v>
      </c>
      <c r="J121" s="70">
        <v>11</v>
      </c>
      <c r="K121" s="70">
        <v>333</v>
      </c>
      <c r="L121" s="70">
        <v>91</v>
      </c>
      <c r="M121" s="70">
        <v>4</v>
      </c>
      <c r="N121" s="78" t="s">
        <v>306</v>
      </c>
      <c r="O121" s="79">
        <v>10480000</v>
      </c>
      <c r="P121" s="209"/>
      <c r="Q121" s="199"/>
      <c r="R121" s="180"/>
      <c r="S121" s="180"/>
      <c r="T121" s="179"/>
      <c r="U121" s="179"/>
      <c r="V121" s="179"/>
      <c r="W121" s="179"/>
      <c r="X121" s="179"/>
      <c r="Y121" s="179"/>
      <c r="Z121" s="179"/>
      <c r="AA121" s="179"/>
      <c r="AB121" s="179"/>
      <c r="AC121" s="179"/>
      <c r="AD121" s="179"/>
      <c r="AE121" s="179"/>
      <c r="AF121" s="99">
        <f t="shared" si="2"/>
        <v>2620000</v>
      </c>
      <c r="AG121" s="102">
        <v>2620000</v>
      </c>
      <c r="AH121" s="86"/>
      <c r="AI121" s="58"/>
      <c r="AJ121" s="58"/>
      <c r="AK121" s="98">
        <f t="shared" si="3"/>
        <v>2620000</v>
      </c>
      <c r="AL121" s="102">
        <v>2620000</v>
      </c>
      <c r="AM121" s="58"/>
      <c r="AN121" s="58"/>
      <c r="AO121" s="58"/>
      <c r="AP121" s="96">
        <f t="shared" si="4"/>
        <v>2620000</v>
      </c>
      <c r="AQ121" s="102">
        <v>2620000</v>
      </c>
      <c r="AR121" s="58"/>
      <c r="AS121" s="58"/>
      <c r="AT121" s="58"/>
      <c r="AU121" s="97">
        <f t="shared" si="5"/>
        <v>2620000</v>
      </c>
      <c r="AV121" s="102">
        <v>2620000</v>
      </c>
      <c r="AW121" s="58"/>
      <c r="AX121" s="58"/>
      <c r="AY121" s="58"/>
      <c r="AZ121" s="122">
        <f t="shared" si="6"/>
        <v>10480000</v>
      </c>
      <c r="BA121" s="179"/>
      <c r="BB121" s="69"/>
    </row>
    <row r="122" spans="1:54" ht="25.5">
      <c r="A122" s="248"/>
      <c r="B122" s="248"/>
      <c r="C122" s="220"/>
      <c r="D122" s="220"/>
      <c r="E122" s="202"/>
      <c r="F122" s="205"/>
      <c r="G122" s="70">
        <v>28</v>
      </c>
      <c r="H122" s="70">
        <v>3</v>
      </c>
      <c r="I122" s="70">
        <v>33</v>
      </c>
      <c r="J122" s="70">
        <v>11</v>
      </c>
      <c r="K122" s="70">
        <v>333</v>
      </c>
      <c r="L122" s="70">
        <v>91</v>
      </c>
      <c r="M122" s="70">
        <v>5</v>
      </c>
      <c r="N122" s="78" t="s">
        <v>307</v>
      </c>
      <c r="O122" s="79">
        <v>4634729.696</v>
      </c>
      <c r="P122" s="209"/>
      <c r="Q122" s="199"/>
      <c r="R122" s="180"/>
      <c r="S122" s="180"/>
      <c r="T122" s="179"/>
      <c r="U122" s="179"/>
      <c r="V122" s="179"/>
      <c r="W122" s="179"/>
      <c r="X122" s="179"/>
      <c r="Y122" s="179"/>
      <c r="Z122" s="179"/>
      <c r="AA122" s="179"/>
      <c r="AB122" s="179"/>
      <c r="AC122" s="179"/>
      <c r="AD122" s="179"/>
      <c r="AE122" s="179"/>
      <c r="AF122" s="99">
        <f t="shared" si="2"/>
        <v>1158682.424</v>
      </c>
      <c r="AG122" s="102">
        <v>1158682</v>
      </c>
      <c r="AH122" s="86"/>
      <c r="AI122" s="58"/>
      <c r="AJ122" s="58"/>
      <c r="AK122" s="98">
        <f t="shared" si="3"/>
        <v>1158682.424</v>
      </c>
      <c r="AL122" s="102">
        <v>1158682</v>
      </c>
      <c r="AM122" s="58"/>
      <c r="AN122" s="58"/>
      <c r="AO122" s="58"/>
      <c r="AP122" s="96">
        <f t="shared" si="4"/>
        <v>1158682.424</v>
      </c>
      <c r="AQ122" s="102">
        <v>1158682</v>
      </c>
      <c r="AR122" s="58"/>
      <c r="AS122" s="58"/>
      <c r="AT122" s="58"/>
      <c r="AU122" s="97">
        <f t="shared" si="5"/>
        <v>1158682.424</v>
      </c>
      <c r="AV122" s="102">
        <v>1158682</v>
      </c>
      <c r="AW122" s="58"/>
      <c r="AX122" s="58"/>
      <c r="AY122" s="58"/>
      <c r="AZ122" s="122">
        <f t="shared" si="6"/>
        <v>4634729.696</v>
      </c>
      <c r="BA122" s="179"/>
      <c r="BB122" s="69"/>
    </row>
    <row r="123" spans="1:54" ht="25.5">
      <c r="A123" s="248"/>
      <c r="B123" s="248"/>
      <c r="C123" s="220"/>
      <c r="D123" s="220"/>
      <c r="E123" s="202"/>
      <c r="F123" s="205"/>
      <c r="G123" s="70">
        <v>28</v>
      </c>
      <c r="H123" s="70">
        <v>3</v>
      </c>
      <c r="I123" s="70">
        <v>33</v>
      </c>
      <c r="J123" s="70">
        <v>11</v>
      </c>
      <c r="K123" s="70">
        <v>333</v>
      </c>
      <c r="L123" s="70">
        <v>91</v>
      </c>
      <c r="M123" s="70">
        <v>6</v>
      </c>
      <c r="N123" s="78" t="s">
        <v>308</v>
      </c>
      <c r="O123" s="79">
        <v>10480000</v>
      </c>
      <c r="P123" s="209"/>
      <c r="Q123" s="199"/>
      <c r="R123" s="180"/>
      <c r="S123" s="180"/>
      <c r="T123" s="179"/>
      <c r="U123" s="179"/>
      <c r="V123" s="179"/>
      <c r="W123" s="179"/>
      <c r="X123" s="179"/>
      <c r="Y123" s="179"/>
      <c r="Z123" s="179"/>
      <c r="AA123" s="179"/>
      <c r="AB123" s="179"/>
      <c r="AC123" s="179"/>
      <c r="AD123" s="179"/>
      <c r="AE123" s="179"/>
      <c r="AF123" s="99">
        <f t="shared" si="2"/>
        <v>2620000</v>
      </c>
      <c r="AG123" s="102">
        <v>2620000</v>
      </c>
      <c r="AH123" s="86"/>
      <c r="AI123" s="58"/>
      <c r="AJ123" s="58"/>
      <c r="AK123" s="98">
        <f t="shared" si="3"/>
        <v>2620000</v>
      </c>
      <c r="AL123" s="102">
        <v>2620000</v>
      </c>
      <c r="AM123" s="58"/>
      <c r="AN123" s="58"/>
      <c r="AO123" s="58"/>
      <c r="AP123" s="96">
        <f t="shared" si="4"/>
        <v>2620000</v>
      </c>
      <c r="AQ123" s="102">
        <v>2620000</v>
      </c>
      <c r="AR123" s="58"/>
      <c r="AS123" s="58"/>
      <c r="AT123" s="58"/>
      <c r="AU123" s="97">
        <f t="shared" si="5"/>
        <v>2620000</v>
      </c>
      <c r="AV123" s="102">
        <v>2620000</v>
      </c>
      <c r="AW123" s="58"/>
      <c r="AX123" s="58"/>
      <c r="AY123" s="58"/>
      <c r="AZ123" s="122">
        <f t="shared" si="6"/>
        <v>10480000</v>
      </c>
      <c r="BA123" s="179"/>
      <c r="BB123" s="69"/>
    </row>
    <row r="124" spans="1:54" ht="25.5">
      <c r="A124" s="248"/>
      <c r="B124" s="248"/>
      <c r="C124" s="220"/>
      <c r="D124" s="220"/>
      <c r="E124" s="202"/>
      <c r="F124" s="205"/>
      <c r="G124" s="70">
        <v>28</v>
      </c>
      <c r="H124" s="70">
        <v>3</v>
      </c>
      <c r="I124" s="70">
        <v>33</v>
      </c>
      <c r="J124" s="70">
        <v>11</v>
      </c>
      <c r="K124" s="70">
        <v>333</v>
      </c>
      <c r="L124" s="70">
        <v>91</v>
      </c>
      <c r="M124" s="70">
        <v>7</v>
      </c>
      <c r="N124" s="78" t="s">
        <v>309</v>
      </c>
      <c r="O124" s="79">
        <v>20960000</v>
      </c>
      <c r="P124" s="209"/>
      <c r="Q124" s="199"/>
      <c r="R124" s="180"/>
      <c r="S124" s="180"/>
      <c r="T124" s="179"/>
      <c r="U124" s="179"/>
      <c r="V124" s="179"/>
      <c r="W124" s="179"/>
      <c r="X124" s="179"/>
      <c r="Y124" s="179"/>
      <c r="Z124" s="179"/>
      <c r="AA124" s="179"/>
      <c r="AB124" s="179"/>
      <c r="AC124" s="179"/>
      <c r="AD124" s="179"/>
      <c r="AE124" s="179"/>
      <c r="AF124" s="99">
        <f aca="true" t="shared" si="7" ref="AF124:AF137">O124/4</f>
        <v>5240000</v>
      </c>
      <c r="AG124" s="102">
        <v>5240000</v>
      </c>
      <c r="AH124" s="86"/>
      <c r="AI124" s="58"/>
      <c r="AJ124" s="58"/>
      <c r="AK124" s="98">
        <f aca="true" t="shared" si="8" ref="AK124:AK137">O124/4</f>
        <v>5240000</v>
      </c>
      <c r="AL124" s="102">
        <v>5240000</v>
      </c>
      <c r="AM124" s="58"/>
      <c r="AN124" s="58"/>
      <c r="AO124" s="58"/>
      <c r="AP124" s="96">
        <f aca="true" t="shared" si="9" ref="AP124:AP137">O124/4</f>
        <v>5240000</v>
      </c>
      <c r="AQ124" s="102">
        <v>5240000</v>
      </c>
      <c r="AR124" s="58"/>
      <c r="AS124" s="58"/>
      <c r="AT124" s="58"/>
      <c r="AU124" s="97">
        <f aca="true" t="shared" si="10" ref="AU124:AU137">O124/4</f>
        <v>5240000</v>
      </c>
      <c r="AV124" s="102">
        <v>5240000</v>
      </c>
      <c r="AW124" s="58"/>
      <c r="AX124" s="58"/>
      <c r="AY124" s="58"/>
      <c r="AZ124" s="122">
        <f t="shared" si="6"/>
        <v>20960000</v>
      </c>
      <c r="BA124" s="179"/>
      <c r="BB124" s="69"/>
    </row>
    <row r="125" spans="1:54" ht="25.5">
      <c r="A125" s="248"/>
      <c r="B125" s="248"/>
      <c r="C125" s="220"/>
      <c r="D125" s="220"/>
      <c r="E125" s="202"/>
      <c r="F125" s="205"/>
      <c r="G125" s="70">
        <v>28</v>
      </c>
      <c r="H125" s="70">
        <v>3</v>
      </c>
      <c r="I125" s="70">
        <v>33</v>
      </c>
      <c r="J125" s="70">
        <v>11</v>
      </c>
      <c r="K125" s="70">
        <v>333</v>
      </c>
      <c r="L125" s="70">
        <v>91</v>
      </c>
      <c r="M125" s="70">
        <v>8</v>
      </c>
      <c r="N125" s="78" t="s">
        <v>310</v>
      </c>
      <c r="O125" s="79">
        <v>68094848</v>
      </c>
      <c r="P125" s="209"/>
      <c r="Q125" s="199"/>
      <c r="R125" s="180"/>
      <c r="S125" s="180"/>
      <c r="T125" s="179"/>
      <c r="U125" s="179"/>
      <c r="V125" s="179"/>
      <c r="W125" s="179"/>
      <c r="X125" s="179"/>
      <c r="Y125" s="179"/>
      <c r="Z125" s="179"/>
      <c r="AA125" s="179"/>
      <c r="AB125" s="179"/>
      <c r="AC125" s="179"/>
      <c r="AD125" s="179"/>
      <c r="AE125" s="179"/>
      <c r="AF125" s="99">
        <f t="shared" si="7"/>
        <v>17023712</v>
      </c>
      <c r="AG125" s="102">
        <v>17023712</v>
      </c>
      <c r="AH125" s="86"/>
      <c r="AI125" s="58"/>
      <c r="AJ125" s="58"/>
      <c r="AK125" s="98">
        <f t="shared" si="8"/>
        <v>17023712</v>
      </c>
      <c r="AL125" s="102">
        <v>17023712</v>
      </c>
      <c r="AM125" s="58"/>
      <c r="AN125" s="58"/>
      <c r="AO125" s="58"/>
      <c r="AP125" s="96">
        <f t="shared" si="9"/>
        <v>17023712</v>
      </c>
      <c r="AQ125" s="102">
        <v>17023712</v>
      </c>
      <c r="AR125" s="58"/>
      <c r="AS125" s="58"/>
      <c r="AT125" s="58"/>
      <c r="AU125" s="97">
        <f t="shared" si="10"/>
        <v>17023712</v>
      </c>
      <c r="AV125" s="102">
        <v>17023712</v>
      </c>
      <c r="AW125" s="58"/>
      <c r="AX125" s="58"/>
      <c r="AY125" s="58"/>
      <c r="AZ125" s="122">
        <f t="shared" si="6"/>
        <v>68094848</v>
      </c>
      <c r="BA125" s="179"/>
      <c r="BB125" s="69"/>
    </row>
    <row r="126" spans="1:54" ht="25.5">
      <c r="A126" s="248"/>
      <c r="B126" s="248"/>
      <c r="C126" s="220"/>
      <c r="D126" s="220"/>
      <c r="E126" s="202"/>
      <c r="F126" s="205"/>
      <c r="G126" s="70">
        <v>28</v>
      </c>
      <c r="H126" s="70">
        <v>3</v>
      </c>
      <c r="I126" s="70">
        <v>33</v>
      </c>
      <c r="J126" s="70">
        <v>11</v>
      </c>
      <c r="K126" s="70">
        <v>333</v>
      </c>
      <c r="L126" s="70">
        <v>91</v>
      </c>
      <c r="M126" s="70">
        <v>9</v>
      </c>
      <c r="N126" s="78" t="s">
        <v>311</v>
      </c>
      <c r="O126" s="79">
        <v>178532975.864</v>
      </c>
      <c r="P126" s="209"/>
      <c r="Q126" s="199"/>
      <c r="R126" s="180"/>
      <c r="S126" s="180"/>
      <c r="T126" s="179"/>
      <c r="U126" s="179"/>
      <c r="V126" s="179"/>
      <c r="W126" s="179"/>
      <c r="X126" s="179"/>
      <c r="Y126" s="179"/>
      <c r="Z126" s="179"/>
      <c r="AA126" s="179"/>
      <c r="AB126" s="179"/>
      <c r="AC126" s="179"/>
      <c r="AD126" s="179"/>
      <c r="AE126" s="179"/>
      <c r="AF126" s="99">
        <f t="shared" si="7"/>
        <v>44633243.966</v>
      </c>
      <c r="AG126" s="102">
        <v>44633244</v>
      </c>
      <c r="AH126" s="86"/>
      <c r="AI126" s="58"/>
      <c r="AJ126" s="58"/>
      <c r="AK126" s="98">
        <f t="shared" si="8"/>
        <v>44633243.966</v>
      </c>
      <c r="AL126" s="102">
        <v>44633244</v>
      </c>
      <c r="AM126" s="58"/>
      <c r="AN126" s="58"/>
      <c r="AO126" s="58"/>
      <c r="AP126" s="96">
        <f t="shared" si="9"/>
        <v>44633243.966</v>
      </c>
      <c r="AQ126" s="102">
        <v>44633244</v>
      </c>
      <c r="AR126" s="58"/>
      <c r="AS126" s="58"/>
      <c r="AT126" s="58"/>
      <c r="AU126" s="97">
        <f t="shared" si="10"/>
        <v>44633243.966</v>
      </c>
      <c r="AV126" s="102">
        <v>44633244</v>
      </c>
      <c r="AW126" s="58"/>
      <c r="AX126" s="58"/>
      <c r="AY126" s="58"/>
      <c r="AZ126" s="122">
        <f t="shared" si="6"/>
        <v>178532975.864</v>
      </c>
      <c r="BA126" s="179"/>
      <c r="BB126" s="69"/>
    </row>
    <row r="127" spans="1:54" ht="25.5">
      <c r="A127" s="248"/>
      <c r="B127" s="248"/>
      <c r="C127" s="220"/>
      <c r="D127" s="220"/>
      <c r="E127" s="202"/>
      <c r="F127" s="205"/>
      <c r="G127" s="70">
        <v>28</v>
      </c>
      <c r="H127" s="70">
        <v>3</v>
      </c>
      <c r="I127" s="70">
        <v>33</v>
      </c>
      <c r="J127" s="70">
        <v>11</v>
      </c>
      <c r="K127" s="70">
        <v>333</v>
      </c>
      <c r="L127" s="70">
        <v>91</v>
      </c>
      <c r="M127" s="70">
        <v>10</v>
      </c>
      <c r="N127" s="78" t="s">
        <v>312</v>
      </c>
      <c r="O127" s="79">
        <v>22888375.544</v>
      </c>
      <c r="P127" s="209"/>
      <c r="Q127" s="199"/>
      <c r="R127" s="180"/>
      <c r="S127" s="180"/>
      <c r="T127" s="179"/>
      <c r="U127" s="179"/>
      <c r="V127" s="179"/>
      <c r="W127" s="179"/>
      <c r="X127" s="179"/>
      <c r="Y127" s="179"/>
      <c r="Z127" s="179"/>
      <c r="AA127" s="179"/>
      <c r="AB127" s="179"/>
      <c r="AC127" s="179"/>
      <c r="AD127" s="179"/>
      <c r="AE127" s="179"/>
      <c r="AF127" s="99">
        <f t="shared" si="7"/>
        <v>5722093.886</v>
      </c>
      <c r="AG127" s="102">
        <v>5722094</v>
      </c>
      <c r="AH127" s="86"/>
      <c r="AI127" s="58"/>
      <c r="AJ127" s="58"/>
      <c r="AK127" s="98">
        <f t="shared" si="8"/>
        <v>5722093.886</v>
      </c>
      <c r="AL127" s="102">
        <v>5722094</v>
      </c>
      <c r="AM127" s="58"/>
      <c r="AN127" s="58"/>
      <c r="AO127" s="58"/>
      <c r="AP127" s="96">
        <f t="shared" si="9"/>
        <v>5722093.886</v>
      </c>
      <c r="AQ127" s="102">
        <v>5722094</v>
      </c>
      <c r="AR127" s="58"/>
      <c r="AS127" s="58"/>
      <c r="AT127" s="58"/>
      <c r="AU127" s="97">
        <f t="shared" si="10"/>
        <v>5722093.886</v>
      </c>
      <c r="AV127" s="102">
        <v>5722094</v>
      </c>
      <c r="AW127" s="58"/>
      <c r="AX127" s="58"/>
      <c r="AY127" s="58"/>
      <c r="AZ127" s="122">
        <f t="shared" si="6"/>
        <v>22888375.544</v>
      </c>
      <c r="BA127" s="179"/>
      <c r="BB127" s="69"/>
    </row>
    <row r="128" spans="1:54" ht="25.5">
      <c r="A128" s="248"/>
      <c r="B128" s="248"/>
      <c r="C128" s="220"/>
      <c r="D128" s="220"/>
      <c r="E128" s="202"/>
      <c r="F128" s="205"/>
      <c r="G128" s="70">
        <v>28</v>
      </c>
      <c r="H128" s="70">
        <v>3</v>
      </c>
      <c r="I128" s="70">
        <v>33</v>
      </c>
      <c r="J128" s="70">
        <v>11</v>
      </c>
      <c r="K128" s="70">
        <v>333</v>
      </c>
      <c r="L128" s="70">
        <v>91</v>
      </c>
      <c r="M128" s="70">
        <v>11</v>
      </c>
      <c r="N128" s="78" t="s">
        <v>313</v>
      </c>
      <c r="O128" s="79">
        <v>133078683.89600001</v>
      </c>
      <c r="P128" s="209"/>
      <c r="Q128" s="199"/>
      <c r="R128" s="180"/>
      <c r="S128" s="180"/>
      <c r="T128" s="179"/>
      <c r="U128" s="179"/>
      <c r="V128" s="179"/>
      <c r="W128" s="179"/>
      <c r="X128" s="179"/>
      <c r="Y128" s="179"/>
      <c r="Z128" s="179"/>
      <c r="AA128" s="179"/>
      <c r="AB128" s="179"/>
      <c r="AC128" s="179"/>
      <c r="AD128" s="179"/>
      <c r="AE128" s="179"/>
      <c r="AF128" s="99">
        <f t="shared" si="7"/>
        <v>33269670.974000003</v>
      </c>
      <c r="AG128" s="102">
        <v>33269671</v>
      </c>
      <c r="AH128" s="86"/>
      <c r="AI128" s="58"/>
      <c r="AJ128" s="58"/>
      <c r="AK128" s="98">
        <f t="shared" si="8"/>
        <v>33269670.974000003</v>
      </c>
      <c r="AL128" s="102">
        <v>33269671</v>
      </c>
      <c r="AM128" s="58"/>
      <c r="AN128" s="58"/>
      <c r="AO128" s="58"/>
      <c r="AP128" s="96">
        <f t="shared" si="9"/>
        <v>33269670.974000003</v>
      </c>
      <c r="AQ128" s="102">
        <v>33269671</v>
      </c>
      <c r="AR128" s="58"/>
      <c r="AS128" s="58"/>
      <c r="AT128" s="58"/>
      <c r="AU128" s="97">
        <f t="shared" si="10"/>
        <v>33269670.974000003</v>
      </c>
      <c r="AV128" s="102">
        <v>33269671</v>
      </c>
      <c r="AW128" s="58"/>
      <c r="AX128" s="58"/>
      <c r="AY128" s="58"/>
      <c r="AZ128" s="122">
        <f t="shared" si="6"/>
        <v>133078683.89600001</v>
      </c>
      <c r="BA128" s="179"/>
      <c r="BB128" s="69"/>
    </row>
    <row r="129" spans="1:54" ht="25.5">
      <c r="A129" s="248"/>
      <c r="B129" s="248"/>
      <c r="C129" s="220"/>
      <c r="D129" s="220"/>
      <c r="E129" s="202"/>
      <c r="F129" s="205"/>
      <c r="G129" s="70">
        <v>28</v>
      </c>
      <c r="H129" s="70">
        <v>3</v>
      </c>
      <c r="I129" s="70">
        <v>33</v>
      </c>
      <c r="J129" s="70">
        <v>11</v>
      </c>
      <c r="K129" s="70">
        <v>333</v>
      </c>
      <c r="L129" s="70">
        <v>91</v>
      </c>
      <c r="M129" s="70">
        <v>12</v>
      </c>
      <c r="N129" s="78" t="s">
        <v>314</v>
      </c>
      <c r="O129" s="79">
        <v>45796240.744</v>
      </c>
      <c r="P129" s="209"/>
      <c r="Q129" s="199"/>
      <c r="R129" s="180"/>
      <c r="S129" s="180"/>
      <c r="T129" s="179"/>
      <c r="U129" s="179"/>
      <c r="V129" s="179"/>
      <c r="W129" s="179"/>
      <c r="X129" s="179"/>
      <c r="Y129" s="179"/>
      <c r="Z129" s="179"/>
      <c r="AA129" s="179"/>
      <c r="AB129" s="179"/>
      <c r="AC129" s="179"/>
      <c r="AD129" s="179"/>
      <c r="AE129" s="179"/>
      <c r="AF129" s="99">
        <f t="shared" si="7"/>
        <v>11449060.186</v>
      </c>
      <c r="AG129" s="102">
        <v>11449060</v>
      </c>
      <c r="AH129" s="86"/>
      <c r="AI129" s="58"/>
      <c r="AJ129" s="58"/>
      <c r="AK129" s="98">
        <f t="shared" si="8"/>
        <v>11449060.186</v>
      </c>
      <c r="AL129" s="102">
        <v>11449060</v>
      </c>
      <c r="AM129" s="58"/>
      <c r="AN129" s="58"/>
      <c r="AO129" s="58"/>
      <c r="AP129" s="96">
        <f t="shared" si="9"/>
        <v>11449060.186</v>
      </c>
      <c r="AQ129" s="102">
        <v>11449060</v>
      </c>
      <c r="AR129" s="58"/>
      <c r="AS129" s="58"/>
      <c r="AT129" s="58"/>
      <c r="AU129" s="97">
        <f t="shared" si="10"/>
        <v>11449060.186</v>
      </c>
      <c r="AV129" s="102">
        <v>11449060</v>
      </c>
      <c r="AW129" s="58"/>
      <c r="AX129" s="58"/>
      <c r="AY129" s="58"/>
      <c r="AZ129" s="122">
        <f t="shared" si="6"/>
        <v>45796240.744</v>
      </c>
      <c r="BA129" s="179"/>
      <c r="BB129" s="69"/>
    </row>
    <row r="130" spans="1:54" ht="25.5">
      <c r="A130" s="248"/>
      <c r="B130" s="248"/>
      <c r="C130" s="220"/>
      <c r="D130" s="220"/>
      <c r="E130" s="202"/>
      <c r="F130" s="205"/>
      <c r="G130" s="70">
        <v>28</v>
      </c>
      <c r="H130" s="70">
        <v>3</v>
      </c>
      <c r="I130" s="70">
        <v>33</v>
      </c>
      <c r="J130" s="70">
        <v>11</v>
      </c>
      <c r="K130" s="70">
        <v>333</v>
      </c>
      <c r="L130" s="70">
        <v>91</v>
      </c>
      <c r="M130" s="70">
        <v>13</v>
      </c>
      <c r="N130" s="78" t="s">
        <v>315</v>
      </c>
      <c r="O130" s="79">
        <v>22888374.496</v>
      </c>
      <c r="P130" s="209"/>
      <c r="Q130" s="199"/>
      <c r="R130" s="180"/>
      <c r="S130" s="180"/>
      <c r="T130" s="179"/>
      <c r="U130" s="179"/>
      <c r="V130" s="179"/>
      <c r="W130" s="179"/>
      <c r="X130" s="179"/>
      <c r="Y130" s="179"/>
      <c r="Z130" s="179"/>
      <c r="AA130" s="179"/>
      <c r="AB130" s="179"/>
      <c r="AC130" s="179"/>
      <c r="AD130" s="179"/>
      <c r="AE130" s="179"/>
      <c r="AF130" s="99">
        <f t="shared" si="7"/>
        <v>5722093.624</v>
      </c>
      <c r="AG130" s="102">
        <v>5722094</v>
      </c>
      <c r="AH130" s="86"/>
      <c r="AI130" s="58"/>
      <c r="AJ130" s="58"/>
      <c r="AK130" s="98">
        <f t="shared" si="8"/>
        <v>5722093.624</v>
      </c>
      <c r="AL130" s="102">
        <v>5722094</v>
      </c>
      <c r="AM130" s="58"/>
      <c r="AN130" s="58"/>
      <c r="AO130" s="58"/>
      <c r="AP130" s="96">
        <f t="shared" si="9"/>
        <v>5722093.624</v>
      </c>
      <c r="AQ130" s="102">
        <v>5722094</v>
      </c>
      <c r="AR130" s="58"/>
      <c r="AS130" s="58"/>
      <c r="AT130" s="58"/>
      <c r="AU130" s="97">
        <f t="shared" si="10"/>
        <v>5722093.624</v>
      </c>
      <c r="AV130" s="102">
        <v>5722094</v>
      </c>
      <c r="AW130" s="58"/>
      <c r="AX130" s="58"/>
      <c r="AY130" s="58"/>
      <c r="AZ130" s="122">
        <f t="shared" si="6"/>
        <v>22888374.496</v>
      </c>
      <c r="BA130" s="179"/>
      <c r="BB130" s="69"/>
    </row>
    <row r="131" spans="1:54" ht="25.5">
      <c r="A131" s="248"/>
      <c r="B131" s="248"/>
      <c r="C131" s="220"/>
      <c r="D131" s="220"/>
      <c r="E131" s="202"/>
      <c r="F131" s="205"/>
      <c r="G131" s="70">
        <v>28</v>
      </c>
      <c r="H131" s="70">
        <v>3</v>
      </c>
      <c r="I131" s="70">
        <v>33</v>
      </c>
      <c r="J131" s="70">
        <v>11</v>
      </c>
      <c r="K131" s="70">
        <v>333</v>
      </c>
      <c r="L131" s="70">
        <v>91</v>
      </c>
      <c r="M131" s="70">
        <v>14</v>
      </c>
      <c r="N131" s="78" t="s">
        <v>316</v>
      </c>
      <c r="O131" s="79">
        <v>20960000</v>
      </c>
      <c r="P131" s="209"/>
      <c r="Q131" s="199"/>
      <c r="R131" s="180"/>
      <c r="S131" s="180"/>
      <c r="T131" s="179"/>
      <c r="U131" s="179"/>
      <c r="V131" s="179"/>
      <c r="W131" s="179"/>
      <c r="X131" s="179"/>
      <c r="Y131" s="179"/>
      <c r="Z131" s="179"/>
      <c r="AA131" s="179"/>
      <c r="AB131" s="179"/>
      <c r="AC131" s="179"/>
      <c r="AD131" s="179"/>
      <c r="AE131" s="179"/>
      <c r="AF131" s="99">
        <f t="shared" si="7"/>
        <v>5240000</v>
      </c>
      <c r="AG131" s="102">
        <v>5240000</v>
      </c>
      <c r="AH131" s="86"/>
      <c r="AI131" s="58"/>
      <c r="AJ131" s="58"/>
      <c r="AK131" s="98">
        <f t="shared" si="8"/>
        <v>5240000</v>
      </c>
      <c r="AL131" s="102">
        <v>5240000</v>
      </c>
      <c r="AM131" s="58"/>
      <c r="AN131" s="58"/>
      <c r="AO131" s="58"/>
      <c r="AP131" s="96">
        <f t="shared" si="9"/>
        <v>5240000</v>
      </c>
      <c r="AQ131" s="102">
        <v>5240000</v>
      </c>
      <c r="AR131" s="58"/>
      <c r="AS131" s="58"/>
      <c r="AT131" s="58"/>
      <c r="AU131" s="97">
        <f t="shared" si="10"/>
        <v>5240000</v>
      </c>
      <c r="AV131" s="102">
        <v>5240000</v>
      </c>
      <c r="AW131" s="58"/>
      <c r="AX131" s="58"/>
      <c r="AY131" s="58"/>
      <c r="AZ131" s="122">
        <f t="shared" si="6"/>
        <v>20960000</v>
      </c>
      <c r="BA131" s="179"/>
      <c r="BB131" s="69"/>
    </row>
    <row r="132" spans="1:54" ht="25.5">
      <c r="A132" s="248"/>
      <c r="B132" s="248"/>
      <c r="C132" s="220"/>
      <c r="D132" s="220"/>
      <c r="E132" s="202"/>
      <c r="F132" s="205"/>
      <c r="G132" s="70">
        <v>28</v>
      </c>
      <c r="H132" s="70">
        <v>3</v>
      </c>
      <c r="I132" s="70">
        <v>33</v>
      </c>
      <c r="J132" s="70">
        <v>11</v>
      </c>
      <c r="K132" s="70">
        <v>333</v>
      </c>
      <c r="L132" s="70">
        <v>91</v>
      </c>
      <c r="M132" s="70">
        <v>15</v>
      </c>
      <c r="N132" s="78" t="s">
        <v>317</v>
      </c>
      <c r="O132" s="79">
        <v>20960000</v>
      </c>
      <c r="P132" s="209"/>
      <c r="Q132" s="199"/>
      <c r="R132" s="180"/>
      <c r="S132" s="180"/>
      <c r="T132" s="179"/>
      <c r="U132" s="179"/>
      <c r="V132" s="179"/>
      <c r="W132" s="179"/>
      <c r="X132" s="179"/>
      <c r="Y132" s="179"/>
      <c r="Z132" s="179"/>
      <c r="AA132" s="179"/>
      <c r="AB132" s="179"/>
      <c r="AC132" s="179"/>
      <c r="AD132" s="179"/>
      <c r="AE132" s="179"/>
      <c r="AF132" s="99">
        <f t="shared" si="7"/>
        <v>5240000</v>
      </c>
      <c r="AG132" s="102">
        <v>5240000</v>
      </c>
      <c r="AH132" s="86"/>
      <c r="AI132" s="58"/>
      <c r="AJ132" s="58"/>
      <c r="AK132" s="98">
        <f t="shared" si="8"/>
        <v>5240000</v>
      </c>
      <c r="AL132" s="102">
        <v>5240000</v>
      </c>
      <c r="AM132" s="58"/>
      <c r="AN132" s="58"/>
      <c r="AO132" s="58"/>
      <c r="AP132" s="96">
        <f t="shared" si="9"/>
        <v>5240000</v>
      </c>
      <c r="AQ132" s="102">
        <v>5240000</v>
      </c>
      <c r="AR132" s="58"/>
      <c r="AS132" s="58"/>
      <c r="AT132" s="58"/>
      <c r="AU132" s="97">
        <f t="shared" si="10"/>
        <v>5240000</v>
      </c>
      <c r="AV132" s="102">
        <v>5240000</v>
      </c>
      <c r="AW132" s="58"/>
      <c r="AX132" s="58"/>
      <c r="AY132" s="58"/>
      <c r="AZ132" s="122">
        <f t="shared" si="6"/>
        <v>20960000</v>
      </c>
      <c r="BA132" s="179"/>
      <c r="BB132" s="69"/>
    </row>
    <row r="133" spans="1:54" ht="25.5">
      <c r="A133" s="248"/>
      <c r="B133" s="248"/>
      <c r="C133" s="220"/>
      <c r="D133" s="220"/>
      <c r="E133" s="202"/>
      <c r="F133" s="205"/>
      <c r="G133" s="70">
        <v>28</v>
      </c>
      <c r="H133" s="70">
        <v>3</v>
      </c>
      <c r="I133" s="70">
        <v>33</v>
      </c>
      <c r="J133" s="70">
        <v>11</v>
      </c>
      <c r="K133" s="70">
        <v>933</v>
      </c>
      <c r="L133" s="70">
        <v>91</v>
      </c>
      <c r="M133" s="70">
        <v>1</v>
      </c>
      <c r="N133" s="78" t="s">
        <v>318</v>
      </c>
      <c r="O133" s="79">
        <v>993708619.775</v>
      </c>
      <c r="P133" s="209"/>
      <c r="Q133" s="199"/>
      <c r="R133" s="180"/>
      <c r="S133" s="180"/>
      <c r="T133" s="179"/>
      <c r="U133" s="179"/>
      <c r="V133" s="179"/>
      <c r="W133" s="179"/>
      <c r="X133" s="179"/>
      <c r="Y133" s="179"/>
      <c r="Z133" s="179"/>
      <c r="AA133" s="179"/>
      <c r="AB133" s="179"/>
      <c r="AC133" s="179"/>
      <c r="AD133" s="179"/>
      <c r="AE133" s="179"/>
      <c r="AF133" s="99">
        <f t="shared" si="7"/>
        <v>248427154.94375</v>
      </c>
      <c r="AG133" s="102">
        <v>248427155</v>
      </c>
      <c r="AH133" s="86"/>
      <c r="AI133" s="58"/>
      <c r="AJ133" s="58"/>
      <c r="AK133" s="98">
        <f t="shared" si="8"/>
        <v>248427154.94375</v>
      </c>
      <c r="AL133" s="102">
        <v>248427155</v>
      </c>
      <c r="AM133" s="58"/>
      <c r="AN133" s="58"/>
      <c r="AO133" s="58"/>
      <c r="AP133" s="96">
        <f t="shared" si="9"/>
        <v>248427154.94375</v>
      </c>
      <c r="AQ133" s="102">
        <v>248427155</v>
      </c>
      <c r="AR133" s="58"/>
      <c r="AS133" s="58"/>
      <c r="AT133" s="58"/>
      <c r="AU133" s="97">
        <f t="shared" si="10"/>
        <v>248427154.94375</v>
      </c>
      <c r="AV133" s="102">
        <v>248427155</v>
      </c>
      <c r="AW133" s="58"/>
      <c r="AX133" s="58"/>
      <c r="AY133" s="58"/>
      <c r="AZ133" s="122">
        <f t="shared" si="6"/>
        <v>993708619.775</v>
      </c>
      <c r="BA133" s="179"/>
      <c r="BB133" s="69"/>
    </row>
    <row r="134" spans="1:54" ht="15">
      <c r="A134" s="248"/>
      <c r="B134" s="248"/>
      <c r="C134" s="220"/>
      <c r="D134" s="220"/>
      <c r="E134" s="202"/>
      <c r="F134" s="205"/>
      <c r="G134" s="70">
        <v>28</v>
      </c>
      <c r="H134" s="70">
        <v>3</v>
      </c>
      <c r="I134" s="70">
        <v>33</v>
      </c>
      <c r="J134" s="70">
        <v>11</v>
      </c>
      <c r="K134" s="70">
        <v>933</v>
      </c>
      <c r="L134" s="70">
        <v>91</v>
      </c>
      <c r="M134" s="70">
        <v>21</v>
      </c>
      <c r="N134" s="78" t="s">
        <v>319</v>
      </c>
      <c r="O134" s="79">
        <v>94320000</v>
      </c>
      <c r="P134" s="209"/>
      <c r="Q134" s="199"/>
      <c r="R134" s="180"/>
      <c r="S134" s="180"/>
      <c r="T134" s="179"/>
      <c r="U134" s="179"/>
      <c r="V134" s="179"/>
      <c r="W134" s="179"/>
      <c r="X134" s="179"/>
      <c r="Y134" s="179"/>
      <c r="Z134" s="179"/>
      <c r="AA134" s="179"/>
      <c r="AB134" s="179"/>
      <c r="AC134" s="179"/>
      <c r="AD134" s="179"/>
      <c r="AE134" s="179"/>
      <c r="AF134" s="99">
        <f t="shared" si="7"/>
        <v>23580000</v>
      </c>
      <c r="AG134" s="102">
        <v>23580000</v>
      </c>
      <c r="AH134" s="86"/>
      <c r="AI134" s="58"/>
      <c r="AJ134" s="58"/>
      <c r="AK134" s="98">
        <f t="shared" si="8"/>
        <v>23580000</v>
      </c>
      <c r="AL134" s="102">
        <v>23580000</v>
      </c>
      <c r="AM134" s="58"/>
      <c r="AN134" s="58"/>
      <c r="AO134" s="58"/>
      <c r="AP134" s="96">
        <f t="shared" si="9"/>
        <v>23580000</v>
      </c>
      <c r="AQ134" s="102">
        <v>23580000</v>
      </c>
      <c r="AR134" s="58"/>
      <c r="AS134" s="58"/>
      <c r="AT134" s="58"/>
      <c r="AU134" s="97">
        <f t="shared" si="10"/>
        <v>23580000</v>
      </c>
      <c r="AV134" s="102">
        <v>23580000</v>
      </c>
      <c r="AW134" s="58"/>
      <c r="AX134" s="58"/>
      <c r="AY134" s="58"/>
      <c r="AZ134" s="122">
        <f t="shared" si="6"/>
        <v>94320000</v>
      </c>
      <c r="BA134" s="179"/>
      <c r="BB134" s="69"/>
    </row>
    <row r="135" spans="1:54" ht="25.5">
      <c r="A135" s="248"/>
      <c r="B135" s="248"/>
      <c r="C135" s="220"/>
      <c r="D135" s="220"/>
      <c r="E135" s="202"/>
      <c r="F135" s="205"/>
      <c r="G135" s="70">
        <v>28</v>
      </c>
      <c r="H135" s="70">
        <v>3</v>
      </c>
      <c r="I135" s="70">
        <v>83</v>
      </c>
      <c r="J135" s="70">
        <v>11</v>
      </c>
      <c r="K135" s="70">
        <v>33</v>
      </c>
      <c r="L135" s="70">
        <v>91</v>
      </c>
      <c r="M135" s="70">
        <v>26</v>
      </c>
      <c r="N135" s="78" t="s">
        <v>320</v>
      </c>
      <c r="O135" s="79">
        <v>1274367455.0085602</v>
      </c>
      <c r="P135" s="209"/>
      <c r="Q135" s="199"/>
      <c r="R135" s="180"/>
      <c r="S135" s="180"/>
      <c r="T135" s="179"/>
      <c r="U135" s="179"/>
      <c r="V135" s="179"/>
      <c r="W135" s="179"/>
      <c r="X135" s="179"/>
      <c r="Y135" s="179"/>
      <c r="Z135" s="179"/>
      <c r="AA135" s="179"/>
      <c r="AB135" s="179"/>
      <c r="AC135" s="179"/>
      <c r="AD135" s="179"/>
      <c r="AE135" s="179"/>
      <c r="AF135" s="99">
        <f t="shared" si="7"/>
        <v>318591863.75214005</v>
      </c>
      <c r="AG135" s="102">
        <v>318591864</v>
      </c>
      <c r="AH135" s="86"/>
      <c r="AI135" s="58"/>
      <c r="AJ135" s="58"/>
      <c r="AK135" s="98">
        <f t="shared" si="8"/>
        <v>318591863.75214005</v>
      </c>
      <c r="AL135" s="102">
        <v>318591864</v>
      </c>
      <c r="AM135" s="58"/>
      <c r="AN135" s="58"/>
      <c r="AO135" s="58"/>
      <c r="AP135" s="96">
        <f t="shared" si="9"/>
        <v>318591863.75214005</v>
      </c>
      <c r="AQ135" s="102">
        <v>318591864</v>
      </c>
      <c r="AR135" s="58"/>
      <c r="AS135" s="58"/>
      <c r="AT135" s="58"/>
      <c r="AU135" s="97">
        <f t="shared" si="10"/>
        <v>318591863.75214005</v>
      </c>
      <c r="AV135" s="102">
        <v>318591864</v>
      </c>
      <c r="AW135" s="58"/>
      <c r="AX135" s="58"/>
      <c r="AY135" s="58"/>
      <c r="AZ135" s="122">
        <f t="shared" si="6"/>
        <v>1274367455.0085602</v>
      </c>
      <c r="BA135" s="179"/>
      <c r="BB135" s="69"/>
    </row>
    <row r="136" spans="1:54" ht="25.5">
      <c r="A136" s="248"/>
      <c r="B136" s="248"/>
      <c r="C136" s="220"/>
      <c r="D136" s="220"/>
      <c r="E136" s="202"/>
      <c r="F136" s="205"/>
      <c r="G136" s="70">
        <v>28</v>
      </c>
      <c r="H136" s="70">
        <v>3</v>
      </c>
      <c r="I136" s="70">
        <v>83</v>
      </c>
      <c r="J136" s="70">
        <v>11</v>
      </c>
      <c r="K136" s="70">
        <v>33</v>
      </c>
      <c r="L136" s="70">
        <v>91</v>
      </c>
      <c r="M136" s="70">
        <v>28</v>
      </c>
      <c r="N136" s="78" t="s">
        <v>321</v>
      </c>
      <c r="O136" s="79">
        <v>380555246</v>
      </c>
      <c r="P136" s="209"/>
      <c r="Q136" s="199"/>
      <c r="R136" s="180"/>
      <c r="S136" s="180"/>
      <c r="T136" s="179"/>
      <c r="U136" s="179"/>
      <c r="V136" s="179"/>
      <c r="W136" s="179"/>
      <c r="X136" s="179"/>
      <c r="Y136" s="179"/>
      <c r="Z136" s="179"/>
      <c r="AA136" s="179"/>
      <c r="AB136" s="179"/>
      <c r="AC136" s="179"/>
      <c r="AD136" s="179"/>
      <c r="AE136" s="179"/>
      <c r="AF136" s="99">
        <f t="shared" si="7"/>
        <v>95138811.5</v>
      </c>
      <c r="AG136" s="102">
        <v>95138812</v>
      </c>
      <c r="AH136" s="86"/>
      <c r="AI136" s="58"/>
      <c r="AJ136" s="58"/>
      <c r="AK136" s="98">
        <f t="shared" si="8"/>
        <v>95138811.5</v>
      </c>
      <c r="AL136" s="102">
        <v>95138812</v>
      </c>
      <c r="AM136" s="58"/>
      <c r="AN136" s="58"/>
      <c r="AO136" s="58"/>
      <c r="AP136" s="96">
        <f t="shared" si="9"/>
        <v>95138811.5</v>
      </c>
      <c r="AQ136" s="102">
        <v>95138812</v>
      </c>
      <c r="AR136" s="58"/>
      <c r="AS136" s="58"/>
      <c r="AT136" s="58"/>
      <c r="AU136" s="97">
        <f t="shared" si="10"/>
        <v>95138811.5</v>
      </c>
      <c r="AV136" s="102">
        <v>95138812</v>
      </c>
      <c r="AW136" s="58"/>
      <c r="AX136" s="58"/>
      <c r="AY136" s="58"/>
      <c r="AZ136" s="122">
        <f t="shared" si="6"/>
        <v>380555246</v>
      </c>
      <c r="BA136" s="179"/>
      <c r="BB136" s="69"/>
    </row>
    <row r="137" spans="1:54" ht="25.5">
      <c r="A137" s="248"/>
      <c r="B137" s="248"/>
      <c r="C137" s="221"/>
      <c r="D137" s="221"/>
      <c r="E137" s="203"/>
      <c r="F137" s="206"/>
      <c r="G137" s="70">
        <v>28</v>
      </c>
      <c r="H137" s="70">
        <v>3</v>
      </c>
      <c r="I137" s="70">
        <v>83</v>
      </c>
      <c r="J137" s="70">
        <v>11</v>
      </c>
      <c r="K137" s="70">
        <v>33</v>
      </c>
      <c r="L137" s="70">
        <v>91</v>
      </c>
      <c r="M137" s="70">
        <v>27</v>
      </c>
      <c r="N137" s="78" t="s">
        <v>322</v>
      </c>
      <c r="O137" s="79">
        <v>4038294</v>
      </c>
      <c r="P137" s="210"/>
      <c r="Q137" s="200"/>
      <c r="R137" s="181"/>
      <c r="S137" s="181"/>
      <c r="T137" s="177"/>
      <c r="U137" s="177"/>
      <c r="V137" s="177"/>
      <c r="W137" s="177"/>
      <c r="X137" s="177"/>
      <c r="Y137" s="177"/>
      <c r="Z137" s="177"/>
      <c r="AA137" s="177"/>
      <c r="AB137" s="177"/>
      <c r="AC137" s="177"/>
      <c r="AD137" s="177"/>
      <c r="AE137" s="177"/>
      <c r="AF137" s="99">
        <f t="shared" si="7"/>
        <v>1009573.5</v>
      </c>
      <c r="AG137" s="102">
        <v>1009574</v>
      </c>
      <c r="AH137" s="86"/>
      <c r="AI137" s="58"/>
      <c r="AJ137" s="58"/>
      <c r="AK137" s="98">
        <f t="shared" si="8"/>
        <v>1009573.5</v>
      </c>
      <c r="AL137" s="102">
        <v>1009574</v>
      </c>
      <c r="AM137" s="58"/>
      <c r="AN137" s="58"/>
      <c r="AO137" s="58"/>
      <c r="AP137" s="96">
        <f t="shared" si="9"/>
        <v>1009573.5</v>
      </c>
      <c r="AQ137" s="102">
        <v>1009574</v>
      </c>
      <c r="AR137" s="58"/>
      <c r="AS137" s="58"/>
      <c r="AT137" s="58"/>
      <c r="AU137" s="97">
        <f t="shared" si="10"/>
        <v>1009573.5</v>
      </c>
      <c r="AV137" s="102">
        <v>1009574</v>
      </c>
      <c r="AW137" s="58"/>
      <c r="AX137" s="58"/>
      <c r="AY137" s="58"/>
      <c r="AZ137" s="122">
        <f t="shared" si="6"/>
        <v>4038294</v>
      </c>
      <c r="BA137" s="177"/>
      <c r="BB137" s="69"/>
    </row>
    <row r="138" spans="1:54" s="48" customFormat="1" ht="63.75">
      <c r="A138" s="248"/>
      <c r="B138" s="248"/>
      <c r="C138" s="40">
        <v>0.1</v>
      </c>
      <c r="D138" s="44" t="s">
        <v>150</v>
      </c>
      <c r="E138" s="103">
        <v>2012170010089</v>
      </c>
      <c r="F138" s="51" t="s">
        <v>160</v>
      </c>
      <c r="G138" s="80">
        <v>28</v>
      </c>
      <c r="H138" s="80">
        <v>3</v>
      </c>
      <c r="I138" s="80">
        <v>11</v>
      </c>
      <c r="J138" s="80">
        <v>11</v>
      </c>
      <c r="K138" s="80">
        <v>33</v>
      </c>
      <c r="L138" s="80">
        <v>89</v>
      </c>
      <c r="M138" s="80">
        <v>5</v>
      </c>
      <c r="N138" s="63" t="s">
        <v>241</v>
      </c>
      <c r="O138" s="59">
        <v>373194233</v>
      </c>
      <c r="P138" s="81" t="s">
        <v>180</v>
      </c>
      <c r="Q138" s="105" t="s">
        <v>211</v>
      </c>
      <c r="R138" s="105">
        <v>849</v>
      </c>
      <c r="S138" s="54">
        <v>759</v>
      </c>
      <c r="T138" s="63"/>
      <c r="U138" s="105" t="s">
        <v>379</v>
      </c>
      <c r="V138" s="105" t="s">
        <v>379</v>
      </c>
      <c r="W138" s="105" t="s">
        <v>379</v>
      </c>
      <c r="X138" s="105" t="s">
        <v>379</v>
      </c>
      <c r="Y138" s="105" t="s">
        <v>379</v>
      </c>
      <c r="Z138" s="105" t="s">
        <v>379</v>
      </c>
      <c r="AA138" s="105" t="s">
        <v>379</v>
      </c>
      <c r="AB138" s="105" t="s">
        <v>379</v>
      </c>
      <c r="AC138" s="105" t="s">
        <v>379</v>
      </c>
      <c r="AD138" s="105" t="s">
        <v>379</v>
      </c>
      <c r="AE138" s="63"/>
      <c r="AF138" s="95">
        <f>O138*0.8</f>
        <v>298555386.40000004</v>
      </c>
      <c r="AG138" s="101"/>
      <c r="AH138" s="63"/>
      <c r="AI138" s="63">
        <v>298555386</v>
      </c>
      <c r="AJ138" s="63"/>
      <c r="AK138" s="82"/>
      <c r="AL138" s="63"/>
      <c r="AM138" s="63"/>
      <c r="AN138" s="63"/>
      <c r="AO138" s="63"/>
      <c r="AP138" s="127">
        <f>O138*0.2</f>
        <v>74638846.60000001</v>
      </c>
      <c r="AQ138" s="63"/>
      <c r="AR138" s="63"/>
      <c r="AS138" s="63">
        <v>74638847</v>
      </c>
      <c r="AT138" s="63"/>
      <c r="AU138" s="91"/>
      <c r="AV138" s="63"/>
      <c r="AW138" s="63"/>
      <c r="AX138" s="63"/>
      <c r="AY138" s="63"/>
      <c r="AZ138" s="122">
        <f t="shared" si="6"/>
        <v>373194233.00000006</v>
      </c>
      <c r="BA138" s="63" t="s">
        <v>370</v>
      </c>
      <c r="BB138" s="83"/>
    </row>
    <row r="139" spans="1:54" ht="88.5" customHeight="1">
      <c r="A139" s="248"/>
      <c r="B139" s="248"/>
      <c r="C139" s="219">
        <v>0.15</v>
      </c>
      <c r="D139" s="198" t="s">
        <v>151</v>
      </c>
      <c r="E139" s="201">
        <v>2012170010092</v>
      </c>
      <c r="F139" s="204" t="s">
        <v>163</v>
      </c>
      <c r="G139" s="70">
        <v>28</v>
      </c>
      <c r="H139" s="70">
        <v>3</v>
      </c>
      <c r="I139" s="70">
        <v>11</v>
      </c>
      <c r="J139" s="70">
        <v>11</v>
      </c>
      <c r="K139" s="70">
        <v>33</v>
      </c>
      <c r="L139" s="70">
        <v>92</v>
      </c>
      <c r="M139" s="70">
        <v>80</v>
      </c>
      <c r="N139" s="214" t="s">
        <v>324</v>
      </c>
      <c r="O139" s="59">
        <v>10000000</v>
      </c>
      <c r="P139" s="208" t="s">
        <v>181</v>
      </c>
      <c r="Q139" s="198" t="s">
        <v>212</v>
      </c>
      <c r="R139" s="178">
        <v>1</v>
      </c>
      <c r="S139" s="178">
        <v>1</v>
      </c>
      <c r="T139" s="58"/>
      <c r="U139" s="111" t="s">
        <v>379</v>
      </c>
      <c r="V139" s="111" t="s">
        <v>379</v>
      </c>
      <c r="W139" s="111" t="s">
        <v>379</v>
      </c>
      <c r="X139" s="111" t="s">
        <v>379</v>
      </c>
      <c r="Y139" s="111" t="s">
        <v>379</v>
      </c>
      <c r="Z139" s="111" t="s">
        <v>379</v>
      </c>
      <c r="AA139" s="111" t="s">
        <v>379</v>
      </c>
      <c r="AB139" s="111" t="s">
        <v>379</v>
      </c>
      <c r="AC139" s="111" t="s">
        <v>379</v>
      </c>
      <c r="AD139" s="111" t="s">
        <v>379</v>
      </c>
      <c r="AE139" s="58"/>
      <c r="AF139" s="95">
        <v>5000000</v>
      </c>
      <c r="AG139" s="58"/>
      <c r="AH139" s="58"/>
      <c r="AI139" s="58">
        <v>5000000</v>
      </c>
      <c r="AJ139" s="58"/>
      <c r="AK139" s="68"/>
      <c r="AL139" s="58"/>
      <c r="AM139" s="58"/>
      <c r="AN139" s="58"/>
      <c r="AO139" s="58"/>
      <c r="AP139" s="94">
        <v>5000000</v>
      </c>
      <c r="AQ139" s="58"/>
      <c r="AR139" s="58"/>
      <c r="AS139" s="58">
        <v>5000000</v>
      </c>
      <c r="AT139" s="58"/>
      <c r="AU139" s="90"/>
      <c r="AV139" s="58"/>
      <c r="AW139" s="58"/>
      <c r="AX139" s="58"/>
      <c r="AY139" s="58"/>
      <c r="AZ139" s="122">
        <f t="shared" si="6"/>
        <v>10000000</v>
      </c>
      <c r="BA139" s="176" t="s">
        <v>373</v>
      </c>
      <c r="BB139" s="69"/>
    </row>
    <row r="140" spans="1:54" ht="88.5" customHeight="1">
      <c r="A140" s="248"/>
      <c r="B140" s="248"/>
      <c r="C140" s="221"/>
      <c r="D140" s="200"/>
      <c r="E140" s="202"/>
      <c r="F140" s="205"/>
      <c r="G140" s="70">
        <v>28</v>
      </c>
      <c r="H140" s="70">
        <v>3</v>
      </c>
      <c r="I140" s="70">
        <v>11</v>
      </c>
      <c r="J140" s="70">
        <v>11</v>
      </c>
      <c r="K140" s="70">
        <v>33</v>
      </c>
      <c r="L140" s="70">
        <v>92</v>
      </c>
      <c r="M140" s="70">
        <v>81</v>
      </c>
      <c r="N140" s="215"/>
      <c r="O140" s="59">
        <v>30000000</v>
      </c>
      <c r="P140" s="210"/>
      <c r="Q140" s="200"/>
      <c r="R140" s="177"/>
      <c r="S140" s="177"/>
      <c r="T140" s="58"/>
      <c r="U140" s="111" t="s">
        <v>379</v>
      </c>
      <c r="V140" s="111" t="s">
        <v>379</v>
      </c>
      <c r="W140" s="111" t="s">
        <v>379</v>
      </c>
      <c r="X140" s="111" t="s">
        <v>379</v>
      </c>
      <c r="Y140" s="111" t="s">
        <v>379</v>
      </c>
      <c r="Z140" s="111" t="s">
        <v>379</v>
      </c>
      <c r="AA140" s="111" t="s">
        <v>379</v>
      </c>
      <c r="AB140" s="111" t="s">
        <v>379</v>
      </c>
      <c r="AC140" s="111" t="s">
        <v>379</v>
      </c>
      <c r="AD140" s="111" t="s">
        <v>379</v>
      </c>
      <c r="AE140" s="58"/>
      <c r="AF140" s="95">
        <v>15000000</v>
      </c>
      <c r="AG140" s="58"/>
      <c r="AH140" s="58"/>
      <c r="AI140" s="58">
        <v>15000000</v>
      </c>
      <c r="AJ140" s="58"/>
      <c r="AK140" s="68"/>
      <c r="AL140" s="58"/>
      <c r="AM140" s="58"/>
      <c r="AN140" s="58"/>
      <c r="AO140" s="58"/>
      <c r="AP140" s="94">
        <v>15000000</v>
      </c>
      <c r="AQ140" s="58"/>
      <c r="AR140" s="58"/>
      <c r="AS140" s="58">
        <v>15000000</v>
      </c>
      <c r="AT140" s="58"/>
      <c r="AU140" s="90"/>
      <c r="AV140" s="58"/>
      <c r="AW140" s="58"/>
      <c r="AX140" s="58"/>
      <c r="AY140" s="58"/>
      <c r="AZ140" s="122">
        <f t="shared" si="6"/>
        <v>30000000</v>
      </c>
      <c r="BA140" s="179"/>
      <c r="BB140" s="69"/>
    </row>
    <row r="141" spans="1:54" ht="96" customHeight="1">
      <c r="A141" s="248"/>
      <c r="B141" s="248"/>
      <c r="C141" s="219">
        <v>0.1</v>
      </c>
      <c r="D141" s="198" t="s">
        <v>152</v>
      </c>
      <c r="E141" s="202"/>
      <c r="F141" s="205"/>
      <c r="G141" s="70">
        <v>28</v>
      </c>
      <c r="H141" s="70">
        <v>3</v>
      </c>
      <c r="I141" s="70">
        <v>11</v>
      </c>
      <c r="J141" s="70">
        <v>11</v>
      </c>
      <c r="K141" s="70">
        <v>33</v>
      </c>
      <c r="L141" s="70">
        <v>92</v>
      </c>
      <c r="M141" s="70">
        <v>4</v>
      </c>
      <c r="N141" s="58" t="s">
        <v>325</v>
      </c>
      <c r="O141" s="59">
        <v>45000000</v>
      </c>
      <c r="P141" s="208" t="s">
        <v>182</v>
      </c>
      <c r="Q141" s="198" t="s">
        <v>213</v>
      </c>
      <c r="R141" s="176">
        <v>48</v>
      </c>
      <c r="S141" s="176">
        <v>35</v>
      </c>
      <c r="T141" s="58"/>
      <c r="U141" s="58"/>
      <c r="V141" s="111" t="s">
        <v>379</v>
      </c>
      <c r="W141" s="111" t="s">
        <v>379</v>
      </c>
      <c r="X141" s="111" t="s">
        <v>379</v>
      </c>
      <c r="Y141" s="111" t="s">
        <v>379</v>
      </c>
      <c r="Z141" s="111" t="s">
        <v>379</v>
      </c>
      <c r="AA141" s="111" t="s">
        <v>379</v>
      </c>
      <c r="AB141" s="111" t="s">
        <v>379</v>
      </c>
      <c r="AC141" s="111" t="s">
        <v>379</v>
      </c>
      <c r="AD141" s="111" t="s">
        <v>379</v>
      </c>
      <c r="AE141" s="58"/>
      <c r="AF141" s="95">
        <v>25000000</v>
      </c>
      <c r="AG141" s="58"/>
      <c r="AH141" s="58"/>
      <c r="AI141" s="58">
        <v>25000000</v>
      </c>
      <c r="AJ141" s="58"/>
      <c r="AK141" s="68"/>
      <c r="AL141" s="58"/>
      <c r="AM141" s="58"/>
      <c r="AN141" s="58"/>
      <c r="AO141" s="58"/>
      <c r="AP141" s="94">
        <v>20000000</v>
      </c>
      <c r="AQ141" s="58"/>
      <c r="AR141" s="58"/>
      <c r="AS141" s="58">
        <v>20000000</v>
      </c>
      <c r="AT141" s="58"/>
      <c r="AU141" s="90"/>
      <c r="AV141" s="58"/>
      <c r="AW141" s="58"/>
      <c r="AX141" s="58"/>
      <c r="AY141" s="58"/>
      <c r="AZ141" s="122">
        <f t="shared" si="6"/>
        <v>45000000</v>
      </c>
      <c r="BA141" s="179"/>
      <c r="BB141" s="69"/>
    </row>
    <row r="142" spans="1:54" ht="109.5" customHeight="1">
      <c r="A142" s="248"/>
      <c r="B142" s="248"/>
      <c r="C142" s="220"/>
      <c r="D142" s="199"/>
      <c r="E142" s="202"/>
      <c r="F142" s="205"/>
      <c r="G142" s="70">
        <v>28</v>
      </c>
      <c r="H142" s="70">
        <v>3</v>
      </c>
      <c r="I142" s="70">
        <v>33</v>
      </c>
      <c r="J142" s="70">
        <v>11</v>
      </c>
      <c r="K142" s="70">
        <v>33</v>
      </c>
      <c r="L142" s="70">
        <v>92</v>
      </c>
      <c r="M142" s="70">
        <v>4</v>
      </c>
      <c r="N142" s="64" t="s">
        <v>326</v>
      </c>
      <c r="O142" s="59">
        <v>313463312</v>
      </c>
      <c r="P142" s="209"/>
      <c r="Q142" s="199"/>
      <c r="R142" s="179"/>
      <c r="S142" s="179"/>
      <c r="T142" s="58"/>
      <c r="U142" s="58"/>
      <c r="V142" s="111" t="s">
        <v>379</v>
      </c>
      <c r="W142" s="111" t="s">
        <v>379</v>
      </c>
      <c r="X142" s="111" t="s">
        <v>379</v>
      </c>
      <c r="Y142" s="111" t="s">
        <v>379</v>
      </c>
      <c r="Z142" s="111" t="s">
        <v>379</v>
      </c>
      <c r="AA142" s="111" t="s">
        <v>379</v>
      </c>
      <c r="AB142" s="111" t="s">
        <v>379</v>
      </c>
      <c r="AC142" s="111" t="s">
        <v>379</v>
      </c>
      <c r="AD142" s="111" t="s">
        <v>379</v>
      </c>
      <c r="AE142" s="58"/>
      <c r="AF142" s="95">
        <f>O142/4</f>
        <v>78365828</v>
      </c>
      <c r="AG142" s="58">
        <v>78365828</v>
      </c>
      <c r="AH142" s="58"/>
      <c r="AI142" s="58"/>
      <c r="AJ142" s="58"/>
      <c r="AK142" s="129">
        <f>O142/4</f>
        <v>78365828</v>
      </c>
      <c r="AL142" s="58">
        <v>78365828</v>
      </c>
      <c r="AM142" s="58"/>
      <c r="AN142" s="58"/>
      <c r="AO142" s="58"/>
      <c r="AP142" s="128">
        <f>O142/4</f>
        <v>78365828</v>
      </c>
      <c r="AQ142" s="58">
        <v>78365828</v>
      </c>
      <c r="AR142" s="58"/>
      <c r="AS142" s="58"/>
      <c r="AT142" s="58"/>
      <c r="AU142" s="130">
        <f>O142/4</f>
        <v>78365828</v>
      </c>
      <c r="AV142" s="58">
        <v>78365828</v>
      </c>
      <c r="AW142" s="58"/>
      <c r="AX142" s="58"/>
      <c r="AY142" s="58"/>
      <c r="AZ142" s="122">
        <f t="shared" si="6"/>
        <v>313463312</v>
      </c>
      <c r="BA142" s="179"/>
      <c r="BB142" s="69"/>
    </row>
    <row r="143" spans="1:54" ht="70.5" customHeight="1">
      <c r="A143" s="248"/>
      <c r="B143" s="248"/>
      <c r="C143" s="221"/>
      <c r="D143" s="200"/>
      <c r="E143" s="203"/>
      <c r="F143" s="206"/>
      <c r="G143" s="70">
        <v>28</v>
      </c>
      <c r="H143" s="70">
        <v>3</v>
      </c>
      <c r="I143" s="70">
        <v>33</v>
      </c>
      <c r="J143" s="70">
        <v>11</v>
      </c>
      <c r="K143" s="70">
        <v>33</v>
      </c>
      <c r="L143" s="70">
        <v>92</v>
      </c>
      <c r="M143" s="70">
        <v>80</v>
      </c>
      <c r="N143" s="65" t="s">
        <v>327</v>
      </c>
      <c r="O143" s="59">
        <v>140000000</v>
      </c>
      <c r="P143" s="210"/>
      <c r="Q143" s="200"/>
      <c r="R143" s="177"/>
      <c r="S143" s="177"/>
      <c r="T143" s="58"/>
      <c r="U143" s="58"/>
      <c r="V143" s="111" t="s">
        <v>379</v>
      </c>
      <c r="W143" s="111" t="s">
        <v>379</v>
      </c>
      <c r="X143" s="111" t="s">
        <v>379</v>
      </c>
      <c r="Y143" s="111" t="s">
        <v>379</v>
      </c>
      <c r="Z143" s="111" t="s">
        <v>379</v>
      </c>
      <c r="AA143" s="111" t="s">
        <v>379</v>
      </c>
      <c r="AB143" s="111" t="s">
        <v>379</v>
      </c>
      <c r="AC143" s="111" t="s">
        <v>379</v>
      </c>
      <c r="AD143" s="111" t="s">
        <v>379</v>
      </c>
      <c r="AE143" s="58"/>
      <c r="AF143" s="95">
        <v>70000000</v>
      </c>
      <c r="AG143" s="58">
        <v>70000000</v>
      </c>
      <c r="AH143" s="58"/>
      <c r="AI143" s="58"/>
      <c r="AJ143" s="58"/>
      <c r="AK143" s="68"/>
      <c r="AL143" s="58"/>
      <c r="AM143" s="58"/>
      <c r="AN143" s="58"/>
      <c r="AO143" s="58"/>
      <c r="AP143" s="94">
        <v>70000000</v>
      </c>
      <c r="AQ143" s="58">
        <v>70000000</v>
      </c>
      <c r="AR143" s="58"/>
      <c r="AS143" s="58"/>
      <c r="AT143" s="58"/>
      <c r="AU143" s="90"/>
      <c r="AV143" s="58"/>
      <c r="AW143" s="58"/>
      <c r="AX143" s="58"/>
      <c r="AY143" s="58"/>
      <c r="AZ143" s="122">
        <f t="shared" si="6"/>
        <v>140000000</v>
      </c>
      <c r="BA143" s="177"/>
      <c r="BB143" s="69"/>
    </row>
    <row r="144" spans="1:54" ht="66" customHeight="1">
      <c r="A144" s="248"/>
      <c r="B144" s="248"/>
      <c r="C144" s="219">
        <v>0.15</v>
      </c>
      <c r="D144" s="198" t="s">
        <v>153</v>
      </c>
      <c r="E144" s="201">
        <v>2012170010093</v>
      </c>
      <c r="F144" s="204" t="s">
        <v>164</v>
      </c>
      <c r="G144" s="70">
        <v>28</v>
      </c>
      <c r="H144" s="70">
        <v>3</v>
      </c>
      <c r="I144" s="70">
        <v>33</v>
      </c>
      <c r="J144" s="70">
        <v>11</v>
      </c>
      <c r="K144" s="70">
        <v>33</v>
      </c>
      <c r="L144" s="70">
        <v>93</v>
      </c>
      <c r="M144" s="84">
        <v>15</v>
      </c>
      <c r="N144" s="49" t="s">
        <v>328</v>
      </c>
      <c r="O144" s="59">
        <v>1858586466</v>
      </c>
      <c r="P144" s="208" t="s">
        <v>183</v>
      </c>
      <c r="Q144" s="198" t="s">
        <v>214</v>
      </c>
      <c r="R144" s="176">
        <v>2555</v>
      </c>
      <c r="S144" s="176">
        <v>2450</v>
      </c>
      <c r="T144" s="176"/>
      <c r="U144" s="176" t="s">
        <v>379</v>
      </c>
      <c r="V144" s="176" t="s">
        <v>379</v>
      </c>
      <c r="W144" s="176" t="s">
        <v>379</v>
      </c>
      <c r="X144" s="176" t="s">
        <v>379</v>
      </c>
      <c r="Y144" s="176" t="s">
        <v>379</v>
      </c>
      <c r="Z144" s="176" t="s">
        <v>379</v>
      </c>
      <c r="AA144" s="176" t="s">
        <v>379</v>
      </c>
      <c r="AB144" s="176" t="s">
        <v>379</v>
      </c>
      <c r="AC144" s="176" t="s">
        <v>379</v>
      </c>
      <c r="AD144" s="176" t="s">
        <v>379</v>
      </c>
      <c r="AE144" s="176"/>
      <c r="AF144" s="95">
        <f>O144*0.8</f>
        <v>1486869172.8000002</v>
      </c>
      <c r="AG144" s="58">
        <v>1486869173</v>
      </c>
      <c r="AH144" s="58"/>
      <c r="AI144" s="58"/>
      <c r="AJ144" s="58"/>
      <c r="AK144" s="68"/>
      <c r="AL144" s="58"/>
      <c r="AM144" s="58"/>
      <c r="AN144" s="58"/>
      <c r="AO144" s="58"/>
      <c r="AP144" s="128">
        <f>O144*0.2</f>
        <v>371717293.20000005</v>
      </c>
      <c r="AQ144" s="58">
        <v>371717293</v>
      </c>
      <c r="AR144" s="58"/>
      <c r="AS144" s="58"/>
      <c r="AT144" s="58"/>
      <c r="AU144" s="90"/>
      <c r="AV144" s="58"/>
      <c r="AW144" s="58"/>
      <c r="AX144" s="58"/>
      <c r="AY144" s="58"/>
      <c r="AZ144" s="122">
        <f t="shared" si="6"/>
        <v>1858586466.0000002</v>
      </c>
      <c r="BA144" s="176" t="s">
        <v>370</v>
      </c>
      <c r="BB144" s="69"/>
    </row>
    <row r="145" spans="1:54" ht="70.5" customHeight="1">
      <c r="A145" s="248"/>
      <c r="B145" s="248"/>
      <c r="C145" s="221"/>
      <c r="D145" s="200"/>
      <c r="E145" s="203"/>
      <c r="F145" s="206"/>
      <c r="G145" s="70">
        <v>28</v>
      </c>
      <c r="H145" s="70">
        <v>3</v>
      </c>
      <c r="I145" s="70">
        <v>33</v>
      </c>
      <c r="J145" s="70">
        <v>11</v>
      </c>
      <c r="K145" s="70">
        <v>33</v>
      </c>
      <c r="L145" s="70">
        <v>93</v>
      </c>
      <c r="M145" s="84">
        <v>25</v>
      </c>
      <c r="N145" s="49" t="s">
        <v>329</v>
      </c>
      <c r="O145" s="59">
        <v>90000000</v>
      </c>
      <c r="P145" s="210"/>
      <c r="Q145" s="200"/>
      <c r="R145" s="177"/>
      <c r="S145" s="177"/>
      <c r="T145" s="177"/>
      <c r="U145" s="177"/>
      <c r="V145" s="177"/>
      <c r="W145" s="177"/>
      <c r="X145" s="177"/>
      <c r="Y145" s="177"/>
      <c r="Z145" s="177"/>
      <c r="AA145" s="177"/>
      <c r="AB145" s="177"/>
      <c r="AC145" s="177"/>
      <c r="AD145" s="177"/>
      <c r="AE145" s="177"/>
      <c r="AF145" s="95">
        <f>O145*0.8</f>
        <v>72000000</v>
      </c>
      <c r="AG145" s="58">
        <v>72000000</v>
      </c>
      <c r="AH145" s="58"/>
      <c r="AI145" s="58"/>
      <c r="AJ145" s="58"/>
      <c r="AK145" s="68"/>
      <c r="AL145" s="58"/>
      <c r="AM145" s="58"/>
      <c r="AN145" s="58"/>
      <c r="AO145" s="58"/>
      <c r="AP145" s="128">
        <f>O145*0.2</f>
        <v>18000000</v>
      </c>
      <c r="AQ145" s="58">
        <v>18000000</v>
      </c>
      <c r="AR145" s="58"/>
      <c r="AS145" s="58"/>
      <c r="AT145" s="58"/>
      <c r="AU145" s="90"/>
      <c r="AV145" s="58"/>
      <c r="AW145" s="58"/>
      <c r="AX145" s="58"/>
      <c r="AY145" s="58"/>
      <c r="AZ145" s="122">
        <f t="shared" si="6"/>
        <v>90000000</v>
      </c>
      <c r="BA145" s="177"/>
      <c r="BB145" s="69"/>
    </row>
    <row r="146" spans="1:54" ht="63.75" customHeight="1">
      <c r="A146" s="248"/>
      <c r="B146" s="248"/>
      <c r="C146" s="216">
        <v>0.15</v>
      </c>
      <c r="D146" s="198" t="s">
        <v>154</v>
      </c>
      <c r="E146" s="201">
        <v>2012170010048</v>
      </c>
      <c r="F146" s="198" t="s">
        <v>165</v>
      </c>
      <c r="G146" s="70">
        <v>28</v>
      </c>
      <c r="H146" s="70">
        <v>3</v>
      </c>
      <c r="I146" s="70">
        <v>22</v>
      </c>
      <c r="J146" s="70">
        <v>13</v>
      </c>
      <c r="K146" s="70">
        <v>32</v>
      </c>
      <c r="L146" s="70">
        <v>48</v>
      </c>
      <c r="M146" s="70">
        <v>4</v>
      </c>
      <c r="N146" s="58"/>
      <c r="O146" s="59">
        <v>2211349032</v>
      </c>
      <c r="P146" s="208" t="s">
        <v>184</v>
      </c>
      <c r="Q146" s="198" t="s">
        <v>215</v>
      </c>
      <c r="R146" s="176">
        <v>12106</v>
      </c>
      <c r="S146" s="176">
        <v>12106</v>
      </c>
      <c r="T146" s="176"/>
      <c r="U146" s="176" t="s">
        <v>379</v>
      </c>
      <c r="V146" s="176" t="s">
        <v>379</v>
      </c>
      <c r="W146" s="176" t="s">
        <v>379</v>
      </c>
      <c r="X146" s="176" t="s">
        <v>379</v>
      </c>
      <c r="Y146" s="176" t="s">
        <v>379</v>
      </c>
      <c r="Z146" s="176" t="s">
        <v>379</v>
      </c>
      <c r="AA146" s="176" t="s">
        <v>379</v>
      </c>
      <c r="AB146" s="176" t="s">
        <v>379</v>
      </c>
      <c r="AC146" s="176" t="s">
        <v>379</v>
      </c>
      <c r="AD146" s="176" t="s">
        <v>379</v>
      </c>
      <c r="AE146" s="176"/>
      <c r="AF146" s="95">
        <v>2211349032</v>
      </c>
      <c r="AG146" s="58"/>
      <c r="AH146" s="117">
        <v>2211349032</v>
      </c>
      <c r="AI146" s="58"/>
      <c r="AJ146" s="58"/>
      <c r="AK146" s="68"/>
      <c r="AL146" s="58"/>
      <c r="AM146" s="58"/>
      <c r="AN146" s="58"/>
      <c r="AO146" s="58"/>
      <c r="AP146" s="94"/>
      <c r="AQ146" s="58"/>
      <c r="AR146" s="58"/>
      <c r="AS146" s="58"/>
      <c r="AT146" s="58"/>
      <c r="AU146" s="90"/>
      <c r="AV146" s="58"/>
      <c r="AW146" s="58"/>
      <c r="AX146" s="58"/>
      <c r="AY146" s="58"/>
      <c r="AZ146" s="122">
        <f t="shared" si="6"/>
        <v>2211349032</v>
      </c>
      <c r="BA146" s="176" t="s">
        <v>372</v>
      </c>
      <c r="BB146" s="182" t="s">
        <v>371</v>
      </c>
    </row>
    <row r="147" spans="1:54" ht="15">
      <c r="A147" s="248"/>
      <c r="B147" s="248"/>
      <c r="C147" s="250"/>
      <c r="D147" s="199"/>
      <c r="E147" s="202"/>
      <c r="F147" s="199"/>
      <c r="G147" s="70">
        <v>28</v>
      </c>
      <c r="H147" s="70">
        <v>3</v>
      </c>
      <c r="I147" s="70">
        <v>33</v>
      </c>
      <c r="J147" s="70">
        <v>13</v>
      </c>
      <c r="K147" s="70">
        <v>32</v>
      </c>
      <c r="L147" s="70">
        <v>48</v>
      </c>
      <c r="M147" s="70">
        <v>14</v>
      </c>
      <c r="N147" s="58"/>
      <c r="O147" s="59">
        <v>33509166</v>
      </c>
      <c r="P147" s="209"/>
      <c r="Q147" s="199"/>
      <c r="R147" s="179"/>
      <c r="S147" s="179"/>
      <c r="T147" s="179"/>
      <c r="U147" s="179"/>
      <c r="V147" s="179"/>
      <c r="W147" s="179"/>
      <c r="X147" s="179"/>
      <c r="Y147" s="179"/>
      <c r="Z147" s="179"/>
      <c r="AA147" s="179"/>
      <c r="AB147" s="179"/>
      <c r="AC147" s="179"/>
      <c r="AD147" s="179"/>
      <c r="AE147" s="179"/>
      <c r="AF147" s="95">
        <v>33509166</v>
      </c>
      <c r="AG147" s="117">
        <v>33509166</v>
      </c>
      <c r="AH147" s="58"/>
      <c r="AI147" s="58"/>
      <c r="AJ147" s="58"/>
      <c r="AK147" s="68"/>
      <c r="AL147" s="58"/>
      <c r="AM147" s="58"/>
      <c r="AN147" s="58"/>
      <c r="AO147" s="58"/>
      <c r="AP147" s="94"/>
      <c r="AQ147" s="58"/>
      <c r="AR147" s="58"/>
      <c r="AS147" s="58"/>
      <c r="AT147" s="58"/>
      <c r="AU147" s="90"/>
      <c r="AV147" s="58"/>
      <c r="AW147" s="58"/>
      <c r="AX147" s="58"/>
      <c r="AY147" s="58"/>
      <c r="AZ147" s="122">
        <f t="shared" si="6"/>
        <v>33509166</v>
      </c>
      <c r="BA147" s="179"/>
      <c r="BB147" s="183"/>
    </row>
    <row r="148" spans="1:54" ht="15">
      <c r="A148" s="248"/>
      <c r="B148" s="248"/>
      <c r="C148" s="250"/>
      <c r="D148" s="199"/>
      <c r="E148" s="202"/>
      <c r="F148" s="199"/>
      <c r="G148" s="70">
        <v>28</v>
      </c>
      <c r="H148" s="70">
        <v>3</v>
      </c>
      <c r="I148" s="70">
        <v>33</v>
      </c>
      <c r="J148" s="70">
        <v>13</v>
      </c>
      <c r="K148" s="70">
        <v>32</v>
      </c>
      <c r="L148" s="70">
        <v>48</v>
      </c>
      <c r="M148" s="70">
        <v>24</v>
      </c>
      <c r="N148" s="58"/>
      <c r="O148" s="59">
        <v>361136923</v>
      </c>
      <c r="P148" s="209"/>
      <c r="Q148" s="199"/>
      <c r="R148" s="179"/>
      <c r="S148" s="179"/>
      <c r="T148" s="179"/>
      <c r="U148" s="179"/>
      <c r="V148" s="179"/>
      <c r="W148" s="179"/>
      <c r="X148" s="179"/>
      <c r="Y148" s="179"/>
      <c r="Z148" s="179"/>
      <c r="AA148" s="179"/>
      <c r="AB148" s="179"/>
      <c r="AC148" s="179"/>
      <c r="AD148" s="179"/>
      <c r="AE148" s="179"/>
      <c r="AF148" s="95">
        <v>361136923</v>
      </c>
      <c r="AG148" s="117">
        <v>361136923</v>
      </c>
      <c r="AH148" s="58"/>
      <c r="AI148" s="58"/>
      <c r="AJ148" s="58"/>
      <c r="AK148" s="68"/>
      <c r="AL148" s="58"/>
      <c r="AM148" s="58"/>
      <c r="AN148" s="58"/>
      <c r="AO148" s="58"/>
      <c r="AP148" s="94"/>
      <c r="AQ148" s="58"/>
      <c r="AR148" s="58"/>
      <c r="AS148" s="58"/>
      <c r="AT148" s="58"/>
      <c r="AU148" s="90"/>
      <c r="AV148" s="58"/>
      <c r="AW148" s="58"/>
      <c r="AX148" s="58"/>
      <c r="AY148" s="58"/>
      <c r="AZ148" s="122">
        <f t="shared" si="6"/>
        <v>361136923</v>
      </c>
      <c r="BA148" s="179"/>
      <c r="BB148" s="183"/>
    </row>
    <row r="149" spans="1:54" ht="15">
      <c r="A149" s="249"/>
      <c r="B149" s="249"/>
      <c r="C149" s="217"/>
      <c r="D149" s="200"/>
      <c r="E149" s="203"/>
      <c r="F149" s="200"/>
      <c r="G149" s="70">
        <v>28</v>
      </c>
      <c r="H149" s="70">
        <v>3</v>
      </c>
      <c r="I149" s="70">
        <v>33</v>
      </c>
      <c r="J149" s="70">
        <v>13</v>
      </c>
      <c r="K149" s="70">
        <v>32</v>
      </c>
      <c r="L149" s="70">
        <v>48</v>
      </c>
      <c r="M149" s="70">
        <v>34</v>
      </c>
      <c r="N149" s="58"/>
      <c r="O149" s="59">
        <v>3304400</v>
      </c>
      <c r="P149" s="210"/>
      <c r="Q149" s="200"/>
      <c r="R149" s="177"/>
      <c r="S149" s="177"/>
      <c r="T149" s="177"/>
      <c r="U149" s="177"/>
      <c r="V149" s="177"/>
      <c r="W149" s="177"/>
      <c r="X149" s="177"/>
      <c r="Y149" s="177"/>
      <c r="Z149" s="177"/>
      <c r="AA149" s="177"/>
      <c r="AB149" s="177"/>
      <c r="AC149" s="177"/>
      <c r="AD149" s="177"/>
      <c r="AE149" s="177"/>
      <c r="AF149" s="95">
        <v>3304400</v>
      </c>
      <c r="AG149" s="117">
        <v>3304400</v>
      </c>
      <c r="AH149" s="58"/>
      <c r="AI149" s="58"/>
      <c r="AJ149" s="58"/>
      <c r="AK149" s="68"/>
      <c r="AL149" s="58"/>
      <c r="AM149" s="58"/>
      <c r="AN149" s="58"/>
      <c r="AO149" s="58"/>
      <c r="AP149" s="94"/>
      <c r="AQ149" s="58"/>
      <c r="AR149" s="58"/>
      <c r="AS149" s="58"/>
      <c r="AT149" s="58"/>
      <c r="AU149" s="90"/>
      <c r="AV149" s="58"/>
      <c r="AW149" s="58"/>
      <c r="AX149" s="58"/>
      <c r="AY149" s="58"/>
      <c r="AZ149" s="122">
        <f t="shared" si="6"/>
        <v>3304400</v>
      </c>
      <c r="BA149" s="177"/>
      <c r="BB149" s="184"/>
    </row>
    <row r="150" spans="1:54" ht="56.25" customHeight="1">
      <c r="A150" s="204" t="s">
        <v>185</v>
      </c>
      <c r="B150" s="218" t="s">
        <v>186</v>
      </c>
      <c r="C150" s="40">
        <v>0.3</v>
      </c>
      <c r="D150" s="41" t="s">
        <v>187</v>
      </c>
      <c r="E150" s="201">
        <v>2012170010094</v>
      </c>
      <c r="F150" s="204" t="s">
        <v>188</v>
      </c>
      <c r="G150" s="70">
        <v>28</v>
      </c>
      <c r="H150" s="70">
        <v>3</v>
      </c>
      <c r="I150" s="70">
        <v>11</v>
      </c>
      <c r="J150" s="70">
        <v>11</v>
      </c>
      <c r="K150" s="70">
        <v>41</v>
      </c>
      <c r="L150" s="70">
        <v>94</v>
      </c>
      <c r="M150" s="70">
        <v>3</v>
      </c>
      <c r="N150" s="58" t="s">
        <v>330</v>
      </c>
      <c r="O150" s="59">
        <v>20000000</v>
      </c>
      <c r="P150" s="71" t="s">
        <v>193</v>
      </c>
      <c r="Q150" s="53" t="s">
        <v>216</v>
      </c>
      <c r="R150" s="72">
        <v>1</v>
      </c>
      <c r="S150" s="72">
        <v>0</v>
      </c>
      <c r="T150" s="72"/>
      <c r="U150" s="72"/>
      <c r="V150" s="72"/>
      <c r="W150" s="72"/>
      <c r="X150" s="72"/>
      <c r="Y150" s="89" t="s">
        <v>379</v>
      </c>
      <c r="Z150" s="89" t="s">
        <v>379</v>
      </c>
      <c r="AA150" s="89" t="s">
        <v>379</v>
      </c>
      <c r="AB150" s="89" t="s">
        <v>379</v>
      </c>
      <c r="AC150" s="89" t="s">
        <v>379</v>
      </c>
      <c r="AD150" s="89" t="s">
        <v>379</v>
      </c>
      <c r="AE150" s="89"/>
      <c r="AF150" s="95"/>
      <c r="AG150" s="58"/>
      <c r="AH150" s="58"/>
      <c r="AI150" s="58"/>
      <c r="AJ150" s="58"/>
      <c r="AK150" s="68">
        <v>20000000</v>
      </c>
      <c r="AL150" s="58"/>
      <c r="AM150" s="58"/>
      <c r="AN150" s="58">
        <v>20000000</v>
      </c>
      <c r="AO150" s="58"/>
      <c r="AP150" s="94"/>
      <c r="AQ150" s="58"/>
      <c r="AR150" s="58"/>
      <c r="AS150" s="58"/>
      <c r="AT150" s="58"/>
      <c r="AU150" s="90"/>
      <c r="AV150" s="58"/>
      <c r="AW150" s="58"/>
      <c r="AX150" s="58"/>
      <c r="AY150" s="58"/>
      <c r="AZ150" s="122">
        <f t="shared" si="6"/>
        <v>20000000</v>
      </c>
      <c r="BA150" s="176" t="s">
        <v>377</v>
      </c>
      <c r="BB150" s="69"/>
    </row>
    <row r="151" spans="1:54" ht="55.5" customHeight="1">
      <c r="A151" s="205"/>
      <c r="B151" s="218"/>
      <c r="C151" s="216">
        <v>0.1</v>
      </c>
      <c r="D151" s="198" t="s">
        <v>189</v>
      </c>
      <c r="E151" s="202"/>
      <c r="F151" s="205"/>
      <c r="G151" s="212">
        <v>28</v>
      </c>
      <c r="H151" s="212">
        <v>3</v>
      </c>
      <c r="I151" s="212">
        <v>11</v>
      </c>
      <c r="J151" s="212">
        <v>11</v>
      </c>
      <c r="K151" s="212">
        <v>41</v>
      </c>
      <c r="L151" s="212">
        <v>94</v>
      </c>
      <c r="M151" s="212">
        <v>4</v>
      </c>
      <c r="N151" s="57" t="s">
        <v>331</v>
      </c>
      <c r="O151" s="59">
        <v>90000000</v>
      </c>
      <c r="P151" s="208" t="s">
        <v>194</v>
      </c>
      <c r="Q151" s="198" t="s">
        <v>217</v>
      </c>
      <c r="R151" s="176">
        <v>40</v>
      </c>
      <c r="S151" s="176">
        <v>20</v>
      </c>
      <c r="T151" s="176"/>
      <c r="U151" s="176"/>
      <c r="V151" s="176" t="s">
        <v>379</v>
      </c>
      <c r="W151" s="176" t="s">
        <v>379</v>
      </c>
      <c r="X151" s="176" t="s">
        <v>379</v>
      </c>
      <c r="Y151" s="176" t="s">
        <v>379</v>
      </c>
      <c r="Z151" s="176" t="s">
        <v>379</v>
      </c>
      <c r="AA151" s="176" t="s">
        <v>379</v>
      </c>
      <c r="AB151" s="176" t="s">
        <v>379</v>
      </c>
      <c r="AC151" s="176" t="s">
        <v>379</v>
      </c>
      <c r="AD151" s="176" t="s">
        <v>379</v>
      </c>
      <c r="AE151" s="176"/>
      <c r="AF151" s="95">
        <v>90000000</v>
      </c>
      <c r="AG151" s="58"/>
      <c r="AH151" s="58"/>
      <c r="AI151" s="58">
        <v>90000000</v>
      </c>
      <c r="AJ151" s="58"/>
      <c r="AK151" s="68"/>
      <c r="AL151" s="58"/>
      <c r="AM151" s="58"/>
      <c r="AN151" s="58"/>
      <c r="AO151" s="58"/>
      <c r="AP151" s="94"/>
      <c r="AQ151" s="58"/>
      <c r="AR151" s="58"/>
      <c r="AS151" s="58"/>
      <c r="AT151" s="58"/>
      <c r="AU151" s="90"/>
      <c r="AV151" s="58"/>
      <c r="AW151" s="58"/>
      <c r="AX151" s="58"/>
      <c r="AY151" s="58"/>
      <c r="AZ151" s="122">
        <f t="shared" si="6"/>
        <v>90000000</v>
      </c>
      <c r="BA151" s="179"/>
      <c r="BB151" s="69"/>
    </row>
    <row r="152" spans="1:54" ht="55.5" customHeight="1">
      <c r="A152" s="205"/>
      <c r="B152" s="218"/>
      <c r="C152" s="217"/>
      <c r="D152" s="200"/>
      <c r="E152" s="203"/>
      <c r="F152" s="206"/>
      <c r="G152" s="213"/>
      <c r="H152" s="213"/>
      <c r="I152" s="213"/>
      <c r="J152" s="213"/>
      <c r="K152" s="213"/>
      <c r="L152" s="213"/>
      <c r="M152" s="213"/>
      <c r="N152" s="66" t="s">
        <v>332</v>
      </c>
      <c r="O152" s="59">
        <v>10194233</v>
      </c>
      <c r="P152" s="210"/>
      <c r="Q152" s="200"/>
      <c r="R152" s="177"/>
      <c r="S152" s="177"/>
      <c r="T152" s="177"/>
      <c r="U152" s="177"/>
      <c r="V152" s="177"/>
      <c r="W152" s="177"/>
      <c r="X152" s="177"/>
      <c r="Y152" s="177"/>
      <c r="Z152" s="177"/>
      <c r="AA152" s="177"/>
      <c r="AB152" s="177"/>
      <c r="AC152" s="177"/>
      <c r="AD152" s="177"/>
      <c r="AE152" s="177"/>
      <c r="AF152" s="95">
        <v>10194233</v>
      </c>
      <c r="AG152" s="58"/>
      <c r="AH152" s="58"/>
      <c r="AI152" s="58">
        <v>10194233</v>
      </c>
      <c r="AJ152" s="58"/>
      <c r="AK152" s="68"/>
      <c r="AL152" s="58"/>
      <c r="AM152" s="58"/>
      <c r="AN152" s="58"/>
      <c r="AO152" s="58"/>
      <c r="AP152" s="94"/>
      <c r="AQ152" s="58"/>
      <c r="AR152" s="58"/>
      <c r="AS152" s="58"/>
      <c r="AT152" s="58"/>
      <c r="AU152" s="90"/>
      <c r="AV152" s="58"/>
      <c r="AW152" s="58"/>
      <c r="AX152" s="58"/>
      <c r="AY152" s="58"/>
      <c r="AZ152" s="122">
        <f t="shared" si="6"/>
        <v>10194233</v>
      </c>
      <c r="BA152" s="177"/>
      <c r="BB152" s="69"/>
    </row>
    <row r="153" spans="1:54" ht="75.75" customHeight="1">
      <c r="A153" s="205"/>
      <c r="B153" s="218"/>
      <c r="C153" s="40">
        <v>0.3</v>
      </c>
      <c r="D153" s="50" t="s">
        <v>190</v>
      </c>
      <c r="E153" s="201">
        <v>2012170010095</v>
      </c>
      <c r="F153" s="204" t="s">
        <v>191</v>
      </c>
      <c r="G153" s="70">
        <v>28</v>
      </c>
      <c r="H153" s="70">
        <v>3</v>
      </c>
      <c r="I153" s="70">
        <v>11</v>
      </c>
      <c r="J153" s="70">
        <v>11</v>
      </c>
      <c r="K153" s="70">
        <v>41</v>
      </c>
      <c r="L153" s="70">
        <v>95</v>
      </c>
      <c r="M153" s="84">
        <v>3</v>
      </c>
      <c r="N153" s="72" t="s">
        <v>380</v>
      </c>
      <c r="O153" s="85">
        <v>30000000</v>
      </c>
      <c r="P153" s="71" t="s">
        <v>195</v>
      </c>
      <c r="Q153" s="88" t="s">
        <v>218</v>
      </c>
      <c r="R153" s="89">
        <v>1</v>
      </c>
      <c r="S153" s="89">
        <v>1</v>
      </c>
      <c r="T153" s="89" t="s">
        <v>379</v>
      </c>
      <c r="U153" s="89" t="s">
        <v>379</v>
      </c>
      <c r="V153" s="89" t="s">
        <v>379</v>
      </c>
      <c r="W153" s="89" t="s">
        <v>379</v>
      </c>
      <c r="X153" s="89" t="s">
        <v>379</v>
      </c>
      <c r="Y153" s="89" t="s">
        <v>379</v>
      </c>
      <c r="Z153" s="89" t="s">
        <v>379</v>
      </c>
      <c r="AA153" s="89" t="s">
        <v>379</v>
      </c>
      <c r="AB153" s="89" t="s">
        <v>379</v>
      </c>
      <c r="AC153" s="89" t="s">
        <v>379</v>
      </c>
      <c r="AD153" s="89" t="s">
        <v>379</v>
      </c>
      <c r="AE153" s="89" t="s">
        <v>379</v>
      </c>
      <c r="AF153" s="95">
        <v>30000000</v>
      </c>
      <c r="AG153" s="58"/>
      <c r="AH153" s="58"/>
      <c r="AI153" s="58">
        <v>30000000</v>
      </c>
      <c r="AJ153" s="58"/>
      <c r="AK153" s="68"/>
      <c r="AL153" s="58"/>
      <c r="AM153" s="58"/>
      <c r="AN153" s="58"/>
      <c r="AO153" s="58"/>
      <c r="AP153" s="94"/>
      <c r="AQ153" s="58"/>
      <c r="AR153" s="58"/>
      <c r="AS153" s="58"/>
      <c r="AT153" s="58"/>
      <c r="AU153" s="90"/>
      <c r="AV153" s="58"/>
      <c r="AW153" s="58"/>
      <c r="AX153" s="58"/>
      <c r="AY153" s="58"/>
      <c r="AZ153" s="122">
        <f t="shared" si="6"/>
        <v>30000000</v>
      </c>
      <c r="BA153" s="176" t="s">
        <v>378</v>
      </c>
      <c r="BB153" s="69"/>
    </row>
    <row r="154" spans="1:54" ht="56.25" customHeight="1">
      <c r="A154" s="205"/>
      <c r="B154" s="218"/>
      <c r="C154" s="207">
        <v>0.3</v>
      </c>
      <c r="D154" s="207" t="s">
        <v>192</v>
      </c>
      <c r="E154" s="202"/>
      <c r="F154" s="205"/>
      <c r="G154" s="70">
        <v>28</v>
      </c>
      <c r="H154" s="70">
        <v>3</v>
      </c>
      <c r="I154" s="70">
        <v>11</v>
      </c>
      <c r="J154" s="70">
        <v>11</v>
      </c>
      <c r="K154" s="70">
        <v>41</v>
      </c>
      <c r="L154" s="70">
        <v>95</v>
      </c>
      <c r="M154" s="84">
        <v>4</v>
      </c>
      <c r="N154" s="72" t="s">
        <v>333</v>
      </c>
      <c r="O154" s="85">
        <v>20000000</v>
      </c>
      <c r="P154" s="208" t="s">
        <v>196</v>
      </c>
      <c r="Q154" s="211" t="s">
        <v>219</v>
      </c>
      <c r="R154" s="178">
        <v>1</v>
      </c>
      <c r="S154" s="178">
        <v>0.9</v>
      </c>
      <c r="T154" s="178" t="s">
        <v>379</v>
      </c>
      <c r="U154" s="178" t="s">
        <v>379</v>
      </c>
      <c r="V154" s="178" t="s">
        <v>379</v>
      </c>
      <c r="W154" s="178" t="s">
        <v>379</v>
      </c>
      <c r="X154" s="178" t="s">
        <v>379</v>
      </c>
      <c r="Y154" s="178" t="s">
        <v>379</v>
      </c>
      <c r="Z154" s="178" t="s">
        <v>379</v>
      </c>
      <c r="AA154" s="178" t="s">
        <v>379</v>
      </c>
      <c r="AB154" s="178" t="s">
        <v>379</v>
      </c>
      <c r="AC154" s="178" t="s">
        <v>379</v>
      </c>
      <c r="AD154" s="178" t="s">
        <v>379</v>
      </c>
      <c r="AE154" s="178" t="s">
        <v>379</v>
      </c>
      <c r="AF154" s="95">
        <v>4000000</v>
      </c>
      <c r="AG154" s="58"/>
      <c r="AH154" s="58"/>
      <c r="AI154" s="58">
        <v>4000000</v>
      </c>
      <c r="AJ154" s="58"/>
      <c r="AK154" s="68">
        <v>6000000</v>
      </c>
      <c r="AL154" s="58"/>
      <c r="AM154" s="58"/>
      <c r="AN154" s="58">
        <v>6000000</v>
      </c>
      <c r="AO154" s="58"/>
      <c r="AP154" s="94">
        <v>6000000</v>
      </c>
      <c r="AQ154" s="58"/>
      <c r="AR154" s="58"/>
      <c r="AS154" s="58">
        <v>6000000</v>
      </c>
      <c r="AT154" s="58"/>
      <c r="AU154" s="90">
        <v>4000000</v>
      </c>
      <c r="AV154" s="58"/>
      <c r="AW154" s="58"/>
      <c r="AX154" s="58">
        <v>4000000</v>
      </c>
      <c r="AY154" s="58"/>
      <c r="AZ154" s="122">
        <f t="shared" si="6"/>
        <v>20000000</v>
      </c>
      <c r="BA154" s="179"/>
      <c r="BB154" s="69"/>
    </row>
    <row r="155" spans="1:54" ht="38.25">
      <c r="A155" s="205"/>
      <c r="B155" s="218"/>
      <c r="C155" s="207"/>
      <c r="D155" s="207"/>
      <c r="E155" s="202"/>
      <c r="F155" s="205"/>
      <c r="G155" s="70">
        <v>28</v>
      </c>
      <c r="H155" s="70">
        <v>3</v>
      </c>
      <c r="I155" s="70">
        <v>33</v>
      </c>
      <c r="J155" s="70">
        <v>11</v>
      </c>
      <c r="K155" s="70">
        <v>541</v>
      </c>
      <c r="L155" s="70">
        <v>95</v>
      </c>
      <c r="M155" s="70">
        <v>80</v>
      </c>
      <c r="N155" s="78" t="s">
        <v>334</v>
      </c>
      <c r="O155" s="79">
        <v>29203200</v>
      </c>
      <c r="P155" s="209"/>
      <c r="Q155" s="211"/>
      <c r="R155" s="179"/>
      <c r="S155" s="179"/>
      <c r="T155" s="179"/>
      <c r="U155" s="179"/>
      <c r="V155" s="179"/>
      <c r="W155" s="179"/>
      <c r="X155" s="179"/>
      <c r="Y155" s="179"/>
      <c r="Z155" s="179"/>
      <c r="AA155" s="179"/>
      <c r="AB155" s="179"/>
      <c r="AC155" s="179"/>
      <c r="AD155" s="179"/>
      <c r="AE155" s="179"/>
      <c r="AF155" s="95">
        <v>29203200</v>
      </c>
      <c r="AG155" s="123">
        <v>29203200</v>
      </c>
      <c r="AH155" s="58"/>
      <c r="AI155" s="58"/>
      <c r="AJ155" s="58"/>
      <c r="AK155" s="68"/>
      <c r="AL155" s="58"/>
      <c r="AM155" s="58"/>
      <c r="AN155" s="58"/>
      <c r="AO155" s="58"/>
      <c r="AP155" s="94"/>
      <c r="AQ155" s="58"/>
      <c r="AR155" s="58"/>
      <c r="AS155" s="58"/>
      <c r="AT155" s="58"/>
      <c r="AU155" s="90"/>
      <c r="AV155" s="58"/>
      <c r="AW155" s="58"/>
      <c r="AX155" s="58"/>
      <c r="AY155" s="58"/>
      <c r="AZ155" s="122">
        <f t="shared" si="6"/>
        <v>29203200</v>
      </c>
      <c r="BA155" s="179"/>
      <c r="BB155" s="69"/>
    </row>
    <row r="156" spans="1:54" ht="15">
      <c r="A156" s="205"/>
      <c r="B156" s="218"/>
      <c r="C156" s="207"/>
      <c r="D156" s="207"/>
      <c r="E156" s="202"/>
      <c r="F156" s="205"/>
      <c r="G156" s="70">
        <v>28</v>
      </c>
      <c r="H156" s="70">
        <v>3</v>
      </c>
      <c r="I156" s="70">
        <v>33</v>
      </c>
      <c r="J156" s="70">
        <v>11</v>
      </c>
      <c r="K156" s="70">
        <v>541</v>
      </c>
      <c r="L156" s="70">
        <v>95</v>
      </c>
      <c r="M156" s="70">
        <v>1</v>
      </c>
      <c r="N156" s="78" t="s">
        <v>335</v>
      </c>
      <c r="O156" s="79">
        <v>421993242</v>
      </c>
      <c r="P156" s="209"/>
      <c r="Q156" s="211"/>
      <c r="R156" s="179"/>
      <c r="S156" s="179"/>
      <c r="T156" s="179"/>
      <c r="U156" s="179"/>
      <c r="V156" s="179"/>
      <c r="W156" s="179"/>
      <c r="X156" s="179"/>
      <c r="Y156" s="179"/>
      <c r="Z156" s="179"/>
      <c r="AA156" s="179"/>
      <c r="AB156" s="179"/>
      <c r="AC156" s="179"/>
      <c r="AD156" s="179"/>
      <c r="AE156" s="179"/>
      <c r="AF156" s="99">
        <f>O156/4</f>
        <v>105498310.5</v>
      </c>
      <c r="AG156" s="125">
        <v>105498311</v>
      </c>
      <c r="AH156" s="86"/>
      <c r="AI156" s="58"/>
      <c r="AJ156" s="58"/>
      <c r="AK156" s="68">
        <f>O156/4</f>
        <v>105498310.5</v>
      </c>
      <c r="AL156" s="125">
        <v>105498311</v>
      </c>
      <c r="AM156" s="58"/>
      <c r="AN156" s="58"/>
      <c r="AO156" s="58"/>
      <c r="AP156" s="94">
        <f>O156/4</f>
        <v>105498310.5</v>
      </c>
      <c r="AQ156" s="125">
        <v>105498311</v>
      </c>
      <c r="AR156" s="58"/>
      <c r="AS156" s="58"/>
      <c r="AT156" s="58"/>
      <c r="AU156" s="90">
        <f>O156/4</f>
        <v>105498310.5</v>
      </c>
      <c r="AV156" s="125">
        <v>105498311</v>
      </c>
      <c r="AW156" s="58"/>
      <c r="AX156" s="58"/>
      <c r="AY156" s="58"/>
      <c r="AZ156" s="122">
        <f t="shared" si="6"/>
        <v>421993242</v>
      </c>
      <c r="BA156" s="179"/>
      <c r="BB156" s="69"/>
    </row>
    <row r="157" spans="1:54" ht="25.5">
      <c r="A157" s="205"/>
      <c r="B157" s="218"/>
      <c r="C157" s="207"/>
      <c r="D157" s="207"/>
      <c r="E157" s="202"/>
      <c r="F157" s="205"/>
      <c r="G157" s="70">
        <v>28</v>
      </c>
      <c r="H157" s="70">
        <v>3</v>
      </c>
      <c r="I157" s="70">
        <v>33</v>
      </c>
      <c r="J157" s="70">
        <v>11</v>
      </c>
      <c r="K157" s="70">
        <v>541</v>
      </c>
      <c r="L157" s="70">
        <v>95</v>
      </c>
      <c r="M157" s="70">
        <v>3</v>
      </c>
      <c r="N157" s="78" t="s">
        <v>336</v>
      </c>
      <c r="O157" s="79">
        <v>25282290.25</v>
      </c>
      <c r="P157" s="209"/>
      <c r="Q157" s="211"/>
      <c r="R157" s="179"/>
      <c r="S157" s="179"/>
      <c r="T157" s="179"/>
      <c r="U157" s="179"/>
      <c r="V157" s="179"/>
      <c r="W157" s="179"/>
      <c r="X157" s="179"/>
      <c r="Y157" s="179"/>
      <c r="Z157" s="179"/>
      <c r="AA157" s="179"/>
      <c r="AB157" s="179"/>
      <c r="AC157" s="179"/>
      <c r="AD157" s="179"/>
      <c r="AE157" s="179"/>
      <c r="AF157" s="99">
        <f aca="true" t="shared" si="11" ref="AF157:AF172">O157/4</f>
        <v>6320572.5625</v>
      </c>
      <c r="AG157" s="125">
        <v>6320573</v>
      </c>
      <c r="AH157" s="86"/>
      <c r="AI157" s="58"/>
      <c r="AJ157" s="58"/>
      <c r="AK157" s="68">
        <f aca="true" t="shared" si="12" ref="AK157:AK172">O157/4</f>
        <v>6320572.5625</v>
      </c>
      <c r="AL157" s="125">
        <v>6320573</v>
      </c>
      <c r="AM157" s="58"/>
      <c r="AN157" s="58"/>
      <c r="AO157" s="58"/>
      <c r="AP157" s="94">
        <f aca="true" t="shared" si="13" ref="AP157:AP172">O157/4</f>
        <v>6320572.5625</v>
      </c>
      <c r="AQ157" s="125">
        <v>6320573</v>
      </c>
      <c r="AR157" s="58"/>
      <c r="AS157" s="58"/>
      <c r="AT157" s="58"/>
      <c r="AU157" s="90">
        <f aca="true" t="shared" si="14" ref="AU157:AU172">O157/4</f>
        <v>6320572.5625</v>
      </c>
      <c r="AV157" s="125">
        <v>6320573</v>
      </c>
      <c r="AW157" s="58"/>
      <c r="AX157" s="58"/>
      <c r="AY157" s="58"/>
      <c r="AZ157" s="122">
        <f t="shared" si="6"/>
        <v>25282290.25</v>
      </c>
      <c r="BA157" s="179"/>
      <c r="BB157" s="69"/>
    </row>
    <row r="158" spans="1:54" ht="30.75" customHeight="1">
      <c r="A158" s="205"/>
      <c r="B158" s="218"/>
      <c r="C158" s="207"/>
      <c r="D158" s="207"/>
      <c r="E158" s="202"/>
      <c r="F158" s="205"/>
      <c r="G158" s="70">
        <v>28</v>
      </c>
      <c r="H158" s="70">
        <v>3</v>
      </c>
      <c r="I158" s="70">
        <v>33</v>
      </c>
      <c r="J158" s="70">
        <v>11</v>
      </c>
      <c r="K158" s="70">
        <v>541</v>
      </c>
      <c r="L158" s="70">
        <v>95</v>
      </c>
      <c r="M158" s="70">
        <v>4</v>
      </c>
      <c r="N158" s="78" t="s">
        <v>337</v>
      </c>
      <c r="O158" s="79">
        <v>513717</v>
      </c>
      <c r="P158" s="209"/>
      <c r="Q158" s="211"/>
      <c r="R158" s="179"/>
      <c r="S158" s="179"/>
      <c r="T158" s="179"/>
      <c r="U158" s="179"/>
      <c r="V158" s="179"/>
      <c r="W158" s="179"/>
      <c r="X158" s="179"/>
      <c r="Y158" s="179"/>
      <c r="Z158" s="179"/>
      <c r="AA158" s="179"/>
      <c r="AB158" s="179"/>
      <c r="AC158" s="179"/>
      <c r="AD158" s="179"/>
      <c r="AE158" s="179"/>
      <c r="AF158" s="99">
        <f t="shared" si="11"/>
        <v>128429.25</v>
      </c>
      <c r="AG158" s="125">
        <v>128429</v>
      </c>
      <c r="AH158" s="86"/>
      <c r="AI158" s="58"/>
      <c r="AJ158" s="58"/>
      <c r="AK158" s="68">
        <f t="shared" si="12"/>
        <v>128429.25</v>
      </c>
      <c r="AL158" s="125">
        <v>128429</v>
      </c>
      <c r="AM158" s="58"/>
      <c r="AN158" s="58"/>
      <c r="AO158" s="58"/>
      <c r="AP158" s="94">
        <f t="shared" si="13"/>
        <v>128429.25</v>
      </c>
      <c r="AQ158" s="125">
        <v>128429</v>
      </c>
      <c r="AR158" s="58"/>
      <c r="AS158" s="58"/>
      <c r="AT158" s="58"/>
      <c r="AU158" s="90">
        <f t="shared" si="14"/>
        <v>128429.25</v>
      </c>
      <c r="AV158" s="125">
        <v>128429</v>
      </c>
      <c r="AW158" s="58"/>
      <c r="AX158" s="58"/>
      <c r="AY158" s="58"/>
      <c r="AZ158" s="122">
        <f t="shared" si="6"/>
        <v>513717</v>
      </c>
      <c r="BA158" s="179"/>
      <c r="BB158" s="69"/>
    </row>
    <row r="159" spans="1:54" ht="25.5">
      <c r="A159" s="205"/>
      <c r="B159" s="218"/>
      <c r="C159" s="207"/>
      <c r="D159" s="207"/>
      <c r="E159" s="202"/>
      <c r="F159" s="205"/>
      <c r="G159" s="70">
        <v>28</v>
      </c>
      <c r="H159" s="70">
        <v>3</v>
      </c>
      <c r="I159" s="70">
        <v>33</v>
      </c>
      <c r="J159" s="70">
        <v>11</v>
      </c>
      <c r="K159" s="70">
        <v>541</v>
      </c>
      <c r="L159" s="70">
        <v>95</v>
      </c>
      <c r="M159" s="70">
        <v>9</v>
      </c>
      <c r="N159" s="78" t="s">
        <v>338</v>
      </c>
      <c r="O159" s="79">
        <v>13825094</v>
      </c>
      <c r="P159" s="209"/>
      <c r="Q159" s="211"/>
      <c r="R159" s="179"/>
      <c r="S159" s="179"/>
      <c r="T159" s="179"/>
      <c r="U159" s="179"/>
      <c r="V159" s="179"/>
      <c r="W159" s="179"/>
      <c r="X159" s="179"/>
      <c r="Y159" s="179"/>
      <c r="Z159" s="179"/>
      <c r="AA159" s="179"/>
      <c r="AB159" s="179"/>
      <c r="AC159" s="179"/>
      <c r="AD159" s="179"/>
      <c r="AE159" s="179"/>
      <c r="AF159" s="99">
        <f t="shared" si="11"/>
        <v>3456273.5</v>
      </c>
      <c r="AG159" s="125">
        <v>3456274</v>
      </c>
      <c r="AH159" s="86"/>
      <c r="AI159" s="58"/>
      <c r="AJ159" s="58"/>
      <c r="AK159" s="68">
        <f t="shared" si="12"/>
        <v>3456273.5</v>
      </c>
      <c r="AL159" s="125">
        <v>3456274</v>
      </c>
      <c r="AM159" s="58"/>
      <c r="AN159" s="58"/>
      <c r="AO159" s="58"/>
      <c r="AP159" s="94">
        <f t="shared" si="13"/>
        <v>3456273.5</v>
      </c>
      <c r="AQ159" s="125">
        <v>3456274</v>
      </c>
      <c r="AR159" s="58"/>
      <c r="AS159" s="58"/>
      <c r="AT159" s="58"/>
      <c r="AU159" s="90">
        <f t="shared" si="14"/>
        <v>3456273.5</v>
      </c>
      <c r="AV159" s="125">
        <v>3456274</v>
      </c>
      <c r="AW159" s="58"/>
      <c r="AX159" s="58"/>
      <c r="AY159" s="58"/>
      <c r="AZ159" s="122">
        <f t="shared" si="6"/>
        <v>13825094</v>
      </c>
      <c r="BA159" s="179"/>
      <c r="BB159" s="69"/>
    </row>
    <row r="160" spans="1:54" ht="25.5">
      <c r="A160" s="205"/>
      <c r="B160" s="218"/>
      <c r="C160" s="207"/>
      <c r="D160" s="207"/>
      <c r="E160" s="202"/>
      <c r="F160" s="205"/>
      <c r="G160" s="70">
        <v>28</v>
      </c>
      <c r="H160" s="70">
        <v>3</v>
      </c>
      <c r="I160" s="70">
        <v>33</v>
      </c>
      <c r="J160" s="70">
        <v>11</v>
      </c>
      <c r="K160" s="70">
        <v>541</v>
      </c>
      <c r="L160" s="70">
        <v>95</v>
      </c>
      <c r="M160" s="70">
        <v>10</v>
      </c>
      <c r="N160" s="78" t="s">
        <v>339</v>
      </c>
      <c r="O160" s="79">
        <v>20347586</v>
      </c>
      <c r="P160" s="209"/>
      <c r="Q160" s="211"/>
      <c r="R160" s="179"/>
      <c r="S160" s="179"/>
      <c r="T160" s="179"/>
      <c r="U160" s="179"/>
      <c r="V160" s="179"/>
      <c r="W160" s="179"/>
      <c r="X160" s="179"/>
      <c r="Y160" s="179"/>
      <c r="Z160" s="179"/>
      <c r="AA160" s="179"/>
      <c r="AB160" s="179"/>
      <c r="AC160" s="179"/>
      <c r="AD160" s="179"/>
      <c r="AE160" s="179"/>
      <c r="AF160" s="99">
        <f t="shared" si="11"/>
        <v>5086896.5</v>
      </c>
      <c r="AG160" s="125">
        <v>5086897</v>
      </c>
      <c r="AH160" s="86"/>
      <c r="AI160" s="58"/>
      <c r="AJ160" s="58"/>
      <c r="AK160" s="68">
        <f t="shared" si="12"/>
        <v>5086896.5</v>
      </c>
      <c r="AL160" s="125">
        <v>5086897</v>
      </c>
      <c r="AM160" s="58"/>
      <c r="AN160" s="58"/>
      <c r="AO160" s="58"/>
      <c r="AP160" s="94">
        <f t="shared" si="13"/>
        <v>5086896.5</v>
      </c>
      <c r="AQ160" s="125">
        <v>5086897</v>
      </c>
      <c r="AR160" s="58"/>
      <c r="AS160" s="58"/>
      <c r="AT160" s="58"/>
      <c r="AU160" s="90">
        <f t="shared" si="14"/>
        <v>5086896.5</v>
      </c>
      <c r="AV160" s="125">
        <v>5086897</v>
      </c>
      <c r="AW160" s="58"/>
      <c r="AX160" s="58"/>
      <c r="AY160" s="58"/>
      <c r="AZ160" s="122">
        <f t="shared" si="6"/>
        <v>20347586</v>
      </c>
      <c r="BA160" s="179"/>
      <c r="BB160" s="69"/>
    </row>
    <row r="161" spans="1:54" ht="38.25">
      <c r="A161" s="205"/>
      <c r="B161" s="218"/>
      <c r="C161" s="207"/>
      <c r="D161" s="207"/>
      <c r="E161" s="202"/>
      <c r="F161" s="205"/>
      <c r="G161" s="70">
        <v>28</v>
      </c>
      <c r="H161" s="70">
        <v>3</v>
      </c>
      <c r="I161" s="70">
        <v>33</v>
      </c>
      <c r="J161" s="70">
        <v>11</v>
      </c>
      <c r="K161" s="70">
        <v>541</v>
      </c>
      <c r="L161" s="70">
        <v>95</v>
      </c>
      <c r="M161" s="87">
        <v>11</v>
      </c>
      <c r="N161" s="78" t="s">
        <v>340</v>
      </c>
      <c r="O161" s="79">
        <v>21195402</v>
      </c>
      <c r="P161" s="209"/>
      <c r="Q161" s="211"/>
      <c r="R161" s="179"/>
      <c r="S161" s="179"/>
      <c r="T161" s="179"/>
      <c r="U161" s="179"/>
      <c r="V161" s="179"/>
      <c r="W161" s="179"/>
      <c r="X161" s="179"/>
      <c r="Y161" s="179"/>
      <c r="Z161" s="179"/>
      <c r="AA161" s="179"/>
      <c r="AB161" s="179"/>
      <c r="AC161" s="179"/>
      <c r="AD161" s="179"/>
      <c r="AE161" s="179"/>
      <c r="AF161" s="99">
        <f t="shared" si="11"/>
        <v>5298850.5</v>
      </c>
      <c r="AG161" s="125">
        <v>5298851</v>
      </c>
      <c r="AH161" s="86"/>
      <c r="AI161" s="58"/>
      <c r="AJ161" s="58"/>
      <c r="AK161" s="68">
        <f t="shared" si="12"/>
        <v>5298850.5</v>
      </c>
      <c r="AL161" s="125">
        <v>5298851</v>
      </c>
      <c r="AM161" s="58"/>
      <c r="AN161" s="58"/>
      <c r="AO161" s="58"/>
      <c r="AP161" s="94">
        <f t="shared" si="13"/>
        <v>5298850.5</v>
      </c>
      <c r="AQ161" s="125">
        <v>5298851</v>
      </c>
      <c r="AR161" s="58"/>
      <c r="AS161" s="58"/>
      <c r="AT161" s="58"/>
      <c r="AU161" s="90">
        <f t="shared" si="14"/>
        <v>5298850.5</v>
      </c>
      <c r="AV161" s="125">
        <v>5298851</v>
      </c>
      <c r="AW161" s="58"/>
      <c r="AX161" s="58"/>
      <c r="AY161" s="58"/>
      <c r="AZ161" s="122">
        <f t="shared" si="6"/>
        <v>21195402</v>
      </c>
      <c r="BA161" s="179"/>
      <c r="BB161" s="69"/>
    </row>
    <row r="162" spans="1:54" ht="25.5">
      <c r="A162" s="205"/>
      <c r="B162" s="218"/>
      <c r="C162" s="207"/>
      <c r="D162" s="207"/>
      <c r="E162" s="202"/>
      <c r="F162" s="205"/>
      <c r="G162" s="70">
        <v>28</v>
      </c>
      <c r="H162" s="70">
        <v>3</v>
      </c>
      <c r="I162" s="70">
        <v>33</v>
      </c>
      <c r="J162" s="70">
        <v>11</v>
      </c>
      <c r="K162" s="70">
        <v>541</v>
      </c>
      <c r="L162" s="70">
        <v>95</v>
      </c>
      <c r="M162" s="70">
        <v>12</v>
      </c>
      <c r="N162" s="78" t="s">
        <v>341</v>
      </c>
      <c r="O162" s="79">
        <v>44157087</v>
      </c>
      <c r="P162" s="209"/>
      <c r="Q162" s="211"/>
      <c r="R162" s="179"/>
      <c r="S162" s="179"/>
      <c r="T162" s="179"/>
      <c r="U162" s="179"/>
      <c r="V162" s="179"/>
      <c r="W162" s="179"/>
      <c r="X162" s="179"/>
      <c r="Y162" s="179"/>
      <c r="Z162" s="179"/>
      <c r="AA162" s="179"/>
      <c r="AB162" s="179"/>
      <c r="AC162" s="179"/>
      <c r="AD162" s="179"/>
      <c r="AE162" s="179"/>
      <c r="AF162" s="99">
        <f t="shared" si="11"/>
        <v>11039271.75</v>
      </c>
      <c r="AG162" s="125">
        <v>11039272</v>
      </c>
      <c r="AH162" s="86"/>
      <c r="AI162" s="58"/>
      <c r="AJ162" s="58"/>
      <c r="AK162" s="68">
        <f t="shared" si="12"/>
        <v>11039271.75</v>
      </c>
      <c r="AL162" s="125">
        <v>11039272</v>
      </c>
      <c r="AM162" s="58"/>
      <c r="AN162" s="58"/>
      <c r="AO162" s="58"/>
      <c r="AP162" s="94">
        <f t="shared" si="13"/>
        <v>11039271.75</v>
      </c>
      <c r="AQ162" s="125">
        <v>11039272</v>
      </c>
      <c r="AR162" s="58"/>
      <c r="AS162" s="58"/>
      <c r="AT162" s="58"/>
      <c r="AU162" s="90">
        <f t="shared" si="14"/>
        <v>11039271.75</v>
      </c>
      <c r="AV162" s="125">
        <v>11039272</v>
      </c>
      <c r="AW162" s="58"/>
      <c r="AX162" s="58"/>
      <c r="AY162" s="58"/>
      <c r="AZ162" s="122">
        <f t="shared" si="6"/>
        <v>44157087</v>
      </c>
      <c r="BA162" s="179"/>
      <c r="BB162" s="69"/>
    </row>
    <row r="163" spans="1:54" ht="38.25">
      <c r="A163" s="205"/>
      <c r="B163" s="218"/>
      <c r="C163" s="207"/>
      <c r="D163" s="207"/>
      <c r="E163" s="202"/>
      <c r="F163" s="205"/>
      <c r="G163" s="70">
        <v>28</v>
      </c>
      <c r="H163" s="70">
        <v>3</v>
      </c>
      <c r="I163" s="70">
        <v>33</v>
      </c>
      <c r="J163" s="70">
        <v>11</v>
      </c>
      <c r="K163" s="70">
        <v>541</v>
      </c>
      <c r="L163" s="70">
        <v>95</v>
      </c>
      <c r="M163" s="70">
        <v>13</v>
      </c>
      <c r="N163" s="78" t="s">
        <v>342</v>
      </c>
      <c r="O163" s="79">
        <v>2633351</v>
      </c>
      <c r="P163" s="209"/>
      <c r="Q163" s="211"/>
      <c r="R163" s="179"/>
      <c r="S163" s="179"/>
      <c r="T163" s="179"/>
      <c r="U163" s="179"/>
      <c r="V163" s="179"/>
      <c r="W163" s="179"/>
      <c r="X163" s="179"/>
      <c r="Y163" s="179"/>
      <c r="Z163" s="179"/>
      <c r="AA163" s="179"/>
      <c r="AB163" s="179"/>
      <c r="AC163" s="179"/>
      <c r="AD163" s="179"/>
      <c r="AE163" s="179"/>
      <c r="AF163" s="99">
        <f t="shared" si="11"/>
        <v>658337.75</v>
      </c>
      <c r="AG163" s="125">
        <v>658338</v>
      </c>
      <c r="AH163" s="86"/>
      <c r="AI163" s="58"/>
      <c r="AJ163" s="58"/>
      <c r="AK163" s="68">
        <f t="shared" si="12"/>
        <v>658337.75</v>
      </c>
      <c r="AL163" s="125">
        <v>658338</v>
      </c>
      <c r="AM163" s="58"/>
      <c r="AN163" s="58"/>
      <c r="AO163" s="58"/>
      <c r="AP163" s="94">
        <f t="shared" si="13"/>
        <v>658337.75</v>
      </c>
      <c r="AQ163" s="125">
        <v>658338</v>
      </c>
      <c r="AR163" s="58"/>
      <c r="AS163" s="58"/>
      <c r="AT163" s="58"/>
      <c r="AU163" s="90">
        <f t="shared" si="14"/>
        <v>658337.75</v>
      </c>
      <c r="AV163" s="125">
        <v>658338</v>
      </c>
      <c r="AW163" s="58"/>
      <c r="AX163" s="58"/>
      <c r="AY163" s="58"/>
      <c r="AZ163" s="122">
        <f t="shared" si="6"/>
        <v>2633351</v>
      </c>
      <c r="BA163" s="179"/>
      <c r="BB163" s="69"/>
    </row>
    <row r="164" spans="1:54" ht="25.5">
      <c r="A164" s="205"/>
      <c r="B164" s="218"/>
      <c r="C164" s="207"/>
      <c r="D164" s="207"/>
      <c r="E164" s="202"/>
      <c r="F164" s="205"/>
      <c r="G164" s="70">
        <v>28</v>
      </c>
      <c r="H164" s="70">
        <v>3</v>
      </c>
      <c r="I164" s="70">
        <v>33</v>
      </c>
      <c r="J164" s="70">
        <v>11</v>
      </c>
      <c r="K164" s="70">
        <v>541</v>
      </c>
      <c r="L164" s="70">
        <v>95</v>
      </c>
      <c r="M164" s="70">
        <v>14</v>
      </c>
      <c r="N164" s="78" t="s">
        <v>343</v>
      </c>
      <c r="O164" s="79">
        <v>21195402</v>
      </c>
      <c r="P164" s="209"/>
      <c r="Q164" s="211"/>
      <c r="R164" s="179"/>
      <c r="S164" s="179"/>
      <c r="T164" s="179"/>
      <c r="U164" s="179"/>
      <c r="V164" s="179"/>
      <c r="W164" s="179"/>
      <c r="X164" s="179"/>
      <c r="Y164" s="179"/>
      <c r="Z164" s="179"/>
      <c r="AA164" s="179"/>
      <c r="AB164" s="179"/>
      <c r="AC164" s="179"/>
      <c r="AD164" s="179"/>
      <c r="AE164" s="179"/>
      <c r="AF164" s="99">
        <f t="shared" si="11"/>
        <v>5298850.5</v>
      </c>
      <c r="AG164" s="125">
        <v>5298851</v>
      </c>
      <c r="AH164" s="86"/>
      <c r="AI164" s="58"/>
      <c r="AJ164" s="58"/>
      <c r="AK164" s="68">
        <f t="shared" si="12"/>
        <v>5298850.5</v>
      </c>
      <c r="AL164" s="125">
        <v>5298851</v>
      </c>
      <c r="AM164" s="58"/>
      <c r="AN164" s="58"/>
      <c r="AO164" s="58"/>
      <c r="AP164" s="94">
        <f t="shared" si="13"/>
        <v>5298850.5</v>
      </c>
      <c r="AQ164" s="125">
        <v>5298851</v>
      </c>
      <c r="AR164" s="58"/>
      <c r="AS164" s="58"/>
      <c r="AT164" s="58"/>
      <c r="AU164" s="90">
        <f t="shared" si="14"/>
        <v>5298850.5</v>
      </c>
      <c r="AV164" s="125">
        <v>5298851</v>
      </c>
      <c r="AW164" s="58"/>
      <c r="AX164" s="58"/>
      <c r="AY164" s="58"/>
      <c r="AZ164" s="122">
        <f t="shared" si="6"/>
        <v>21195402</v>
      </c>
      <c r="BA164" s="179"/>
      <c r="BB164" s="69"/>
    </row>
    <row r="165" spans="1:54" ht="25.5">
      <c r="A165" s="205"/>
      <c r="B165" s="218"/>
      <c r="C165" s="207"/>
      <c r="D165" s="207"/>
      <c r="E165" s="202"/>
      <c r="F165" s="205"/>
      <c r="G165" s="70">
        <v>28</v>
      </c>
      <c r="H165" s="70">
        <v>3</v>
      </c>
      <c r="I165" s="70">
        <v>33</v>
      </c>
      <c r="J165" s="70">
        <v>11</v>
      </c>
      <c r="K165" s="70">
        <v>541</v>
      </c>
      <c r="L165" s="70">
        <v>95</v>
      </c>
      <c r="M165" s="70">
        <v>15</v>
      </c>
      <c r="N165" s="78" t="s">
        <v>344</v>
      </c>
      <c r="O165" s="79">
        <v>47836845</v>
      </c>
      <c r="P165" s="209"/>
      <c r="Q165" s="211"/>
      <c r="R165" s="179"/>
      <c r="S165" s="179"/>
      <c r="T165" s="179"/>
      <c r="U165" s="179"/>
      <c r="V165" s="179"/>
      <c r="W165" s="179"/>
      <c r="X165" s="179"/>
      <c r="Y165" s="179"/>
      <c r="Z165" s="179"/>
      <c r="AA165" s="179"/>
      <c r="AB165" s="179"/>
      <c r="AC165" s="179"/>
      <c r="AD165" s="179"/>
      <c r="AE165" s="179"/>
      <c r="AF165" s="99">
        <f t="shared" si="11"/>
        <v>11959211.25</v>
      </c>
      <c r="AG165" s="125">
        <v>11959211</v>
      </c>
      <c r="AH165" s="86"/>
      <c r="AI165" s="58"/>
      <c r="AJ165" s="58"/>
      <c r="AK165" s="68">
        <f t="shared" si="12"/>
        <v>11959211.25</v>
      </c>
      <c r="AL165" s="125">
        <v>11959211</v>
      </c>
      <c r="AM165" s="58"/>
      <c r="AN165" s="58"/>
      <c r="AO165" s="58"/>
      <c r="AP165" s="94">
        <f t="shared" si="13"/>
        <v>11959211.25</v>
      </c>
      <c r="AQ165" s="125">
        <v>11959211</v>
      </c>
      <c r="AR165" s="58"/>
      <c r="AS165" s="58"/>
      <c r="AT165" s="58"/>
      <c r="AU165" s="90">
        <f t="shared" si="14"/>
        <v>11959211.25</v>
      </c>
      <c r="AV165" s="125">
        <v>11959211</v>
      </c>
      <c r="AW165" s="58"/>
      <c r="AX165" s="58"/>
      <c r="AY165" s="58"/>
      <c r="AZ165" s="122">
        <f t="shared" si="6"/>
        <v>47836845</v>
      </c>
      <c r="BA165" s="179"/>
      <c r="BB165" s="69"/>
    </row>
    <row r="166" spans="1:54" ht="25.5">
      <c r="A166" s="205"/>
      <c r="B166" s="218"/>
      <c r="C166" s="207"/>
      <c r="D166" s="207"/>
      <c r="E166" s="202"/>
      <c r="F166" s="205"/>
      <c r="G166" s="70">
        <v>28</v>
      </c>
      <c r="H166" s="70">
        <v>3</v>
      </c>
      <c r="I166" s="70">
        <v>33</v>
      </c>
      <c r="J166" s="70">
        <v>11</v>
      </c>
      <c r="K166" s="70">
        <v>541</v>
      </c>
      <c r="L166" s="70">
        <v>95</v>
      </c>
      <c r="M166" s="70">
        <v>16</v>
      </c>
      <c r="N166" s="78" t="s">
        <v>345</v>
      </c>
      <c r="O166" s="79">
        <v>41465409</v>
      </c>
      <c r="P166" s="209"/>
      <c r="Q166" s="211"/>
      <c r="R166" s="179"/>
      <c r="S166" s="179"/>
      <c r="T166" s="179"/>
      <c r="U166" s="179"/>
      <c r="V166" s="179"/>
      <c r="W166" s="179"/>
      <c r="X166" s="179"/>
      <c r="Y166" s="179"/>
      <c r="Z166" s="179"/>
      <c r="AA166" s="179"/>
      <c r="AB166" s="179"/>
      <c r="AC166" s="179"/>
      <c r="AD166" s="179"/>
      <c r="AE166" s="179"/>
      <c r="AF166" s="99">
        <f t="shared" si="11"/>
        <v>10366352.25</v>
      </c>
      <c r="AG166" s="125">
        <v>10366352</v>
      </c>
      <c r="AH166" s="86"/>
      <c r="AI166" s="58"/>
      <c r="AJ166" s="58"/>
      <c r="AK166" s="68">
        <f t="shared" si="12"/>
        <v>10366352.25</v>
      </c>
      <c r="AL166" s="125">
        <v>10366352</v>
      </c>
      <c r="AM166" s="58"/>
      <c r="AN166" s="58"/>
      <c r="AO166" s="58"/>
      <c r="AP166" s="94">
        <f t="shared" si="13"/>
        <v>10366352.25</v>
      </c>
      <c r="AQ166" s="125">
        <v>10366352</v>
      </c>
      <c r="AR166" s="58"/>
      <c r="AS166" s="58"/>
      <c r="AT166" s="58"/>
      <c r="AU166" s="90">
        <f t="shared" si="14"/>
        <v>10366352.25</v>
      </c>
      <c r="AV166" s="125">
        <v>10366352</v>
      </c>
      <c r="AW166" s="58"/>
      <c r="AX166" s="58"/>
      <c r="AY166" s="58"/>
      <c r="AZ166" s="122">
        <f t="shared" si="6"/>
        <v>41465409</v>
      </c>
      <c r="BA166" s="179"/>
      <c r="BB166" s="69"/>
    </row>
    <row r="167" spans="1:54" ht="25.5">
      <c r="A167" s="205"/>
      <c r="B167" s="218"/>
      <c r="C167" s="207"/>
      <c r="D167" s="207"/>
      <c r="E167" s="202"/>
      <c r="F167" s="205"/>
      <c r="G167" s="70">
        <v>28</v>
      </c>
      <c r="H167" s="70">
        <v>3</v>
      </c>
      <c r="I167" s="70">
        <v>33</v>
      </c>
      <c r="J167" s="70">
        <v>11</v>
      </c>
      <c r="K167" s="70">
        <v>541</v>
      </c>
      <c r="L167" s="70">
        <v>95</v>
      </c>
      <c r="M167" s="70">
        <v>17</v>
      </c>
      <c r="N167" s="78" t="s">
        <v>346</v>
      </c>
      <c r="O167" s="79">
        <v>58539401</v>
      </c>
      <c r="P167" s="209"/>
      <c r="Q167" s="211"/>
      <c r="R167" s="179"/>
      <c r="S167" s="179"/>
      <c r="T167" s="179"/>
      <c r="U167" s="179"/>
      <c r="V167" s="179"/>
      <c r="W167" s="179"/>
      <c r="X167" s="179"/>
      <c r="Y167" s="179"/>
      <c r="Z167" s="179"/>
      <c r="AA167" s="179"/>
      <c r="AB167" s="179"/>
      <c r="AC167" s="179"/>
      <c r="AD167" s="179"/>
      <c r="AE167" s="179"/>
      <c r="AF167" s="99">
        <f t="shared" si="11"/>
        <v>14634850.25</v>
      </c>
      <c r="AG167" s="125">
        <v>14634850</v>
      </c>
      <c r="AH167" s="86"/>
      <c r="AI167" s="58"/>
      <c r="AJ167" s="58"/>
      <c r="AK167" s="68">
        <f t="shared" si="12"/>
        <v>14634850.25</v>
      </c>
      <c r="AL167" s="125">
        <v>14634850</v>
      </c>
      <c r="AM167" s="58"/>
      <c r="AN167" s="58"/>
      <c r="AO167" s="58"/>
      <c r="AP167" s="94">
        <f t="shared" si="13"/>
        <v>14634850.25</v>
      </c>
      <c r="AQ167" s="125">
        <v>14634850</v>
      </c>
      <c r="AR167" s="58"/>
      <c r="AS167" s="58"/>
      <c r="AT167" s="58"/>
      <c r="AU167" s="90">
        <f t="shared" si="14"/>
        <v>14634850.25</v>
      </c>
      <c r="AV167" s="125">
        <v>14634850</v>
      </c>
      <c r="AW167" s="58"/>
      <c r="AX167" s="58"/>
      <c r="AY167" s="58"/>
      <c r="AZ167" s="122">
        <f t="shared" si="6"/>
        <v>58539401</v>
      </c>
      <c r="BA167" s="179"/>
      <c r="BB167" s="69"/>
    </row>
    <row r="168" spans="1:54" ht="25.5">
      <c r="A168" s="205"/>
      <c r="B168" s="218"/>
      <c r="C168" s="207"/>
      <c r="D168" s="207"/>
      <c r="E168" s="202"/>
      <c r="F168" s="205"/>
      <c r="G168" s="70">
        <v>28</v>
      </c>
      <c r="H168" s="70">
        <v>3</v>
      </c>
      <c r="I168" s="70">
        <v>33</v>
      </c>
      <c r="J168" s="70">
        <v>11</v>
      </c>
      <c r="K168" s="70">
        <v>541</v>
      </c>
      <c r="L168" s="70">
        <v>95</v>
      </c>
      <c r="M168" s="70">
        <v>18</v>
      </c>
      <c r="N168" s="78" t="s">
        <v>347</v>
      </c>
      <c r="O168" s="79">
        <v>2546463</v>
      </c>
      <c r="P168" s="209"/>
      <c r="Q168" s="211"/>
      <c r="R168" s="179"/>
      <c r="S168" s="179"/>
      <c r="T168" s="179"/>
      <c r="U168" s="179"/>
      <c r="V168" s="179"/>
      <c r="W168" s="179"/>
      <c r="X168" s="179"/>
      <c r="Y168" s="179"/>
      <c r="Z168" s="179"/>
      <c r="AA168" s="179"/>
      <c r="AB168" s="179"/>
      <c r="AC168" s="179"/>
      <c r="AD168" s="179"/>
      <c r="AE168" s="179"/>
      <c r="AF168" s="99">
        <f t="shared" si="11"/>
        <v>636615.75</v>
      </c>
      <c r="AG168" s="125">
        <v>636616</v>
      </c>
      <c r="AH168" s="86"/>
      <c r="AI168" s="58"/>
      <c r="AJ168" s="58"/>
      <c r="AK168" s="68">
        <f t="shared" si="12"/>
        <v>636615.75</v>
      </c>
      <c r="AL168" s="125">
        <v>636616</v>
      </c>
      <c r="AM168" s="58"/>
      <c r="AN168" s="58"/>
      <c r="AO168" s="58"/>
      <c r="AP168" s="94">
        <f t="shared" si="13"/>
        <v>636615.75</v>
      </c>
      <c r="AQ168" s="125">
        <v>636616</v>
      </c>
      <c r="AR168" s="58"/>
      <c r="AS168" s="58"/>
      <c r="AT168" s="58"/>
      <c r="AU168" s="90">
        <f t="shared" si="14"/>
        <v>636615.75</v>
      </c>
      <c r="AV168" s="125">
        <v>636616</v>
      </c>
      <c r="AW168" s="58"/>
      <c r="AX168" s="58"/>
      <c r="AY168" s="58"/>
      <c r="AZ168" s="122">
        <f t="shared" si="6"/>
        <v>2546463</v>
      </c>
      <c r="BA168" s="179"/>
      <c r="BB168" s="69"/>
    </row>
    <row r="169" spans="1:54" ht="38.25">
      <c r="A169" s="205"/>
      <c r="B169" s="218"/>
      <c r="C169" s="207"/>
      <c r="D169" s="207"/>
      <c r="E169" s="202"/>
      <c r="F169" s="205"/>
      <c r="G169" s="70">
        <v>28</v>
      </c>
      <c r="H169" s="70">
        <v>3</v>
      </c>
      <c r="I169" s="70">
        <v>33</v>
      </c>
      <c r="J169" s="70">
        <v>11</v>
      </c>
      <c r="K169" s="70">
        <v>541</v>
      </c>
      <c r="L169" s="70">
        <v>95</v>
      </c>
      <c r="M169" s="70">
        <v>19</v>
      </c>
      <c r="N169" s="78" t="s">
        <v>348</v>
      </c>
      <c r="O169" s="79">
        <v>2649425</v>
      </c>
      <c r="P169" s="209"/>
      <c r="Q169" s="211"/>
      <c r="R169" s="179"/>
      <c r="S169" s="179"/>
      <c r="T169" s="179"/>
      <c r="U169" s="179"/>
      <c r="V169" s="179"/>
      <c r="W169" s="179"/>
      <c r="X169" s="179"/>
      <c r="Y169" s="179"/>
      <c r="Z169" s="179"/>
      <c r="AA169" s="179"/>
      <c r="AB169" s="179"/>
      <c r="AC169" s="179"/>
      <c r="AD169" s="179"/>
      <c r="AE169" s="179"/>
      <c r="AF169" s="99">
        <f t="shared" si="11"/>
        <v>662356.25</v>
      </c>
      <c r="AG169" s="125">
        <v>662356</v>
      </c>
      <c r="AH169" s="86"/>
      <c r="AI169" s="58"/>
      <c r="AJ169" s="58"/>
      <c r="AK169" s="68">
        <f t="shared" si="12"/>
        <v>662356.25</v>
      </c>
      <c r="AL169" s="125">
        <v>662356</v>
      </c>
      <c r="AM169" s="58"/>
      <c r="AN169" s="58"/>
      <c r="AO169" s="58"/>
      <c r="AP169" s="94">
        <f t="shared" si="13"/>
        <v>662356.25</v>
      </c>
      <c r="AQ169" s="125">
        <v>662356</v>
      </c>
      <c r="AR169" s="58"/>
      <c r="AS169" s="58"/>
      <c r="AT169" s="58"/>
      <c r="AU169" s="90">
        <f t="shared" si="14"/>
        <v>662356.25</v>
      </c>
      <c r="AV169" s="125">
        <v>662356</v>
      </c>
      <c r="AW169" s="58"/>
      <c r="AX169" s="58"/>
      <c r="AY169" s="58"/>
      <c r="AZ169" s="122">
        <f t="shared" si="6"/>
        <v>2649425</v>
      </c>
      <c r="BA169" s="179"/>
      <c r="BB169" s="69"/>
    </row>
    <row r="170" spans="1:54" ht="25.5">
      <c r="A170" s="205"/>
      <c r="B170" s="218"/>
      <c r="C170" s="207"/>
      <c r="D170" s="207"/>
      <c r="E170" s="202"/>
      <c r="F170" s="205"/>
      <c r="G170" s="70">
        <v>28</v>
      </c>
      <c r="H170" s="70">
        <v>3</v>
      </c>
      <c r="I170" s="70">
        <v>33</v>
      </c>
      <c r="J170" s="70">
        <v>11</v>
      </c>
      <c r="K170" s="70">
        <v>541</v>
      </c>
      <c r="L170" s="70">
        <v>95</v>
      </c>
      <c r="M170" s="70">
        <v>20</v>
      </c>
      <c r="N170" s="78" t="s">
        <v>349</v>
      </c>
      <c r="O170" s="79">
        <v>15896551</v>
      </c>
      <c r="P170" s="209"/>
      <c r="Q170" s="211"/>
      <c r="R170" s="179"/>
      <c r="S170" s="179"/>
      <c r="T170" s="179"/>
      <c r="U170" s="179"/>
      <c r="V170" s="179"/>
      <c r="W170" s="179"/>
      <c r="X170" s="179"/>
      <c r="Y170" s="179"/>
      <c r="Z170" s="179"/>
      <c r="AA170" s="179"/>
      <c r="AB170" s="179"/>
      <c r="AC170" s="179"/>
      <c r="AD170" s="179"/>
      <c r="AE170" s="179"/>
      <c r="AF170" s="99">
        <f t="shared" si="11"/>
        <v>3974137.75</v>
      </c>
      <c r="AG170" s="125">
        <v>3974138</v>
      </c>
      <c r="AH170" s="86"/>
      <c r="AI170" s="58"/>
      <c r="AJ170" s="58"/>
      <c r="AK170" s="68">
        <f t="shared" si="12"/>
        <v>3974137.75</v>
      </c>
      <c r="AL170" s="125">
        <v>3974138</v>
      </c>
      <c r="AM170" s="58"/>
      <c r="AN170" s="58"/>
      <c r="AO170" s="58"/>
      <c r="AP170" s="94">
        <f t="shared" si="13"/>
        <v>3974137.75</v>
      </c>
      <c r="AQ170" s="125">
        <v>3974138</v>
      </c>
      <c r="AR170" s="58"/>
      <c r="AS170" s="58"/>
      <c r="AT170" s="58"/>
      <c r="AU170" s="90">
        <f t="shared" si="14"/>
        <v>3974137.75</v>
      </c>
      <c r="AV170" s="125">
        <v>3974138</v>
      </c>
      <c r="AW170" s="58"/>
      <c r="AX170" s="58"/>
      <c r="AY170" s="58"/>
      <c r="AZ170" s="122">
        <f>AF170+AK170+AP170+AU170</f>
        <v>15896551</v>
      </c>
      <c r="BA170" s="179"/>
      <c r="BB170" s="69"/>
    </row>
    <row r="171" spans="1:54" ht="25.5">
      <c r="A171" s="205"/>
      <c r="B171" s="218"/>
      <c r="C171" s="207"/>
      <c r="D171" s="207"/>
      <c r="E171" s="202"/>
      <c r="F171" s="205"/>
      <c r="G171" s="70">
        <v>28</v>
      </c>
      <c r="H171" s="70">
        <v>3</v>
      </c>
      <c r="I171" s="70">
        <v>33</v>
      </c>
      <c r="J171" s="70">
        <v>11</v>
      </c>
      <c r="K171" s="70">
        <v>541</v>
      </c>
      <c r="L171" s="70">
        <v>95</v>
      </c>
      <c r="M171" s="70">
        <v>21</v>
      </c>
      <c r="N171" s="78" t="s">
        <v>350</v>
      </c>
      <c r="O171" s="79">
        <v>5298850</v>
      </c>
      <c r="P171" s="209"/>
      <c r="Q171" s="211"/>
      <c r="R171" s="179"/>
      <c r="S171" s="179"/>
      <c r="T171" s="179"/>
      <c r="U171" s="179"/>
      <c r="V171" s="179"/>
      <c r="W171" s="179"/>
      <c r="X171" s="179"/>
      <c r="Y171" s="179"/>
      <c r="Z171" s="179"/>
      <c r="AA171" s="179"/>
      <c r="AB171" s="179"/>
      <c r="AC171" s="179"/>
      <c r="AD171" s="179"/>
      <c r="AE171" s="179"/>
      <c r="AF171" s="99">
        <f t="shared" si="11"/>
        <v>1324712.5</v>
      </c>
      <c r="AG171" s="125">
        <v>1324713</v>
      </c>
      <c r="AH171" s="86"/>
      <c r="AI171" s="58"/>
      <c r="AJ171" s="58"/>
      <c r="AK171" s="68">
        <f t="shared" si="12"/>
        <v>1324712.5</v>
      </c>
      <c r="AL171" s="125">
        <v>1324713</v>
      </c>
      <c r="AM171" s="58"/>
      <c r="AN171" s="58"/>
      <c r="AO171" s="58"/>
      <c r="AP171" s="94">
        <f t="shared" si="13"/>
        <v>1324712.5</v>
      </c>
      <c r="AQ171" s="125">
        <v>1324713</v>
      </c>
      <c r="AR171" s="58"/>
      <c r="AS171" s="58"/>
      <c r="AT171" s="58"/>
      <c r="AU171" s="90">
        <f t="shared" si="14"/>
        <v>1324712.5</v>
      </c>
      <c r="AV171" s="125">
        <v>1324713</v>
      </c>
      <c r="AW171" s="58"/>
      <c r="AX171" s="58"/>
      <c r="AY171" s="58"/>
      <c r="AZ171" s="122">
        <f>AF171+AK171+AP171+AU171</f>
        <v>5298850</v>
      </c>
      <c r="BA171" s="179"/>
      <c r="BB171" s="69"/>
    </row>
    <row r="172" spans="1:54" ht="25.5">
      <c r="A172" s="206"/>
      <c r="B172" s="218"/>
      <c r="C172" s="207"/>
      <c r="D172" s="207"/>
      <c r="E172" s="203"/>
      <c r="F172" s="206"/>
      <c r="G172" s="70">
        <v>28</v>
      </c>
      <c r="H172" s="70">
        <v>3</v>
      </c>
      <c r="I172" s="70">
        <v>33</v>
      </c>
      <c r="J172" s="70">
        <v>11</v>
      </c>
      <c r="K172" s="70">
        <v>541</v>
      </c>
      <c r="L172" s="70">
        <v>95</v>
      </c>
      <c r="M172" s="70">
        <v>22</v>
      </c>
      <c r="N172" s="78" t="s">
        <v>351</v>
      </c>
      <c r="O172" s="79">
        <v>2649425</v>
      </c>
      <c r="P172" s="210"/>
      <c r="Q172" s="211"/>
      <c r="R172" s="177"/>
      <c r="S172" s="177"/>
      <c r="T172" s="177"/>
      <c r="U172" s="177"/>
      <c r="V172" s="177"/>
      <c r="W172" s="177"/>
      <c r="X172" s="177"/>
      <c r="Y172" s="177"/>
      <c r="Z172" s="177"/>
      <c r="AA172" s="177"/>
      <c r="AB172" s="177"/>
      <c r="AC172" s="177"/>
      <c r="AD172" s="177"/>
      <c r="AE172" s="177"/>
      <c r="AF172" s="99">
        <f t="shared" si="11"/>
        <v>662356.25</v>
      </c>
      <c r="AG172" s="125">
        <v>662356</v>
      </c>
      <c r="AH172" s="86"/>
      <c r="AI172" s="58"/>
      <c r="AJ172" s="58"/>
      <c r="AK172" s="68">
        <f t="shared" si="12"/>
        <v>662356.25</v>
      </c>
      <c r="AL172" s="125">
        <v>662356</v>
      </c>
      <c r="AM172" s="58"/>
      <c r="AN172" s="58"/>
      <c r="AO172" s="58"/>
      <c r="AP172" s="94">
        <f t="shared" si="13"/>
        <v>662356.25</v>
      </c>
      <c r="AQ172" s="125">
        <v>662356</v>
      </c>
      <c r="AR172" s="58"/>
      <c r="AS172" s="58"/>
      <c r="AT172" s="58"/>
      <c r="AU172" s="90">
        <f t="shared" si="14"/>
        <v>662356.25</v>
      </c>
      <c r="AV172" s="125">
        <v>662356</v>
      </c>
      <c r="AW172" s="58"/>
      <c r="AX172" s="58"/>
      <c r="AY172" s="58"/>
      <c r="AZ172" s="122">
        <f>AF172+AK172+AP172+AU172</f>
        <v>2649425</v>
      </c>
      <c r="BA172" s="177"/>
      <c r="BB172" s="69"/>
    </row>
    <row r="173" spans="1:54" ht="15">
      <c r="A173" s="3"/>
      <c r="B173" s="3"/>
      <c r="C173" s="3"/>
      <c r="D173" s="3"/>
      <c r="E173" s="4"/>
      <c r="F173" s="3"/>
      <c r="G173" s="3"/>
      <c r="H173" s="3"/>
      <c r="I173" s="3"/>
      <c r="J173" s="3"/>
      <c r="K173" s="3"/>
      <c r="L173" s="3"/>
      <c r="M173" s="3"/>
      <c r="N173" s="3"/>
      <c r="O173" s="3"/>
      <c r="P173" s="3"/>
      <c r="Q173" s="3"/>
      <c r="R173" s="3"/>
      <c r="S173" s="4"/>
      <c r="T173" s="3"/>
      <c r="U173" s="3"/>
      <c r="V173" s="3"/>
      <c r="W173" s="3"/>
      <c r="X173" s="3"/>
      <c r="Y173" s="3"/>
      <c r="Z173" s="3"/>
      <c r="AA173" s="3"/>
      <c r="AB173" s="3"/>
      <c r="AC173" s="3"/>
      <c r="AD173" s="3"/>
      <c r="AE173" s="3"/>
      <c r="AG173" s="3"/>
      <c r="AH173" s="3"/>
      <c r="AI173" s="3"/>
      <c r="AJ173" s="3"/>
      <c r="AK173" s="92"/>
      <c r="AL173" s="3"/>
      <c r="AM173" s="3"/>
      <c r="AN173" s="3"/>
      <c r="AO173" s="3"/>
      <c r="AP173" s="92"/>
      <c r="AQ173" s="3"/>
      <c r="AR173" s="3"/>
      <c r="AS173" s="3"/>
      <c r="AT173" s="3"/>
      <c r="AU173" s="92"/>
      <c r="AV173" s="3"/>
      <c r="AW173" s="3"/>
      <c r="AX173" s="3"/>
      <c r="AY173" s="3"/>
      <c r="BA173" s="3"/>
      <c r="BB173" s="3"/>
    </row>
    <row r="174" spans="1:54" ht="15">
      <c r="A174" s="3"/>
      <c r="B174" s="3"/>
      <c r="C174" s="3"/>
      <c r="D174" s="3"/>
      <c r="E174" s="4"/>
      <c r="F174" s="3"/>
      <c r="G174" s="3"/>
      <c r="H174" s="3"/>
      <c r="I174" s="3"/>
      <c r="J174" s="3"/>
      <c r="K174" s="3"/>
      <c r="L174" s="3"/>
      <c r="M174" s="3"/>
      <c r="N174" s="3"/>
      <c r="O174" s="3"/>
      <c r="P174" s="3"/>
      <c r="Q174" s="3"/>
      <c r="R174" s="3"/>
      <c r="S174" s="4"/>
      <c r="T174" s="3"/>
      <c r="U174" s="3"/>
      <c r="V174" s="3"/>
      <c r="W174" s="3"/>
      <c r="X174" s="3"/>
      <c r="Y174" s="3"/>
      <c r="Z174" s="3"/>
      <c r="AA174" s="3"/>
      <c r="AB174" s="3"/>
      <c r="AC174" s="3"/>
      <c r="AD174" s="3"/>
      <c r="AE174" s="3"/>
      <c r="AG174" s="3"/>
      <c r="AH174" s="3"/>
      <c r="AI174" s="3"/>
      <c r="AJ174" s="3"/>
      <c r="AK174" s="92"/>
      <c r="AL174" s="3"/>
      <c r="AM174" s="3"/>
      <c r="AN174" s="3"/>
      <c r="AO174" s="3"/>
      <c r="AP174" s="92"/>
      <c r="AQ174" s="3"/>
      <c r="AR174" s="3"/>
      <c r="AS174" s="3"/>
      <c r="AT174" s="3"/>
      <c r="AU174" s="92"/>
      <c r="AV174" s="3"/>
      <c r="AW174" s="3"/>
      <c r="AX174" s="3"/>
      <c r="AY174" s="3"/>
      <c r="BA174" s="3"/>
      <c r="BB174" s="3"/>
    </row>
    <row r="175" spans="1:54" ht="15">
      <c r="A175" s="3"/>
      <c r="B175" s="3"/>
      <c r="C175" s="3"/>
      <c r="D175" s="3"/>
      <c r="E175" s="4"/>
      <c r="F175" s="3"/>
      <c r="G175" s="3"/>
      <c r="H175" s="3"/>
      <c r="I175" s="3"/>
      <c r="J175" s="3"/>
      <c r="K175" s="3"/>
      <c r="L175" s="3"/>
      <c r="M175" s="3"/>
      <c r="N175" s="3"/>
      <c r="O175" s="3"/>
      <c r="P175" s="3"/>
      <c r="Q175" s="3"/>
      <c r="R175" s="3"/>
      <c r="S175" s="4"/>
      <c r="T175" s="3"/>
      <c r="U175" s="3"/>
      <c r="V175" s="3"/>
      <c r="W175" s="3"/>
      <c r="X175" s="3"/>
      <c r="Y175" s="3"/>
      <c r="Z175" s="3"/>
      <c r="AA175" s="3"/>
      <c r="AB175" s="3"/>
      <c r="AC175" s="3"/>
      <c r="AD175" s="3"/>
      <c r="AE175" s="3"/>
      <c r="AG175" s="3"/>
      <c r="AH175" s="3"/>
      <c r="AI175" s="3"/>
      <c r="AJ175" s="3"/>
      <c r="AK175" s="92"/>
      <c r="AL175" s="3"/>
      <c r="AM175" s="3"/>
      <c r="AN175" s="3"/>
      <c r="AO175" s="3"/>
      <c r="AP175" s="92"/>
      <c r="AQ175" s="3"/>
      <c r="AR175" s="3"/>
      <c r="AS175" s="3"/>
      <c r="AT175" s="3"/>
      <c r="AU175" s="92"/>
      <c r="AV175" s="3"/>
      <c r="AW175" s="3"/>
      <c r="AX175" s="3"/>
      <c r="AY175" s="3"/>
      <c r="BA175" s="3"/>
      <c r="BB175" s="3"/>
    </row>
    <row r="176" spans="1:54" ht="15">
      <c r="A176" s="3"/>
      <c r="B176" s="3"/>
      <c r="C176" s="3"/>
      <c r="D176" s="3"/>
      <c r="E176" s="4"/>
      <c r="F176" s="3"/>
      <c r="G176" s="3"/>
      <c r="H176" s="3"/>
      <c r="I176" s="3"/>
      <c r="J176" s="3"/>
      <c r="K176" s="3"/>
      <c r="L176" s="3"/>
      <c r="M176" s="3"/>
      <c r="N176" s="3"/>
      <c r="O176" s="3"/>
      <c r="P176" s="3"/>
      <c r="Q176" s="3"/>
      <c r="R176" s="3"/>
      <c r="S176" s="4"/>
      <c r="T176" s="3"/>
      <c r="U176" s="3"/>
      <c r="V176" s="3"/>
      <c r="W176" s="3"/>
      <c r="X176" s="3"/>
      <c r="Y176" s="3"/>
      <c r="Z176" s="3"/>
      <c r="AA176" s="3"/>
      <c r="AB176" s="3"/>
      <c r="AC176" s="3"/>
      <c r="AD176" s="3"/>
      <c r="AE176" s="3"/>
      <c r="AG176" s="3"/>
      <c r="AH176" s="3"/>
      <c r="AI176" s="3"/>
      <c r="AJ176" s="3"/>
      <c r="AK176" s="92"/>
      <c r="AL176" s="3"/>
      <c r="AM176" s="3"/>
      <c r="AN176" s="3"/>
      <c r="AO176" s="3"/>
      <c r="AP176" s="92"/>
      <c r="AQ176" s="3"/>
      <c r="AR176" s="3"/>
      <c r="AS176" s="3"/>
      <c r="AT176" s="3"/>
      <c r="AU176" s="92"/>
      <c r="AV176" s="3"/>
      <c r="AW176" s="3"/>
      <c r="AX176" s="3"/>
      <c r="AY176" s="3"/>
      <c r="BA176" s="3"/>
      <c r="BB176" s="3"/>
    </row>
    <row r="177" spans="1:54" ht="15">
      <c r="A177" s="3"/>
      <c r="B177" s="3"/>
      <c r="C177" s="3"/>
      <c r="D177" s="3"/>
      <c r="E177" s="4"/>
      <c r="F177" s="3"/>
      <c r="G177" s="3"/>
      <c r="H177" s="3"/>
      <c r="I177" s="3"/>
      <c r="J177" s="3"/>
      <c r="K177" s="3"/>
      <c r="L177" s="3"/>
      <c r="M177" s="3"/>
      <c r="N177" s="3"/>
      <c r="O177" s="3"/>
      <c r="P177" s="3"/>
      <c r="Q177" s="3"/>
      <c r="R177" s="3"/>
      <c r="S177" s="4"/>
      <c r="T177" s="3"/>
      <c r="U177" s="3"/>
      <c r="V177" s="3"/>
      <c r="W177" s="3"/>
      <c r="X177" s="3"/>
      <c r="Y177" s="3"/>
      <c r="Z177" s="3"/>
      <c r="AA177" s="3"/>
      <c r="AB177" s="3"/>
      <c r="AC177" s="3"/>
      <c r="AD177" s="3"/>
      <c r="AE177" s="3"/>
      <c r="AG177" s="3"/>
      <c r="AH177" s="3"/>
      <c r="AI177" s="3"/>
      <c r="AJ177" s="3"/>
      <c r="AK177" s="92"/>
      <c r="AL177" s="3"/>
      <c r="AM177" s="3"/>
      <c r="AN177" s="3"/>
      <c r="AO177" s="3"/>
      <c r="AP177" s="92"/>
      <c r="AQ177" s="3"/>
      <c r="AR177" s="3"/>
      <c r="AS177" s="3"/>
      <c r="AT177" s="3"/>
      <c r="AU177" s="92"/>
      <c r="AV177" s="3"/>
      <c r="AW177" s="3"/>
      <c r="AX177" s="3"/>
      <c r="AY177" s="3"/>
      <c r="BA177" s="3"/>
      <c r="BB177" s="3"/>
    </row>
    <row r="178" spans="1:54" ht="15">
      <c r="A178" s="3"/>
      <c r="B178" s="3"/>
      <c r="C178" s="3"/>
      <c r="D178" s="3"/>
      <c r="E178" s="4"/>
      <c r="F178" s="3"/>
      <c r="G178" s="3"/>
      <c r="H178" s="3"/>
      <c r="I178" s="3"/>
      <c r="J178" s="3"/>
      <c r="K178" s="3"/>
      <c r="L178" s="3"/>
      <c r="M178" s="3"/>
      <c r="N178" s="3"/>
      <c r="O178" s="3"/>
      <c r="P178" s="3"/>
      <c r="Q178" s="3"/>
      <c r="R178" s="3"/>
      <c r="S178" s="4"/>
      <c r="T178" s="3"/>
      <c r="U178" s="3"/>
      <c r="V178" s="3"/>
      <c r="W178" s="3"/>
      <c r="X178" s="3"/>
      <c r="Y178" s="3"/>
      <c r="Z178" s="3"/>
      <c r="AA178" s="3"/>
      <c r="AB178" s="3"/>
      <c r="AC178" s="3"/>
      <c r="AD178" s="3"/>
      <c r="AE178" s="3"/>
      <c r="AG178" s="3"/>
      <c r="AH178" s="3"/>
      <c r="AI178" s="3"/>
      <c r="AJ178" s="3"/>
      <c r="AK178" s="92"/>
      <c r="AL178" s="3"/>
      <c r="AM178" s="3"/>
      <c r="AN178" s="3"/>
      <c r="AO178" s="3"/>
      <c r="AP178" s="92"/>
      <c r="AQ178" s="3"/>
      <c r="AR178" s="3"/>
      <c r="AS178" s="3"/>
      <c r="AT178" s="3"/>
      <c r="AU178" s="92"/>
      <c r="AV178" s="3"/>
      <c r="AW178" s="3"/>
      <c r="AX178" s="3"/>
      <c r="AY178" s="3"/>
      <c r="BA178" s="3"/>
      <c r="BB178" s="3"/>
    </row>
    <row r="179" spans="1:54" ht="15">
      <c r="A179" s="3"/>
      <c r="B179" s="3"/>
      <c r="C179" s="3"/>
      <c r="D179" s="3"/>
      <c r="E179" s="4"/>
      <c r="F179" s="3"/>
      <c r="G179" s="3"/>
      <c r="H179" s="3"/>
      <c r="I179" s="3"/>
      <c r="J179" s="3"/>
      <c r="K179" s="3"/>
      <c r="L179" s="3"/>
      <c r="M179" s="3"/>
      <c r="N179" s="3"/>
      <c r="O179" s="3"/>
      <c r="P179" s="3"/>
      <c r="Q179" s="3"/>
      <c r="R179" s="3"/>
      <c r="S179" s="4"/>
      <c r="T179" s="3"/>
      <c r="U179" s="3"/>
      <c r="V179" s="3"/>
      <c r="W179" s="3"/>
      <c r="X179" s="3"/>
      <c r="Y179" s="3"/>
      <c r="Z179" s="3"/>
      <c r="AA179" s="3"/>
      <c r="AB179" s="3"/>
      <c r="AC179" s="3"/>
      <c r="AD179" s="3"/>
      <c r="AE179" s="3"/>
      <c r="AG179" s="3"/>
      <c r="AH179" s="3"/>
      <c r="AI179" s="3"/>
      <c r="AJ179" s="3"/>
      <c r="AK179" s="92"/>
      <c r="AL179" s="3"/>
      <c r="AM179" s="3"/>
      <c r="AN179" s="3"/>
      <c r="AO179" s="3"/>
      <c r="AP179" s="92"/>
      <c r="AQ179" s="3"/>
      <c r="AR179" s="3"/>
      <c r="AS179" s="3"/>
      <c r="AT179" s="3"/>
      <c r="AU179" s="92"/>
      <c r="AV179" s="3"/>
      <c r="AW179" s="3"/>
      <c r="AX179" s="3"/>
      <c r="AY179" s="3"/>
      <c r="BA179" s="3"/>
      <c r="BB179" s="3"/>
    </row>
    <row r="180" spans="1:54" ht="15">
      <c r="A180" s="3"/>
      <c r="B180" s="3"/>
      <c r="C180" s="3"/>
      <c r="D180" s="3"/>
      <c r="E180" s="4"/>
      <c r="F180" s="3"/>
      <c r="G180" s="3"/>
      <c r="H180" s="3"/>
      <c r="I180" s="3"/>
      <c r="J180" s="3"/>
      <c r="K180" s="3"/>
      <c r="L180" s="3"/>
      <c r="M180" s="3"/>
      <c r="N180" s="3"/>
      <c r="O180" s="3"/>
      <c r="P180" s="3"/>
      <c r="Q180" s="3"/>
      <c r="R180" s="3"/>
      <c r="S180" s="4"/>
      <c r="T180" s="3"/>
      <c r="U180" s="3"/>
      <c r="V180" s="3"/>
      <c r="W180" s="3"/>
      <c r="X180" s="3"/>
      <c r="Y180" s="3"/>
      <c r="Z180" s="3"/>
      <c r="AA180" s="3"/>
      <c r="AB180" s="3"/>
      <c r="AC180" s="3"/>
      <c r="AD180" s="3"/>
      <c r="AE180" s="3"/>
      <c r="AG180" s="3"/>
      <c r="AH180" s="3"/>
      <c r="AI180" s="3"/>
      <c r="AJ180" s="3"/>
      <c r="AK180" s="92"/>
      <c r="AL180" s="3"/>
      <c r="AM180" s="3"/>
      <c r="AN180" s="3"/>
      <c r="AO180" s="3"/>
      <c r="AP180" s="92"/>
      <c r="AQ180" s="3"/>
      <c r="AR180" s="3"/>
      <c r="AS180" s="3"/>
      <c r="AT180" s="3"/>
      <c r="AU180" s="92"/>
      <c r="AV180" s="3"/>
      <c r="AW180" s="3"/>
      <c r="AX180" s="3"/>
      <c r="AY180" s="3"/>
      <c r="BA180" s="3"/>
      <c r="BB180" s="3"/>
    </row>
    <row r="181" spans="1:54" ht="15">
      <c r="A181" s="3"/>
      <c r="B181" s="3"/>
      <c r="C181" s="3"/>
      <c r="D181" s="3"/>
      <c r="E181" s="4"/>
      <c r="F181" s="3"/>
      <c r="G181" s="3"/>
      <c r="H181" s="3"/>
      <c r="I181" s="3"/>
      <c r="J181" s="3"/>
      <c r="K181" s="3"/>
      <c r="L181" s="3"/>
      <c r="M181" s="3"/>
      <c r="N181" s="3"/>
      <c r="O181" s="3"/>
      <c r="P181" s="3"/>
      <c r="Q181" s="3"/>
      <c r="R181" s="3"/>
      <c r="S181" s="4"/>
      <c r="T181" s="3"/>
      <c r="U181" s="3"/>
      <c r="V181" s="3"/>
      <c r="W181" s="3"/>
      <c r="X181" s="3"/>
      <c r="Y181" s="3"/>
      <c r="Z181" s="3"/>
      <c r="AA181" s="3"/>
      <c r="AB181" s="3"/>
      <c r="AC181" s="3"/>
      <c r="AD181" s="3"/>
      <c r="AE181" s="3"/>
      <c r="AG181" s="3"/>
      <c r="AH181" s="3"/>
      <c r="AI181" s="3"/>
      <c r="AJ181" s="3"/>
      <c r="AK181" s="92"/>
      <c r="AL181" s="3"/>
      <c r="AM181" s="3"/>
      <c r="AN181" s="3"/>
      <c r="AO181" s="3"/>
      <c r="AP181" s="92"/>
      <c r="AQ181" s="3"/>
      <c r="AR181" s="3"/>
      <c r="AS181" s="3"/>
      <c r="AT181" s="3"/>
      <c r="AU181" s="92"/>
      <c r="AV181" s="3"/>
      <c r="AW181" s="3"/>
      <c r="AX181" s="3"/>
      <c r="AY181" s="3"/>
      <c r="BA181" s="3"/>
      <c r="BB181" s="3"/>
    </row>
    <row r="182" spans="1:54" ht="15">
      <c r="A182" s="3"/>
      <c r="B182" s="3"/>
      <c r="C182" s="3"/>
      <c r="D182" s="3"/>
      <c r="E182" s="4"/>
      <c r="F182" s="3"/>
      <c r="G182" s="3"/>
      <c r="H182" s="3"/>
      <c r="I182" s="3"/>
      <c r="J182" s="3"/>
      <c r="K182" s="3"/>
      <c r="L182" s="3"/>
      <c r="M182" s="3"/>
      <c r="N182" s="3"/>
      <c r="O182" s="3"/>
      <c r="P182" s="3"/>
      <c r="Q182" s="3"/>
      <c r="R182" s="3"/>
      <c r="S182" s="4"/>
      <c r="T182" s="3"/>
      <c r="U182" s="3"/>
      <c r="V182" s="3"/>
      <c r="W182" s="3"/>
      <c r="X182" s="3"/>
      <c r="Y182" s="3"/>
      <c r="Z182" s="3"/>
      <c r="AA182" s="3"/>
      <c r="AB182" s="3"/>
      <c r="AC182" s="3"/>
      <c r="AD182" s="3"/>
      <c r="AE182" s="3"/>
      <c r="AG182" s="3"/>
      <c r="AH182" s="3"/>
      <c r="AI182" s="3"/>
      <c r="AJ182" s="3"/>
      <c r="AK182" s="92"/>
      <c r="AL182" s="3"/>
      <c r="AM182" s="3"/>
      <c r="AN182" s="3"/>
      <c r="AO182" s="3"/>
      <c r="AP182" s="92"/>
      <c r="AQ182" s="3"/>
      <c r="AR182" s="3"/>
      <c r="AS182" s="3"/>
      <c r="AT182" s="3"/>
      <c r="AU182" s="92"/>
      <c r="AV182" s="3"/>
      <c r="AW182" s="3"/>
      <c r="AX182" s="3"/>
      <c r="AY182" s="3"/>
      <c r="BA182" s="3"/>
      <c r="BB182" s="3"/>
    </row>
    <row r="183" spans="1:54" ht="15">
      <c r="A183" s="3"/>
      <c r="B183" s="3"/>
      <c r="C183" s="3"/>
      <c r="D183" s="3"/>
      <c r="E183" s="4"/>
      <c r="F183" s="3"/>
      <c r="G183" s="3"/>
      <c r="H183" s="3"/>
      <c r="I183" s="3"/>
      <c r="J183" s="3"/>
      <c r="K183" s="3"/>
      <c r="L183" s="3"/>
      <c r="M183" s="3"/>
      <c r="N183" s="3"/>
      <c r="O183" s="3"/>
      <c r="P183" s="3"/>
      <c r="Q183" s="3"/>
      <c r="R183" s="3"/>
      <c r="S183" s="4"/>
      <c r="T183" s="3"/>
      <c r="U183" s="3"/>
      <c r="V183" s="3"/>
      <c r="W183" s="3"/>
      <c r="X183" s="3"/>
      <c r="Y183" s="3"/>
      <c r="Z183" s="3"/>
      <c r="AA183" s="3"/>
      <c r="AB183" s="3"/>
      <c r="AC183" s="3"/>
      <c r="AD183" s="3"/>
      <c r="AE183" s="3"/>
      <c r="AG183" s="3"/>
      <c r="AH183" s="3"/>
      <c r="AI183" s="3"/>
      <c r="AJ183" s="3"/>
      <c r="AK183" s="92"/>
      <c r="AL183" s="3"/>
      <c r="AM183" s="3"/>
      <c r="AN183" s="3"/>
      <c r="AO183" s="3"/>
      <c r="AP183" s="92"/>
      <c r="AQ183" s="3"/>
      <c r="AR183" s="3"/>
      <c r="AS183" s="3"/>
      <c r="AT183" s="3"/>
      <c r="AU183" s="92"/>
      <c r="AV183" s="3"/>
      <c r="AW183" s="3"/>
      <c r="AX183" s="3"/>
      <c r="AY183" s="3"/>
      <c r="BA183" s="3"/>
      <c r="BB183" s="3"/>
    </row>
    <row r="184" spans="1:54" ht="15">
      <c r="A184" s="3"/>
      <c r="B184" s="3"/>
      <c r="C184" s="3"/>
      <c r="D184" s="3"/>
      <c r="E184" s="4"/>
      <c r="F184" s="3"/>
      <c r="G184" s="3"/>
      <c r="H184" s="3"/>
      <c r="I184" s="3"/>
      <c r="J184" s="3"/>
      <c r="K184" s="3"/>
      <c r="L184" s="3"/>
      <c r="M184" s="3"/>
      <c r="N184" s="3"/>
      <c r="O184" s="3"/>
      <c r="P184" s="3"/>
      <c r="Q184" s="3"/>
      <c r="R184" s="3"/>
      <c r="S184" s="4"/>
      <c r="T184" s="3"/>
      <c r="U184" s="3"/>
      <c r="V184" s="3"/>
      <c r="W184" s="3"/>
      <c r="X184" s="3"/>
      <c r="Y184" s="3"/>
      <c r="Z184" s="3"/>
      <c r="AA184" s="3"/>
      <c r="AB184" s="3"/>
      <c r="AC184" s="3"/>
      <c r="AD184" s="3"/>
      <c r="AE184" s="3"/>
      <c r="AG184" s="3"/>
      <c r="AH184" s="3"/>
      <c r="AI184" s="3"/>
      <c r="AJ184" s="3"/>
      <c r="AK184" s="92"/>
      <c r="AL184" s="3"/>
      <c r="AM184" s="3"/>
      <c r="AN184" s="3"/>
      <c r="AO184" s="3"/>
      <c r="AP184" s="92"/>
      <c r="AQ184" s="3"/>
      <c r="AR184" s="3"/>
      <c r="AS184" s="3"/>
      <c r="AT184" s="3"/>
      <c r="AU184" s="92"/>
      <c r="AV184" s="3"/>
      <c r="AW184" s="3"/>
      <c r="AX184" s="3"/>
      <c r="AY184" s="3"/>
      <c r="BA184" s="3"/>
      <c r="BB184" s="3"/>
    </row>
    <row r="185" spans="1:54" ht="15">
      <c r="A185" s="3"/>
      <c r="B185" s="3"/>
      <c r="C185" s="3"/>
      <c r="D185" s="3"/>
      <c r="E185" s="4"/>
      <c r="F185" s="3"/>
      <c r="G185" s="3"/>
      <c r="H185" s="3"/>
      <c r="I185" s="3"/>
      <c r="J185" s="3"/>
      <c r="K185" s="3"/>
      <c r="L185" s="3"/>
      <c r="M185" s="3"/>
      <c r="N185" s="3"/>
      <c r="O185" s="3"/>
      <c r="P185" s="3"/>
      <c r="Q185" s="3"/>
      <c r="R185" s="3"/>
      <c r="S185" s="4"/>
      <c r="T185" s="3"/>
      <c r="U185" s="3"/>
      <c r="V185" s="3"/>
      <c r="W185" s="3"/>
      <c r="X185" s="3"/>
      <c r="Y185" s="3"/>
      <c r="Z185" s="3"/>
      <c r="AA185" s="3"/>
      <c r="AB185" s="3"/>
      <c r="AC185" s="3"/>
      <c r="AD185" s="3"/>
      <c r="AE185" s="3"/>
      <c r="AG185" s="3"/>
      <c r="AH185" s="3"/>
      <c r="AI185" s="3"/>
      <c r="AJ185" s="3"/>
      <c r="AK185" s="92"/>
      <c r="AL185" s="3"/>
      <c r="AM185" s="3"/>
      <c r="AN185" s="3"/>
      <c r="AO185" s="3"/>
      <c r="AP185" s="92"/>
      <c r="AQ185" s="3"/>
      <c r="AR185" s="3"/>
      <c r="AS185" s="3"/>
      <c r="AT185" s="3"/>
      <c r="AU185" s="92"/>
      <c r="AV185" s="3"/>
      <c r="AW185" s="3"/>
      <c r="AX185" s="3"/>
      <c r="AY185" s="3"/>
      <c r="BA185" s="3"/>
      <c r="BB185" s="3"/>
    </row>
    <row r="186" spans="1:54" ht="15">
      <c r="A186" s="3"/>
      <c r="B186" s="3"/>
      <c r="C186" s="3"/>
      <c r="D186" s="3"/>
      <c r="E186" s="4"/>
      <c r="F186" s="3"/>
      <c r="G186" s="3"/>
      <c r="H186" s="3"/>
      <c r="I186" s="3"/>
      <c r="J186" s="3"/>
      <c r="K186" s="3"/>
      <c r="L186" s="3"/>
      <c r="M186" s="3"/>
      <c r="N186" s="3"/>
      <c r="O186" s="3"/>
      <c r="P186" s="3"/>
      <c r="Q186" s="3"/>
      <c r="R186" s="3"/>
      <c r="S186" s="4"/>
      <c r="T186" s="3"/>
      <c r="U186" s="3"/>
      <c r="V186" s="3"/>
      <c r="W186" s="3"/>
      <c r="X186" s="3"/>
      <c r="Y186" s="3"/>
      <c r="Z186" s="3"/>
      <c r="AA186" s="3"/>
      <c r="AB186" s="3"/>
      <c r="AC186" s="3"/>
      <c r="AD186" s="3"/>
      <c r="AE186" s="3"/>
      <c r="AG186" s="3"/>
      <c r="AH186" s="3"/>
      <c r="AI186" s="3"/>
      <c r="AJ186" s="3"/>
      <c r="AK186" s="92"/>
      <c r="AL186" s="3"/>
      <c r="AM186" s="3"/>
      <c r="AN186" s="3"/>
      <c r="AO186" s="3"/>
      <c r="AP186" s="92"/>
      <c r="AQ186" s="3"/>
      <c r="AR186" s="3"/>
      <c r="AS186" s="3"/>
      <c r="AT186" s="3"/>
      <c r="AU186" s="92"/>
      <c r="AV186" s="3"/>
      <c r="AW186" s="3"/>
      <c r="AX186" s="3"/>
      <c r="AY186" s="3"/>
      <c r="BA186" s="3"/>
      <c r="BB186" s="3"/>
    </row>
    <row r="187" spans="1:54" ht="15">
      <c r="A187" s="3"/>
      <c r="B187" s="3"/>
      <c r="C187" s="3"/>
      <c r="D187" s="3"/>
      <c r="E187" s="4"/>
      <c r="F187" s="3"/>
      <c r="G187" s="3"/>
      <c r="H187" s="3"/>
      <c r="I187" s="3"/>
      <c r="J187" s="3"/>
      <c r="K187" s="3"/>
      <c r="L187" s="3"/>
      <c r="M187" s="3"/>
      <c r="N187" s="3"/>
      <c r="O187" s="3"/>
      <c r="P187" s="3"/>
      <c r="Q187" s="3"/>
      <c r="R187" s="3"/>
      <c r="S187" s="4"/>
      <c r="T187" s="3"/>
      <c r="U187" s="3"/>
      <c r="V187" s="3"/>
      <c r="W187" s="3"/>
      <c r="X187" s="3"/>
      <c r="Y187" s="3"/>
      <c r="Z187" s="3"/>
      <c r="AA187" s="3"/>
      <c r="AB187" s="3"/>
      <c r="AC187" s="3"/>
      <c r="AD187" s="3"/>
      <c r="AE187" s="3"/>
      <c r="AG187" s="3"/>
      <c r="AH187" s="3"/>
      <c r="AI187" s="3"/>
      <c r="AJ187" s="3"/>
      <c r="AK187" s="92"/>
      <c r="AL187" s="3"/>
      <c r="AM187" s="3"/>
      <c r="AN187" s="3"/>
      <c r="AO187" s="3"/>
      <c r="AP187" s="92"/>
      <c r="AQ187" s="3"/>
      <c r="AR187" s="3"/>
      <c r="AS187" s="3"/>
      <c r="AT187" s="3"/>
      <c r="AU187" s="92"/>
      <c r="AV187" s="3"/>
      <c r="AW187" s="3"/>
      <c r="AX187" s="3"/>
      <c r="AY187" s="3"/>
      <c r="BA187" s="3"/>
      <c r="BB187" s="3"/>
    </row>
    <row r="188" spans="1:54" ht="15">
      <c r="A188" s="3"/>
      <c r="B188" s="3"/>
      <c r="C188" s="3"/>
      <c r="D188" s="3"/>
      <c r="E188" s="4"/>
      <c r="F188" s="3"/>
      <c r="G188" s="3"/>
      <c r="H188" s="3"/>
      <c r="I188" s="3"/>
      <c r="J188" s="3"/>
      <c r="K188" s="3"/>
      <c r="L188" s="3"/>
      <c r="M188" s="3"/>
      <c r="N188" s="3"/>
      <c r="O188" s="3"/>
      <c r="P188" s="3"/>
      <c r="Q188" s="3"/>
      <c r="R188" s="3"/>
      <c r="S188" s="4"/>
      <c r="T188" s="3"/>
      <c r="U188" s="3"/>
      <c r="V188" s="3"/>
      <c r="W188" s="3"/>
      <c r="X188" s="3"/>
      <c r="Y188" s="3"/>
      <c r="Z188" s="3"/>
      <c r="AA188" s="3"/>
      <c r="AB188" s="3"/>
      <c r="AC188" s="3"/>
      <c r="AD188" s="3"/>
      <c r="AE188" s="3"/>
      <c r="AG188" s="3"/>
      <c r="AH188" s="3"/>
      <c r="AI188" s="3"/>
      <c r="AJ188" s="3"/>
      <c r="AK188" s="92"/>
      <c r="AL188" s="3"/>
      <c r="AM188" s="3"/>
      <c r="AN188" s="3"/>
      <c r="AO188" s="3"/>
      <c r="AP188" s="92"/>
      <c r="AQ188" s="3"/>
      <c r="AR188" s="3"/>
      <c r="AS188" s="3"/>
      <c r="AT188" s="3"/>
      <c r="AU188" s="92"/>
      <c r="AV188" s="3"/>
      <c r="AW188" s="3"/>
      <c r="AX188" s="3"/>
      <c r="AY188" s="3"/>
      <c r="BA188" s="3"/>
      <c r="BB188" s="3"/>
    </row>
    <row r="189" spans="1:54" ht="15">
      <c r="A189" s="3"/>
      <c r="B189" s="3"/>
      <c r="C189" s="3"/>
      <c r="D189" s="3"/>
      <c r="E189" s="4"/>
      <c r="F189" s="3"/>
      <c r="G189" s="3"/>
      <c r="H189" s="3"/>
      <c r="I189" s="3"/>
      <c r="J189" s="3"/>
      <c r="K189" s="3"/>
      <c r="L189" s="3"/>
      <c r="M189" s="3"/>
      <c r="N189" s="3"/>
      <c r="O189" s="3"/>
      <c r="P189" s="3"/>
      <c r="Q189" s="3"/>
      <c r="R189" s="3"/>
      <c r="S189" s="4"/>
      <c r="T189" s="3"/>
      <c r="U189" s="3"/>
      <c r="V189" s="3"/>
      <c r="W189" s="3"/>
      <c r="X189" s="3"/>
      <c r="Y189" s="3"/>
      <c r="Z189" s="3"/>
      <c r="AA189" s="3"/>
      <c r="AB189" s="3"/>
      <c r="AC189" s="3"/>
      <c r="AD189" s="3"/>
      <c r="AE189" s="3"/>
      <c r="AG189" s="3"/>
      <c r="AH189" s="3"/>
      <c r="AI189" s="3"/>
      <c r="AJ189" s="3"/>
      <c r="AK189" s="92"/>
      <c r="AL189" s="3"/>
      <c r="AM189" s="3"/>
      <c r="AN189" s="3"/>
      <c r="AO189" s="3"/>
      <c r="AP189" s="92"/>
      <c r="AQ189" s="3"/>
      <c r="AR189" s="3"/>
      <c r="AS189" s="3"/>
      <c r="AT189" s="3"/>
      <c r="AU189" s="92"/>
      <c r="AV189" s="3"/>
      <c r="AW189" s="3"/>
      <c r="AX189" s="3"/>
      <c r="AY189" s="3"/>
      <c r="BA189" s="3"/>
      <c r="BB189" s="3"/>
    </row>
    <row r="190" spans="1:54" ht="15">
      <c r="A190" s="3"/>
      <c r="B190" s="3"/>
      <c r="C190" s="3"/>
      <c r="D190" s="3"/>
      <c r="E190" s="4"/>
      <c r="F190" s="3"/>
      <c r="G190" s="3"/>
      <c r="H190" s="3"/>
      <c r="I190" s="3"/>
      <c r="J190" s="3"/>
      <c r="K190" s="3"/>
      <c r="L190" s="3"/>
      <c r="M190" s="3"/>
      <c r="N190" s="3"/>
      <c r="O190" s="3"/>
      <c r="P190" s="3"/>
      <c r="Q190" s="3"/>
      <c r="R190" s="3"/>
      <c r="S190" s="4"/>
      <c r="T190" s="3"/>
      <c r="U190" s="3"/>
      <c r="V190" s="3"/>
      <c r="W190" s="3"/>
      <c r="X190" s="3"/>
      <c r="Y190" s="3"/>
      <c r="Z190" s="3"/>
      <c r="AA190" s="3"/>
      <c r="AB190" s="3"/>
      <c r="AC190" s="3"/>
      <c r="AD190" s="3"/>
      <c r="AE190" s="3"/>
      <c r="AG190" s="3"/>
      <c r="AH190" s="3"/>
      <c r="AI190" s="3"/>
      <c r="AJ190" s="3"/>
      <c r="AK190" s="92"/>
      <c r="AL190" s="3"/>
      <c r="AM190" s="3"/>
      <c r="AN190" s="3"/>
      <c r="AO190" s="3"/>
      <c r="AP190" s="92"/>
      <c r="AQ190" s="3"/>
      <c r="AR190" s="3"/>
      <c r="AS190" s="3"/>
      <c r="AT190" s="3"/>
      <c r="AU190" s="92"/>
      <c r="AV190" s="3"/>
      <c r="AW190" s="3"/>
      <c r="AX190" s="3"/>
      <c r="AY190" s="3"/>
      <c r="BA190" s="3"/>
      <c r="BB190" s="3"/>
    </row>
    <row r="191" spans="1:54" ht="15">
      <c r="A191" s="3"/>
      <c r="B191" s="3"/>
      <c r="C191" s="3"/>
      <c r="D191" s="3"/>
      <c r="E191" s="4"/>
      <c r="F191" s="3"/>
      <c r="G191" s="3"/>
      <c r="H191" s="3"/>
      <c r="I191" s="3"/>
      <c r="J191" s="3"/>
      <c r="K191" s="3"/>
      <c r="L191" s="3"/>
      <c r="M191" s="3"/>
      <c r="N191" s="3"/>
      <c r="O191" s="3"/>
      <c r="P191" s="3"/>
      <c r="Q191" s="3"/>
      <c r="R191" s="3"/>
      <c r="S191" s="4"/>
      <c r="T191" s="3"/>
      <c r="U191" s="3"/>
      <c r="V191" s="3"/>
      <c r="W191" s="3"/>
      <c r="X191" s="3"/>
      <c r="Y191" s="3"/>
      <c r="Z191" s="3"/>
      <c r="AA191" s="3"/>
      <c r="AB191" s="3"/>
      <c r="AC191" s="3"/>
      <c r="AD191" s="3"/>
      <c r="AE191" s="3"/>
      <c r="AG191" s="3"/>
      <c r="AH191" s="3"/>
      <c r="AI191" s="3"/>
      <c r="AJ191" s="3"/>
      <c r="AK191" s="92"/>
      <c r="AL191" s="3"/>
      <c r="AM191" s="3"/>
      <c r="AN191" s="3"/>
      <c r="AO191" s="3"/>
      <c r="AP191" s="92"/>
      <c r="AQ191" s="3"/>
      <c r="AR191" s="3"/>
      <c r="AS191" s="3"/>
      <c r="AT191" s="3"/>
      <c r="AU191" s="92"/>
      <c r="AV191" s="3"/>
      <c r="AW191" s="3"/>
      <c r="AX191" s="3"/>
      <c r="AY191" s="3"/>
      <c r="BA191" s="3"/>
      <c r="BB191" s="3"/>
    </row>
    <row r="192" spans="1:54" ht="15">
      <c r="A192" s="3"/>
      <c r="B192" s="3"/>
      <c r="C192" s="3"/>
      <c r="D192" s="3"/>
      <c r="E192" s="4"/>
      <c r="F192" s="3"/>
      <c r="G192" s="3"/>
      <c r="H192" s="3"/>
      <c r="I192" s="3"/>
      <c r="J192" s="3"/>
      <c r="K192" s="3"/>
      <c r="L192" s="3"/>
      <c r="M192" s="3"/>
      <c r="N192" s="3"/>
      <c r="O192" s="3"/>
      <c r="P192" s="3"/>
      <c r="Q192" s="3"/>
      <c r="R192" s="3"/>
      <c r="S192" s="4"/>
      <c r="T192" s="3"/>
      <c r="U192" s="3"/>
      <c r="V192" s="3"/>
      <c r="W192" s="3"/>
      <c r="X192" s="3"/>
      <c r="Y192" s="3"/>
      <c r="Z192" s="3"/>
      <c r="AA192" s="3"/>
      <c r="AB192" s="3"/>
      <c r="AC192" s="3"/>
      <c r="AD192" s="3"/>
      <c r="AE192" s="3"/>
      <c r="AG192" s="3"/>
      <c r="AH192" s="3"/>
      <c r="AI192" s="3"/>
      <c r="AJ192" s="3"/>
      <c r="AK192" s="92"/>
      <c r="AL192" s="3"/>
      <c r="AM192" s="3"/>
      <c r="AN192" s="3"/>
      <c r="AO192" s="3"/>
      <c r="AP192" s="92"/>
      <c r="AQ192" s="3"/>
      <c r="AR192" s="3"/>
      <c r="AS192" s="3"/>
      <c r="AT192" s="3"/>
      <c r="AU192" s="92"/>
      <c r="AV192" s="3"/>
      <c r="AW192" s="3"/>
      <c r="AX192" s="3"/>
      <c r="AY192" s="3"/>
      <c r="BA192" s="3"/>
      <c r="BB192" s="3"/>
    </row>
    <row r="193" spans="1:54" ht="15">
      <c r="A193" s="3"/>
      <c r="B193" s="3"/>
      <c r="C193" s="3"/>
      <c r="D193" s="3"/>
      <c r="E193" s="4"/>
      <c r="F193" s="3"/>
      <c r="G193" s="3"/>
      <c r="H193" s="3"/>
      <c r="I193" s="3"/>
      <c r="J193" s="3"/>
      <c r="K193" s="3"/>
      <c r="L193" s="3"/>
      <c r="M193" s="3"/>
      <c r="N193" s="3"/>
      <c r="O193" s="3"/>
      <c r="P193" s="3"/>
      <c r="Q193" s="3"/>
      <c r="R193" s="3"/>
      <c r="S193" s="4"/>
      <c r="T193" s="3"/>
      <c r="U193" s="3"/>
      <c r="V193" s="3"/>
      <c r="W193" s="3"/>
      <c r="X193" s="3"/>
      <c r="Y193" s="3"/>
      <c r="Z193" s="3"/>
      <c r="AA193" s="3"/>
      <c r="AB193" s="3"/>
      <c r="AC193" s="3"/>
      <c r="AD193" s="3"/>
      <c r="AE193" s="3"/>
      <c r="AG193" s="3"/>
      <c r="AH193" s="3"/>
      <c r="AI193" s="3"/>
      <c r="AJ193" s="3"/>
      <c r="AK193" s="92"/>
      <c r="AL193" s="3"/>
      <c r="AM193" s="3"/>
      <c r="AN193" s="3"/>
      <c r="AO193" s="3"/>
      <c r="AP193" s="92"/>
      <c r="AQ193" s="3"/>
      <c r="AR193" s="3"/>
      <c r="AS193" s="3"/>
      <c r="AT193" s="3"/>
      <c r="AU193" s="92"/>
      <c r="AV193" s="3"/>
      <c r="AW193" s="3"/>
      <c r="AX193" s="3"/>
      <c r="AY193" s="3"/>
      <c r="BA193" s="3"/>
      <c r="BB193" s="3"/>
    </row>
    <row r="194" spans="1:54" ht="15">
      <c r="A194" s="3"/>
      <c r="B194" s="3"/>
      <c r="C194" s="3"/>
      <c r="D194" s="3"/>
      <c r="E194" s="4"/>
      <c r="F194" s="3"/>
      <c r="G194" s="3"/>
      <c r="H194" s="3"/>
      <c r="I194" s="3"/>
      <c r="J194" s="3"/>
      <c r="K194" s="3"/>
      <c r="L194" s="3"/>
      <c r="M194" s="3"/>
      <c r="N194" s="3"/>
      <c r="O194" s="3"/>
      <c r="P194" s="3"/>
      <c r="Q194" s="3"/>
      <c r="R194" s="3"/>
      <c r="S194" s="4"/>
      <c r="T194" s="3"/>
      <c r="U194" s="3"/>
      <c r="V194" s="3"/>
      <c r="W194" s="3"/>
      <c r="X194" s="3"/>
      <c r="Y194" s="3"/>
      <c r="Z194" s="3"/>
      <c r="AA194" s="3"/>
      <c r="AB194" s="3"/>
      <c r="AC194" s="3"/>
      <c r="AD194" s="3"/>
      <c r="AE194" s="3"/>
      <c r="AG194" s="3"/>
      <c r="AH194" s="3"/>
      <c r="AI194" s="3"/>
      <c r="AJ194" s="3"/>
      <c r="AK194" s="92"/>
      <c r="AL194" s="3"/>
      <c r="AM194" s="3"/>
      <c r="AN194" s="3"/>
      <c r="AO194" s="3"/>
      <c r="AP194" s="92"/>
      <c r="AQ194" s="3"/>
      <c r="AR194" s="3"/>
      <c r="AS194" s="3"/>
      <c r="AT194" s="3"/>
      <c r="AU194" s="92"/>
      <c r="AV194" s="3"/>
      <c r="AW194" s="3"/>
      <c r="AX194" s="3"/>
      <c r="AY194" s="3"/>
      <c r="BA194" s="3"/>
      <c r="BB194" s="3"/>
    </row>
    <row r="195" spans="1:54" ht="15">
      <c r="A195" s="3"/>
      <c r="B195" s="3"/>
      <c r="C195" s="3"/>
      <c r="D195" s="3"/>
      <c r="E195" s="4"/>
      <c r="F195" s="3"/>
      <c r="G195" s="3"/>
      <c r="H195" s="3"/>
      <c r="I195" s="3"/>
      <c r="J195" s="3"/>
      <c r="K195" s="3"/>
      <c r="L195" s="3"/>
      <c r="M195" s="3"/>
      <c r="N195" s="3"/>
      <c r="O195" s="3"/>
      <c r="P195" s="3"/>
      <c r="Q195" s="3"/>
      <c r="R195" s="3"/>
      <c r="S195" s="4"/>
      <c r="T195" s="3"/>
      <c r="U195" s="3"/>
      <c r="V195" s="3"/>
      <c r="W195" s="3"/>
      <c r="X195" s="3"/>
      <c r="Y195" s="3"/>
      <c r="Z195" s="3"/>
      <c r="AA195" s="3"/>
      <c r="AB195" s="3"/>
      <c r="AC195" s="3"/>
      <c r="AD195" s="3"/>
      <c r="AE195" s="3"/>
      <c r="AG195" s="3"/>
      <c r="AH195" s="3"/>
      <c r="AI195" s="3"/>
      <c r="AJ195" s="3"/>
      <c r="AK195" s="92"/>
      <c r="AL195" s="3"/>
      <c r="AM195" s="3"/>
      <c r="AN195" s="3"/>
      <c r="AO195" s="3"/>
      <c r="AP195" s="92"/>
      <c r="AQ195" s="3"/>
      <c r="AR195" s="3"/>
      <c r="AS195" s="3"/>
      <c r="AT195" s="3"/>
      <c r="AU195" s="92"/>
      <c r="AV195" s="3"/>
      <c r="AW195" s="3"/>
      <c r="AX195" s="3"/>
      <c r="AY195" s="3"/>
      <c r="BA195" s="3"/>
      <c r="BB195" s="3"/>
    </row>
    <row r="196" spans="1:54" ht="15">
      <c r="A196" s="3"/>
      <c r="B196" s="3"/>
      <c r="C196" s="3"/>
      <c r="D196" s="3"/>
      <c r="E196" s="4"/>
      <c r="F196" s="3"/>
      <c r="G196" s="3"/>
      <c r="H196" s="3"/>
      <c r="I196" s="3"/>
      <c r="J196" s="3"/>
      <c r="K196" s="3"/>
      <c r="L196" s="3"/>
      <c r="M196" s="3"/>
      <c r="N196" s="3"/>
      <c r="O196" s="3"/>
      <c r="P196" s="3"/>
      <c r="Q196" s="3"/>
      <c r="R196" s="3"/>
      <c r="S196" s="4"/>
      <c r="T196" s="3"/>
      <c r="U196" s="3"/>
      <c r="V196" s="3"/>
      <c r="W196" s="3"/>
      <c r="X196" s="3"/>
      <c r="Y196" s="3"/>
      <c r="Z196" s="3"/>
      <c r="AA196" s="3"/>
      <c r="AB196" s="3"/>
      <c r="AC196" s="3"/>
      <c r="AD196" s="3"/>
      <c r="AE196" s="3"/>
      <c r="AG196" s="3"/>
      <c r="AH196" s="3"/>
      <c r="AI196" s="3"/>
      <c r="AJ196" s="3"/>
      <c r="AK196" s="92"/>
      <c r="AL196" s="3"/>
      <c r="AM196" s="3"/>
      <c r="AN196" s="3"/>
      <c r="AO196" s="3"/>
      <c r="AP196" s="92"/>
      <c r="AQ196" s="3"/>
      <c r="AR196" s="3"/>
      <c r="AS196" s="3"/>
      <c r="AT196" s="3"/>
      <c r="AU196" s="92"/>
      <c r="AV196" s="3"/>
      <c r="AW196" s="3"/>
      <c r="AX196" s="3"/>
      <c r="AY196" s="3"/>
      <c r="BA196" s="3"/>
      <c r="BB196" s="3"/>
    </row>
    <row r="197" spans="1:54" ht="15">
      <c r="A197" s="3"/>
      <c r="B197" s="3"/>
      <c r="C197" s="3"/>
      <c r="D197" s="3"/>
      <c r="E197" s="4"/>
      <c r="F197" s="3"/>
      <c r="G197" s="3"/>
      <c r="H197" s="3"/>
      <c r="I197" s="3"/>
      <c r="J197" s="3"/>
      <c r="K197" s="3"/>
      <c r="L197" s="3"/>
      <c r="M197" s="3"/>
      <c r="N197" s="3"/>
      <c r="O197" s="3"/>
      <c r="P197" s="3"/>
      <c r="Q197" s="3"/>
      <c r="R197" s="3"/>
      <c r="S197" s="4"/>
      <c r="T197" s="3"/>
      <c r="U197" s="3"/>
      <c r="V197" s="3"/>
      <c r="W197" s="3"/>
      <c r="X197" s="3"/>
      <c r="Y197" s="3"/>
      <c r="Z197" s="3"/>
      <c r="AA197" s="3"/>
      <c r="AB197" s="3"/>
      <c r="AC197" s="3"/>
      <c r="AD197" s="3"/>
      <c r="AE197" s="3"/>
      <c r="AG197" s="3"/>
      <c r="AH197" s="3"/>
      <c r="AI197" s="3"/>
      <c r="AJ197" s="3"/>
      <c r="AK197" s="92"/>
      <c r="AL197" s="3"/>
      <c r="AM197" s="3"/>
      <c r="AN197" s="3"/>
      <c r="AO197" s="3"/>
      <c r="AP197" s="92"/>
      <c r="AQ197" s="3"/>
      <c r="AR197" s="3"/>
      <c r="AS197" s="3"/>
      <c r="AT197" s="3"/>
      <c r="AU197" s="92"/>
      <c r="AV197" s="3"/>
      <c r="AW197" s="3"/>
      <c r="AX197" s="3"/>
      <c r="AY197" s="3"/>
      <c r="BA197" s="3"/>
      <c r="BB197" s="3"/>
    </row>
    <row r="198" spans="1:54" ht="15">
      <c r="A198" s="3"/>
      <c r="B198" s="3"/>
      <c r="C198" s="3"/>
      <c r="D198" s="3"/>
      <c r="E198" s="4"/>
      <c r="F198" s="3"/>
      <c r="G198" s="3"/>
      <c r="H198" s="3"/>
      <c r="I198" s="3"/>
      <c r="J198" s="3"/>
      <c r="K198" s="3"/>
      <c r="L198" s="3"/>
      <c r="M198" s="3"/>
      <c r="N198" s="3"/>
      <c r="O198" s="3"/>
      <c r="P198" s="3"/>
      <c r="Q198" s="3"/>
      <c r="R198" s="3"/>
      <c r="S198" s="4"/>
      <c r="T198" s="3"/>
      <c r="U198" s="3"/>
      <c r="V198" s="3"/>
      <c r="W198" s="3"/>
      <c r="X198" s="3"/>
      <c r="Y198" s="3"/>
      <c r="Z198" s="3"/>
      <c r="AA198" s="3"/>
      <c r="AB198" s="3"/>
      <c r="AC198" s="3"/>
      <c r="AD198" s="3"/>
      <c r="AE198" s="3"/>
      <c r="AG198" s="3"/>
      <c r="AH198" s="3"/>
      <c r="AI198" s="3"/>
      <c r="AJ198" s="3"/>
      <c r="AK198" s="92"/>
      <c r="AL198" s="3"/>
      <c r="AM198" s="3"/>
      <c r="AN198" s="3"/>
      <c r="AO198" s="3"/>
      <c r="AP198" s="92"/>
      <c r="AQ198" s="3"/>
      <c r="AR198" s="3"/>
      <c r="AS198" s="3"/>
      <c r="AT198" s="3"/>
      <c r="AU198" s="92"/>
      <c r="AV198" s="3"/>
      <c r="AW198" s="3"/>
      <c r="AX198" s="3"/>
      <c r="AY198" s="3"/>
      <c r="BA198" s="3"/>
      <c r="BB198" s="3"/>
    </row>
    <row r="199" spans="1:54" ht="15">
      <c r="A199" s="3"/>
      <c r="B199" s="3"/>
      <c r="C199" s="3"/>
      <c r="D199" s="3"/>
      <c r="E199" s="4"/>
      <c r="F199" s="3"/>
      <c r="G199" s="3"/>
      <c r="H199" s="3"/>
      <c r="I199" s="3"/>
      <c r="J199" s="3"/>
      <c r="K199" s="3"/>
      <c r="L199" s="3"/>
      <c r="M199" s="3"/>
      <c r="N199" s="3"/>
      <c r="O199" s="3"/>
      <c r="P199" s="3"/>
      <c r="Q199" s="3"/>
      <c r="R199" s="3"/>
      <c r="S199" s="4"/>
      <c r="T199" s="3"/>
      <c r="U199" s="3"/>
      <c r="V199" s="3"/>
      <c r="W199" s="3"/>
      <c r="X199" s="3"/>
      <c r="Y199" s="3"/>
      <c r="Z199" s="3"/>
      <c r="AA199" s="3"/>
      <c r="AB199" s="3"/>
      <c r="AC199" s="3"/>
      <c r="AD199" s="3"/>
      <c r="AE199" s="3"/>
      <c r="AG199" s="3"/>
      <c r="AH199" s="3"/>
      <c r="AI199" s="3"/>
      <c r="AJ199" s="3"/>
      <c r="AK199" s="92"/>
      <c r="AL199" s="3"/>
      <c r="AM199" s="3"/>
      <c r="AN199" s="3"/>
      <c r="AO199" s="3"/>
      <c r="AP199" s="92"/>
      <c r="AQ199" s="3"/>
      <c r="AR199" s="3"/>
      <c r="AS199" s="3"/>
      <c r="AT199" s="3"/>
      <c r="AU199" s="92"/>
      <c r="AV199" s="3"/>
      <c r="AW199" s="3"/>
      <c r="AX199" s="3"/>
      <c r="AY199" s="3"/>
      <c r="BA199" s="3"/>
      <c r="BB199" s="3"/>
    </row>
    <row r="200" spans="1:54" ht="15">
      <c r="A200" s="3"/>
      <c r="B200" s="3"/>
      <c r="C200" s="3"/>
      <c r="D200" s="3"/>
      <c r="E200" s="4"/>
      <c r="F200" s="3"/>
      <c r="G200" s="3"/>
      <c r="H200" s="3"/>
      <c r="I200" s="3"/>
      <c r="J200" s="3"/>
      <c r="K200" s="3"/>
      <c r="L200" s="3"/>
      <c r="M200" s="3"/>
      <c r="N200" s="3"/>
      <c r="O200" s="3"/>
      <c r="P200" s="3"/>
      <c r="Q200" s="3"/>
      <c r="R200" s="3"/>
      <c r="S200" s="4"/>
      <c r="T200" s="3"/>
      <c r="U200" s="3"/>
      <c r="V200" s="3"/>
      <c r="W200" s="3"/>
      <c r="X200" s="3"/>
      <c r="Y200" s="3"/>
      <c r="Z200" s="3"/>
      <c r="AA200" s="3"/>
      <c r="AB200" s="3"/>
      <c r="AC200" s="3"/>
      <c r="AD200" s="3"/>
      <c r="AE200" s="3"/>
      <c r="AG200" s="3"/>
      <c r="AH200" s="3"/>
      <c r="AI200" s="3"/>
      <c r="AJ200" s="3"/>
      <c r="AK200" s="92"/>
      <c r="AL200" s="3"/>
      <c r="AM200" s="3"/>
      <c r="AN200" s="3"/>
      <c r="AO200" s="3"/>
      <c r="AP200" s="92"/>
      <c r="AQ200" s="3"/>
      <c r="AR200" s="3"/>
      <c r="AS200" s="3"/>
      <c r="AT200" s="3"/>
      <c r="AU200" s="92"/>
      <c r="AV200" s="3"/>
      <c r="AW200" s="3"/>
      <c r="AX200" s="3"/>
      <c r="AY200" s="3"/>
      <c r="BA200" s="3"/>
      <c r="BB200" s="3"/>
    </row>
    <row r="201" spans="1:54" ht="15">
      <c r="A201" s="3"/>
      <c r="B201" s="3"/>
      <c r="C201" s="3"/>
      <c r="D201" s="3"/>
      <c r="E201" s="4"/>
      <c r="F201" s="3"/>
      <c r="G201" s="3"/>
      <c r="H201" s="3"/>
      <c r="I201" s="3"/>
      <c r="J201" s="3"/>
      <c r="K201" s="3"/>
      <c r="L201" s="3"/>
      <c r="M201" s="3"/>
      <c r="N201" s="3"/>
      <c r="O201" s="3"/>
      <c r="P201" s="3"/>
      <c r="Q201" s="3"/>
      <c r="R201" s="3"/>
      <c r="S201" s="4"/>
      <c r="T201" s="3"/>
      <c r="U201" s="3"/>
      <c r="V201" s="3"/>
      <c r="W201" s="3"/>
      <c r="X201" s="3"/>
      <c r="Y201" s="3"/>
      <c r="Z201" s="3"/>
      <c r="AA201" s="3"/>
      <c r="AB201" s="3"/>
      <c r="AC201" s="3"/>
      <c r="AD201" s="3"/>
      <c r="AE201" s="3"/>
      <c r="AG201" s="3"/>
      <c r="AH201" s="3"/>
      <c r="AI201" s="3"/>
      <c r="AJ201" s="3"/>
      <c r="AK201" s="92"/>
      <c r="AL201" s="3"/>
      <c r="AM201" s="3"/>
      <c r="AN201" s="3"/>
      <c r="AO201" s="3"/>
      <c r="AP201" s="92"/>
      <c r="AQ201" s="3"/>
      <c r="AR201" s="3"/>
      <c r="AS201" s="3"/>
      <c r="AT201" s="3"/>
      <c r="AU201" s="92"/>
      <c r="AV201" s="3"/>
      <c r="AW201" s="3"/>
      <c r="AX201" s="3"/>
      <c r="AY201" s="3"/>
      <c r="BA201" s="3"/>
      <c r="BB201" s="3"/>
    </row>
    <row r="202" spans="1:54" ht="15">
      <c r="A202" s="3"/>
      <c r="B202" s="3"/>
      <c r="C202" s="3"/>
      <c r="D202" s="3"/>
      <c r="E202" s="4"/>
      <c r="F202" s="3"/>
      <c r="G202" s="3"/>
      <c r="H202" s="3"/>
      <c r="I202" s="3"/>
      <c r="J202" s="3"/>
      <c r="K202" s="3"/>
      <c r="L202" s="3"/>
      <c r="M202" s="3"/>
      <c r="N202" s="3"/>
      <c r="O202" s="3"/>
      <c r="P202" s="3"/>
      <c r="Q202" s="3"/>
      <c r="R202" s="3"/>
      <c r="S202" s="4"/>
      <c r="T202" s="3"/>
      <c r="U202" s="3"/>
      <c r="V202" s="3"/>
      <c r="W202" s="3"/>
      <c r="X202" s="3"/>
      <c r="Y202" s="3"/>
      <c r="Z202" s="3"/>
      <c r="AA202" s="3"/>
      <c r="AB202" s="3"/>
      <c r="AC202" s="3"/>
      <c r="AD202" s="3"/>
      <c r="AE202" s="3"/>
      <c r="AG202" s="3"/>
      <c r="AH202" s="3"/>
      <c r="AI202" s="3"/>
      <c r="AJ202" s="3"/>
      <c r="AK202" s="92"/>
      <c r="AL202" s="3"/>
      <c r="AM202" s="3"/>
      <c r="AN202" s="3"/>
      <c r="AO202" s="3"/>
      <c r="AP202" s="92"/>
      <c r="AQ202" s="3"/>
      <c r="AR202" s="3"/>
      <c r="AS202" s="3"/>
      <c r="AT202" s="3"/>
      <c r="AU202" s="92"/>
      <c r="AV202" s="3"/>
      <c r="AW202" s="3"/>
      <c r="AX202" s="3"/>
      <c r="AY202" s="3"/>
      <c r="BA202" s="3"/>
      <c r="BB202" s="3"/>
    </row>
    <row r="203" spans="1:54" ht="15">
      <c r="A203" s="3"/>
      <c r="B203" s="3"/>
      <c r="C203" s="3"/>
      <c r="D203" s="3"/>
      <c r="E203" s="4"/>
      <c r="F203" s="3"/>
      <c r="G203" s="3"/>
      <c r="H203" s="3"/>
      <c r="I203" s="3"/>
      <c r="J203" s="3"/>
      <c r="K203" s="3"/>
      <c r="L203" s="3"/>
      <c r="M203" s="3"/>
      <c r="N203" s="3"/>
      <c r="O203" s="3"/>
      <c r="P203" s="3"/>
      <c r="Q203" s="3"/>
      <c r="R203" s="3"/>
      <c r="S203" s="4"/>
      <c r="T203" s="3"/>
      <c r="U203" s="3"/>
      <c r="V203" s="3"/>
      <c r="W203" s="3"/>
      <c r="X203" s="3"/>
      <c r="Y203" s="3"/>
      <c r="Z203" s="3"/>
      <c r="AA203" s="3"/>
      <c r="AB203" s="3"/>
      <c r="AC203" s="3"/>
      <c r="AD203" s="3"/>
      <c r="AE203" s="3"/>
      <c r="AG203" s="3"/>
      <c r="AH203" s="3"/>
      <c r="AI203" s="3"/>
      <c r="AJ203" s="3"/>
      <c r="AK203" s="92"/>
      <c r="AL203" s="3"/>
      <c r="AM203" s="3"/>
      <c r="AN203" s="3"/>
      <c r="AO203" s="3"/>
      <c r="AP203" s="92"/>
      <c r="AQ203" s="3"/>
      <c r="AR203" s="3"/>
      <c r="AS203" s="3"/>
      <c r="AT203" s="3"/>
      <c r="AU203" s="92"/>
      <c r="AV203" s="3"/>
      <c r="AW203" s="3"/>
      <c r="AX203" s="3"/>
      <c r="AY203" s="3"/>
      <c r="BA203" s="3"/>
      <c r="BB203" s="3"/>
    </row>
    <row r="204" spans="1:54" ht="15">
      <c r="A204" s="3"/>
      <c r="B204" s="3"/>
      <c r="C204" s="3"/>
      <c r="D204" s="3"/>
      <c r="E204" s="4"/>
      <c r="F204" s="3"/>
      <c r="G204" s="3"/>
      <c r="H204" s="3"/>
      <c r="I204" s="3"/>
      <c r="J204" s="3"/>
      <c r="K204" s="3"/>
      <c r="L204" s="3"/>
      <c r="M204" s="3"/>
      <c r="N204" s="3"/>
      <c r="O204" s="3"/>
      <c r="P204" s="3"/>
      <c r="Q204" s="3"/>
      <c r="R204" s="3"/>
      <c r="S204" s="4"/>
      <c r="T204" s="3"/>
      <c r="U204" s="3"/>
      <c r="V204" s="3"/>
      <c r="W204" s="3"/>
      <c r="X204" s="3"/>
      <c r="Y204" s="3"/>
      <c r="Z204" s="3"/>
      <c r="AA204" s="3"/>
      <c r="AB204" s="3"/>
      <c r="AC204" s="3"/>
      <c r="AD204" s="3"/>
      <c r="AE204" s="3"/>
      <c r="AG204" s="3"/>
      <c r="AH204" s="3"/>
      <c r="AI204" s="3"/>
      <c r="AJ204" s="3"/>
      <c r="AK204" s="92"/>
      <c r="AL204" s="3"/>
      <c r="AM204" s="3"/>
      <c r="AN204" s="3"/>
      <c r="AO204" s="3"/>
      <c r="AP204" s="92"/>
      <c r="AQ204" s="3"/>
      <c r="AR204" s="3"/>
      <c r="AS204" s="3"/>
      <c r="AT204" s="3"/>
      <c r="AU204" s="92"/>
      <c r="AV204" s="3"/>
      <c r="AW204" s="3"/>
      <c r="AX204" s="3"/>
      <c r="AY204" s="3"/>
      <c r="BA204" s="3"/>
      <c r="BB204" s="3"/>
    </row>
    <row r="205" spans="1:54" ht="15">
      <c r="A205" s="3"/>
      <c r="B205" s="3"/>
      <c r="C205" s="3"/>
      <c r="D205" s="3"/>
      <c r="E205" s="4"/>
      <c r="F205" s="3"/>
      <c r="G205" s="3"/>
      <c r="H205" s="3"/>
      <c r="I205" s="3"/>
      <c r="J205" s="3"/>
      <c r="K205" s="3"/>
      <c r="L205" s="3"/>
      <c r="M205" s="3"/>
      <c r="N205" s="3"/>
      <c r="O205" s="3"/>
      <c r="P205" s="3"/>
      <c r="Q205" s="3"/>
      <c r="R205" s="3"/>
      <c r="S205" s="4"/>
      <c r="T205" s="3"/>
      <c r="U205" s="3"/>
      <c r="V205" s="3"/>
      <c r="W205" s="3"/>
      <c r="X205" s="3"/>
      <c r="Y205" s="3"/>
      <c r="Z205" s="3"/>
      <c r="AA205" s="3"/>
      <c r="AB205" s="3"/>
      <c r="AC205" s="3"/>
      <c r="AD205" s="3"/>
      <c r="AE205" s="3"/>
      <c r="AG205" s="3"/>
      <c r="AH205" s="3"/>
      <c r="AI205" s="3"/>
      <c r="AJ205" s="3"/>
      <c r="AK205" s="92"/>
      <c r="AL205" s="3"/>
      <c r="AM205" s="3"/>
      <c r="AN205" s="3"/>
      <c r="AO205" s="3"/>
      <c r="AP205" s="92"/>
      <c r="AQ205" s="3"/>
      <c r="AR205" s="3"/>
      <c r="AS205" s="3"/>
      <c r="AT205" s="3"/>
      <c r="AU205" s="92"/>
      <c r="AV205" s="3"/>
      <c r="AW205" s="3"/>
      <c r="AX205" s="3"/>
      <c r="AY205" s="3"/>
      <c r="BA205" s="3"/>
      <c r="BB205" s="3"/>
    </row>
    <row r="206" spans="1:54" ht="15">
      <c r="A206" s="3"/>
      <c r="B206" s="3"/>
      <c r="C206" s="3"/>
      <c r="D206" s="3"/>
      <c r="E206" s="4"/>
      <c r="F206" s="3"/>
      <c r="G206" s="3"/>
      <c r="H206" s="3"/>
      <c r="I206" s="3"/>
      <c r="J206" s="3"/>
      <c r="K206" s="3"/>
      <c r="L206" s="3"/>
      <c r="M206" s="3"/>
      <c r="N206" s="3"/>
      <c r="O206" s="3"/>
      <c r="P206" s="3"/>
      <c r="Q206" s="3"/>
      <c r="R206" s="3"/>
      <c r="S206" s="4"/>
      <c r="T206" s="3"/>
      <c r="U206" s="3"/>
      <c r="V206" s="3"/>
      <c r="W206" s="3"/>
      <c r="X206" s="3"/>
      <c r="Y206" s="3"/>
      <c r="Z206" s="3"/>
      <c r="AA206" s="3"/>
      <c r="AB206" s="3"/>
      <c r="AC206" s="3"/>
      <c r="AD206" s="3"/>
      <c r="AE206" s="3"/>
      <c r="AG206" s="3"/>
      <c r="AH206" s="3"/>
      <c r="AI206" s="3"/>
      <c r="AJ206" s="3"/>
      <c r="AK206" s="92"/>
      <c r="AL206" s="3"/>
      <c r="AM206" s="3"/>
      <c r="AN206" s="3"/>
      <c r="AO206" s="3"/>
      <c r="AP206" s="92"/>
      <c r="AQ206" s="3"/>
      <c r="AR206" s="3"/>
      <c r="AS206" s="3"/>
      <c r="AT206" s="3"/>
      <c r="AU206" s="92"/>
      <c r="AV206" s="3"/>
      <c r="AW206" s="3"/>
      <c r="AX206" s="3"/>
      <c r="AY206" s="3"/>
      <c r="BA206" s="3"/>
      <c r="BB206" s="3"/>
    </row>
    <row r="207" spans="1:54" ht="15">
      <c r="A207" s="3"/>
      <c r="B207" s="3"/>
      <c r="C207" s="3"/>
      <c r="D207" s="3"/>
      <c r="E207" s="4"/>
      <c r="F207" s="3"/>
      <c r="G207" s="3"/>
      <c r="H207" s="3"/>
      <c r="I207" s="3"/>
      <c r="J207" s="3"/>
      <c r="K207" s="3"/>
      <c r="L207" s="3"/>
      <c r="M207" s="3"/>
      <c r="N207" s="3"/>
      <c r="O207" s="3"/>
      <c r="P207" s="3"/>
      <c r="Q207" s="3"/>
      <c r="R207" s="3"/>
      <c r="S207" s="4"/>
      <c r="T207" s="3"/>
      <c r="U207" s="3"/>
      <c r="V207" s="3"/>
      <c r="W207" s="3"/>
      <c r="X207" s="3"/>
      <c r="Y207" s="3"/>
      <c r="Z207" s="3"/>
      <c r="AA207" s="3"/>
      <c r="AB207" s="3"/>
      <c r="AC207" s="3"/>
      <c r="AD207" s="3"/>
      <c r="AE207" s="3"/>
      <c r="AG207" s="3"/>
      <c r="AH207" s="3"/>
      <c r="AI207" s="3"/>
      <c r="AJ207" s="3"/>
      <c r="AK207" s="92"/>
      <c r="AL207" s="3"/>
      <c r="AM207" s="3"/>
      <c r="AN207" s="3"/>
      <c r="AO207" s="3"/>
      <c r="AP207" s="92"/>
      <c r="AQ207" s="3"/>
      <c r="AR207" s="3"/>
      <c r="AS207" s="3"/>
      <c r="AT207" s="3"/>
      <c r="AU207" s="92"/>
      <c r="AV207" s="3"/>
      <c r="AW207" s="3"/>
      <c r="AX207" s="3"/>
      <c r="AY207" s="3"/>
      <c r="BA207" s="3"/>
      <c r="BB207" s="3"/>
    </row>
    <row r="208" spans="1:54" ht="15">
      <c r="A208" s="3"/>
      <c r="B208" s="3"/>
      <c r="C208" s="3"/>
      <c r="D208" s="3"/>
      <c r="E208" s="4"/>
      <c r="F208" s="3"/>
      <c r="G208" s="3"/>
      <c r="H208" s="3"/>
      <c r="I208" s="3"/>
      <c r="J208" s="3"/>
      <c r="K208" s="3"/>
      <c r="L208" s="3"/>
      <c r="M208" s="3"/>
      <c r="N208" s="3"/>
      <c r="O208" s="3"/>
      <c r="P208" s="3"/>
      <c r="Q208" s="3"/>
      <c r="R208" s="3"/>
      <c r="S208" s="4"/>
      <c r="T208" s="3"/>
      <c r="U208" s="3"/>
      <c r="V208" s="3"/>
      <c r="W208" s="3"/>
      <c r="X208" s="3"/>
      <c r="Y208" s="3"/>
      <c r="Z208" s="3"/>
      <c r="AA208" s="3"/>
      <c r="AB208" s="3"/>
      <c r="AC208" s="3"/>
      <c r="AD208" s="3"/>
      <c r="AE208" s="3"/>
      <c r="AG208" s="3"/>
      <c r="AH208" s="3"/>
      <c r="AI208" s="3"/>
      <c r="AJ208" s="3"/>
      <c r="AK208" s="92"/>
      <c r="AL208" s="3"/>
      <c r="AM208" s="3"/>
      <c r="AN208" s="3"/>
      <c r="AO208" s="3"/>
      <c r="AP208" s="92"/>
      <c r="AQ208" s="3"/>
      <c r="AR208" s="3"/>
      <c r="AS208" s="3"/>
      <c r="AT208" s="3"/>
      <c r="AU208" s="92"/>
      <c r="AV208" s="3"/>
      <c r="AW208" s="3"/>
      <c r="AX208" s="3"/>
      <c r="AY208" s="3"/>
      <c r="BA208" s="3"/>
      <c r="BB208" s="3"/>
    </row>
    <row r="209" spans="1:54" ht="15">
      <c r="A209" s="3"/>
      <c r="B209" s="3"/>
      <c r="C209" s="3"/>
      <c r="D209" s="3"/>
      <c r="E209" s="4"/>
      <c r="F209" s="3"/>
      <c r="G209" s="3"/>
      <c r="H209" s="3"/>
      <c r="I209" s="3"/>
      <c r="J209" s="3"/>
      <c r="K209" s="3"/>
      <c r="L209" s="3"/>
      <c r="M209" s="3"/>
      <c r="N209" s="3"/>
      <c r="O209" s="3"/>
      <c r="P209" s="3"/>
      <c r="Q209" s="3"/>
      <c r="R209" s="3"/>
      <c r="S209" s="4"/>
      <c r="T209" s="3"/>
      <c r="U209" s="3"/>
      <c r="V209" s="3"/>
      <c r="W209" s="3"/>
      <c r="X209" s="3"/>
      <c r="Y209" s="3"/>
      <c r="Z209" s="3"/>
      <c r="AA209" s="3"/>
      <c r="AB209" s="3"/>
      <c r="AC209" s="3"/>
      <c r="AD209" s="3"/>
      <c r="AE209" s="3"/>
      <c r="AG209" s="3"/>
      <c r="AH209" s="3"/>
      <c r="AI209" s="3"/>
      <c r="AJ209" s="3"/>
      <c r="AK209" s="92"/>
      <c r="AL209" s="3"/>
      <c r="AM209" s="3"/>
      <c r="AN209" s="3"/>
      <c r="AO209" s="3"/>
      <c r="AP209" s="92"/>
      <c r="AQ209" s="3"/>
      <c r="AR209" s="3"/>
      <c r="AS209" s="3"/>
      <c r="AT209" s="3"/>
      <c r="AU209" s="92"/>
      <c r="AV209" s="3"/>
      <c r="AW209" s="3"/>
      <c r="AX209" s="3"/>
      <c r="AY209" s="3"/>
      <c r="BA209" s="3"/>
      <c r="BB209" s="3"/>
    </row>
    <row r="210" spans="1:54" ht="15">
      <c r="A210" s="3"/>
      <c r="B210" s="3"/>
      <c r="C210" s="3"/>
      <c r="D210" s="3"/>
      <c r="E210" s="4"/>
      <c r="F210" s="3"/>
      <c r="G210" s="3"/>
      <c r="H210" s="3"/>
      <c r="I210" s="3"/>
      <c r="J210" s="3"/>
      <c r="K210" s="3"/>
      <c r="L210" s="3"/>
      <c r="M210" s="3"/>
      <c r="N210" s="3"/>
      <c r="O210" s="3"/>
      <c r="P210" s="3"/>
      <c r="Q210" s="3"/>
      <c r="R210" s="3"/>
      <c r="S210" s="4"/>
      <c r="T210" s="3"/>
      <c r="U210" s="3"/>
      <c r="V210" s="3"/>
      <c r="W210" s="3"/>
      <c r="X210" s="3"/>
      <c r="Y210" s="3"/>
      <c r="Z210" s="3"/>
      <c r="AA210" s="3"/>
      <c r="AB210" s="3"/>
      <c r="AC210" s="3"/>
      <c r="AD210" s="3"/>
      <c r="AE210" s="3"/>
      <c r="AG210" s="3"/>
      <c r="AH210" s="3"/>
      <c r="AI210" s="3"/>
      <c r="AJ210" s="3"/>
      <c r="AK210" s="92"/>
      <c r="AL210" s="3"/>
      <c r="AM210" s="3"/>
      <c r="AN210" s="3"/>
      <c r="AO210" s="3"/>
      <c r="AP210" s="92"/>
      <c r="AQ210" s="3"/>
      <c r="AR210" s="3"/>
      <c r="AS210" s="3"/>
      <c r="AT210" s="3"/>
      <c r="AU210" s="92"/>
      <c r="AV210" s="3"/>
      <c r="AW210" s="3"/>
      <c r="AX210" s="3"/>
      <c r="AY210" s="3"/>
      <c r="BA210" s="3"/>
      <c r="BB210" s="3"/>
    </row>
    <row r="211" spans="1:54" ht="15">
      <c r="A211" s="3"/>
      <c r="B211" s="3"/>
      <c r="C211" s="3"/>
      <c r="D211" s="3"/>
      <c r="E211" s="4"/>
      <c r="F211" s="3"/>
      <c r="G211" s="3"/>
      <c r="H211" s="3"/>
      <c r="I211" s="3"/>
      <c r="J211" s="3"/>
      <c r="K211" s="3"/>
      <c r="L211" s="3"/>
      <c r="M211" s="3"/>
      <c r="N211" s="3"/>
      <c r="O211" s="3"/>
      <c r="P211" s="3"/>
      <c r="Q211" s="3"/>
      <c r="R211" s="3"/>
      <c r="S211" s="4"/>
      <c r="T211" s="3"/>
      <c r="U211" s="3"/>
      <c r="V211" s="3"/>
      <c r="W211" s="3"/>
      <c r="X211" s="3"/>
      <c r="Y211" s="3"/>
      <c r="Z211" s="3"/>
      <c r="AA211" s="3"/>
      <c r="AB211" s="3"/>
      <c r="AC211" s="3"/>
      <c r="AD211" s="3"/>
      <c r="AE211" s="3"/>
      <c r="AG211" s="3"/>
      <c r="AH211" s="3"/>
      <c r="AI211" s="3"/>
      <c r="AJ211" s="3"/>
      <c r="AK211" s="92"/>
      <c r="AL211" s="3"/>
      <c r="AM211" s="3"/>
      <c r="AN211" s="3"/>
      <c r="AO211" s="3"/>
      <c r="AP211" s="92"/>
      <c r="AQ211" s="3"/>
      <c r="AR211" s="3"/>
      <c r="AS211" s="3"/>
      <c r="AT211" s="3"/>
      <c r="AU211" s="92"/>
      <c r="AV211" s="3"/>
      <c r="AW211" s="3"/>
      <c r="AX211" s="3"/>
      <c r="AY211" s="3"/>
      <c r="BA211" s="3"/>
      <c r="BB211" s="3"/>
    </row>
    <row r="212" spans="1:54" ht="15">
      <c r="A212" s="3"/>
      <c r="B212" s="3"/>
      <c r="C212" s="3"/>
      <c r="D212" s="3"/>
      <c r="E212" s="4"/>
      <c r="F212" s="3"/>
      <c r="G212" s="3"/>
      <c r="H212" s="3"/>
      <c r="I212" s="3"/>
      <c r="J212" s="3"/>
      <c r="K212" s="3"/>
      <c r="L212" s="3"/>
      <c r="M212" s="3"/>
      <c r="N212" s="3"/>
      <c r="O212" s="3"/>
      <c r="P212" s="3"/>
      <c r="Q212" s="3"/>
      <c r="R212" s="3"/>
      <c r="S212" s="4"/>
      <c r="T212" s="3"/>
      <c r="U212" s="3"/>
      <c r="V212" s="3"/>
      <c r="W212" s="3"/>
      <c r="X212" s="3"/>
      <c r="Y212" s="3"/>
      <c r="Z212" s="3"/>
      <c r="AA212" s="3"/>
      <c r="AB212" s="3"/>
      <c r="AC212" s="3"/>
      <c r="AD212" s="3"/>
      <c r="AE212" s="3"/>
      <c r="AG212" s="3"/>
      <c r="AH212" s="3"/>
      <c r="AI212" s="3"/>
      <c r="AJ212" s="3"/>
      <c r="AK212" s="92"/>
      <c r="AL212" s="3"/>
      <c r="AM212" s="3"/>
      <c r="AN212" s="3"/>
      <c r="AO212" s="3"/>
      <c r="AP212" s="92"/>
      <c r="AQ212" s="3"/>
      <c r="AR212" s="3"/>
      <c r="AS212" s="3"/>
      <c r="AT212" s="3"/>
      <c r="AU212" s="92"/>
      <c r="AV212" s="3"/>
      <c r="AW212" s="3"/>
      <c r="AX212" s="3"/>
      <c r="AY212" s="3"/>
      <c r="BA212" s="3"/>
      <c r="BB212" s="3"/>
    </row>
    <row r="213" spans="1:54" ht="15">
      <c r="A213" s="3"/>
      <c r="B213" s="3"/>
      <c r="C213" s="3"/>
      <c r="D213" s="3"/>
      <c r="E213" s="4"/>
      <c r="F213" s="3"/>
      <c r="G213" s="3"/>
      <c r="H213" s="3"/>
      <c r="I213" s="3"/>
      <c r="J213" s="3"/>
      <c r="K213" s="3"/>
      <c r="L213" s="3"/>
      <c r="M213" s="3"/>
      <c r="N213" s="3"/>
      <c r="O213" s="3"/>
      <c r="P213" s="3"/>
      <c r="Q213" s="3"/>
      <c r="R213" s="3"/>
      <c r="S213" s="4"/>
      <c r="T213" s="3"/>
      <c r="U213" s="3"/>
      <c r="V213" s="3"/>
      <c r="W213" s="3"/>
      <c r="X213" s="3"/>
      <c r="Y213" s="3"/>
      <c r="Z213" s="3"/>
      <c r="AA213" s="3"/>
      <c r="AB213" s="3"/>
      <c r="AC213" s="3"/>
      <c r="AD213" s="3"/>
      <c r="AE213" s="3"/>
      <c r="AG213" s="3"/>
      <c r="AH213" s="3"/>
      <c r="AI213" s="3"/>
      <c r="AJ213" s="3"/>
      <c r="AK213" s="92"/>
      <c r="AL213" s="3"/>
      <c r="AM213" s="3"/>
      <c r="AN213" s="3"/>
      <c r="AO213" s="3"/>
      <c r="AP213" s="92"/>
      <c r="AQ213" s="3"/>
      <c r="AR213" s="3"/>
      <c r="AS213" s="3"/>
      <c r="AT213" s="3"/>
      <c r="AU213" s="92"/>
      <c r="AV213" s="3"/>
      <c r="AW213" s="3"/>
      <c r="AX213" s="3"/>
      <c r="AY213" s="3"/>
      <c r="BA213" s="3"/>
      <c r="BB213" s="3"/>
    </row>
    <row r="214" spans="1:54" ht="15">
      <c r="A214" s="3"/>
      <c r="B214" s="3"/>
      <c r="C214" s="3"/>
      <c r="D214" s="3"/>
      <c r="E214" s="4"/>
      <c r="F214" s="3"/>
      <c r="G214" s="3"/>
      <c r="H214" s="3"/>
      <c r="I214" s="3"/>
      <c r="J214" s="3"/>
      <c r="K214" s="3"/>
      <c r="L214" s="3"/>
      <c r="M214" s="3"/>
      <c r="N214" s="3"/>
      <c r="O214" s="3"/>
      <c r="P214" s="3"/>
      <c r="Q214" s="3"/>
      <c r="R214" s="3"/>
      <c r="S214" s="4"/>
      <c r="T214" s="3"/>
      <c r="U214" s="3"/>
      <c r="V214" s="3"/>
      <c r="W214" s="3"/>
      <c r="X214" s="3"/>
      <c r="Y214" s="3"/>
      <c r="Z214" s="3"/>
      <c r="AA214" s="3"/>
      <c r="AB214" s="3"/>
      <c r="AC214" s="3"/>
      <c r="AD214" s="3"/>
      <c r="AE214" s="3"/>
      <c r="AG214" s="3"/>
      <c r="AH214" s="3"/>
      <c r="AI214" s="3"/>
      <c r="AJ214" s="3"/>
      <c r="AK214" s="92"/>
      <c r="AL214" s="3"/>
      <c r="AM214" s="3"/>
      <c r="AN214" s="3"/>
      <c r="AO214" s="3"/>
      <c r="AP214" s="92"/>
      <c r="AQ214" s="3"/>
      <c r="AR214" s="3"/>
      <c r="AS214" s="3"/>
      <c r="AT214" s="3"/>
      <c r="AU214" s="92"/>
      <c r="AV214" s="3"/>
      <c r="AW214" s="3"/>
      <c r="AX214" s="3"/>
      <c r="AY214" s="3"/>
      <c r="BA214" s="3"/>
      <c r="BB214" s="3"/>
    </row>
    <row r="215" spans="1:54" ht="15">
      <c r="A215" s="3"/>
      <c r="B215" s="3"/>
      <c r="C215" s="3"/>
      <c r="D215" s="3"/>
      <c r="E215" s="4"/>
      <c r="F215" s="3"/>
      <c r="G215" s="3"/>
      <c r="H215" s="3"/>
      <c r="I215" s="3"/>
      <c r="J215" s="3"/>
      <c r="K215" s="3"/>
      <c r="L215" s="3"/>
      <c r="M215" s="3"/>
      <c r="N215" s="3"/>
      <c r="O215" s="3"/>
      <c r="P215" s="3"/>
      <c r="Q215" s="3"/>
      <c r="R215" s="3"/>
      <c r="S215" s="4"/>
      <c r="T215" s="3"/>
      <c r="U215" s="3"/>
      <c r="V215" s="3"/>
      <c r="W215" s="3"/>
      <c r="X215" s="3"/>
      <c r="Y215" s="3"/>
      <c r="Z215" s="3"/>
      <c r="AA215" s="3"/>
      <c r="AB215" s="3"/>
      <c r="AC215" s="3"/>
      <c r="AD215" s="3"/>
      <c r="AE215" s="3"/>
      <c r="AG215" s="3"/>
      <c r="AH215" s="3"/>
      <c r="AI215" s="3"/>
      <c r="AJ215" s="3"/>
      <c r="AK215" s="92"/>
      <c r="AL215" s="3"/>
      <c r="AM215" s="3"/>
      <c r="AN215" s="3"/>
      <c r="AO215" s="3"/>
      <c r="AP215" s="92"/>
      <c r="AQ215" s="3"/>
      <c r="AR215" s="3"/>
      <c r="AS215" s="3"/>
      <c r="AT215" s="3"/>
      <c r="AU215" s="92"/>
      <c r="AV215" s="3"/>
      <c r="AW215" s="3"/>
      <c r="AX215" s="3"/>
      <c r="AY215" s="3"/>
      <c r="BA215" s="3"/>
      <c r="BB215" s="3"/>
    </row>
    <row r="216" spans="1:54" ht="15">
      <c r="A216" s="3"/>
      <c r="B216" s="3"/>
      <c r="C216" s="3"/>
      <c r="D216" s="3"/>
      <c r="E216" s="4"/>
      <c r="F216" s="3"/>
      <c r="G216" s="3"/>
      <c r="H216" s="3"/>
      <c r="I216" s="3"/>
      <c r="J216" s="3"/>
      <c r="K216" s="3"/>
      <c r="L216" s="3"/>
      <c r="M216" s="3"/>
      <c r="N216" s="3"/>
      <c r="O216" s="3"/>
      <c r="P216" s="3"/>
      <c r="Q216" s="3"/>
      <c r="R216" s="3"/>
      <c r="S216" s="4"/>
      <c r="T216" s="3"/>
      <c r="U216" s="3"/>
      <c r="V216" s="3"/>
      <c r="W216" s="3"/>
      <c r="X216" s="3"/>
      <c r="Y216" s="3"/>
      <c r="Z216" s="3"/>
      <c r="AA216" s="3"/>
      <c r="AB216" s="3"/>
      <c r="AC216" s="3"/>
      <c r="AD216" s="3"/>
      <c r="AE216" s="3"/>
      <c r="AG216" s="3"/>
      <c r="AH216" s="3"/>
      <c r="AI216" s="3"/>
      <c r="AJ216" s="3"/>
      <c r="AK216" s="92"/>
      <c r="AL216" s="3"/>
      <c r="AM216" s="3"/>
      <c r="AN216" s="3"/>
      <c r="AO216" s="3"/>
      <c r="AP216" s="92"/>
      <c r="AQ216" s="3"/>
      <c r="AR216" s="3"/>
      <c r="AS216" s="3"/>
      <c r="AT216" s="3"/>
      <c r="AU216" s="92"/>
      <c r="AV216" s="3"/>
      <c r="AW216" s="3"/>
      <c r="AX216" s="3"/>
      <c r="AY216" s="3"/>
      <c r="BA216" s="3"/>
      <c r="BB216" s="3"/>
    </row>
    <row r="217" spans="1:54" ht="15">
      <c r="A217" s="3"/>
      <c r="B217" s="3"/>
      <c r="C217" s="3"/>
      <c r="D217" s="3"/>
      <c r="E217" s="4"/>
      <c r="F217" s="3"/>
      <c r="G217" s="3"/>
      <c r="H217" s="3"/>
      <c r="I217" s="3"/>
      <c r="J217" s="3"/>
      <c r="K217" s="3"/>
      <c r="L217" s="3"/>
      <c r="M217" s="3"/>
      <c r="N217" s="3"/>
      <c r="O217" s="3"/>
      <c r="P217" s="3"/>
      <c r="Q217" s="3"/>
      <c r="R217" s="3"/>
      <c r="S217" s="4"/>
      <c r="T217" s="3"/>
      <c r="U217" s="3"/>
      <c r="V217" s="3"/>
      <c r="W217" s="3"/>
      <c r="X217" s="3"/>
      <c r="Y217" s="3"/>
      <c r="Z217" s="3"/>
      <c r="AA217" s="3"/>
      <c r="AB217" s="3"/>
      <c r="AC217" s="3"/>
      <c r="AD217" s="3"/>
      <c r="AE217" s="3"/>
      <c r="AG217" s="3"/>
      <c r="AH217" s="3"/>
      <c r="AI217" s="3"/>
      <c r="AJ217" s="3"/>
      <c r="AK217" s="92"/>
      <c r="AL217" s="3"/>
      <c r="AM217" s="3"/>
      <c r="AN217" s="3"/>
      <c r="AO217" s="3"/>
      <c r="AP217" s="92"/>
      <c r="AQ217" s="3"/>
      <c r="AR217" s="3"/>
      <c r="AS217" s="3"/>
      <c r="AT217" s="3"/>
      <c r="AU217" s="92"/>
      <c r="AV217" s="3"/>
      <c r="AW217" s="3"/>
      <c r="AX217" s="3"/>
      <c r="AY217" s="3"/>
      <c r="BA217" s="3"/>
      <c r="BB217" s="3"/>
    </row>
    <row r="218" spans="1:54" ht="15">
      <c r="A218" s="3"/>
      <c r="B218" s="3"/>
      <c r="C218" s="3"/>
      <c r="D218" s="3"/>
      <c r="E218" s="4"/>
      <c r="F218" s="3"/>
      <c r="G218" s="3"/>
      <c r="H218" s="3"/>
      <c r="I218" s="3"/>
      <c r="J218" s="3"/>
      <c r="K218" s="3"/>
      <c r="L218" s="3"/>
      <c r="M218" s="3"/>
      <c r="N218" s="3"/>
      <c r="O218" s="3"/>
      <c r="P218" s="3"/>
      <c r="Q218" s="3"/>
      <c r="R218" s="3"/>
      <c r="S218" s="4"/>
      <c r="T218" s="3"/>
      <c r="U218" s="3"/>
      <c r="V218" s="3"/>
      <c r="W218" s="3"/>
      <c r="X218" s="3"/>
      <c r="Y218" s="3"/>
      <c r="Z218" s="3"/>
      <c r="AA218" s="3"/>
      <c r="AB218" s="3"/>
      <c r="AC218" s="3"/>
      <c r="AD218" s="3"/>
      <c r="AE218" s="3"/>
      <c r="AG218" s="3"/>
      <c r="AH218" s="3"/>
      <c r="AI218" s="3"/>
      <c r="AJ218" s="3"/>
      <c r="AK218" s="92"/>
      <c r="AL218" s="3"/>
      <c r="AM218" s="3"/>
      <c r="AN218" s="3"/>
      <c r="AO218" s="3"/>
      <c r="AP218" s="92"/>
      <c r="AQ218" s="3"/>
      <c r="AR218" s="3"/>
      <c r="AS218" s="3"/>
      <c r="AT218" s="3"/>
      <c r="AU218" s="92"/>
      <c r="AV218" s="3"/>
      <c r="AW218" s="3"/>
      <c r="AX218" s="3"/>
      <c r="AY218" s="3"/>
      <c r="BA218" s="3"/>
      <c r="BB218" s="3"/>
    </row>
    <row r="219" spans="1:54" ht="15">
      <c r="A219" s="3"/>
      <c r="B219" s="3"/>
      <c r="C219" s="3"/>
      <c r="D219" s="3"/>
      <c r="E219" s="4"/>
      <c r="F219" s="3"/>
      <c r="G219" s="3"/>
      <c r="H219" s="3"/>
      <c r="I219" s="3"/>
      <c r="J219" s="3"/>
      <c r="K219" s="3"/>
      <c r="L219" s="3"/>
      <c r="M219" s="3"/>
      <c r="N219" s="3"/>
      <c r="O219" s="3"/>
      <c r="P219" s="3"/>
      <c r="Q219" s="3"/>
      <c r="R219" s="3"/>
      <c r="S219" s="4"/>
      <c r="T219" s="3"/>
      <c r="U219" s="3"/>
      <c r="V219" s="3"/>
      <c r="W219" s="3"/>
      <c r="X219" s="3"/>
      <c r="Y219" s="3"/>
      <c r="Z219" s="3"/>
      <c r="AA219" s="3"/>
      <c r="AB219" s="3"/>
      <c r="AC219" s="3"/>
      <c r="AD219" s="3"/>
      <c r="AE219" s="3"/>
      <c r="AG219" s="3"/>
      <c r="AH219" s="3"/>
      <c r="AI219" s="3"/>
      <c r="AJ219" s="3"/>
      <c r="AK219" s="92"/>
      <c r="AL219" s="3"/>
      <c r="AM219" s="3"/>
      <c r="AN219" s="3"/>
      <c r="AO219" s="3"/>
      <c r="AP219" s="92"/>
      <c r="AQ219" s="3"/>
      <c r="AR219" s="3"/>
      <c r="AS219" s="3"/>
      <c r="AT219" s="3"/>
      <c r="AU219" s="92"/>
      <c r="AV219" s="3"/>
      <c r="AW219" s="3"/>
      <c r="AX219" s="3"/>
      <c r="AY219" s="3"/>
      <c r="BA219" s="3"/>
      <c r="BB219" s="3"/>
    </row>
    <row r="220" spans="1:54" ht="15">
      <c r="A220" s="3"/>
      <c r="B220" s="3"/>
      <c r="C220" s="3"/>
      <c r="D220" s="3"/>
      <c r="E220" s="4"/>
      <c r="F220" s="3"/>
      <c r="G220" s="3"/>
      <c r="H220" s="3"/>
      <c r="I220" s="3"/>
      <c r="J220" s="3"/>
      <c r="K220" s="3"/>
      <c r="L220" s="3"/>
      <c r="M220" s="3"/>
      <c r="N220" s="3"/>
      <c r="O220" s="3"/>
      <c r="P220" s="3"/>
      <c r="Q220" s="3"/>
      <c r="R220" s="3"/>
      <c r="S220" s="4"/>
      <c r="T220" s="3"/>
      <c r="U220" s="3"/>
      <c r="V220" s="3"/>
      <c r="W220" s="3"/>
      <c r="X220" s="3"/>
      <c r="Y220" s="3"/>
      <c r="Z220" s="3"/>
      <c r="AA220" s="3"/>
      <c r="AB220" s="3"/>
      <c r="AC220" s="3"/>
      <c r="AD220" s="3"/>
      <c r="AE220" s="3"/>
      <c r="AG220" s="3"/>
      <c r="AH220" s="3"/>
      <c r="AI220" s="3"/>
      <c r="AJ220" s="3"/>
      <c r="AK220" s="92"/>
      <c r="AL220" s="3"/>
      <c r="AM220" s="3"/>
      <c r="AN220" s="3"/>
      <c r="AO220" s="3"/>
      <c r="AP220" s="92"/>
      <c r="AQ220" s="3"/>
      <c r="AR220" s="3"/>
      <c r="AS220" s="3"/>
      <c r="AT220" s="3"/>
      <c r="AU220" s="92"/>
      <c r="AV220" s="3"/>
      <c r="AW220" s="3"/>
      <c r="AX220" s="3"/>
      <c r="AY220" s="3"/>
      <c r="BA220" s="3"/>
      <c r="BB220" s="3"/>
    </row>
    <row r="221" spans="1:54" ht="15">
      <c r="A221" s="3"/>
      <c r="B221" s="3"/>
      <c r="C221" s="3"/>
      <c r="D221" s="3"/>
      <c r="E221" s="4"/>
      <c r="F221" s="3"/>
      <c r="G221" s="3"/>
      <c r="H221" s="3"/>
      <c r="I221" s="3"/>
      <c r="J221" s="3"/>
      <c r="K221" s="3"/>
      <c r="L221" s="3"/>
      <c r="M221" s="3"/>
      <c r="N221" s="3"/>
      <c r="O221" s="3"/>
      <c r="P221" s="3"/>
      <c r="Q221" s="3"/>
      <c r="R221" s="3"/>
      <c r="S221" s="4"/>
      <c r="T221" s="3"/>
      <c r="U221" s="3"/>
      <c r="V221" s="3"/>
      <c r="W221" s="3"/>
      <c r="X221" s="3"/>
      <c r="Y221" s="3"/>
      <c r="Z221" s="3"/>
      <c r="AA221" s="3"/>
      <c r="AB221" s="3"/>
      <c r="AC221" s="3"/>
      <c r="AD221" s="3"/>
      <c r="AE221" s="3"/>
      <c r="AG221" s="3"/>
      <c r="AH221" s="3"/>
      <c r="AI221" s="3"/>
      <c r="AJ221" s="3"/>
      <c r="AK221" s="92"/>
      <c r="AL221" s="3"/>
      <c r="AM221" s="3"/>
      <c r="AN221" s="3"/>
      <c r="AO221" s="3"/>
      <c r="AP221" s="92"/>
      <c r="AQ221" s="3"/>
      <c r="AR221" s="3"/>
      <c r="AS221" s="3"/>
      <c r="AT221" s="3"/>
      <c r="AU221" s="92"/>
      <c r="AV221" s="3"/>
      <c r="AW221" s="3"/>
      <c r="AX221" s="3"/>
      <c r="AY221" s="3"/>
      <c r="BA221" s="3"/>
      <c r="BB221" s="3"/>
    </row>
    <row r="222" spans="1:54" ht="15">
      <c r="A222" s="3"/>
      <c r="B222" s="3"/>
      <c r="C222" s="3"/>
      <c r="D222" s="3"/>
      <c r="E222" s="4"/>
      <c r="F222" s="3"/>
      <c r="G222" s="3"/>
      <c r="H222" s="3"/>
      <c r="I222" s="3"/>
      <c r="J222" s="3"/>
      <c r="K222" s="3"/>
      <c r="L222" s="3"/>
      <c r="M222" s="3"/>
      <c r="N222" s="3"/>
      <c r="O222" s="3"/>
      <c r="P222" s="3"/>
      <c r="Q222" s="3"/>
      <c r="R222" s="3"/>
      <c r="S222" s="4"/>
      <c r="T222" s="3"/>
      <c r="U222" s="3"/>
      <c r="V222" s="3"/>
      <c r="W222" s="3"/>
      <c r="X222" s="3"/>
      <c r="Y222" s="3"/>
      <c r="Z222" s="3"/>
      <c r="AA222" s="3"/>
      <c r="AB222" s="3"/>
      <c r="AC222" s="3"/>
      <c r="AD222" s="3"/>
      <c r="AE222" s="3"/>
      <c r="AG222" s="3"/>
      <c r="AH222" s="3"/>
      <c r="AI222" s="3"/>
      <c r="AJ222" s="3"/>
      <c r="AK222" s="92"/>
      <c r="AL222" s="3"/>
      <c r="AM222" s="3"/>
      <c r="AN222" s="3"/>
      <c r="AO222" s="3"/>
      <c r="AP222" s="92"/>
      <c r="AQ222" s="3"/>
      <c r="AR222" s="3"/>
      <c r="AS222" s="3"/>
      <c r="AT222" s="3"/>
      <c r="AU222" s="92"/>
      <c r="AV222" s="3"/>
      <c r="AW222" s="3"/>
      <c r="AX222" s="3"/>
      <c r="AY222" s="3"/>
      <c r="BA222" s="3"/>
      <c r="BB222" s="3"/>
    </row>
    <row r="223" spans="1:54" ht="15">
      <c r="A223" s="3"/>
      <c r="B223" s="3"/>
      <c r="C223" s="3"/>
      <c r="D223" s="3"/>
      <c r="E223" s="4"/>
      <c r="F223" s="3"/>
      <c r="G223" s="3"/>
      <c r="H223" s="3"/>
      <c r="I223" s="3"/>
      <c r="J223" s="3"/>
      <c r="K223" s="3"/>
      <c r="L223" s="3"/>
      <c r="M223" s="3"/>
      <c r="N223" s="3"/>
      <c r="O223" s="3"/>
      <c r="P223" s="3"/>
      <c r="Q223" s="3"/>
      <c r="R223" s="3"/>
      <c r="S223" s="4"/>
      <c r="T223" s="3"/>
      <c r="U223" s="3"/>
      <c r="V223" s="3"/>
      <c r="W223" s="3"/>
      <c r="X223" s="3"/>
      <c r="Y223" s="3"/>
      <c r="Z223" s="3"/>
      <c r="AA223" s="3"/>
      <c r="AB223" s="3"/>
      <c r="AC223" s="3"/>
      <c r="AD223" s="3"/>
      <c r="AE223" s="3"/>
      <c r="AG223" s="3"/>
      <c r="AH223" s="3"/>
      <c r="AI223" s="3"/>
      <c r="AJ223" s="3"/>
      <c r="AK223" s="92"/>
      <c r="AL223" s="3"/>
      <c r="AM223" s="3"/>
      <c r="AN223" s="3"/>
      <c r="AO223" s="3"/>
      <c r="AP223" s="92"/>
      <c r="AQ223" s="3"/>
      <c r="AR223" s="3"/>
      <c r="AS223" s="3"/>
      <c r="AT223" s="3"/>
      <c r="AU223" s="92"/>
      <c r="AV223" s="3"/>
      <c r="AW223" s="3"/>
      <c r="AX223" s="3"/>
      <c r="AY223" s="3"/>
      <c r="BA223" s="3"/>
      <c r="BB223" s="3"/>
    </row>
    <row r="224" spans="1:54" ht="15">
      <c r="A224" s="3"/>
      <c r="B224" s="3"/>
      <c r="C224" s="3"/>
      <c r="D224" s="3"/>
      <c r="E224" s="4"/>
      <c r="F224" s="3"/>
      <c r="G224" s="3"/>
      <c r="H224" s="3"/>
      <c r="I224" s="3"/>
      <c r="J224" s="3"/>
      <c r="K224" s="3"/>
      <c r="L224" s="3"/>
      <c r="M224" s="3"/>
      <c r="N224" s="3"/>
      <c r="O224" s="3"/>
      <c r="P224" s="3"/>
      <c r="Q224" s="3"/>
      <c r="R224" s="3"/>
      <c r="S224" s="4"/>
      <c r="T224" s="3"/>
      <c r="U224" s="3"/>
      <c r="V224" s="3"/>
      <c r="W224" s="3"/>
      <c r="X224" s="3"/>
      <c r="Y224" s="3"/>
      <c r="Z224" s="3"/>
      <c r="AA224" s="3"/>
      <c r="AB224" s="3"/>
      <c r="AC224" s="3"/>
      <c r="AD224" s="3"/>
      <c r="AE224" s="3"/>
      <c r="AG224" s="3"/>
      <c r="AH224" s="3"/>
      <c r="AI224" s="3"/>
      <c r="AJ224" s="3"/>
      <c r="AK224" s="92"/>
      <c r="AL224" s="3"/>
      <c r="AM224" s="3"/>
      <c r="AN224" s="3"/>
      <c r="AO224" s="3"/>
      <c r="AP224" s="92"/>
      <c r="AQ224" s="3"/>
      <c r="AR224" s="3"/>
      <c r="AS224" s="3"/>
      <c r="AT224" s="3"/>
      <c r="AU224" s="92"/>
      <c r="AV224" s="3"/>
      <c r="AW224" s="3"/>
      <c r="AX224" s="3"/>
      <c r="AY224" s="3"/>
      <c r="BA224" s="3"/>
      <c r="BB224" s="3"/>
    </row>
    <row r="225" spans="1:54" ht="15">
      <c r="A225" s="3"/>
      <c r="B225" s="3"/>
      <c r="C225" s="3"/>
      <c r="D225" s="3"/>
      <c r="E225" s="4"/>
      <c r="F225" s="3"/>
      <c r="G225" s="3"/>
      <c r="H225" s="3"/>
      <c r="I225" s="3"/>
      <c r="J225" s="3"/>
      <c r="K225" s="3"/>
      <c r="L225" s="3"/>
      <c r="M225" s="3"/>
      <c r="N225" s="3"/>
      <c r="O225" s="3"/>
      <c r="P225" s="3"/>
      <c r="Q225" s="3"/>
      <c r="R225" s="3"/>
      <c r="S225" s="4"/>
      <c r="T225" s="3"/>
      <c r="U225" s="3"/>
      <c r="V225" s="3"/>
      <c r="W225" s="3"/>
      <c r="X225" s="3"/>
      <c r="Y225" s="3"/>
      <c r="Z225" s="3"/>
      <c r="AA225" s="3"/>
      <c r="AB225" s="3"/>
      <c r="AC225" s="3"/>
      <c r="AD225" s="3"/>
      <c r="AE225" s="3"/>
      <c r="AG225" s="3"/>
      <c r="AH225" s="3"/>
      <c r="AI225" s="3"/>
      <c r="AJ225" s="3"/>
      <c r="AK225" s="92"/>
      <c r="AL225" s="3"/>
      <c r="AM225" s="3"/>
      <c r="AN225" s="3"/>
      <c r="AO225" s="3"/>
      <c r="AP225" s="92"/>
      <c r="AQ225" s="3"/>
      <c r="AR225" s="3"/>
      <c r="AS225" s="3"/>
      <c r="AT225" s="3"/>
      <c r="AU225" s="92"/>
      <c r="AV225" s="3"/>
      <c r="AW225" s="3"/>
      <c r="AX225" s="3"/>
      <c r="AY225" s="3"/>
      <c r="BA225" s="3"/>
      <c r="BB225" s="3"/>
    </row>
    <row r="226" spans="1:54" ht="15">
      <c r="A226" s="3"/>
      <c r="B226" s="3"/>
      <c r="C226" s="3"/>
      <c r="D226" s="3"/>
      <c r="E226" s="4"/>
      <c r="F226" s="3"/>
      <c r="G226" s="3"/>
      <c r="H226" s="3"/>
      <c r="I226" s="3"/>
      <c r="J226" s="3"/>
      <c r="K226" s="3"/>
      <c r="L226" s="3"/>
      <c r="M226" s="3"/>
      <c r="N226" s="3"/>
      <c r="O226" s="3"/>
      <c r="P226" s="3"/>
      <c r="Q226" s="3"/>
      <c r="R226" s="3"/>
      <c r="S226" s="4"/>
      <c r="T226" s="3"/>
      <c r="U226" s="3"/>
      <c r="V226" s="3"/>
      <c r="W226" s="3"/>
      <c r="X226" s="3"/>
      <c r="Y226" s="3"/>
      <c r="Z226" s="3"/>
      <c r="AA226" s="3"/>
      <c r="AB226" s="3"/>
      <c r="AC226" s="3"/>
      <c r="AD226" s="3"/>
      <c r="AE226" s="3"/>
      <c r="AG226" s="3"/>
      <c r="AH226" s="3"/>
      <c r="AI226" s="3"/>
      <c r="AJ226" s="3"/>
      <c r="AK226" s="92"/>
      <c r="AL226" s="3"/>
      <c r="AM226" s="3"/>
      <c r="AN226" s="3"/>
      <c r="AO226" s="3"/>
      <c r="AP226" s="92"/>
      <c r="AQ226" s="3"/>
      <c r="AR226" s="3"/>
      <c r="AS226" s="3"/>
      <c r="AT226" s="3"/>
      <c r="AU226" s="92"/>
      <c r="AV226" s="3"/>
      <c r="AW226" s="3"/>
      <c r="AX226" s="3"/>
      <c r="AY226" s="3"/>
      <c r="BA226" s="3"/>
      <c r="BB226" s="3"/>
    </row>
    <row r="227" spans="1:54" ht="15">
      <c r="A227" s="3"/>
      <c r="B227" s="3"/>
      <c r="C227" s="3"/>
      <c r="D227" s="3"/>
      <c r="E227" s="4"/>
      <c r="F227" s="3"/>
      <c r="G227" s="3"/>
      <c r="H227" s="3"/>
      <c r="I227" s="3"/>
      <c r="J227" s="3"/>
      <c r="K227" s="3"/>
      <c r="L227" s="3"/>
      <c r="M227" s="3"/>
      <c r="N227" s="3"/>
      <c r="O227" s="3"/>
      <c r="P227" s="3"/>
      <c r="Q227" s="3"/>
      <c r="R227" s="3"/>
      <c r="S227" s="4"/>
      <c r="T227" s="3"/>
      <c r="U227" s="3"/>
      <c r="V227" s="3"/>
      <c r="W227" s="3"/>
      <c r="X227" s="3"/>
      <c r="Y227" s="3"/>
      <c r="Z227" s="3"/>
      <c r="AA227" s="3"/>
      <c r="AB227" s="3"/>
      <c r="AC227" s="3"/>
      <c r="AD227" s="3"/>
      <c r="AE227" s="3"/>
      <c r="AG227" s="3"/>
      <c r="AH227" s="3"/>
      <c r="AI227" s="3"/>
      <c r="AJ227" s="3"/>
      <c r="AK227" s="92"/>
      <c r="AL227" s="3"/>
      <c r="AM227" s="3"/>
      <c r="AN227" s="3"/>
      <c r="AO227" s="3"/>
      <c r="AP227" s="92"/>
      <c r="AQ227" s="3"/>
      <c r="AR227" s="3"/>
      <c r="AS227" s="3"/>
      <c r="AT227" s="3"/>
      <c r="AU227" s="92"/>
      <c r="AV227" s="3"/>
      <c r="AW227" s="3"/>
      <c r="AX227" s="3"/>
      <c r="AY227" s="3"/>
      <c r="BA227" s="3"/>
      <c r="BB227" s="3"/>
    </row>
    <row r="228" spans="1:54" ht="15">
      <c r="A228" s="3"/>
      <c r="B228" s="3"/>
      <c r="C228" s="3"/>
      <c r="D228" s="3"/>
      <c r="E228" s="4"/>
      <c r="F228" s="3"/>
      <c r="G228" s="3"/>
      <c r="H228" s="3"/>
      <c r="I228" s="3"/>
      <c r="J228" s="3"/>
      <c r="K228" s="3"/>
      <c r="L228" s="3"/>
      <c r="M228" s="3"/>
      <c r="N228" s="3"/>
      <c r="O228" s="3"/>
      <c r="P228" s="3"/>
      <c r="Q228" s="3"/>
      <c r="R228" s="3"/>
      <c r="S228" s="4"/>
      <c r="T228" s="3"/>
      <c r="U228" s="3"/>
      <c r="V228" s="3"/>
      <c r="W228" s="3"/>
      <c r="X228" s="3"/>
      <c r="Y228" s="3"/>
      <c r="Z228" s="3"/>
      <c r="AA228" s="3"/>
      <c r="AB228" s="3"/>
      <c r="AC228" s="3"/>
      <c r="AD228" s="3"/>
      <c r="AE228" s="3"/>
      <c r="AG228" s="3"/>
      <c r="AH228" s="3"/>
      <c r="AI228" s="3"/>
      <c r="AJ228" s="3"/>
      <c r="AK228" s="92"/>
      <c r="AL228" s="3"/>
      <c r="AM228" s="3"/>
      <c r="AN228" s="3"/>
      <c r="AO228" s="3"/>
      <c r="AP228" s="92"/>
      <c r="AQ228" s="3"/>
      <c r="AR228" s="3"/>
      <c r="AS228" s="3"/>
      <c r="AT228" s="3"/>
      <c r="AU228" s="92"/>
      <c r="AV228" s="3"/>
      <c r="AW228" s="3"/>
      <c r="AX228" s="3"/>
      <c r="AY228" s="3"/>
      <c r="BA228" s="3"/>
      <c r="BB228" s="3"/>
    </row>
  </sheetData>
  <sheetProtection/>
  <mergeCells count="455">
    <mergeCell ref="AX29:AX32"/>
    <mergeCell ref="AS29:AS32"/>
    <mergeCell ref="AT29:AT32"/>
    <mergeCell ref="AU29:AU32"/>
    <mergeCell ref="AV29:AV32"/>
    <mergeCell ref="AR29:AR32"/>
    <mergeCell ref="AD36:AD37"/>
    <mergeCell ref="AE36:AE37"/>
    <mergeCell ref="R141:R143"/>
    <mergeCell ref="S141:S143"/>
    <mergeCell ref="AW29:AW32"/>
    <mergeCell ref="AP29:AP32"/>
    <mergeCell ref="AK29:AK32"/>
    <mergeCell ref="AL29:AL32"/>
    <mergeCell ref="AM29:AM32"/>
    <mergeCell ref="AN29:AN32"/>
    <mergeCell ref="AY29:AY32"/>
    <mergeCell ref="AZ29:AZ32"/>
    <mergeCell ref="T36:T37"/>
    <mergeCell ref="U36:U37"/>
    <mergeCell ref="V36:V37"/>
    <mergeCell ref="W36:W37"/>
    <mergeCell ref="X36:X37"/>
    <mergeCell ref="Y36:Y37"/>
    <mergeCell ref="AQ29:AQ32"/>
    <mergeCell ref="AJ29:AJ32"/>
    <mergeCell ref="AO29:AO32"/>
    <mergeCell ref="W29:W32"/>
    <mergeCell ref="AE29:AE32"/>
    <mergeCell ref="AF29:AF32"/>
    <mergeCell ref="AG29:AG32"/>
    <mergeCell ref="AH29:AH32"/>
    <mergeCell ref="AI29:AI32"/>
    <mergeCell ref="AA29:AA32"/>
    <mergeCell ref="P13:S13"/>
    <mergeCell ref="R29:R32"/>
    <mergeCell ref="S29:S32"/>
    <mergeCell ref="T29:T32"/>
    <mergeCell ref="U29:U32"/>
    <mergeCell ref="V29:V32"/>
    <mergeCell ref="T13:AE13"/>
    <mergeCell ref="X29:X32"/>
    <mergeCell ref="Y29:Y32"/>
    <mergeCell ref="Z29:Z32"/>
    <mergeCell ref="BB1:BB8"/>
    <mergeCell ref="A11:BB11"/>
    <mergeCell ref="C1:BA1"/>
    <mergeCell ref="C2:BA2"/>
    <mergeCell ref="C3:BA3"/>
    <mergeCell ref="C16:C17"/>
    <mergeCell ref="C5:BA5"/>
    <mergeCell ref="BB13:BB14"/>
    <mergeCell ref="A10:BB10"/>
    <mergeCell ref="BA13:BA14"/>
    <mergeCell ref="G14:M14"/>
    <mergeCell ref="C7:BA7"/>
    <mergeCell ref="C8:BA8"/>
    <mergeCell ref="A1:B8"/>
    <mergeCell ref="A13:O13"/>
    <mergeCell ref="AB16:AB17"/>
    <mergeCell ref="C4:BA4"/>
    <mergeCell ref="A9:BB9"/>
    <mergeCell ref="A12:BB12"/>
    <mergeCell ref="C6:BA6"/>
    <mergeCell ref="AF13:AZ13"/>
    <mergeCell ref="A16:A20"/>
    <mergeCell ref="B16:B20"/>
    <mergeCell ref="F16:F20"/>
    <mergeCell ref="E16:E20"/>
    <mergeCell ref="S16:S17"/>
    <mergeCell ref="T16:T17"/>
    <mergeCell ref="U16:U17"/>
    <mergeCell ref="V16:V17"/>
    <mergeCell ref="Z16:Z17"/>
    <mergeCell ref="AA16:AA17"/>
    <mergeCell ref="D16:D17"/>
    <mergeCell ref="Q16:Q17"/>
    <mergeCell ref="P16:P17"/>
    <mergeCell ref="R16:R17"/>
    <mergeCell ref="U18:U19"/>
    <mergeCell ref="X25:X26"/>
    <mergeCell ref="R18:R19"/>
    <mergeCell ref="S18:S19"/>
    <mergeCell ref="T18:T19"/>
    <mergeCell ref="V18:V19"/>
    <mergeCell ref="Z18:Z19"/>
    <mergeCell ref="W18:W19"/>
    <mergeCell ref="X18:X19"/>
    <mergeCell ref="Y25:Y26"/>
    <mergeCell ref="U25:U26"/>
    <mergeCell ref="AE16:AE17"/>
    <mergeCell ref="AD18:AD19"/>
    <mergeCell ref="AC18:AC19"/>
    <mergeCell ref="W16:W17"/>
    <mergeCell ref="X16:X17"/>
    <mergeCell ref="Y16:Y17"/>
    <mergeCell ref="AA18:AA19"/>
    <mergeCell ref="AC16:AC17"/>
    <mergeCell ref="AD16:AD17"/>
    <mergeCell ref="Y18:Y19"/>
    <mergeCell ref="E146:E149"/>
    <mergeCell ref="F146:F149"/>
    <mergeCell ref="P146:P149"/>
    <mergeCell ref="Q146:Q149"/>
    <mergeCell ref="E144:E145"/>
    <mergeCell ref="F144:F145"/>
    <mergeCell ref="P144:P145"/>
    <mergeCell ref="AE18:AE19"/>
    <mergeCell ref="D18:D19"/>
    <mergeCell ref="N18:N19"/>
    <mergeCell ref="P18:P19"/>
    <mergeCell ref="Q18:Q19"/>
    <mergeCell ref="H29:H34"/>
    <mergeCell ref="Q25:Q26"/>
    <mergeCell ref="R25:R26"/>
    <mergeCell ref="G29:G34"/>
    <mergeCell ref="AB18:AB19"/>
    <mergeCell ref="B29:B34"/>
    <mergeCell ref="E29:E34"/>
    <mergeCell ref="F29:F34"/>
    <mergeCell ref="C139:C140"/>
    <mergeCell ref="E52:E53"/>
    <mergeCell ref="F52:F53"/>
    <mergeCell ref="C55:C137"/>
    <mergeCell ref="B52:B54"/>
    <mergeCell ref="C33:C34"/>
    <mergeCell ref="D33:D34"/>
    <mergeCell ref="C144:C145"/>
    <mergeCell ref="D144:D145"/>
    <mergeCell ref="C18:C19"/>
    <mergeCell ref="S25:S26"/>
    <mergeCell ref="T25:T26"/>
    <mergeCell ref="P25:P26"/>
    <mergeCell ref="R27:R28"/>
    <mergeCell ref="H36:H37"/>
    <mergeCell ref="I36:I37"/>
    <mergeCell ref="M36:M37"/>
    <mergeCell ref="A38:A149"/>
    <mergeCell ref="B55:B149"/>
    <mergeCell ref="C146:C149"/>
    <mergeCell ref="D146:D149"/>
    <mergeCell ref="C141:C143"/>
    <mergeCell ref="C29:C32"/>
    <mergeCell ref="D29:D32"/>
    <mergeCell ref="B38:B41"/>
    <mergeCell ref="C38:C41"/>
    <mergeCell ref="D38:D41"/>
    <mergeCell ref="AA25:AA26"/>
    <mergeCell ref="AB25:AB26"/>
    <mergeCell ref="AC25:AC26"/>
    <mergeCell ref="AD25:AD26"/>
    <mergeCell ref="AE25:AE26"/>
    <mergeCell ref="Z25:Z26"/>
    <mergeCell ref="V25:V26"/>
    <mergeCell ref="W25:W26"/>
    <mergeCell ref="B21:B28"/>
    <mergeCell ref="C27:C28"/>
    <mergeCell ref="D27:D28"/>
    <mergeCell ref="P27:P28"/>
    <mergeCell ref="Q27:Q28"/>
    <mergeCell ref="C25:C26"/>
    <mergeCell ref="D25:D26"/>
    <mergeCell ref="S27:S28"/>
    <mergeCell ref="P36:P37"/>
    <mergeCell ref="I29:I34"/>
    <mergeCell ref="J29:J34"/>
    <mergeCell ref="K29:K34"/>
    <mergeCell ref="L29:L34"/>
    <mergeCell ref="M29:M34"/>
    <mergeCell ref="P29:P32"/>
    <mergeCell ref="Q29:Q32"/>
    <mergeCell ref="P33:P34"/>
    <mergeCell ref="Q33:Q34"/>
    <mergeCell ref="A21:A37"/>
    <mergeCell ref="B36:B37"/>
    <mergeCell ref="D36:D37"/>
    <mergeCell ref="C36:C37"/>
    <mergeCell ref="E36:E37"/>
    <mergeCell ref="F36:F37"/>
    <mergeCell ref="E27:E28"/>
    <mergeCell ref="F27:F28"/>
    <mergeCell ref="E25:E26"/>
    <mergeCell ref="F25:F26"/>
    <mergeCell ref="G36:G37"/>
    <mergeCell ref="K38:K40"/>
    <mergeCell ref="E38:E41"/>
    <mergeCell ref="F38:F41"/>
    <mergeCell ref="J36:J37"/>
    <mergeCell ref="K36:K37"/>
    <mergeCell ref="L38:L40"/>
    <mergeCell ref="Q36:Q37"/>
    <mergeCell ref="R36:R37"/>
    <mergeCell ref="S36:S37"/>
    <mergeCell ref="P38:P41"/>
    <mergeCell ref="Q38:Q41"/>
    <mergeCell ref="R38:R41"/>
    <mergeCell ref="S38:S41"/>
    <mergeCell ref="M38:M40"/>
    <mergeCell ref="L36:L37"/>
    <mergeCell ref="C42:C44"/>
    <mergeCell ref="G38:G40"/>
    <mergeCell ref="H38:H40"/>
    <mergeCell ref="I38:I40"/>
    <mergeCell ref="J38:J40"/>
    <mergeCell ref="E42:E44"/>
    <mergeCell ref="F42:F44"/>
    <mergeCell ref="D42:D44"/>
    <mergeCell ref="E55:E56"/>
    <mergeCell ref="F55:F56"/>
    <mergeCell ref="D55:D137"/>
    <mergeCell ref="E59:E137"/>
    <mergeCell ref="F59:F137"/>
    <mergeCell ref="E57:E58"/>
    <mergeCell ref="F57:F58"/>
    <mergeCell ref="P42:P44"/>
    <mergeCell ref="Q42:Q44"/>
    <mergeCell ref="E45:E51"/>
    <mergeCell ref="B42:B51"/>
    <mergeCell ref="C45:C51"/>
    <mergeCell ref="D45:D51"/>
    <mergeCell ref="F45:F51"/>
    <mergeCell ref="N47:N51"/>
    <mergeCell ref="P45:P51"/>
    <mergeCell ref="Q45:Q51"/>
    <mergeCell ref="C151:C152"/>
    <mergeCell ref="D151:D152"/>
    <mergeCell ref="E150:E152"/>
    <mergeCell ref="F150:F152"/>
    <mergeCell ref="A150:A172"/>
    <mergeCell ref="B150:B172"/>
    <mergeCell ref="D141:D143"/>
    <mergeCell ref="E139:E143"/>
    <mergeCell ref="F139:F143"/>
    <mergeCell ref="D139:D140"/>
    <mergeCell ref="N139:N140"/>
    <mergeCell ref="P139:P140"/>
    <mergeCell ref="P141:P143"/>
    <mergeCell ref="J151:J152"/>
    <mergeCell ref="K151:K152"/>
    <mergeCell ref="L151:L152"/>
    <mergeCell ref="Q55:Q137"/>
    <mergeCell ref="Q141:Q143"/>
    <mergeCell ref="Q139:Q140"/>
    <mergeCell ref="M151:M152"/>
    <mergeCell ref="P151:P152"/>
    <mergeCell ref="P55:P137"/>
    <mergeCell ref="Q144:Q145"/>
    <mergeCell ref="Q151:Q152"/>
    <mergeCell ref="E153:E172"/>
    <mergeCell ref="F153:F172"/>
    <mergeCell ref="C154:C172"/>
    <mergeCell ref="D154:D172"/>
    <mergeCell ref="P154:P172"/>
    <mergeCell ref="Q154:Q172"/>
    <mergeCell ref="G151:G152"/>
    <mergeCell ref="H151:H152"/>
    <mergeCell ref="I151:I152"/>
    <mergeCell ref="BA27:BA28"/>
    <mergeCell ref="BA33:BA34"/>
    <mergeCell ref="BA29:BA32"/>
    <mergeCell ref="BA36:BA37"/>
    <mergeCell ref="BA38:BA41"/>
    <mergeCell ref="R45:R51"/>
    <mergeCell ref="S45:S51"/>
    <mergeCell ref="AB29:AB32"/>
    <mergeCell ref="AC29:AC32"/>
    <mergeCell ref="AD29:AD32"/>
    <mergeCell ref="BA16:BA20"/>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O36:AO37"/>
    <mergeCell ref="AF33:AF34"/>
    <mergeCell ref="AG33:AG34"/>
    <mergeCell ref="AH33:AH34"/>
    <mergeCell ref="AI33:AI34"/>
    <mergeCell ref="BB29:BB32"/>
    <mergeCell ref="BB33:BB34"/>
    <mergeCell ref="BB27:BB28"/>
    <mergeCell ref="BB36:BB37"/>
    <mergeCell ref="BB38:BB41"/>
    <mergeCell ref="AJ33:AJ34"/>
    <mergeCell ref="AL33:AL34"/>
    <mergeCell ref="AK33:AK34"/>
    <mergeCell ref="AX33:AX34"/>
    <mergeCell ref="AY33:AY34"/>
    <mergeCell ref="AP33:AP34"/>
    <mergeCell ref="AU33:AU34"/>
    <mergeCell ref="AM33:AM34"/>
    <mergeCell ref="AN33:AN34"/>
    <mergeCell ref="AO33:AO34"/>
    <mergeCell ref="AQ33:AQ34"/>
    <mergeCell ref="AR33:AR34"/>
    <mergeCell ref="AS33:AS34"/>
    <mergeCell ref="AL36:AL37"/>
    <mergeCell ref="AM36:AM37"/>
    <mergeCell ref="AN36:AN37"/>
    <mergeCell ref="AT33:AT34"/>
    <mergeCell ref="AV33:AV34"/>
    <mergeCell ref="AW33:AW34"/>
    <mergeCell ref="AS36:AS37"/>
    <mergeCell ref="AT36:AT37"/>
    <mergeCell ref="AV36:AV37"/>
    <mergeCell ref="AU36:AU37"/>
    <mergeCell ref="AZ33:AZ34"/>
    <mergeCell ref="AF36:AF37"/>
    <mergeCell ref="AG36:AG37"/>
    <mergeCell ref="AH36:AH37"/>
    <mergeCell ref="AI36:AI37"/>
    <mergeCell ref="AJ36:AJ37"/>
    <mergeCell ref="AK36:AK37"/>
    <mergeCell ref="AW36:AW37"/>
    <mergeCell ref="AX36:AX37"/>
    <mergeCell ref="AY36:AY37"/>
    <mergeCell ref="AZ36:AZ37"/>
    <mergeCell ref="R42:R44"/>
    <mergeCell ref="S42:S44"/>
    <mergeCell ref="AP36:AP37"/>
    <mergeCell ref="AQ36:AQ37"/>
    <mergeCell ref="AR36:AR37"/>
    <mergeCell ref="Z36:Z37"/>
    <mergeCell ref="AA36:AA37"/>
    <mergeCell ref="AB36:AB37"/>
    <mergeCell ref="AC36:AC37"/>
    <mergeCell ref="AB57:AB58"/>
    <mergeCell ref="AC57:AC58"/>
    <mergeCell ref="T57:T58"/>
    <mergeCell ref="U57:U58"/>
    <mergeCell ref="V57:V58"/>
    <mergeCell ref="W57:W58"/>
    <mergeCell ref="AD57:AD58"/>
    <mergeCell ref="AE57:AE58"/>
    <mergeCell ref="AD59:AD137"/>
    <mergeCell ref="AE59:AE137"/>
    <mergeCell ref="R151:R152"/>
    <mergeCell ref="S151:S152"/>
    <mergeCell ref="X57:X58"/>
    <mergeCell ref="Y57:Y58"/>
    <mergeCell ref="Z57:Z58"/>
    <mergeCell ref="AA57:AA58"/>
    <mergeCell ref="X59:X137"/>
    <mergeCell ref="Y59:Y137"/>
    <mergeCell ref="Z59:Z137"/>
    <mergeCell ref="AA59:AA137"/>
    <mergeCell ref="AB59:AB137"/>
    <mergeCell ref="AC59:AC137"/>
    <mergeCell ref="T59:T137"/>
    <mergeCell ref="U59:U137"/>
    <mergeCell ref="V59:V137"/>
    <mergeCell ref="W59:W137"/>
    <mergeCell ref="T151:T152"/>
    <mergeCell ref="U151:U152"/>
    <mergeCell ref="V151:V152"/>
    <mergeCell ref="W151:W152"/>
    <mergeCell ref="BA52:BA53"/>
    <mergeCell ref="BB52:BB53"/>
    <mergeCell ref="R55:R137"/>
    <mergeCell ref="S55:S137"/>
    <mergeCell ref="T55:T56"/>
    <mergeCell ref="U55:U56"/>
    <mergeCell ref="V55:V56"/>
    <mergeCell ref="W55:W56"/>
    <mergeCell ref="X55:X56"/>
    <mergeCell ref="Y55:Y56"/>
    <mergeCell ref="Z55:Z56"/>
    <mergeCell ref="AA55:AA56"/>
    <mergeCell ref="AB55:AB56"/>
    <mergeCell ref="AC55:AC56"/>
    <mergeCell ref="AD55:AD56"/>
    <mergeCell ref="AE55:AE56"/>
    <mergeCell ref="X151:X152"/>
    <mergeCell ref="Y151:Y152"/>
    <mergeCell ref="Z151:Z152"/>
    <mergeCell ref="AA151:AA152"/>
    <mergeCell ref="AB151:AB152"/>
    <mergeCell ref="AC151:AC152"/>
    <mergeCell ref="AD151:AD152"/>
    <mergeCell ref="AE151:AE152"/>
    <mergeCell ref="R146:R149"/>
    <mergeCell ref="S146:S149"/>
    <mergeCell ref="T146:T149"/>
    <mergeCell ref="U146:U149"/>
    <mergeCell ref="V146:V149"/>
    <mergeCell ref="W146:W149"/>
    <mergeCell ref="X146:X149"/>
    <mergeCell ref="Y146:Y149"/>
    <mergeCell ref="Z146:Z149"/>
    <mergeCell ref="AA146:AA149"/>
    <mergeCell ref="AB146:AB149"/>
    <mergeCell ref="AC146:AC149"/>
    <mergeCell ref="AD146:AD149"/>
    <mergeCell ref="AE146:AE149"/>
    <mergeCell ref="BB146:BB149"/>
    <mergeCell ref="BA146:BA149"/>
    <mergeCell ref="T45:T51"/>
    <mergeCell ref="U45:U51"/>
    <mergeCell ref="V45:V51"/>
    <mergeCell ref="W45:W51"/>
    <mergeCell ref="X45:X51"/>
    <mergeCell ref="Y45:Y51"/>
    <mergeCell ref="Z45:Z51"/>
    <mergeCell ref="AA45:AA51"/>
    <mergeCell ref="AB45:AB51"/>
    <mergeCell ref="AC45:AC51"/>
    <mergeCell ref="AD45:AD51"/>
    <mergeCell ref="AE45:AE51"/>
    <mergeCell ref="R154:R172"/>
    <mergeCell ref="S154:S172"/>
    <mergeCell ref="T154:T172"/>
    <mergeCell ref="U154:U172"/>
    <mergeCell ref="V154:V172"/>
    <mergeCell ref="W154:W172"/>
    <mergeCell ref="X154:X172"/>
    <mergeCell ref="Y154:Y172"/>
    <mergeCell ref="Z154:Z172"/>
    <mergeCell ref="AA154:AA172"/>
    <mergeCell ref="AB154:AB172"/>
    <mergeCell ref="AC154:AC172"/>
    <mergeCell ref="AD154:AD172"/>
    <mergeCell ref="AE154:AE172"/>
    <mergeCell ref="BA42:BA44"/>
    <mergeCell ref="BA45:BA51"/>
    <mergeCell ref="BA57:BA58"/>
    <mergeCell ref="BA59:BA137"/>
    <mergeCell ref="BA139:BA143"/>
    <mergeCell ref="BA144:BA145"/>
    <mergeCell ref="BA150:BA152"/>
    <mergeCell ref="BA153:BA172"/>
    <mergeCell ref="R144:R145"/>
    <mergeCell ref="S144:S145"/>
    <mergeCell ref="T144:T145"/>
    <mergeCell ref="U144:U145"/>
    <mergeCell ref="V144:V145"/>
    <mergeCell ref="W144:W145"/>
    <mergeCell ref="AD144:AD145"/>
    <mergeCell ref="AE144:AE145"/>
    <mergeCell ref="R139:R140"/>
    <mergeCell ref="S139:S140"/>
    <mergeCell ref="X144:X145"/>
    <mergeCell ref="Y144:Y145"/>
    <mergeCell ref="Z144:Z145"/>
    <mergeCell ref="AA144:AA145"/>
    <mergeCell ref="AB144:AB145"/>
    <mergeCell ref="AC144:AC145"/>
  </mergeCells>
  <printOptions horizontalCentered="1"/>
  <pageMargins left="0.2362204724409449" right="0.2362204724409449" top="0.7480314960629921" bottom="0.7480314960629921" header="0.31496062992125984" footer="0.31496062992125984"/>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B1:I58"/>
  <sheetViews>
    <sheetView zoomScale="60" zoomScaleNormal="60" zoomScalePageLayoutView="0" workbookViewId="0" topLeftCell="A31">
      <selection activeCell="C36" sqref="C36:C56"/>
    </sheetView>
  </sheetViews>
  <sheetFormatPr defaultColWidth="11.421875" defaultRowHeight="15"/>
  <cols>
    <col min="2" max="2" width="17.57421875" style="0" customWidth="1"/>
    <col min="3" max="3" width="88.140625" style="10" customWidth="1"/>
    <col min="4" max="4" width="5.421875" style="0" bestFit="1" customWidth="1"/>
    <col min="5" max="5" width="8.140625" style="0" customWidth="1"/>
    <col min="6" max="8" width="17.421875" style="0" customWidth="1"/>
    <col min="9" max="9" width="39.7109375" style="0" customWidth="1"/>
  </cols>
  <sheetData>
    <row r="1" spans="2:9" ht="15">
      <c r="B1" s="335" t="s">
        <v>28</v>
      </c>
      <c r="C1" s="336"/>
      <c r="D1" s="336"/>
      <c r="E1" s="336"/>
      <c r="F1" s="336"/>
      <c r="G1" s="336"/>
      <c r="H1" s="336"/>
      <c r="I1" s="337"/>
    </row>
    <row r="2" spans="2:9" ht="15">
      <c r="B2" s="338"/>
      <c r="C2" s="339"/>
      <c r="D2" s="339"/>
      <c r="E2" s="339"/>
      <c r="F2" s="339"/>
      <c r="G2" s="339"/>
      <c r="H2" s="339"/>
      <c r="I2" s="340"/>
    </row>
    <row r="3" spans="2:9" ht="15.75" thickBot="1">
      <c r="B3" s="341"/>
      <c r="C3" s="342"/>
      <c r="D3" s="342"/>
      <c r="E3" s="342"/>
      <c r="F3" s="342"/>
      <c r="G3" s="342"/>
      <c r="H3" s="342"/>
      <c r="I3" s="343"/>
    </row>
    <row r="4" spans="2:9" ht="29.25" thickBot="1">
      <c r="B4" s="19" t="s">
        <v>29</v>
      </c>
      <c r="C4" s="18" t="s">
        <v>31</v>
      </c>
      <c r="D4" s="344" t="s">
        <v>30</v>
      </c>
      <c r="E4" s="345"/>
      <c r="F4" s="345"/>
      <c r="G4" s="345"/>
      <c r="H4" s="345"/>
      <c r="I4" s="346"/>
    </row>
    <row r="5" spans="2:9" ht="45" customHeight="1" thickBot="1">
      <c r="B5" s="11">
        <v>1</v>
      </c>
      <c r="C5" s="13" t="str">
        <f>+PlanAcción!A14</f>
        <v>Programa</v>
      </c>
      <c r="D5" s="308" t="s">
        <v>39</v>
      </c>
      <c r="E5" s="309"/>
      <c r="F5" s="309"/>
      <c r="G5" s="309"/>
      <c r="H5" s="309"/>
      <c r="I5" s="310"/>
    </row>
    <row r="6" spans="2:9" ht="45" customHeight="1" thickBot="1">
      <c r="B6" s="9">
        <v>2</v>
      </c>
      <c r="C6" s="14" t="str">
        <f>+PlanAcción!B14</f>
        <v>Subprograma</v>
      </c>
      <c r="D6" s="308" t="s">
        <v>40</v>
      </c>
      <c r="E6" s="309"/>
      <c r="F6" s="309"/>
      <c r="G6" s="309"/>
      <c r="H6" s="309"/>
      <c r="I6" s="310"/>
    </row>
    <row r="7" spans="2:9" ht="45" customHeight="1" thickBot="1">
      <c r="B7" s="9">
        <v>3</v>
      </c>
      <c r="C7" s="14" t="str">
        <f>+PlanAcción!C14</f>
        <v>Pond. Meta</v>
      </c>
      <c r="D7" s="308" t="s">
        <v>41</v>
      </c>
      <c r="E7" s="309"/>
      <c r="F7" s="309"/>
      <c r="G7" s="309"/>
      <c r="H7" s="309"/>
      <c r="I7" s="310"/>
    </row>
    <row r="8" spans="2:9" ht="45" customHeight="1" thickBot="1">
      <c r="B8" s="9">
        <v>4</v>
      </c>
      <c r="C8" s="14" t="str">
        <f>+PlanAcción!D14</f>
        <v>Descripcion Meta de Producto</v>
      </c>
      <c r="D8" s="308" t="s">
        <v>42</v>
      </c>
      <c r="E8" s="309"/>
      <c r="F8" s="309"/>
      <c r="G8" s="309"/>
      <c r="H8" s="309"/>
      <c r="I8" s="310"/>
    </row>
    <row r="9" spans="2:9" ht="45" customHeight="1" thickBot="1">
      <c r="B9" s="9">
        <v>5</v>
      </c>
      <c r="C9" s="14" t="str">
        <f>+PlanAcción!E14</f>
        <v>Código BPIM</v>
      </c>
      <c r="D9" s="308" t="s">
        <v>43</v>
      </c>
      <c r="E9" s="309"/>
      <c r="F9" s="309"/>
      <c r="G9" s="309"/>
      <c r="H9" s="309"/>
      <c r="I9" s="310"/>
    </row>
    <row r="10" spans="2:9" ht="45" customHeight="1" thickBot="1">
      <c r="B10" s="9">
        <v>6</v>
      </c>
      <c r="C10" s="14" t="str">
        <f>+PlanAcción!F14</f>
        <v>Nombre Proyecto</v>
      </c>
      <c r="D10" s="308" t="s">
        <v>44</v>
      </c>
      <c r="E10" s="309"/>
      <c r="F10" s="309"/>
      <c r="G10" s="309"/>
      <c r="H10" s="309"/>
      <c r="I10" s="310"/>
    </row>
    <row r="11" spans="2:9" ht="45" customHeight="1" thickBot="1">
      <c r="B11" s="9">
        <v>7</v>
      </c>
      <c r="C11" s="314" t="str">
        <f>+PlanAcción!G14</f>
        <v>RUBRO PRESUPUESTAL</v>
      </c>
      <c r="D11" s="16" t="s">
        <v>32</v>
      </c>
      <c r="E11" s="308" t="s">
        <v>47</v>
      </c>
      <c r="F11" s="309"/>
      <c r="G11" s="309"/>
      <c r="H11" s="309"/>
      <c r="I11" s="310"/>
    </row>
    <row r="12" spans="2:9" ht="45" customHeight="1" thickBot="1">
      <c r="B12" s="9">
        <v>8</v>
      </c>
      <c r="C12" s="314"/>
      <c r="D12" s="12" t="s">
        <v>33</v>
      </c>
      <c r="E12" s="308" t="s">
        <v>48</v>
      </c>
      <c r="F12" s="309"/>
      <c r="G12" s="309"/>
      <c r="H12" s="309"/>
      <c r="I12" s="310"/>
    </row>
    <row r="13" spans="2:9" ht="45" customHeight="1" thickBot="1">
      <c r="B13" s="9">
        <v>9</v>
      </c>
      <c r="C13" s="314"/>
      <c r="D13" s="12" t="s">
        <v>34</v>
      </c>
      <c r="E13" s="308" t="s">
        <v>49</v>
      </c>
      <c r="F13" s="309"/>
      <c r="G13" s="309"/>
      <c r="H13" s="309"/>
      <c r="I13" s="310"/>
    </row>
    <row r="14" spans="2:9" ht="45" customHeight="1" thickBot="1">
      <c r="B14" s="9">
        <v>10</v>
      </c>
      <c r="C14" s="314"/>
      <c r="D14" s="12" t="s">
        <v>35</v>
      </c>
      <c r="E14" s="308" t="s">
        <v>50</v>
      </c>
      <c r="F14" s="309"/>
      <c r="G14" s="309"/>
      <c r="H14" s="309"/>
      <c r="I14" s="310"/>
    </row>
    <row r="15" spans="2:9" ht="45" customHeight="1" thickBot="1">
      <c r="B15" s="9">
        <v>11</v>
      </c>
      <c r="C15" s="314"/>
      <c r="D15" s="12" t="s">
        <v>36</v>
      </c>
      <c r="E15" s="308" t="s">
        <v>51</v>
      </c>
      <c r="F15" s="309"/>
      <c r="G15" s="309"/>
      <c r="H15" s="309"/>
      <c r="I15" s="310"/>
    </row>
    <row r="16" spans="2:9" ht="45" customHeight="1" thickBot="1">
      <c r="B16" s="9">
        <v>12</v>
      </c>
      <c r="C16" s="314"/>
      <c r="D16" s="12" t="s">
        <v>37</v>
      </c>
      <c r="E16" s="308" t="s">
        <v>45</v>
      </c>
      <c r="F16" s="309"/>
      <c r="G16" s="309"/>
      <c r="H16" s="309"/>
      <c r="I16" s="310"/>
    </row>
    <row r="17" spans="2:9" ht="45" customHeight="1" thickBot="1">
      <c r="B17" s="9">
        <v>13</v>
      </c>
      <c r="C17" s="314"/>
      <c r="D17" s="17" t="s">
        <v>38</v>
      </c>
      <c r="E17" s="332" t="s">
        <v>52</v>
      </c>
      <c r="F17" s="333"/>
      <c r="G17" s="333"/>
      <c r="H17" s="333"/>
      <c r="I17" s="334"/>
    </row>
    <row r="18" spans="2:9" ht="45" customHeight="1" thickBot="1">
      <c r="B18" s="9">
        <v>14</v>
      </c>
      <c r="C18" s="14" t="str">
        <f>+PlanAcción!N14</f>
        <v>ACTIVIDADES A DESARROLLAR EN LA VIGENCIA 2014</v>
      </c>
      <c r="D18" s="308" t="s">
        <v>53</v>
      </c>
      <c r="E18" s="309"/>
      <c r="F18" s="309"/>
      <c r="G18" s="309"/>
      <c r="H18" s="309"/>
      <c r="I18" s="310"/>
    </row>
    <row r="19" spans="2:9" ht="45" customHeight="1" thickBot="1">
      <c r="B19" s="9">
        <v>15</v>
      </c>
      <c r="C19" s="14" t="str">
        <f>+PlanAcción!O14</f>
        <v>VALOR DE LA ACTIVIDAD</v>
      </c>
      <c r="D19" s="308" t="s">
        <v>54</v>
      </c>
      <c r="E19" s="309"/>
      <c r="F19" s="309"/>
      <c r="G19" s="309"/>
      <c r="H19" s="309"/>
      <c r="I19" s="310"/>
    </row>
    <row r="20" spans="2:9" ht="45" customHeight="1" thickBot="1">
      <c r="B20" s="9">
        <v>16</v>
      </c>
      <c r="C20" s="14" t="str">
        <f>+PlanAcción!P14</f>
        <v>Cod. Indic</v>
      </c>
      <c r="D20" s="308" t="s">
        <v>55</v>
      </c>
      <c r="E20" s="309"/>
      <c r="F20" s="309"/>
      <c r="G20" s="309"/>
      <c r="H20" s="309"/>
      <c r="I20" s="310"/>
    </row>
    <row r="21" spans="2:9" ht="45" customHeight="1" thickBot="1">
      <c r="B21" s="9">
        <v>17</v>
      </c>
      <c r="C21" s="14" t="str">
        <f>+PlanAcción!Q14</f>
        <v>Nombre</v>
      </c>
      <c r="D21" s="308" t="s">
        <v>56</v>
      </c>
      <c r="E21" s="309"/>
      <c r="F21" s="309"/>
      <c r="G21" s="309"/>
      <c r="H21" s="309"/>
      <c r="I21" s="310"/>
    </row>
    <row r="22" spans="2:9" ht="45" customHeight="1" thickBot="1">
      <c r="B22" s="9">
        <v>18</v>
      </c>
      <c r="C22" s="14" t="str">
        <f>+PlanAcción!R14</f>
        <v>Valor alcanzado a 31 de dic de la vigencia 2013</v>
      </c>
      <c r="D22" s="308" t="s">
        <v>57</v>
      </c>
      <c r="E22" s="309"/>
      <c r="F22" s="309"/>
      <c r="G22" s="309"/>
      <c r="H22" s="309"/>
      <c r="I22" s="310"/>
    </row>
    <row r="23" spans="2:9" ht="45" customHeight="1" thickBot="1">
      <c r="B23" s="9">
        <v>19</v>
      </c>
      <c r="C23" s="14" t="str">
        <f>+PlanAcción!S14</f>
        <v>Valor a lograrse a 31 de dic de la vigencia 2014</v>
      </c>
      <c r="D23" s="311" t="s">
        <v>58</v>
      </c>
      <c r="E23" s="312"/>
      <c r="F23" s="312"/>
      <c r="G23" s="312"/>
      <c r="H23" s="312"/>
      <c r="I23" s="313"/>
    </row>
    <row r="24" spans="2:9" s="10" customFormat="1" ht="45.75" customHeight="1" thickBot="1">
      <c r="B24" s="20">
        <v>20</v>
      </c>
      <c r="C24" s="314" t="str">
        <f>+PlanAcción!T13</f>
        <v>PROGRAMACION META DE PLAN DE DESARROLLO</v>
      </c>
      <c r="D24" s="347" t="s">
        <v>80</v>
      </c>
      <c r="E24" s="348"/>
      <c r="F24" s="349"/>
      <c r="G24" s="325" t="s">
        <v>59</v>
      </c>
      <c r="H24" s="326"/>
      <c r="I24" s="327"/>
    </row>
    <row r="25" spans="2:9" s="10" customFormat="1" ht="45.75" customHeight="1" thickBot="1">
      <c r="B25" s="20">
        <v>21</v>
      </c>
      <c r="C25" s="314"/>
      <c r="D25" s="329" t="s">
        <v>81</v>
      </c>
      <c r="E25" s="330"/>
      <c r="F25" s="331"/>
      <c r="G25" s="325" t="s">
        <v>59</v>
      </c>
      <c r="H25" s="326"/>
      <c r="I25" s="327"/>
    </row>
    <row r="26" spans="2:9" s="10" customFormat="1" ht="45.75" customHeight="1" thickBot="1">
      <c r="B26" s="20">
        <v>22</v>
      </c>
      <c r="C26" s="314"/>
      <c r="D26" s="329" t="s">
        <v>82</v>
      </c>
      <c r="E26" s="330"/>
      <c r="F26" s="331"/>
      <c r="G26" s="325" t="s">
        <v>59</v>
      </c>
      <c r="H26" s="326"/>
      <c r="I26" s="327"/>
    </row>
    <row r="27" spans="2:9" s="10" customFormat="1" ht="45.75" customHeight="1" thickBot="1">
      <c r="B27" s="9">
        <v>23</v>
      </c>
      <c r="C27" s="314"/>
      <c r="D27" s="347" t="s">
        <v>83</v>
      </c>
      <c r="E27" s="348"/>
      <c r="F27" s="349"/>
      <c r="G27" s="302" t="s">
        <v>59</v>
      </c>
      <c r="H27" s="303"/>
      <c r="I27" s="304"/>
    </row>
    <row r="28" spans="2:9" s="10" customFormat="1" ht="45.75" customHeight="1" thickBot="1">
      <c r="B28" s="9">
        <v>24</v>
      </c>
      <c r="C28" s="314"/>
      <c r="D28" s="329" t="s">
        <v>84</v>
      </c>
      <c r="E28" s="330"/>
      <c r="F28" s="331"/>
      <c r="G28" s="302" t="s">
        <v>59</v>
      </c>
      <c r="H28" s="303"/>
      <c r="I28" s="304"/>
    </row>
    <row r="29" spans="2:9" s="10" customFormat="1" ht="45.75" customHeight="1" thickBot="1">
      <c r="B29" s="20">
        <v>25</v>
      </c>
      <c r="C29" s="314"/>
      <c r="D29" s="329" t="s">
        <v>85</v>
      </c>
      <c r="E29" s="330"/>
      <c r="F29" s="331"/>
      <c r="G29" s="302" t="s">
        <v>59</v>
      </c>
      <c r="H29" s="303"/>
      <c r="I29" s="304"/>
    </row>
    <row r="30" spans="2:9" s="10" customFormat="1" ht="45.75" customHeight="1" thickBot="1">
      <c r="B30" s="20">
        <v>26</v>
      </c>
      <c r="C30" s="314"/>
      <c r="D30" s="347" t="s">
        <v>86</v>
      </c>
      <c r="E30" s="348"/>
      <c r="F30" s="349"/>
      <c r="G30" s="302" t="s">
        <v>59</v>
      </c>
      <c r="H30" s="303"/>
      <c r="I30" s="304"/>
    </row>
    <row r="31" spans="2:9" s="10" customFormat="1" ht="45.75" customHeight="1" thickBot="1">
      <c r="B31" s="20">
        <v>27</v>
      </c>
      <c r="C31" s="314"/>
      <c r="D31" s="329" t="s">
        <v>87</v>
      </c>
      <c r="E31" s="330"/>
      <c r="F31" s="331"/>
      <c r="G31" s="302" t="s">
        <v>59</v>
      </c>
      <c r="H31" s="303"/>
      <c r="I31" s="304"/>
    </row>
    <row r="32" spans="2:9" s="10" customFormat="1" ht="45.75" customHeight="1" thickBot="1">
      <c r="B32" s="9">
        <v>28</v>
      </c>
      <c r="C32" s="314"/>
      <c r="D32" s="329" t="s">
        <v>88</v>
      </c>
      <c r="E32" s="330"/>
      <c r="F32" s="331"/>
      <c r="G32" s="302" t="s">
        <v>59</v>
      </c>
      <c r="H32" s="303"/>
      <c r="I32" s="304"/>
    </row>
    <row r="33" spans="2:9" s="10" customFormat="1" ht="45.75" customHeight="1" thickBot="1">
      <c r="B33" s="9">
        <v>29</v>
      </c>
      <c r="C33" s="314"/>
      <c r="D33" s="347" t="s">
        <v>89</v>
      </c>
      <c r="E33" s="348"/>
      <c r="F33" s="349"/>
      <c r="G33" s="302" t="s">
        <v>59</v>
      </c>
      <c r="H33" s="303"/>
      <c r="I33" s="304"/>
    </row>
    <row r="34" spans="2:9" s="10" customFormat="1" ht="45.75" customHeight="1" thickBot="1">
      <c r="B34" s="20">
        <v>30</v>
      </c>
      <c r="C34" s="314"/>
      <c r="D34" s="329" t="s">
        <v>90</v>
      </c>
      <c r="E34" s="330"/>
      <c r="F34" s="331"/>
      <c r="G34" s="302" t="s">
        <v>59</v>
      </c>
      <c r="H34" s="303"/>
      <c r="I34" s="304"/>
    </row>
    <row r="35" spans="2:9" s="10" customFormat="1" ht="45.75" customHeight="1" thickBot="1">
      <c r="B35" s="37">
        <v>31</v>
      </c>
      <c r="C35" s="315"/>
      <c r="D35" s="350" t="s">
        <v>91</v>
      </c>
      <c r="E35" s="351"/>
      <c r="F35" s="352"/>
      <c r="G35" s="325" t="s">
        <v>59</v>
      </c>
      <c r="H35" s="326"/>
      <c r="I35" s="327"/>
    </row>
    <row r="36" spans="2:9" ht="19.5" customHeight="1">
      <c r="B36" s="38">
        <v>32</v>
      </c>
      <c r="C36" s="328" t="str">
        <f>+PlanAcción!AF13</f>
        <v>PROGRAMACION EJECUCION DE RECURSOS POR TRIMESTRE VIGENCIA 2014</v>
      </c>
      <c r="D36" s="316" t="s">
        <v>61</v>
      </c>
      <c r="E36" s="317"/>
      <c r="F36" s="317"/>
      <c r="G36" s="317"/>
      <c r="H36" s="317"/>
      <c r="I36" s="318"/>
    </row>
    <row r="37" spans="2:9" ht="19.5" customHeight="1">
      <c r="B37" s="9">
        <v>33</v>
      </c>
      <c r="C37" s="314"/>
      <c r="D37" s="319"/>
      <c r="E37" s="320"/>
      <c r="F37" s="320"/>
      <c r="G37" s="320"/>
      <c r="H37" s="320"/>
      <c r="I37" s="321"/>
    </row>
    <row r="38" spans="2:9" ht="19.5" customHeight="1">
      <c r="B38" s="9">
        <v>34</v>
      </c>
      <c r="C38" s="314"/>
      <c r="D38" s="319"/>
      <c r="E38" s="320"/>
      <c r="F38" s="320"/>
      <c r="G38" s="320"/>
      <c r="H38" s="320"/>
      <c r="I38" s="321"/>
    </row>
    <row r="39" spans="2:9" ht="19.5" customHeight="1">
      <c r="B39" s="20">
        <v>35</v>
      </c>
      <c r="C39" s="314"/>
      <c r="D39" s="319"/>
      <c r="E39" s="320"/>
      <c r="F39" s="320"/>
      <c r="G39" s="320"/>
      <c r="H39" s="320"/>
      <c r="I39" s="321"/>
    </row>
    <row r="40" spans="2:9" ht="19.5" customHeight="1">
      <c r="B40" s="20">
        <v>36</v>
      </c>
      <c r="C40" s="314"/>
      <c r="D40" s="319"/>
      <c r="E40" s="320"/>
      <c r="F40" s="320"/>
      <c r="G40" s="320"/>
      <c r="H40" s="320"/>
      <c r="I40" s="321"/>
    </row>
    <row r="41" spans="2:9" ht="19.5" customHeight="1">
      <c r="B41" s="20">
        <v>37</v>
      </c>
      <c r="C41" s="314"/>
      <c r="D41" s="319"/>
      <c r="E41" s="320"/>
      <c r="F41" s="320"/>
      <c r="G41" s="320"/>
      <c r="H41" s="320"/>
      <c r="I41" s="321"/>
    </row>
    <row r="42" spans="2:9" ht="19.5" customHeight="1">
      <c r="B42" s="9">
        <v>38</v>
      </c>
      <c r="C42" s="314"/>
      <c r="D42" s="319"/>
      <c r="E42" s="320"/>
      <c r="F42" s="320"/>
      <c r="G42" s="320"/>
      <c r="H42" s="320"/>
      <c r="I42" s="321"/>
    </row>
    <row r="43" spans="2:9" ht="19.5" customHeight="1">
      <c r="B43" s="9">
        <v>39</v>
      </c>
      <c r="C43" s="314"/>
      <c r="D43" s="319"/>
      <c r="E43" s="320"/>
      <c r="F43" s="320"/>
      <c r="G43" s="320"/>
      <c r="H43" s="320"/>
      <c r="I43" s="321"/>
    </row>
    <row r="44" spans="2:9" ht="19.5" customHeight="1">
      <c r="B44" s="20">
        <v>40</v>
      </c>
      <c r="C44" s="314"/>
      <c r="D44" s="319"/>
      <c r="E44" s="320"/>
      <c r="F44" s="320"/>
      <c r="G44" s="320"/>
      <c r="H44" s="320"/>
      <c r="I44" s="321"/>
    </row>
    <row r="45" spans="2:9" ht="19.5" customHeight="1">
      <c r="B45" s="20">
        <v>41</v>
      </c>
      <c r="C45" s="314"/>
      <c r="D45" s="319"/>
      <c r="E45" s="320"/>
      <c r="F45" s="320"/>
      <c r="G45" s="320"/>
      <c r="H45" s="320"/>
      <c r="I45" s="321"/>
    </row>
    <row r="46" spans="2:9" ht="19.5" customHeight="1">
      <c r="B46" s="20">
        <v>42</v>
      </c>
      <c r="C46" s="314"/>
      <c r="D46" s="319"/>
      <c r="E46" s="320"/>
      <c r="F46" s="320"/>
      <c r="G46" s="320"/>
      <c r="H46" s="320"/>
      <c r="I46" s="321"/>
    </row>
    <row r="47" spans="2:9" ht="19.5" customHeight="1">
      <c r="B47" s="9">
        <v>43</v>
      </c>
      <c r="C47" s="314"/>
      <c r="D47" s="319"/>
      <c r="E47" s="320"/>
      <c r="F47" s="320"/>
      <c r="G47" s="320"/>
      <c r="H47" s="320"/>
      <c r="I47" s="321"/>
    </row>
    <row r="48" spans="2:9" ht="19.5" customHeight="1">
      <c r="B48" s="9">
        <v>44</v>
      </c>
      <c r="C48" s="314"/>
      <c r="D48" s="319"/>
      <c r="E48" s="320"/>
      <c r="F48" s="320"/>
      <c r="G48" s="320"/>
      <c r="H48" s="320"/>
      <c r="I48" s="321"/>
    </row>
    <row r="49" spans="2:9" ht="19.5" customHeight="1">
      <c r="B49" s="20">
        <v>45</v>
      </c>
      <c r="C49" s="314"/>
      <c r="D49" s="319"/>
      <c r="E49" s="320"/>
      <c r="F49" s="320"/>
      <c r="G49" s="320"/>
      <c r="H49" s="320"/>
      <c r="I49" s="321"/>
    </row>
    <row r="50" spans="2:9" ht="19.5" customHeight="1">
      <c r="B50" s="20">
        <v>46</v>
      </c>
      <c r="C50" s="314"/>
      <c r="D50" s="319"/>
      <c r="E50" s="320"/>
      <c r="F50" s="320"/>
      <c r="G50" s="320"/>
      <c r="H50" s="320"/>
      <c r="I50" s="321"/>
    </row>
    <row r="51" spans="2:9" ht="19.5" customHeight="1">
      <c r="B51" s="20">
        <v>47</v>
      </c>
      <c r="C51" s="314"/>
      <c r="D51" s="319"/>
      <c r="E51" s="320"/>
      <c r="F51" s="320"/>
      <c r="G51" s="320"/>
      <c r="H51" s="320"/>
      <c r="I51" s="321"/>
    </row>
    <row r="52" spans="2:9" ht="19.5" customHeight="1">
      <c r="B52" s="9">
        <v>48</v>
      </c>
      <c r="C52" s="314"/>
      <c r="D52" s="319"/>
      <c r="E52" s="320"/>
      <c r="F52" s="320"/>
      <c r="G52" s="320"/>
      <c r="H52" s="320"/>
      <c r="I52" s="321"/>
    </row>
    <row r="53" spans="2:9" ht="19.5" customHeight="1">
      <c r="B53" s="9">
        <v>49</v>
      </c>
      <c r="C53" s="314"/>
      <c r="D53" s="319"/>
      <c r="E53" s="320"/>
      <c r="F53" s="320"/>
      <c r="G53" s="320"/>
      <c r="H53" s="320"/>
      <c r="I53" s="321"/>
    </row>
    <row r="54" spans="2:9" ht="19.5" customHeight="1">
      <c r="B54" s="20">
        <v>50</v>
      </c>
      <c r="C54" s="314"/>
      <c r="D54" s="319"/>
      <c r="E54" s="320"/>
      <c r="F54" s="320"/>
      <c r="G54" s="320"/>
      <c r="H54" s="320"/>
      <c r="I54" s="321"/>
    </row>
    <row r="55" spans="2:9" ht="19.5" customHeight="1">
      <c r="B55" s="20">
        <v>51</v>
      </c>
      <c r="C55" s="314"/>
      <c r="D55" s="319"/>
      <c r="E55" s="320"/>
      <c r="F55" s="320"/>
      <c r="G55" s="320"/>
      <c r="H55" s="320"/>
      <c r="I55" s="321"/>
    </row>
    <row r="56" spans="2:9" ht="19.5" customHeight="1" thickBot="1">
      <c r="B56" s="20">
        <v>52</v>
      </c>
      <c r="C56" s="314"/>
      <c r="D56" s="322"/>
      <c r="E56" s="323"/>
      <c r="F56" s="323"/>
      <c r="G56" s="323"/>
      <c r="H56" s="323"/>
      <c r="I56" s="324"/>
    </row>
    <row r="57" spans="2:9" ht="54.75" customHeight="1">
      <c r="B57" s="9">
        <v>53</v>
      </c>
      <c r="C57" s="14" t="str">
        <f>+PlanAcción!BA13</f>
        <v>Responsable
(Nombre y Cargo)</v>
      </c>
      <c r="D57" s="311" t="s">
        <v>60</v>
      </c>
      <c r="E57" s="312"/>
      <c r="F57" s="312"/>
      <c r="G57" s="312"/>
      <c r="H57" s="312"/>
      <c r="I57" s="313"/>
    </row>
    <row r="58" spans="2:9" ht="45" customHeight="1" thickBot="1">
      <c r="B58" s="39">
        <v>54</v>
      </c>
      <c r="C58" s="15" t="str">
        <f>+PlanAcción!BB13</f>
        <v>Observaciones</v>
      </c>
      <c r="D58" s="305"/>
      <c r="E58" s="306"/>
      <c r="F58" s="306"/>
      <c r="G58" s="306"/>
      <c r="H58" s="306"/>
      <c r="I58" s="307"/>
    </row>
  </sheetData>
  <sheetProtection/>
  <mergeCells count="51">
    <mergeCell ref="D32:F32"/>
    <mergeCell ref="D8:I8"/>
    <mergeCell ref="G27:I27"/>
    <mergeCell ref="G32:I32"/>
    <mergeCell ref="D28:F28"/>
    <mergeCell ref="D30:F30"/>
    <mergeCell ref="G30:I30"/>
    <mergeCell ref="D9:I9"/>
    <mergeCell ref="E16:I16"/>
    <mergeCell ref="D21:I21"/>
    <mergeCell ref="D29:F29"/>
    <mergeCell ref="B1:I3"/>
    <mergeCell ref="D4:I4"/>
    <mergeCell ref="D25:F25"/>
    <mergeCell ref="D26:F26"/>
    <mergeCell ref="D5:I5"/>
    <mergeCell ref="D10:I10"/>
    <mergeCell ref="D6:I6"/>
    <mergeCell ref="D19:I19"/>
    <mergeCell ref="C11:C17"/>
    <mergeCell ref="D7:I7"/>
    <mergeCell ref="D22:I22"/>
    <mergeCell ref="D23:I23"/>
    <mergeCell ref="G25:I25"/>
    <mergeCell ref="D31:F31"/>
    <mergeCell ref="G26:I26"/>
    <mergeCell ref="E17:I17"/>
    <mergeCell ref="G31:I31"/>
    <mergeCell ref="D24:F24"/>
    <mergeCell ref="D27:F27"/>
    <mergeCell ref="G29:I29"/>
    <mergeCell ref="D57:I57"/>
    <mergeCell ref="C24:C35"/>
    <mergeCell ref="D36:I56"/>
    <mergeCell ref="G35:I35"/>
    <mergeCell ref="G24:I24"/>
    <mergeCell ref="C36:C56"/>
    <mergeCell ref="D33:F33"/>
    <mergeCell ref="D34:F34"/>
    <mergeCell ref="D35:F35"/>
    <mergeCell ref="G33:I33"/>
    <mergeCell ref="G28:I28"/>
    <mergeCell ref="G34:I34"/>
    <mergeCell ref="D58:I58"/>
    <mergeCell ref="E11:I11"/>
    <mergeCell ref="E12:I12"/>
    <mergeCell ref="E13:I13"/>
    <mergeCell ref="E14:I14"/>
    <mergeCell ref="E15:I15"/>
    <mergeCell ref="D18:I18"/>
    <mergeCell ref="D20:I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B240"/>
  <sheetViews>
    <sheetView tabSelected="1" zoomScale="60" zoomScaleNormal="60" zoomScalePageLayoutView="0" workbookViewId="0" topLeftCell="A58">
      <selection activeCell="A8" sqref="A8:BB8"/>
    </sheetView>
  </sheetViews>
  <sheetFormatPr defaultColWidth="11.421875" defaultRowHeight="15"/>
  <cols>
    <col min="1" max="1" width="15.00390625" style="1" customWidth="1"/>
    <col min="2" max="2" width="20.00390625" style="1" customWidth="1"/>
    <col min="3" max="3" width="10.57421875" style="1" customWidth="1"/>
    <col min="4" max="4" width="31.28125" style="1" customWidth="1"/>
    <col min="5" max="5" width="21.28125" style="2" customWidth="1"/>
    <col min="6" max="6" width="32.140625" style="1" customWidth="1"/>
    <col min="7" max="13" width="6.00390625" style="1" customWidth="1"/>
    <col min="14" max="14" width="27.8515625" style="1" customWidth="1"/>
    <col min="15" max="15" width="22.28125" style="1" customWidth="1"/>
    <col min="16" max="16" width="9.421875" style="1" customWidth="1"/>
    <col min="17" max="17" width="18.57421875" style="1" customWidth="1"/>
    <col min="18" max="18" width="20.8515625" style="1" customWidth="1"/>
    <col min="19" max="19" width="20.00390625" style="2" customWidth="1"/>
    <col min="20" max="20" width="17.7109375" style="1" customWidth="1"/>
    <col min="21" max="21" width="20.28125" style="1" customWidth="1"/>
    <col min="22" max="22" width="19.28125" style="1" customWidth="1"/>
    <col min="23" max="23" width="18.00390625" style="1" customWidth="1"/>
    <col min="24" max="24" width="17.7109375" style="1" customWidth="1"/>
    <col min="25" max="26" width="18.00390625" style="1" customWidth="1"/>
    <col min="27" max="27" width="18.28125" style="1" customWidth="1"/>
    <col min="28" max="28" width="17.7109375" style="1" customWidth="1"/>
    <col min="29" max="30" width="17.57421875" style="1" customWidth="1"/>
    <col min="31" max="31" width="17.7109375" style="1" customWidth="1"/>
    <col min="32" max="32" width="21.00390625" style="116" customWidth="1"/>
    <col min="33" max="33" width="15.140625" style="1" customWidth="1"/>
    <col min="34" max="34" width="16.8515625" style="1" customWidth="1"/>
    <col min="35" max="35" width="16.421875" style="1" customWidth="1"/>
    <col min="36" max="36" width="12.421875" style="1" customWidth="1"/>
    <col min="37" max="37" width="19.57421875" style="93" customWidth="1"/>
    <col min="38" max="38" width="16.28125" style="1" customWidth="1"/>
    <col min="39" max="39" width="17.7109375" style="1" customWidth="1"/>
    <col min="40" max="40" width="16.57421875" style="1" customWidth="1"/>
    <col min="41" max="41" width="18.140625" style="1" customWidth="1"/>
    <col min="42" max="42" width="19.7109375" style="93" customWidth="1"/>
    <col min="43" max="43" width="19.140625" style="1" customWidth="1"/>
    <col min="44" max="46" width="19.421875" style="1" customWidth="1"/>
    <col min="47" max="47" width="19.421875" style="93" customWidth="1"/>
    <col min="48" max="51" width="19.421875" style="1" customWidth="1"/>
    <col min="52" max="52" width="20.57421875" style="116" customWidth="1"/>
    <col min="53" max="53" width="28.140625" style="1" customWidth="1"/>
    <col min="54" max="54" width="31.57421875" style="1" customWidth="1"/>
    <col min="55" max="16384" width="11.421875" style="7" customWidth="1"/>
  </cols>
  <sheetData>
    <row r="1" spans="1:54" s="6" customFormat="1" ht="27.75">
      <c r="A1" s="270"/>
      <c r="B1" s="271"/>
      <c r="C1" s="289" t="s">
        <v>0</v>
      </c>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1"/>
      <c r="BB1" s="283" t="s">
        <v>67</v>
      </c>
    </row>
    <row r="2" spans="1:54" s="6" customFormat="1" ht="27.75">
      <c r="A2" s="272"/>
      <c r="B2" s="273"/>
      <c r="C2" s="264" t="s">
        <v>1</v>
      </c>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6"/>
      <c r="BB2" s="284"/>
    </row>
    <row r="3" spans="1:54" s="6" customFormat="1" ht="27.75">
      <c r="A3" s="272"/>
      <c r="B3" s="273"/>
      <c r="C3" s="264" t="s">
        <v>2</v>
      </c>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6"/>
      <c r="BB3" s="284"/>
    </row>
    <row r="4" spans="1:54" s="6" customFormat="1" ht="27.75">
      <c r="A4" s="272"/>
      <c r="B4" s="273"/>
      <c r="C4" s="264"/>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6"/>
      <c r="BB4" s="284"/>
    </row>
    <row r="5" spans="1:54" s="6" customFormat="1" ht="27.75">
      <c r="A5" s="272"/>
      <c r="B5" s="273"/>
      <c r="C5" s="264" t="s">
        <v>3</v>
      </c>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6"/>
      <c r="BB5" s="284"/>
    </row>
    <row r="6" spans="1:54" s="6" customFormat="1" ht="27.75">
      <c r="A6" s="272"/>
      <c r="B6" s="273"/>
      <c r="C6" s="264" t="s">
        <v>20</v>
      </c>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6"/>
      <c r="BB6" s="284"/>
    </row>
    <row r="7" spans="1:54" s="6" customFormat="1" ht="27.75">
      <c r="A7" s="272"/>
      <c r="B7" s="273"/>
      <c r="C7" s="264"/>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6"/>
      <c r="BB7" s="284"/>
    </row>
    <row r="8" spans="1:54" s="8" customFormat="1" ht="27" customHeight="1">
      <c r="A8" s="277" t="s">
        <v>62</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9"/>
    </row>
    <row r="9" spans="1:54" ht="27" customHeight="1">
      <c r="A9" s="286" t="s">
        <v>92</v>
      </c>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8"/>
    </row>
    <row r="10" spans="1:54" ht="27" customHeight="1">
      <c r="A10" s="286" t="s">
        <v>93</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8"/>
    </row>
    <row r="11" spans="1:54" s="6" customFormat="1" ht="15.75">
      <c r="A11" s="280"/>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2"/>
    </row>
    <row r="12" spans="1:54" ht="90" customHeight="1">
      <c r="A12" s="276" t="s">
        <v>24</v>
      </c>
      <c r="B12" s="256"/>
      <c r="C12" s="256"/>
      <c r="D12" s="256"/>
      <c r="E12" s="256"/>
      <c r="F12" s="256"/>
      <c r="G12" s="256"/>
      <c r="H12" s="256"/>
      <c r="I12" s="256"/>
      <c r="J12" s="256"/>
      <c r="K12" s="256"/>
      <c r="L12" s="256"/>
      <c r="M12" s="256"/>
      <c r="N12" s="256"/>
      <c r="O12" s="256"/>
      <c r="P12" s="256" t="s">
        <v>25</v>
      </c>
      <c r="Q12" s="256"/>
      <c r="R12" s="256"/>
      <c r="S12" s="256"/>
      <c r="T12" s="294" t="s">
        <v>63</v>
      </c>
      <c r="U12" s="295"/>
      <c r="V12" s="295"/>
      <c r="W12" s="295"/>
      <c r="X12" s="295"/>
      <c r="Y12" s="295"/>
      <c r="Z12" s="295"/>
      <c r="AA12" s="295"/>
      <c r="AB12" s="295"/>
      <c r="AC12" s="295"/>
      <c r="AD12" s="295"/>
      <c r="AE12" s="296"/>
      <c r="AF12" s="256" t="s">
        <v>23</v>
      </c>
      <c r="AG12" s="256"/>
      <c r="AH12" s="256"/>
      <c r="AI12" s="256"/>
      <c r="AJ12" s="256"/>
      <c r="AK12" s="256"/>
      <c r="AL12" s="256"/>
      <c r="AM12" s="256"/>
      <c r="AN12" s="256"/>
      <c r="AO12" s="256"/>
      <c r="AP12" s="256"/>
      <c r="AQ12" s="256"/>
      <c r="AR12" s="256"/>
      <c r="AS12" s="256"/>
      <c r="AT12" s="256"/>
      <c r="AU12" s="256"/>
      <c r="AV12" s="256"/>
      <c r="AW12" s="256"/>
      <c r="AX12" s="256"/>
      <c r="AY12" s="256"/>
      <c r="AZ12" s="256"/>
      <c r="BA12" s="293" t="s">
        <v>11</v>
      </c>
      <c r="BB12" s="292" t="s">
        <v>12</v>
      </c>
    </row>
    <row r="13" spans="1:54" s="8" customFormat="1" ht="88.5" customHeight="1">
      <c r="A13" s="34" t="s">
        <v>4</v>
      </c>
      <c r="B13" s="21" t="s">
        <v>5</v>
      </c>
      <c r="C13" s="22" t="s">
        <v>6</v>
      </c>
      <c r="D13" s="22" t="s">
        <v>7</v>
      </c>
      <c r="E13" s="107" t="s">
        <v>8</v>
      </c>
      <c r="F13" s="107" t="s">
        <v>9</v>
      </c>
      <c r="G13" s="263" t="s">
        <v>27</v>
      </c>
      <c r="H13" s="263"/>
      <c r="I13" s="263"/>
      <c r="J13" s="263"/>
      <c r="K13" s="263"/>
      <c r="L13" s="263"/>
      <c r="M13" s="263"/>
      <c r="N13" s="24" t="s">
        <v>26</v>
      </c>
      <c r="O13" s="24" t="s">
        <v>46</v>
      </c>
      <c r="P13" s="25" t="s">
        <v>10</v>
      </c>
      <c r="Q13" s="25" t="s">
        <v>13</v>
      </c>
      <c r="R13" s="26" t="s">
        <v>22</v>
      </c>
      <c r="S13" s="26" t="s">
        <v>21</v>
      </c>
      <c r="T13" s="24" t="s">
        <v>68</v>
      </c>
      <c r="U13" s="24" t="s">
        <v>69</v>
      </c>
      <c r="V13" s="24" t="s">
        <v>70</v>
      </c>
      <c r="W13" s="24" t="s">
        <v>71</v>
      </c>
      <c r="X13" s="24" t="s">
        <v>72</v>
      </c>
      <c r="Y13" s="24" t="s">
        <v>73</v>
      </c>
      <c r="Z13" s="24" t="s">
        <v>74</v>
      </c>
      <c r="AA13" s="24" t="s">
        <v>75</v>
      </c>
      <c r="AB13" s="24" t="s">
        <v>76</v>
      </c>
      <c r="AC13" s="24" t="s">
        <v>77</v>
      </c>
      <c r="AD13" s="24" t="s">
        <v>78</v>
      </c>
      <c r="AE13" s="24" t="s">
        <v>79</v>
      </c>
      <c r="AF13" s="114" t="s">
        <v>19</v>
      </c>
      <c r="AG13" s="27" t="s">
        <v>14</v>
      </c>
      <c r="AH13" s="27" t="s">
        <v>15</v>
      </c>
      <c r="AI13" s="27" t="s">
        <v>16</v>
      </c>
      <c r="AJ13" s="27" t="s">
        <v>17</v>
      </c>
      <c r="AK13" s="28" t="s">
        <v>64</v>
      </c>
      <c r="AL13" s="29" t="s">
        <v>14</v>
      </c>
      <c r="AM13" s="29" t="s">
        <v>15</v>
      </c>
      <c r="AN13" s="29" t="s">
        <v>16</v>
      </c>
      <c r="AO13" s="29" t="s">
        <v>17</v>
      </c>
      <c r="AP13" s="30" t="s">
        <v>65</v>
      </c>
      <c r="AQ13" s="21" t="s">
        <v>14</v>
      </c>
      <c r="AR13" s="21" t="s">
        <v>15</v>
      </c>
      <c r="AS13" s="21" t="s">
        <v>16</v>
      </c>
      <c r="AT13" s="21" t="s">
        <v>17</v>
      </c>
      <c r="AU13" s="31" t="s">
        <v>66</v>
      </c>
      <c r="AV13" s="32" t="s">
        <v>14</v>
      </c>
      <c r="AW13" s="32" t="s">
        <v>15</v>
      </c>
      <c r="AX13" s="32" t="s">
        <v>16</v>
      </c>
      <c r="AY13" s="32" t="s">
        <v>17</v>
      </c>
      <c r="AZ13" s="124" t="s">
        <v>18</v>
      </c>
      <c r="BA13" s="293"/>
      <c r="BB13" s="292"/>
    </row>
    <row r="14" spans="1:54" s="8" customFormat="1" ht="28.5" customHeight="1">
      <c r="A14" s="35">
        <v>1</v>
      </c>
      <c r="B14" s="33">
        <v>2</v>
      </c>
      <c r="C14" s="33">
        <v>3</v>
      </c>
      <c r="D14" s="33">
        <v>4</v>
      </c>
      <c r="E14" s="33">
        <v>5</v>
      </c>
      <c r="F14" s="33">
        <v>6</v>
      </c>
      <c r="G14" s="33">
        <v>7</v>
      </c>
      <c r="H14" s="33">
        <v>8</v>
      </c>
      <c r="I14" s="33">
        <v>9</v>
      </c>
      <c r="J14" s="33">
        <v>10</v>
      </c>
      <c r="K14" s="33">
        <v>11</v>
      </c>
      <c r="L14" s="33">
        <v>12</v>
      </c>
      <c r="M14" s="33">
        <v>13</v>
      </c>
      <c r="N14" s="33">
        <v>14</v>
      </c>
      <c r="O14" s="33">
        <v>15</v>
      </c>
      <c r="P14" s="33">
        <v>16</v>
      </c>
      <c r="Q14" s="33">
        <v>17</v>
      </c>
      <c r="R14" s="33">
        <v>18</v>
      </c>
      <c r="S14" s="33">
        <v>19</v>
      </c>
      <c r="T14" s="33">
        <v>20</v>
      </c>
      <c r="U14" s="33">
        <v>21</v>
      </c>
      <c r="V14" s="33">
        <v>22</v>
      </c>
      <c r="W14" s="33">
        <v>23</v>
      </c>
      <c r="X14" s="33">
        <v>24</v>
      </c>
      <c r="Y14" s="33">
        <v>25</v>
      </c>
      <c r="Z14" s="33">
        <v>26</v>
      </c>
      <c r="AA14" s="33">
        <v>27</v>
      </c>
      <c r="AB14" s="33">
        <v>28</v>
      </c>
      <c r="AC14" s="33">
        <v>29</v>
      </c>
      <c r="AD14" s="33">
        <v>30</v>
      </c>
      <c r="AE14" s="33">
        <v>31</v>
      </c>
      <c r="AF14" s="119">
        <v>32</v>
      </c>
      <c r="AG14" s="33">
        <v>33</v>
      </c>
      <c r="AH14" s="33">
        <v>34</v>
      </c>
      <c r="AI14" s="33">
        <v>35</v>
      </c>
      <c r="AJ14" s="33">
        <v>36</v>
      </c>
      <c r="AK14" s="33">
        <v>37</v>
      </c>
      <c r="AL14" s="33">
        <v>38</v>
      </c>
      <c r="AM14" s="33">
        <v>39</v>
      </c>
      <c r="AN14" s="33">
        <v>40</v>
      </c>
      <c r="AO14" s="33">
        <v>41</v>
      </c>
      <c r="AP14" s="33">
        <v>42</v>
      </c>
      <c r="AQ14" s="33">
        <v>43</v>
      </c>
      <c r="AR14" s="33">
        <v>44</v>
      </c>
      <c r="AS14" s="33">
        <v>45</v>
      </c>
      <c r="AT14" s="33">
        <v>46</v>
      </c>
      <c r="AU14" s="33">
        <v>47</v>
      </c>
      <c r="AV14" s="33">
        <v>48</v>
      </c>
      <c r="AW14" s="33">
        <v>49</v>
      </c>
      <c r="AX14" s="33">
        <v>50</v>
      </c>
      <c r="AY14" s="33">
        <v>51</v>
      </c>
      <c r="AZ14" s="115">
        <v>52</v>
      </c>
      <c r="BA14" s="33">
        <v>53</v>
      </c>
      <c r="BB14" s="33">
        <v>54</v>
      </c>
    </row>
    <row r="15" spans="1:54" ht="78" customHeight="1">
      <c r="A15" s="257" t="s">
        <v>94</v>
      </c>
      <c r="B15" s="176" t="s">
        <v>95</v>
      </c>
      <c r="C15" s="219">
        <v>0.5</v>
      </c>
      <c r="D15" s="222" t="s">
        <v>96</v>
      </c>
      <c r="E15" s="260">
        <v>2012170010072</v>
      </c>
      <c r="F15" s="176" t="s">
        <v>99</v>
      </c>
      <c r="G15" s="149">
        <v>28</v>
      </c>
      <c r="H15" s="149">
        <v>3</v>
      </c>
      <c r="I15" s="149">
        <v>11</v>
      </c>
      <c r="J15" s="149">
        <v>11</v>
      </c>
      <c r="K15" s="149">
        <v>11</v>
      </c>
      <c r="L15" s="149">
        <v>72</v>
      </c>
      <c r="M15" s="149">
        <v>4</v>
      </c>
      <c r="N15" s="150" t="s">
        <v>387</v>
      </c>
      <c r="O15" s="151">
        <v>125000000</v>
      </c>
      <c r="P15" s="208" t="s">
        <v>100</v>
      </c>
      <c r="Q15" s="198" t="s">
        <v>103</v>
      </c>
      <c r="R15" s="178">
        <v>1</v>
      </c>
      <c r="S15" s="219">
        <v>1</v>
      </c>
      <c r="T15" s="131"/>
      <c r="U15" s="137">
        <f>$O15/10</f>
        <v>12500000</v>
      </c>
      <c r="V15" s="137">
        <f aca="true" t="shared" si="0" ref="V15:AD15">$O15/10</f>
        <v>12500000</v>
      </c>
      <c r="W15" s="137">
        <f t="shared" si="0"/>
        <v>12500000</v>
      </c>
      <c r="X15" s="137">
        <f t="shared" si="0"/>
        <v>12500000</v>
      </c>
      <c r="Y15" s="137">
        <f t="shared" si="0"/>
        <v>12500000</v>
      </c>
      <c r="Z15" s="137">
        <f t="shared" si="0"/>
        <v>12500000</v>
      </c>
      <c r="AA15" s="137">
        <f t="shared" si="0"/>
        <v>12500000</v>
      </c>
      <c r="AB15" s="137">
        <f t="shared" si="0"/>
        <v>12500000</v>
      </c>
      <c r="AC15" s="137">
        <f t="shared" si="0"/>
        <v>12500000</v>
      </c>
      <c r="AD15" s="137">
        <f t="shared" si="0"/>
        <v>12500000</v>
      </c>
      <c r="AE15" s="131"/>
      <c r="AF15" s="95">
        <v>30000000</v>
      </c>
      <c r="AG15" s="58"/>
      <c r="AH15" s="58"/>
      <c r="AI15" s="58">
        <v>30000000</v>
      </c>
      <c r="AJ15" s="58"/>
      <c r="AK15" s="68">
        <v>30000000</v>
      </c>
      <c r="AL15" s="58"/>
      <c r="AM15" s="58"/>
      <c r="AN15" s="58">
        <v>30000000</v>
      </c>
      <c r="AO15" s="58"/>
      <c r="AP15" s="94">
        <v>30000000</v>
      </c>
      <c r="AQ15" s="58"/>
      <c r="AR15" s="58"/>
      <c r="AS15" s="58">
        <v>30000000</v>
      </c>
      <c r="AT15" s="58"/>
      <c r="AU15" s="90">
        <v>35000000</v>
      </c>
      <c r="AV15" s="58"/>
      <c r="AW15" s="58"/>
      <c r="AX15" s="58">
        <v>35000000</v>
      </c>
      <c r="AY15" s="58"/>
      <c r="AZ15" s="122">
        <f aca="true" t="shared" si="1" ref="AZ15:AZ26">AF15+AK15+AP15+AU15</f>
        <v>125000000</v>
      </c>
      <c r="BA15" s="176" t="s">
        <v>352</v>
      </c>
      <c r="BB15" s="58"/>
    </row>
    <row r="16" spans="1:54" ht="109.5" customHeight="1">
      <c r="A16" s="258"/>
      <c r="B16" s="179"/>
      <c r="C16" s="221"/>
      <c r="D16" s="224"/>
      <c r="E16" s="261"/>
      <c r="F16" s="179"/>
      <c r="G16" s="152">
        <v>28</v>
      </c>
      <c r="H16" s="152">
        <v>3</v>
      </c>
      <c r="I16" s="152">
        <v>11</v>
      </c>
      <c r="J16" s="152">
        <v>11</v>
      </c>
      <c r="K16" s="152">
        <v>11</v>
      </c>
      <c r="L16" s="152">
        <v>72</v>
      </c>
      <c r="M16" s="152">
        <v>80</v>
      </c>
      <c r="N16" s="150" t="s">
        <v>388</v>
      </c>
      <c r="O16" s="151">
        <v>50000000</v>
      </c>
      <c r="P16" s="210"/>
      <c r="Q16" s="200"/>
      <c r="R16" s="177"/>
      <c r="S16" s="221"/>
      <c r="T16" s="132"/>
      <c r="U16" s="138"/>
      <c r="V16" s="138">
        <v>50000000</v>
      </c>
      <c r="W16" s="133"/>
      <c r="X16" s="133"/>
      <c r="Y16" s="133"/>
      <c r="Z16" s="133"/>
      <c r="AA16" s="133"/>
      <c r="AB16" s="133"/>
      <c r="AC16" s="133"/>
      <c r="AD16" s="133"/>
      <c r="AE16" s="132"/>
      <c r="AF16" s="95">
        <v>50000000</v>
      </c>
      <c r="AG16" s="58"/>
      <c r="AH16" s="58"/>
      <c r="AI16" s="58">
        <v>50000000</v>
      </c>
      <c r="AJ16" s="58"/>
      <c r="AK16" s="68"/>
      <c r="AL16" s="58"/>
      <c r="AM16" s="58"/>
      <c r="AN16" s="58"/>
      <c r="AO16" s="58"/>
      <c r="AP16" s="94"/>
      <c r="AQ16" s="58"/>
      <c r="AR16" s="58"/>
      <c r="AS16" s="58"/>
      <c r="AT16" s="58"/>
      <c r="AU16" s="90"/>
      <c r="AV16" s="58"/>
      <c r="AW16" s="58"/>
      <c r="AX16" s="58"/>
      <c r="AY16" s="58"/>
      <c r="AZ16" s="122">
        <f t="shared" si="1"/>
        <v>50000000</v>
      </c>
      <c r="BA16" s="179"/>
      <c r="BB16" s="58"/>
    </row>
    <row r="17" spans="1:54" ht="50.25" customHeight="1">
      <c r="A17" s="258"/>
      <c r="B17" s="179"/>
      <c r="C17" s="219">
        <v>0.2</v>
      </c>
      <c r="D17" s="222" t="s">
        <v>97</v>
      </c>
      <c r="E17" s="261"/>
      <c r="F17" s="179"/>
      <c r="G17" s="152">
        <v>28</v>
      </c>
      <c r="H17" s="152">
        <v>3</v>
      </c>
      <c r="I17" s="152">
        <v>33</v>
      </c>
      <c r="J17" s="152">
        <v>11</v>
      </c>
      <c r="K17" s="152">
        <v>711</v>
      </c>
      <c r="L17" s="152">
        <v>72</v>
      </c>
      <c r="M17" s="152">
        <v>2</v>
      </c>
      <c r="N17" s="353" t="s">
        <v>385</v>
      </c>
      <c r="O17" s="151">
        <v>813907192</v>
      </c>
      <c r="P17" s="208" t="s">
        <v>101</v>
      </c>
      <c r="Q17" s="198" t="s">
        <v>104</v>
      </c>
      <c r="R17" s="176">
        <v>6</v>
      </c>
      <c r="S17" s="176">
        <v>3</v>
      </c>
      <c r="T17" s="123"/>
      <c r="U17" s="137">
        <v>813907192</v>
      </c>
      <c r="V17" s="137"/>
      <c r="W17" s="123"/>
      <c r="X17" s="123"/>
      <c r="Y17" s="134"/>
      <c r="Z17" s="123"/>
      <c r="AA17" s="123"/>
      <c r="AB17" s="123"/>
      <c r="AC17" s="123"/>
      <c r="AD17" s="123"/>
      <c r="AE17" s="123"/>
      <c r="AF17" s="95">
        <v>813907192</v>
      </c>
      <c r="AG17" s="67">
        <v>813907192</v>
      </c>
      <c r="AH17" s="58"/>
      <c r="AI17" s="58"/>
      <c r="AJ17" s="58"/>
      <c r="AK17" s="68"/>
      <c r="AL17" s="58"/>
      <c r="AM17" s="58"/>
      <c r="AN17" s="58"/>
      <c r="AO17" s="58"/>
      <c r="AP17" s="94"/>
      <c r="AQ17" s="58"/>
      <c r="AR17" s="58"/>
      <c r="AS17" s="58"/>
      <c r="AT17" s="58"/>
      <c r="AU17" s="90"/>
      <c r="AV17" s="58"/>
      <c r="AW17" s="58"/>
      <c r="AX17" s="58"/>
      <c r="AY17" s="58"/>
      <c r="AZ17" s="122">
        <f t="shared" si="1"/>
        <v>813907192</v>
      </c>
      <c r="BA17" s="179"/>
      <c r="BB17" s="58"/>
    </row>
    <row r="18" spans="1:54" ht="50.25" customHeight="1">
      <c r="A18" s="258"/>
      <c r="B18" s="179"/>
      <c r="C18" s="221"/>
      <c r="D18" s="224"/>
      <c r="E18" s="261"/>
      <c r="F18" s="179"/>
      <c r="G18" s="152">
        <v>28</v>
      </c>
      <c r="H18" s="152">
        <v>3</v>
      </c>
      <c r="I18" s="152">
        <v>83</v>
      </c>
      <c r="J18" s="152">
        <v>11</v>
      </c>
      <c r="K18" s="152">
        <v>711</v>
      </c>
      <c r="L18" s="152">
        <v>72</v>
      </c>
      <c r="M18" s="152">
        <v>2</v>
      </c>
      <c r="N18" s="354"/>
      <c r="O18" s="151">
        <v>406953596</v>
      </c>
      <c r="P18" s="210"/>
      <c r="Q18" s="200"/>
      <c r="R18" s="177"/>
      <c r="S18" s="177"/>
      <c r="T18" s="135"/>
      <c r="U18" s="138">
        <v>406953596</v>
      </c>
      <c r="V18" s="138"/>
      <c r="W18" s="135"/>
      <c r="X18" s="135"/>
      <c r="Y18" s="136"/>
      <c r="Z18" s="135"/>
      <c r="AA18" s="135"/>
      <c r="AB18" s="135"/>
      <c r="AC18" s="135"/>
      <c r="AD18" s="135"/>
      <c r="AE18" s="135"/>
      <c r="AF18" s="95">
        <v>406953596</v>
      </c>
      <c r="AG18" s="67">
        <v>406953596</v>
      </c>
      <c r="AH18" s="58"/>
      <c r="AI18" s="58"/>
      <c r="AJ18" s="58"/>
      <c r="AK18" s="68"/>
      <c r="AL18" s="58"/>
      <c r="AM18" s="58"/>
      <c r="AN18" s="58"/>
      <c r="AO18" s="58"/>
      <c r="AP18" s="94"/>
      <c r="AQ18" s="58"/>
      <c r="AR18" s="58"/>
      <c r="AS18" s="58"/>
      <c r="AT18" s="58"/>
      <c r="AU18" s="90"/>
      <c r="AV18" s="58"/>
      <c r="AW18" s="58"/>
      <c r="AX18" s="58"/>
      <c r="AY18" s="58"/>
      <c r="AZ18" s="122">
        <f t="shared" si="1"/>
        <v>406953596</v>
      </c>
      <c r="BA18" s="179"/>
      <c r="BB18" s="58"/>
    </row>
    <row r="19" spans="1:54" ht="76.5" customHeight="1">
      <c r="A19" s="259"/>
      <c r="B19" s="177"/>
      <c r="C19" s="112">
        <v>0.3</v>
      </c>
      <c r="D19" s="41" t="s">
        <v>98</v>
      </c>
      <c r="E19" s="262"/>
      <c r="F19" s="177"/>
      <c r="G19" s="58"/>
      <c r="H19" s="58"/>
      <c r="I19" s="58"/>
      <c r="J19" s="58"/>
      <c r="K19" s="58"/>
      <c r="L19" s="58"/>
      <c r="M19" s="58"/>
      <c r="N19" s="58" t="s">
        <v>386</v>
      </c>
      <c r="O19" s="58"/>
      <c r="P19" s="71" t="s">
        <v>102</v>
      </c>
      <c r="Q19" s="113" t="s">
        <v>105</v>
      </c>
      <c r="R19" s="72">
        <v>172</v>
      </c>
      <c r="S19" s="111">
        <v>80</v>
      </c>
      <c r="T19" s="72"/>
      <c r="U19" s="72"/>
      <c r="V19" s="72"/>
      <c r="W19" s="72"/>
      <c r="X19" s="72"/>
      <c r="Y19" s="72"/>
      <c r="Z19" s="72"/>
      <c r="AA19" s="72"/>
      <c r="AB19" s="72"/>
      <c r="AC19" s="72"/>
      <c r="AD19" s="72"/>
      <c r="AE19" s="72"/>
      <c r="AF19" s="95"/>
      <c r="AG19" s="58"/>
      <c r="AH19" s="58"/>
      <c r="AI19" s="58"/>
      <c r="AJ19" s="58"/>
      <c r="AK19" s="68"/>
      <c r="AL19" s="58"/>
      <c r="AM19" s="58"/>
      <c r="AN19" s="58"/>
      <c r="AO19" s="58"/>
      <c r="AP19" s="94"/>
      <c r="AQ19" s="58"/>
      <c r="AR19" s="58"/>
      <c r="AS19" s="58"/>
      <c r="AT19" s="58"/>
      <c r="AU19" s="90"/>
      <c r="AV19" s="58"/>
      <c r="AW19" s="58"/>
      <c r="AX19" s="58"/>
      <c r="AY19" s="58"/>
      <c r="AZ19" s="122">
        <f t="shared" si="1"/>
        <v>0</v>
      </c>
      <c r="BA19" s="177"/>
      <c r="BB19" s="58" t="s">
        <v>382</v>
      </c>
    </row>
    <row r="20" spans="1:54" ht="224.25" customHeight="1">
      <c r="A20" s="242" t="s">
        <v>108</v>
      </c>
      <c r="B20" s="176" t="s">
        <v>109</v>
      </c>
      <c r="C20" s="73">
        <v>0.2</v>
      </c>
      <c r="D20" s="58" t="s">
        <v>383</v>
      </c>
      <c r="E20" s="45">
        <v>2012170010073</v>
      </c>
      <c r="F20" s="46" t="s">
        <v>111</v>
      </c>
      <c r="G20" s="149">
        <v>28</v>
      </c>
      <c r="H20" s="149">
        <v>3</v>
      </c>
      <c r="I20" s="149">
        <v>11</v>
      </c>
      <c r="J20" s="149">
        <v>11</v>
      </c>
      <c r="K20" s="149">
        <v>21</v>
      </c>
      <c r="L20" s="149">
        <v>73</v>
      </c>
      <c r="M20" s="149">
        <v>4</v>
      </c>
      <c r="N20" s="149" t="s">
        <v>112</v>
      </c>
      <c r="O20" s="151">
        <v>160000000</v>
      </c>
      <c r="P20" s="58" t="s">
        <v>113</v>
      </c>
      <c r="Q20" s="113" t="s">
        <v>114</v>
      </c>
      <c r="R20" s="72">
        <v>15</v>
      </c>
      <c r="S20" s="72">
        <v>14</v>
      </c>
      <c r="T20" s="72"/>
      <c r="U20" s="72"/>
      <c r="V20" s="72"/>
      <c r="W20" s="72"/>
      <c r="X20" s="72"/>
      <c r="Y20" s="72"/>
      <c r="Z20" s="139">
        <f>O20/5</f>
        <v>32000000</v>
      </c>
      <c r="AA20" s="139">
        <v>32000000</v>
      </c>
      <c r="AB20" s="139">
        <v>32000000</v>
      </c>
      <c r="AC20" s="139">
        <v>32000000</v>
      </c>
      <c r="AD20" s="139">
        <v>32000000</v>
      </c>
      <c r="AE20" s="72"/>
      <c r="AF20" s="95"/>
      <c r="AG20" s="58"/>
      <c r="AH20" s="58"/>
      <c r="AI20" s="58"/>
      <c r="AJ20" s="58"/>
      <c r="AK20" s="68"/>
      <c r="AL20" s="58"/>
      <c r="AM20" s="58"/>
      <c r="AN20" s="58"/>
      <c r="AO20" s="58"/>
      <c r="AP20" s="94">
        <v>80000000</v>
      </c>
      <c r="AQ20" s="58"/>
      <c r="AR20" s="58"/>
      <c r="AS20" s="67">
        <v>80000000</v>
      </c>
      <c r="AT20" s="58"/>
      <c r="AU20" s="90">
        <v>80000000</v>
      </c>
      <c r="AV20" s="58"/>
      <c r="AW20" s="58"/>
      <c r="AX20" s="58">
        <v>80000000</v>
      </c>
      <c r="AY20" s="58"/>
      <c r="AZ20" s="122">
        <f t="shared" si="1"/>
        <v>160000000</v>
      </c>
      <c r="BA20" s="106" t="s">
        <v>353</v>
      </c>
      <c r="BB20" s="69"/>
    </row>
    <row r="21" spans="1:54" ht="117" customHeight="1">
      <c r="A21" s="243"/>
      <c r="B21" s="179"/>
      <c r="C21" s="40">
        <v>0.3</v>
      </c>
      <c r="D21" s="43" t="s">
        <v>115</v>
      </c>
      <c r="E21" s="110">
        <v>2012170010074</v>
      </c>
      <c r="F21" s="46" t="s">
        <v>116</v>
      </c>
      <c r="G21" s="149">
        <v>28</v>
      </c>
      <c r="H21" s="149">
        <v>3</v>
      </c>
      <c r="I21" s="149">
        <v>11</v>
      </c>
      <c r="J21" s="149">
        <v>11</v>
      </c>
      <c r="K21" s="149">
        <v>21</v>
      </c>
      <c r="L21" s="149">
        <v>74</v>
      </c>
      <c r="M21" s="149">
        <v>4</v>
      </c>
      <c r="N21" s="149" t="s">
        <v>389</v>
      </c>
      <c r="O21" s="153">
        <v>900000000</v>
      </c>
      <c r="P21" s="71" t="s">
        <v>136</v>
      </c>
      <c r="Q21" s="113" t="s">
        <v>137</v>
      </c>
      <c r="R21" s="72">
        <v>55</v>
      </c>
      <c r="S21" s="72">
        <v>30</v>
      </c>
      <c r="T21" s="72"/>
      <c r="U21" s="72"/>
      <c r="V21" s="72"/>
      <c r="W21" s="139">
        <f>$O21/8</f>
        <v>112500000</v>
      </c>
      <c r="X21" s="139">
        <f aca="true" t="shared" si="2" ref="X21:AD21">$O21/8</f>
        <v>112500000</v>
      </c>
      <c r="Y21" s="139">
        <f t="shared" si="2"/>
        <v>112500000</v>
      </c>
      <c r="Z21" s="139">
        <f t="shared" si="2"/>
        <v>112500000</v>
      </c>
      <c r="AA21" s="139">
        <f t="shared" si="2"/>
        <v>112500000</v>
      </c>
      <c r="AB21" s="139">
        <f t="shared" si="2"/>
        <v>112500000</v>
      </c>
      <c r="AC21" s="139">
        <f t="shared" si="2"/>
        <v>112500000</v>
      </c>
      <c r="AD21" s="139">
        <f t="shared" si="2"/>
        <v>112500000</v>
      </c>
      <c r="AE21" s="72"/>
      <c r="AF21" s="95"/>
      <c r="AG21" s="58"/>
      <c r="AH21" s="58"/>
      <c r="AI21" s="58"/>
      <c r="AJ21" s="58"/>
      <c r="AK21" s="68">
        <v>150000000</v>
      </c>
      <c r="AL21" s="58"/>
      <c r="AM21" s="58"/>
      <c r="AN21" s="58">
        <v>150000000</v>
      </c>
      <c r="AO21" s="58"/>
      <c r="AP21" s="94">
        <v>300000000</v>
      </c>
      <c r="AQ21" s="58"/>
      <c r="AR21" s="58"/>
      <c r="AS21" s="59">
        <v>300000000</v>
      </c>
      <c r="AT21" s="58"/>
      <c r="AU21" s="90">
        <v>450000000</v>
      </c>
      <c r="AV21" s="58"/>
      <c r="AW21" s="58"/>
      <c r="AX21" s="58">
        <v>450000000</v>
      </c>
      <c r="AY21" s="58"/>
      <c r="AZ21" s="122">
        <f t="shared" si="1"/>
        <v>900000000</v>
      </c>
      <c r="BA21" s="72" t="s">
        <v>354</v>
      </c>
      <c r="BB21" s="69"/>
    </row>
    <row r="22" spans="1:54" ht="132" customHeight="1">
      <c r="A22" s="243"/>
      <c r="B22" s="179"/>
      <c r="C22" s="40">
        <v>0.2</v>
      </c>
      <c r="D22" s="43" t="s">
        <v>117</v>
      </c>
      <c r="E22" s="110">
        <v>2012170010075</v>
      </c>
      <c r="F22" s="46" t="s">
        <v>118</v>
      </c>
      <c r="G22" s="149">
        <v>28</v>
      </c>
      <c r="H22" s="149">
        <v>3</v>
      </c>
      <c r="I22" s="149">
        <v>11</v>
      </c>
      <c r="J22" s="149">
        <v>11</v>
      </c>
      <c r="K22" s="149">
        <v>21</v>
      </c>
      <c r="L22" s="149">
        <v>75</v>
      </c>
      <c r="M22" s="149">
        <v>4</v>
      </c>
      <c r="N22" s="149" t="s">
        <v>390</v>
      </c>
      <c r="O22" s="153">
        <v>110000000</v>
      </c>
      <c r="P22" s="71" t="s">
        <v>166</v>
      </c>
      <c r="Q22" s="113" t="s">
        <v>197</v>
      </c>
      <c r="R22" s="72">
        <v>11</v>
      </c>
      <c r="S22" s="72">
        <v>11</v>
      </c>
      <c r="T22" s="72"/>
      <c r="U22" s="72"/>
      <c r="V22" s="72"/>
      <c r="W22" s="72"/>
      <c r="X22" s="72"/>
      <c r="Y22" s="72"/>
      <c r="Z22" s="139">
        <f>$O22/5</f>
        <v>22000000</v>
      </c>
      <c r="AA22" s="139">
        <f aca="true" t="shared" si="3" ref="AA22:AD23">$O22/5</f>
        <v>22000000</v>
      </c>
      <c r="AB22" s="139">
        <f t="shared" si="3"/>
        <v>22000000</v>
      </c>
      <c r="AC22" s="139">
        <f t="shared" si="3"/>
        <v>22000000</v>
      </c>
      <c r="AD22" s="139">
        <f t="shared" si="3"/>
        <v>22000000</v>
      </c>
      <c r="AE22" s="72"/>
      <c r="AF22" s="95"/>
      <c r="AG22" s="58"/>
      <c r="AH22" s="58"/>
      <c r="AI22" s="58"/>
      <c r="AJ22" s="58"/>
      <c r="AK22" s="68"/>
      <c r="AL22" s="58"/>
      <c r="AM22" s="58"/>
      <c r="AN22" s="58"/>
      <c r="AO22" s="58"/>
      <c r="AP22" s="94">
        <v>60000000</v>
      </c>
      <c r="AQ22" s="58"/>
      <c r="AR22" s="58"/>
      <c r="AS22" s="58">
        <v>60000000</v>
      </c>
      <c r="AT22" s="58"/>
      <c r="AU22" s="90">
        <v>50000000</v>
      </c>
      <c r="AV22" s="58"/>
      <c r="AW22" s="58"/>
      <c r="AX22" s="58">
        <v>50000000</v>
      </c>
      <c r="AY22" s="58"/>
      <c r="AZ22" s="122">
        <f t="shared" si="1"/>
        <v>110000000</v>
      </c>
      <c r="BA22" s="72" t="s">
        <v>354</v>
      </c>
      <c r="BB22" s="69"/>
    </row>
    <row r="23" spans="1:54" ht="225" customHeight="1">
      <c r="A23" s="243"/>
      <c r="B23" s="179"/>
      <c r="C23" s="40">
        <v>0.15</v>
      </c>
      <c r="D23" s="43" t="s">
        <v>119</v>
      </c>
      <c r="E23" s="110">
        <v>2012170010076</v>
      </c>
      <c r="F23" s="46" t="s">
        <v>120</v>
      </c>
      <c r="G23" s="149">
        <v>28</v>
      </c>
      <c r="H23" s="149">
        <v>3</v>
      </c>
      <c r="I23" s="149">
        <v>11</v>
      </c>
      <c r="J23" s="149">
        <v>11</v>
      </c>
      <c r="K23" s="149">
        <v>21</v>
      </c>
      <c r="L23" s="149">
        <v>76</v>
      </c>
      <c r="M23" s="149">
        <v>4</v>
      </c>
      <c r="N23" s="149" t="s">
        <v>221</v>
      </c>
      <c r="O23" s="153">
        <v>50000000</v>
      </c>
      <c r="P23" s="71" t="s">
        <v>167</v>
      </c>
      <c r="Q23" s="113" t="s">
        <v>198</v>
      </c>
      <c r="R23" s="72">
        <v>16</v>
      </c>
      <c r="S23" s="72">
        <v>18</v>
      </c>
      <c r="T23" s="58"/>
      <c r="U23" s="72"/>
      <c r="V23" s="72"/>
      <c r="W23" s="72"/>
      <c r="X23" s="72"/>
      <c r="Y23" s="72"/>
      <c r="Z23" s="139">
        <f>$O23/5</f>
        <v>10000000</v>
      </c>
      <c r="AA23" s="139">
        <f t="shared" si="3"/>
        <v>10000000</v>
      </c>
      <c r="AB23" s="139">
        <f t="shared" si="3"/>
        <v>10000000</v>
      </c>
      <c r="AC23" s="139">
        <f t="shared" si="3"/>
        <v>10000000</v>
      </c>
      <c r="AD23" s="139">
        <f t="shared" si="3"/>
        <v>10000000</v>
      </c>
      <c r="AE23" s="58"/>
      <c r="AF23" s="95"/>
      <c r="AG23" s="58"/>
      <c r="AH23" s="58"/>
      <c r="AI23" s="58"/>
      <c r="AJ23" s="58"/>
      <c r="AK23" s="68"/>
      <c r="AL23" s="58"/>
      <c r="AM23" s="58"/>
      <c r="AN23" s="58"/>
      <c r="AO23" s="58"/>
      <c r="AP23" s="94">
        <v>25000000</v>
      </c>
      <c r="AQ23" s="58"/>
      <c r="AR23" s="58"/>
      <c r="AS23" s="58">
        <v>25000000</v>
      </c>
      <c r="AT23" s="58"/>
      <c r="AU23" s="90">
        <v>25000000</v>
      </c>
      <c r="AV23" s="58"/>
      <c r="AW23" s="58"/>
      <c r="AX23" s="58">
        <v>25000000</v>
      </c>
      <c r="AY23" s="58"/>
      <c r="AZ23" s="122">
        <f t="shared" si="1"/>
        <v>50000000</v>
      </c>
      <c r="BA23" s="75" t="s">
        <v>353</v>
      </c>
      <c r="BB23" s="69"/>
    </row>
    <row r="24" spans="1:54" ht="76.5" customHeight="1">
      <c r="A24" s="243"/>
      <c r="B24" s="179"/>
      <c r="C24" s="245">
        <v>0.15</v>
      </c>
      <c r="D24" s="222" t="s">
        <v>121</v>
      </c>
      <c r="E24" s="237">
        <v>2012170010077</v>
      </c>
      <c r="F24" s="235" t="s">
        <v>122</v>
      </c>
      <c r="G24" s="152">
        <v>28</v>
      </c>
      <c r="H24" s="152">
        <v>3</v>
      </c>
      <c r="I24" s="152">
        <v>11</v>
      </c>
      <c r="J24" s="152">
        <v>11</v>
      </c>
      <c r="K24" s="152">
        <v>21</v>
      </c>
      <c r="L24" s="152">
        <v>77</v>
      </c>
      <c r="M24" s="152">
        <v>3</v>
      </c>
      <c r="N24" s="150" t="s">
        <v>392</v>
      </c>
      <c r="O24" s="153">
        <v>80000000</v>
      </c>
      <c r="P24" s="176" t="s">
        <v>168</v>
      </c>
      <c r="Q24" s="176" t="s">
        <v>199</v>
      </c>
      <c r="R24" s="176">
        <v>51</v>
      </c>
      <c r="S24" s="176">
        <v>35</v>
      </c>
      <c r="T24" s="123"/>
      <c r="U24" s="137">
        <f>$O24/2</f>
        <v>40000000</v>
      </c>
      <c r="V24" s="137">
        <f>$O24/2</f>
        <v>40000000</v>
      </c>
      <c r="W24" s="123"/>
      <c r="X24" s="123"/>
      <c r="Y24" s="123"/>
      <c r="Z24" s="123"/>
      <c r="AA24" s="123"/>
      <c r="AB24" s="123"/>
      <c r="AC24" s="123"/>
      <c r="AD24" s="123"/>
      <c r="AE24" s="123"/>
      <c r="AF24" s="95">
        <v>80000000</v>
      </c>
      <c r="AG24" s="58"/>
      <c r="AH24" s="58"/>
      <c r="AI24" s="58">
        <v>80000000</v>
      </c>
      <c r="AJ24" s="58"/>
      <c r="AK24" s="68"/>
      <c r="AL24" s="58"/>
      <c r="AM24" s="58"/>
      <c r="AN24" s="58"/>
      <c r="AO24" s="58"/>
      <c r="AP24" s="94"/>
      <c r="AQ24" s="58"/>
      <c r="AR24" s="58"/>
      <c r="AS24" s="58"/>
      <c r="AT24" s="58"/>
      <c r="AU24" s="90"/>
      <c r="AV24" s="58"/>
      <c r="AW24" s="58"/>
      <c r="AX24" s="58"/>
      <c r="AY24" s="58"/>
      <c r="AZ24" s="122">
        <f t="shared" si="1"/>
        <v>80000000</v>
      </c>
      <c r="BA24" s="58"/>
      <c r="BB24" s="69"/>
    </row>
    <row r="25" spans="1:54" ht="222" customHeight="1">
      <c r="A25" s="243"/>
      <c r="B25" s="179"/>
      <c r="C25" s="246"/>
      <c r="D25" s="224"/>
      <c r="E25" s="238"/>
      <c r="F25" s="236"/>
      <c r="G25" s="152">
        <v>28</v>
      </c>
      <c r="H25" s="152">
        <v>3</v>
      </c>
      <c r="I25" s="152">
        <v>11</v>
      </c>
      <c r="J25" s="152">
        <v>11</v>
      </c>
      <c r="K25" s="152">
        <v>21</v>
      </c>
      <c r="L25" s="152">
        <v>77</v>
      </c>
      <c r="M25" s="152">
        <v>4</v>
      </c>
      <c r="N25" s="150" t="s">
        <v>391</v>
      </c>
      <c r="O25" s="153">
        <v>100000000</v>
      </c>
      <c r="P25" s="177"/>
      <c r="Q25" s="177"/>
      <c r="R25" s="177"/>
      <c r="S25" s="177"/>
      <c r="T25" s="135"/>
      <c r="U25" s="138">
        <f>$O25/5</f>
        <v>20000000</v>
      </c>
      <c r="V25" s="138">
        <f>$O25/5</f>
        <v>20000000</v>
      </c>
      <c r="W25" s="138">
        <f>$O25/5</f>
        <v>20000000</v>
      </c>
      <c r="X25" s="138">
        <f>$O25/5</f>
        <v>20000000</v>
      </c>
      <c r="Y25" s="138">
        <f>$O25/5</f>
        <v>20000000</v>
      </c>
      <c r="Z25" s="135"/>
      <c r="AA25" s="135"/>
      <c r="AB25" s="135"/>
      <c r="AC25" s="135"/>
      <c r="AD25" s="135"/>
      <c r="AE25" s="135"/>
      <c r="AF25" s="95">
        <v>50000000</v>
      </c>
      <c r="AG25" s="58"/>
      <c r="AH25" s="58"/>
      <c r="AI25" s="58">
        <v>50000000</v>
      </c>
      <c r="AJ25" s="58"/>
      <c r="AK25" s="68">
        <v>50000000</v>
      </c>
      <c r="AL25" s="58"/>
      <c r="AM25" s="58"/>
      <c r="AN25" s="58">
        <v>50000000</v>
      </c>
      <c r="AO25" s="58"/>
      <c r="AP25" s="94"/>
      <c r="AQ25" s="58"/>
      <c r="AR25" s="58"/>
      <c r="AS25" s="58"/>
      <c r="AT25" s="58"/>
      <c r="AU25" s="90"/>
      <c r="AV25" s="58"/>
      <c r="AW25" s="58"/>
      <c r="AX25" s="58"/>
      <c r="AY25" s="58"/>
      <c r="AZ25" s="122">
        <f t="shared" si="1"/>
        <v>100000000</v>
      </c>
      <c r="BA25" s="58" t="s">
        <v>355</v>
      </c>
      <c r="BB25" s="69"/>
    </row>
    <row r="26" spans="1:54" ht="78.75" customHeight="1">
      <c r="A26" s="243"/>
      <c r="B26" s="179"/>
      <c r="C26" s="204">
        <v>0</v>
      </c>
      <c r="D26" s="232"/>
      <c r="E26" s="201">
        <v>2012170010078</v>
      </c>
      <c r="F26" s="235" t="s">
        <v>123</v>
      </c>
      <c r="G26" s="154">
        <v>28</v>
      </c>
      <c r="H26" s="154">
        <v>3</v>
      </c>
      <c r="I26" s="154">
        <v>11</v>
      </c>
      <c r="J26" s="154">
        <v>11</v>
      </c>
      <c r="K26" s="154">
        <v>21</v>
      </c>
      <c r="L26" s="154">
        <v>78</v>
      </c>
      <c r="M26" s="154">
        <v>3</v>
      </c>
      <c r="N26" s="356" t="s">
        <v>225</v>
      </c>
      <c r="O26" s="155">
        <v>70000000</v>
      </c>
      <c r="P26" s="232"/>
      <c r="Q26" s="232"/>
      <c r="R26" s="176"/>
      <c r="S26" s="176"/>
      <c r="T26" s="58"/>
      <c r="U26" s="58"/>
      <c r="V26" s="58"/>
      <c r="W26" s="140">
        <f>O$26/6</f>
        <v>11666666.666666666</v>
      </c>
      <c r="X26" s="140">
        <v>11666666.67</v>
      </c>
      <c r="Y26" s="140">
        <v>11666666.67</v>
      </c>
      <c r="Z26" s="140">
        <v>11666666.67</v>
      </c>
      <c r="AA26" s="140">
        <v>11666666.67</v>
      </c>
      <c r="AB26" s="140">
        <v>11666666.67</v>
      </c>
      <c r="AC26" s="58"/>
      <c r="AD26" s="58"/>
      <c r="AE26" s="58"/>
      <c r="AF26" s="95"/>
      <c r="AG26" s="58"/>
      <c r="AH26" s="58"/>
      <c r="AI26" s="58"/>
      <c r="AJ26" s="58"/>
      <c r="AK26" s="68">
        <v>100000000</v>
      </c>
      <c r="AL26" s="58"/>
      <c r="AM26" s="58"/>
      <c r="AN26" s="58">
        <v>100000000</v>
      </c>
      <c r="AO26" s="58"/>
      <c r="AP26" s="94">
        <v>100000000</v>
      </c>
      <c r="AQ26" s="58"/>
      <c r="AR26" s="58"/>
      <c r="AS26" s="58">
        <v>100000000</v>
      </c>
      <c r="AT26" s="58"/>
      <c r="AU26" s="90"/>
      <c r="AV26" s="58"/>
      <c r="AW26" s="58"/>
      <c r="AX26" s="58"/>
      <c r="AY26" s="58"/>
      <c r="AZ26" s="122">
        <f t="shared" si="1"/>
        <v>200000000</v>
      </c>
      <c r="BA26" s="176" t="s">
        <v>356</v>
      </c>
      <c r="BB26" s="182"/>
    </row>
    <row r="27" spans="1:54" ht="78.75" customHeight="1">
      <c r="A27" s="243"/>
      <c r="B27" s="179"/>
      <c r="C27" s="205"/>
      <c r="D27" s="355"/>
      <c r="E27" s="202"/>
      <c r="F27" s="251"/>
      <c r="G27" s="154">
        <v>28</v>
      </c>
      <c r="H27" s="154">
        <v>3</v>
      </c>
      <c r="I27" s="154">
        <v>11</v>
      </c>
      <c r="J27" s="154">
        <v>11</v>
      </c>
      <c r="K27" s="154">
        <v>21</v>
      </c>
      <c r="L27" s="154">
        <v>78</v>
      </c>
      <c r="M27" s="154">
        <v>80</v>
      </c>
      <c r="N27" s="358"/>
      <c r="O27" s="155">
        <v>130000000</v>
      </c>
      <c r="P27" s="355"/>
      <c r="Q27" s="355"/>
      <c r="R27" s="179"/>
      <c r="S27" s="179"/>
      <c r="T27" s="58"/>
      <c r="U27" s="58"/>
      <c r="V27" s="58"/>
      <c r="W27" s="140">
        <f aca="true" t="shared" si="4" ref="W27:AB27">$O27/6</f>
        <v>21666666.666666668</v>
      </c>
      <c r="X27" s="140">
        <f t="shared" si="4"/>
        <v>21666666.666666668</v>
      </c>
      <c r="Y27" s="140">
        <f t="shared" si="4"/>
        <v>21666666.666666668</v>
      </c>
      <c r="Z27" s="140">
        <f t="shared" si="4"/>
        <v>21666666.666666668</v>
      </c>
      <c r="AA27" s="140">
        <f t="shared" si="4"/>
        <v>21666666.666666668</v>
      </c>
      <c r="AB27" s="140">
        <f t="shared" si="4"/>
        <v>21666666.666666668</v>
      </c>
      <c r="AC27" s="58"/>
      <c r="AD27" s="58"/>
      <c r="AE27" s="58"/>
      <c r="AF27" s="95"/>
      <c r="AG27" s="58"/>
      <c r="AH27" s="58"/>
      <c r="AI27" s="58"/>
      <c r="AJ27" s="58"/>
      <c r="AK27" s="68"/>
      <c r="AL27" s="58"/>
      <c r="AM27" s="58"/>
      <c r="AN27" s="58"/>
      <c r="AO27" s="58"/>
      <c r="AP27" s="94"/>
      <c r="AQ27" s="58"/>
      <c r="AR27" s="58"/>
      <c r="AS27" s="58"/>
      <c r="AT27" s="58"/>
      <c r="AU27" s="90"/>
      <c r="AV27" s="58"/>
      <c r="AW27" s="58"/>
      <c r="AX27" s="58"/>
      <c r="AY27" s="58"/>
      <c r="AZ27" s="122"/>
      <c r="BA27" s="179"/>
      <c r="BB27" s="183"/>
    </row>
    <row r="28" spans="1:54" ht="76.5" customHeight="1">
      <c r="A28" s="243"/>
      <c r="B28" s="177"/>
      <c r="C28" s="206"/>
      <c r="D28" s="233"/>
      <c r="E28" s="203"/>
      <c r="F28" s="236"/>
      <c r="G28" s="154">
        <v>28</v>
      </c>
      <c r="H28" s="154">
        <v>3</v>
      </c>
      <c r="I28" s="154">
        <v>22</v>
      </c>
      <c r="J28" s="154">
        <v>11</v>
      </c>
      <c r="K28" s="154">
        <v>21</v>
      </c>
      <c r="L28" s="154">
        <v>78</v>
      </c>
      <c r="M28" s="154">
        <v>4</v>
      </c>
      <c r="N28" s="149" t="s">
        <v>393</v>
      </c>
      <c r="O28" s="155">
        <v>120000000</v>
      </c>
      <c r="P28" s="233"/>
      <c r="Q28" s="233"/>
      <c r="R28" s="177"/>
      <c r="S28" s="177"/>
      <c r="T28" s="58"/>
      <c r="U28" s="58"/>
      <c r="V28" s="58"/>
      <c r="W28" s="140">
        <f>$O28/3</f>
        <v>40000000</v>
      </c>
      <c r="X28" s="140">
        <f>$O28/3</f>
        <v>40000000</v>
      </c>
      <c r="Y28" s="140">
        <f>$O28/3</f>
        <v>40000000</v>
      </c>
      <c r="Z28" s="58"/>
      <c r="AA28" s="58"/>
      <c r="AB28" s="58"/>
      <c r="AC28" s="58"/>
      <c r="AD28" s="58"/>
      <c r="AE28" s="58"/>
      <c r="AF28" s="95"/>
      <c r="AG28" s="58"/>
      <c r="AH28" s="58"/>
      <c r="AI28" s="58"/>
      <c r="AJ28" s="58"/>
      <c r="AK28" s="68">
        <v>120000000</v>
      </c>
      <c r="AL28" s="58">
        <v>120000000</v>
      </c>
      <c r="AM28" s="58"/>
      <c r="AN28" s="58"/>
      <c r="AO28" s="58"/>
      <c r="AP28" s="94"/>
      <c r="AQ28" s="58"/>
      <c r="AR28" s="58"/>
      <c r="AS28" s="58"/>
      <c r="AT28" s="58"/>
      <c r="AU28" s="90"/>
      <c r="AV28" s="58"/>
      <c r="AW28" s="58"/>
      <c r="AX28" s="58"/>
      <c r="AY28" s="58"/>
      <c r="AZ28" s="122">
        <f>AF28+AK28+AP28+AU28</f>
        <v>120000000</v>
      </c>
      <c r="BA28" s="177"/>
      <c r="BB28" s="184"/>
    </row>
    <row r="29" spans="1:54" ht="46.5" customHeight="1">
      <c r="A29" s="243"/>
      <c r="B29" s="214" t="s">
        <v>124</v>
      </c>
      <c r="C29" s="219">
        <v>0.5</v>
      </c>
      <c r="D29" s="229" t="s">
        <v>125</v>
      </c>
      <c r="E29" s="201">
        <v>2012170010079</v>
      </c>
      <c r="F29" s="204" t="s">
        <v>126</v>
      </c>
      <c r="G29" s="356">
        <v>28</v>
      </c>
      <c r="H29" s="356">
        <v>3</v>
      </c>
      <c r="I29" s="356">
        <v>11</v>
      </c>
      <c r="J29" s="356">
        <v>11</v>
      </c>
      <c r="K29" s="356">
        <v>22</v>
      </c>
      <c r="L29" s="356">
        <v>79</v>
      </c>
      <c r="M29" s="356">
        <v>4</v>
      </c>
      <c r="N29" s="150" t="s">
        <v>226</v>
      </c>
      <c r="O29" s="156">
        <v>10000000</v>
      </c>
      <c r="P29" s="208" t="s">
        <v>169</v>
      </c>
      <c r="Q29" s="198" t="s">
        <v>200</v>
      </c>
      <c r="R29" s="216">
        <v>0.75</v>
      </c>
      <c r="S29" s="216">
        <v>0.6</v>
      </c>
      <c r="T29" s="143"/>
      <c r="U29" s="143"/>
      <c r="V29" s="143"/>
      <c r="W29" s="137">
        <f aca="true" t="shared" si="5" ref="W29:AB29">10000000/6</f>
        <v>1666666.6666666667</v>
      </c>
      <c r="X29" s="137">
        <f t="shared" si="5"/>
        <v>1666666.6666666667</v>
      </c>
      <c r="Y29" s="137">
        <f t="shared" si="5"/>
        <v>1666666.6666666667</v>
      </c>
      <c r="Z29" s="137">
        <f t="shared" si="5"/>
        <v>1666666.6666666667</v>
      </c>
      <c r="AA29" s="137">
        <f t="shared" si="5"/>
        <v>1666666.6666666667</v>
      </c>
      <c r="AB29" s="137">
        <f t="shared" si="5"/>
        <v>1666666.6666666667</v>
      </c>
      <c r="AC29" s="143"/>
      <c r="AD29" s="143"/>
      <c r="AE29" s="143"/>
      <c r="AF29" s="191"/>
      <c r="AG29" s="198"/>
      <c r="AH29" s="198"/>
      <c r="AI29" s="198"/>
      <c r="AJ29" s="198"/>
      <c r="AK29" s="193">
        <v>20000000</v>
      </c>
      <c r="AL29" s="198"/>
      <c r="AM29" s="198"/>
      <c r="AN29" s="198">
        <v>20000000</v>
      </c>
      <c r="AO29" s="198"/>
      <c r="AP29" s="189">
        <v>15000000</v>
      </c>
      <c r="AQ29" s="198"/>
      <c r="AR29" s="198"/>
      <c r="AS29" s="198">
        <v>15000000</v>
      </c>
      <c r="AT29" s="198"/>
      <c r="AU29" s="195"/>
      <c r="AV29" s="198"/>
      <c r="AW29" s="198"/>
      <c r="AX29" s="198"/>
      <c r="AY29" s="198"/>
      <c r="AZ29" s="187">
        <f>AF29+AK29+AP29+AU29</f>
        <v>35000000</v>
      </c>
      <c r="BA29" s="176" t="s">
        <v>357</v>
      </c>
      <c r="BB29" s="182"/>
    </row>
    <row r="30" spans="1:54" ht="102">
      <c r="A30" s="243"/>
      <c r="B30" s="225"/>
      <c r="C30" s="220"/>
      <c r="D30" s="230"/>
      <c r="E30" s="202"/>
      <c r="F30" s="205"/>
      <c r="G30" s="357"/>
      <c r="H30" s="357"/>
      <c r="I30" s="357"/>
      <c r="J30" s="357"/>
      <c r="K30" s="357"/>
      <c r="L30" s="357"/>
      <c r="M30" s="357"/>
      <c r="N30" s="150" t="s">
        <v>394</v>
      </c>
      <c r="O30" s="156">
        <v>10000000</v>
      </c>
      <c r="P30" s="209"/>
      <c r="Q30" s="199"/>
      <c r="R30" s="199"/>
      <c r="S30" s="199"/>
      <c r="T30" s="144"/>
      <c r="U30" s="144"/>
      <c r="V30" s="144"/>
      <c r="W30" s="141">
        <v>1666666.6666666667</v>
      </c>
      <c r="X30" s="141">
        <v>1666666.6666666667</v>
      </c>
      <c r="Y30" s="141">
        <v>1666666.6666666667</v>
      </c>
      <c r="Z30" s="141">
        <v>1666666.6666666667</v>
      </c>
      <c r="AA30" s="141">
        <v>1666666.6666666667</v>
      </c>
      <c r="AB30" s="141">
        <v>1666666.6666666667</v>
      </c>
      <c r="AC30" s="144"/>
      <c r="AD30" s="144"/>
      <c r="AE30" s="144"/>
      <c r="AF30" s="297"/>
      <c r="AG30" s="199"/>
      <c r="AH30" s="199"/>
      <c r="AI30" s="199"/>
      <c r="AJ30" s="199"/>
      <c r="AK30" s="300"/>
      <c r="AL30" s="199"/>
      <c r="AM30" s="199"/>
      <c r="AN30" s="199"/>
      <c r="AO30" s="199"/>
      <c r="AP30" s="299"/>
      <c r="AQ30" s="199"/>
      <c r="AR30" s="199"/>
      <c r="AS30" s="199"/>
      <c r="AT30" s="199"/>
      <c r="AU30" s="301"/>
      <c r="AV30" s="199"/>
      <c r="AW30" s="199"/>
      <c r="AX30" s="199"/>
      <c r="AY30" s="199"/>
      <c r="AZ30" s="298"/>
      <c r="BA30" s="179"/>
      <c r="BB30" s="183"/>
    </row>
    <row r="31" spans="1:54" ht="80.25" customHeight="1">
      <c r="A31" s="243"/>
      <c r="B31" s="225"/>
      <c r="C31" s="220"/>
      <c r="D31" s="230"/>
      <c r="E31" s="202"/>
      <c r="F31" s="205"/>
      <c r="G31" s="357"/>
      <c r="H31" s="357"/>
      <c r="I31" s="357"/>
      <c r="J31" s="357"/>
      <c r="K31" s="357"/>
      <c r="L31" s="357"/>
      <c r="M31" s="357"/>
      <c r="N31" s="150" t="s">
        <v>395</v>
      </c>
      <c r="O31" s="156">
        <v>7500000</v>
      </c>
      <c r="P31" s="209"/>
      <c r="Q31" s="199"/>
      <c r="R31" s="199"/>
      <c r="S31" s="199"/>
      <c r="T31" s="144"/>
      <c r="U31" s="144"/>
      <c r="V31" s="144"/>
      <c r="W31" s="141">
        <f>7500000/6</f>
        <v>1250000</v>
      </c>
      <c r="X31" s="141">
        <f aca="true" t="shared" si="6" ref="X31:AB32">7500000/6</f>
        <v>1250000</v>
      </c>
      <c r="Y31" s="141">
        <f t="shared" si="6"/>
        <v>1250000</v>
      </c>
      <c r="Z31" s="141">
        <f t="shared" si="6"/>
        <v>1250000</v>
      </c>
      <c r="AA31" s="141">
        <f t="shared" si="6"/>
        <v>1250000</v>
      </c>
      <c r="AB31" s="141">
        <f t="shared" si="6"/>
        <v>1250000</v>
      </c>
      <c r="AC31" s="144"/>
      <c r="AD31" s="144"/>
      <c r="AE31" s="144"/>
      <c r="AF31" s="297"/>
      <c r="AG31" s="199"/>
      <c r="AH31" s="199"/>
      <c r="AI31" s="199"/>
      <c r="AJ31" s="199"/>
      <c r="AK31" s="300"/>
      <c r="AL31" s="199"/>
      <c r="AM31" s="199"/>
      <c r="AN31" s="199"/>
      <c r="AO31" s="199"/>
      <c r="AP31" s="299"/>
      <c r="AQ31" s="199"/>
      <c r="AR31" s="199"/>
      <c r="AS31" s="199"/>
      <c r="AT31" s="199"/>
      <c r="AU31" s="301"/>
      <c r="AV31" s="199"/>
      <c r="AW31" s="199"/>
      <c r="AX31" s="199"/>
      <c r="AY31" s="199"/>
      <c r="AZ31" s="298"/>
      <c r="BA31" s="179"/>
      <c r="BB31" s="183"/>
    </row>
    <row r="32" spans="1:54" ht="15.75" customHeight="1">
      <c r="A32" s="243"/>
      <c r="B32" s="225"/>
      <c r="C32" s="221"/>
      <c r="D32" s="231"/>
      <c r="E32" s="202"/>
      <c r="F32" s="205"/>
      <c r="G32" s="357"/>
      <c r="H32" s="357"/>
      <c r="I32" s="357"/>
      <c r="J32" s="357"/>
      <c r="K32" s="357"/>
      <c r="L32" s="357"/>
      <c r="M32" s="357"/>
      <c r="N32" s="150" t="s">
        <v>229</v>
      </c>
      <c r="O32" s="156">
        <v>7500000</v>
      </c>
      <c r="P32" s="210"/>
      <c r="Q32" s="200"/>
      <c r="R32" s="200"/>
      <c r="S32" s="200"/>
      <c r="T32" s="145"/>
      <c r="U32" s="145"/>
      <c r="V32" s="145"/>
      <c r="W32" s="141">
        <f>7500000/6</f>
        <v>1250000</v>
      </c>
      <c r="X32" s="141">
        <f t="shared" si="6"/>
        <v>1250000</v>
      </c>
      <c r="Y32" s="141">
        <f t="shared" si="6"/>
        <v>1250000</v>
      </c>
      <c r="Z32" s="141">
        <f t="shared" si="6"/>
        <v>1250000</v>
      </c>
      <c r="AA32" s="141">
        <f t="shared" si="6"/>
        <v>1250000</v>
      </c>
      <c r="AB32" s="141">
        <f t="shared" si="6"/>
        <v>1250000</v>
      </c>
      <c r="AC32" s="145"/>
      <c r="AD32" s="145"/>
      <c r="AE32" s="145"/>
      <c r="AF32" s="192"/>
      <c r="AG32" s="200"/>
      <c r="AH32" s="200"/>
      <c r="AI32" s="200"/>
      <c r="AJ32" s="200"/>
      <c r="AK32" s="194"/>
      <c r="AL32" s="200"/>
      <c r="AM32" s="200"/>
      <c r="AN32" s="200"/>
      <c r="AO32" s="200"/>
      <c r="AP32" s="190"/>
      <c r="AQ32" s="200"/>
      <c r="AR32" s="200"/>
      <c r="AS32" s="200"/>
      <c r="AT32" s="200"/>
      <c r="AU32" s="196"/>
      <c r="AV32" s="200"/>
      <c r="AW32" s="200"/>
      <c r="AX32" s="200"/>
      <c r="AY32" s="200"/>
      <c r="AZ32" s="188"/>
      <c r="BA32" s="177"/>
      <c r="BB32" s="184"/>
    </row>
    <row r="33" spans="1:54" ht="105" customHeight="1">
      <c r="A33" s="243"/>
      <c r="B33" s="225"/>
      <c r="C33" s="219">
        <v>0.5</v>
      </c>
      <c r="D33" s="222" t="s">
        <v>127</v>
      </c>
      <c r="E33" s="202"/>
      <c r="F33" s="205"/>
      <c r="G33" s="357"/>
      <c r="H33" s="357"/>
      <c r="I33" s="357"/>
      <c r="J33" s="357"/>
      <c r="K33" s="357"/>
      <c r="L33" s="357"/>
      <c r="M33" s="357"/>
      <c r="N33" s="150" t="s">
        <v>368</v>
      </c>
      <c r="O33" s="156">
        <v>20000000</v>
      </c>
      <c r="P33" s="208" t="s">
        <v>170</v>
      </c>
      <c r="Q33" s="198" t="s">
        <v>201</v>
      </c>
      <c r="R33" s="197">
        <v>0.8764</v>
      </c>
      <c r="S33" s="178">
        <v>0.75</v>
      </c>
      <c r="T33" s="176"/>
      <c r="U33" s="359">
        <v>25000000</v>
      </c>
      <c r="V33" s="359"/>
      <c r="W33" s="176"/>
      <c r="X33" s="176"/>
      <c r="Y33" s="176"/>
      <c r="Z33" s="176"/>
      <c r="AA33" s="176"/>
      <c r="AB33" s="176"/>
      <c r="AC33" s="176"/>
      <c r="AD33" s="176"/>
      <c r="AE33" s="176"/>
      <c r="AF33" s="191">
        <v>25000000</v>
      </c>
      <c r="AG33" s="176"/>
      <c r="AH33" s="176"/>
      <c r="AI33" s="176">
        <v>25000000</v>
      </c>
      <c r="AJ33" s="176"/>
      <c r="AK33" s="193"/>
      <c r="AL33" s="176"/>
      <c r="AM33" s="176"/>
      <c r="AN33" s="176"/>
      <c r="AO33" s="176"/>
      <c r="AP33" s="189"/>
      <c r="AQ33" s="176"/>
      <c r="AR33" s="176"/>
      <c r="AS33" s="176"/>
      <c r="AT33" s="176"/>
      <c r="AU33" s="195"/>
      <c r="AV33" s="176"/>
      <c r="AW33" s="176"/>
      <c r="AX33" s="176"/>
      <c r="AY33" s="176"/>
      <c r="AZ33" s="187">
        <f>AF33+AK33+AP33+AU33</f>
        <v>25000000</v>
      </c>
      <c r="BA33" s="176" t="s">
        <v>358</v>
      </c>
      <c r="BB33" s="182"/>
    </row>
    <row r="34" spans="1:54" ht="38.25">
      <c r="A34" s="243"/>
      <c r="B34" s="215"/>
      <c r="C34" s="221"/>
      <c r="D34" s="224"/>
      <c r="E34" s="203"/>
      <c r="F34" s="206"/>
      <c r="G34" s="358"/>
      <c r="H34" s="358"/>
      <c r="I34" s="358"/>
      <c r="J34" s="358"/>
      <c r="K34" s="358"/>
      <c r="L34" s="358"/>
      <c r="M34" s="358"/>
      <c r="N34" s="150" t="s">
        <v>230</v>
      </c>
      <c r="O34" s="156">
        <v>5000000</v>
      </c>
      <c r="P34" s="210"/>
      <c r="Q34" s="200"/>
      <c r="R34" s="177"/>
      <c r="S34" s="177"/>
      <c r="T34" s="177"/>
      <c r="U34" s="360"/>
      <c r="V34" s="360"/>
      <c r="W34" s="177"/>
      <c r="X34" s="177"/>
      <c r="Y34" s="177"/>
      <c r="Z34" s="177"/>
      <c r="AA34" s="177"/>
      <c r="AB34" s="177"/>
      <c r="AC34" s="177"/>
      <c r="AD34" s="177"/>
      <c r="AE34" s="177"/>
      <c r="AF34" s="192"/>
      <c r="AG34" s="177"/>
      <c r="AH34" s="177"/>
      <c r="AI34" s="177"/>
      <c r="AJ34" s="177"/>
      <c r="AK34" s="194"/>
      <c r="AL34" s="177"/>
      <c r="AM34" s="177"/>
      <c r="AN34" s="177"/>
      <c r="AO34" s="177"/>
      <c r="AP34" s="190"/>
      <c r="AQ34" s="177"/>
      <c r="AR34" s="177"/>
      <c r="AS34" s="177"/>
      <c r="AT34" s="177"/>
      <c r="AU34" s="196"/>
      <c r="AV34" s="177"/>
      <c r="AW34" s="177"/>
      <c r="AX34" s="177"/>
      <c r="AY34" s="177"/>
      <c r="AZ34" s="188"/>
      <c r="BA34" s="177"/>
      <c r="BB34" s="184"/>
    </row>
    <row r="35" spans="1:54" ht="110.25" customHeight="1">
      <c r="A35" s="243"/>
      <c r="B35" s="43" t="s">
        <v>128</v>
      </c>
      <c r="C35" s="47">
        <v>1</v>
      </c>
      <c r="D35" s="43" t="s">
        <v>129</v>
      </c>
      <c r="E35" s="110" t="s">
        <v>130</v>
      </c>
      <c r="F35" s="113" t="s">
        <v>131</v>
      </c>
      <c r="G35" s="58"/>
      <c r="H35" s="58"/>
      <c r="I35" s="58"/>
      <c r="J35" s="58"/>
      <c r="K35" s="58"/>
      <c r="L35" s="58"/>
      <c r="M35" s="58"/>
      <c r="N35" s="58"/>
      <c r="O35" s="58"/>
      <c r="P35" s="71" t="s">
        <v>171</v>
      </c>
      <c r="Q35" s="113" t="s">
        <v>202</v>
      </c>
      <c r="R35" s="72">
        <v>11</v>
      </c>
      <c r="S35" s="72">
        <v>12</v>
      </c>
      <c r="T35" s="58"/>
      <c r="U35" s="58"/>
      <c r="V35" s="58"/>
      <c r="W35" s="58"/>
      <c r="X35" s="58"/>
      <c r="Y35" s="72"/>
      <c r="Z35" s="72"/>
      <c r="AA35" s="72"/>
      <c r="AB35" s="72"/>
      <c r="AC35" s="72"/>
      <c r="AD35" s="72"/>
      <c r="AE35" s="72"/>
      <c r="AF35" s="95"/>
      <c r="AG35" s="58"/>
      <c r="AH35" s="58"/>
      <c r="AI35" s="58"/>
      <c r="AJ35" s="58"/>
      <c r="AK35" s="68"/>
      <c r="AL35" s="58"/>
      <c r="AM35" s="58"/>
      <c r="AN35" s="58"/>
      <c r="AO35" s="58"/>
      <c r="AP35" s="94"/>
      <c r="AQ35" s="58"/>
      <c r="AR35" s="58"/>
      <c r="AS35" s="58"/>
      <c r="AT35" s="58"/>
      <c r="AU35" s="90"/>
      <c r="AV35" s="58"/>
      <c r="AW35" s="58"/>
      <c r="AX35" s="58"/>
      <c r="AY35" s="58"/>
      <c r="AZ35" s="122">
        <v>0</v>
      </c>
      <c r="BA35" s="72" t="s">
        <v>376</v>
      </c>
      <c r="BB35" s="69" t="s">
        <v>384</v>
      </c>
    </row>
    <row r="36" spans="1:54" ht="45" customHeight="1">
      <c r="A36" s="243"/>
      <c r="B36" s="222" t="s">
        <v>132</v>
      </c>
      <c r="C36" s="198">
        <v>1</v>
      </c>
      <c r="D36" s="222" t="s">
        <v>133</v>
      </c>
      <c r="E36" s="239">
        <v>2012170010081</v>
      </c>
      <c r="F36" s="198" t="s">
        <v>134</v>
      </c>
      <c r="G36" s="361">
        <v>28</v>
      </c>
      <c r="H36" s="361">
        <v>3</v>
      </c>
      <c r="I36" s="361">
        <v>11</v>
      </c>
      <c r="J36" s="361">
        <v>11</v>
      </c>
      <c r="K36" s="361">
        <v>24</v>
      </c>
      <c r="L36" s="361">
        <v>81</v>
      </c>
      <c r="M36" s="361">
        <v>4</v>
      </c>
      <c r="N36" s="157" t="s">
        <v>396</v>
      </c>
      <c r="O36" s="153">
        <v>22000000</v>
      </c>
      <c r="P36" s="208" t="s">
        <v>172</v>
      </c>
      <c r="Q36" s="232" t="s">
        <v>203</v>
      </c>
      <c r="R36" s="178">
        <v>1</v>
      </c>
      <c r="S36" s="178">
        <v>1</v>
      </c>
      <c r="T36" s="73"/>
      <c r="U36" s="73"/>
      <c r="V36" s="73"/>
      <c r="W36" s="73"/>
      <c r="X36" s="73"/>
      <c r="Y36" s="73"/>
      <c r="Z36" s="73"/>
      <c r="AA36" s="73"/>
      <c r="AB36" s="73"/>
      <c r="AC36" s="140">
        <v>11000000</v>
      </c>
      <c r="AD36" s="140">
        <v>11000000</v>
      </c>
      <c r="AE36" s="73"/>
      <c r="AF36" s="191"/>
      <c r="AG36" s="176"/>
      <c r="AH36" s="176"/>
      <c r="AI36" s="176"/>
      <c r="AJ36" s="176"/>
      <c r="AK36" s="193">
        <v>148000000</v>
      </c>
      <c r="AL36" s="176"/>
      <c r="AM36" s="176"/>
      <c r="AN36" s="176">
        <v>148000000</v>
      </c>
      <c r="AO36" s="176"/>
      <c r="AP36" s="189"/>
      <c r="AQ36" s="176"/>
      <c r="AR36" s="176"/>
      <c r="AS36" s="176"/>
      <c r="AT36" s="176"/>
      <c r="AU36" s="195">
        <v>22000000</v>
      </c>
      <c r="AV36" s="176"/>
      <c r="AW36" s="176"/>
      <c r="AX36" s="176">
        <v>22000000</v>
      </c>
      <c r="AY36" s="176"/>
      <c r="AZ36" s="187">
        <f>AF36+AK36+AP36+AU36</f>
        <v>170000000</v>
      </c>
      <c r="BA36" s="176" t="s">
        <v>359</v>
      </c>
      <c r="BB36" s="182"/>
    </row>
    <row r="37" spans="1:54" ht="66.75" customHeight="1">
      <c r="A37" s="244"/>
      <c r="B37" s="224"/>
      <c r="C37" s="200"/>
      <c r="D37" s="224"/>
      <c r="E37" s="241"/>
      <c r="F37" s="200"/>
      <c r="G37" s="362"/>
      <c r="H37" s="362"/>
      <c r="I37" s="362"/>
      <c r="J37" s="362"/>
      <c r="K37" s="362"/>
      <c r="L37" s="362"/>
      <c r="M37" s="362"/>
      <c r="N37" s="157" t="s">
        <v>232</v>
      </c>
      <c r="O37" s="153">
        <v>148000000</v>
      </c>
      <c r="P37" s="210"/>
      <c r="Q37" s="233"/>
      <c r="R37" s="177"/>
      <c r="S37" s="177"/>
      <c r="T37" s="135"/>
      <c r="U37" s="135"/>
      <c r="V37" s="135"/>
      <c r="W37" s="138">
        <f>$O37/3</f>
        <v>49333333.333333336</v>
      </c>
      <c r="X37" s="138">
        <f>$O37/3</f>
        <v>49333333.333333336</v>
      </c>
      <c r="Y37" s="138">
        <f>$O37/3</f>
        <v>49333333.333333336</v>
      </c>
      <c r="Z37" s="135"/>
      <c r="AA37" s="135"/>
      <c r="AB37" s="135"/>
      <c r="AC37" s="135"/>
      <c r="AD37" s="135"/>
      <c r="AE37" s="135"/>
      <c r="AF37" s="192"/>
      <c r="AG37" s="177"/>
      <c r="AH37" s="177"/>
      <c r="AI37" s="177"/>
      <c r="AJ37" s="177"/>
      <c r="AK37" s="194"/>
      <c r="AL37" s="177"/>
      <c r="AM37" s="177"/>
      <c r="AN37" s="177">
        <v>148000000</v>
      </c>
      <c r="AO37" s="177"/>
      <c r="AP37" s="190"/>
      <c r="AQ37" s="177"/>
      <c r="AR37" s="177"/>
      <c r="AS37" s="177"/>
      <c r="AT37" s="177"/>
      <c r="AU37" s="196"/>
      <c r="AV37" s="177"/>
      <c r="AW37" s="177"/>
      <c r="AX37" s="177"/>
      <c r="AY37" s="177"/>
      <c r="AZ37" s="188"/>
      <c r="BA37" s="177"/>
      <c r="BB37" s="184"/>
    </row>
    <row r="38" spans="1:54" ht="102">
      <c r="A38" s="247" t="s">
        <v>138</v>
      </c>
      <c r="B38" s="204" t="s">
        <v>139</v>
      </c>
      <c r="C38" s="204">
        <v>1</v>
      </c>
      <c r="D38" s="235" t="s">
        <v>140</v>
      </c>
      <c r="E38" s="239">
        <v>2012170010082</v>
      </c>
      <c r="F38" s="204" t="s">
        <v>155</v>
      </c>
      <c r="G38" s="363">
        <v>28</v>
      </c>
      <c r="H38" s="363">
        <v>3</v>
      </c>
      <c r="I38" s="363">
        <v>11</v>
      </c>
      <c r="J38" s="363">
        <v>11</v>
      </c>
      <c r="K38" s="363">
        <v>31</v>
      </c>
      <c r="L38" s="363">
        <v>82</v>
      </c>
      <c r="M38" s="363">
        <v>4</v>
      </c>
      <c r="N38" s="150" t="s">
        <v>398</v>
      </c>
      <c r="O38" s="153">
        <v>500000000</v>
      </c>
      <c r="P38" s="208" t="s">
        <v>173</v>
      </c>
      <c r="Q38" s="208" t="s">
        <v>204</v>
      </c>
      <c r="R38" s="234">
        <v>1</v>
      </c>
      <c r="S38" s="234">
        <v>1</v>
      </c>
      <c r="T38" s="72"/>
      <c r="U38" s="72"/>
      <c r="V38" s="72"/>
      <c r="W38" s="139">
        <f>$O38/8</f>
        <v>62500000</v>
      </c>
      <c r="X38" s="139">
        <f aca="true" t="shared" si="7" ref="X38:AD38">$O38/8</f>
        <v>62500000</v>
      </c>
      <c r="Y38" s="139">
        <f t="shared" si="7"/>
        <v>62500000</v>
      </c>
      <c r="Z38" s="139">
        <f t="shared" si="7"/>
        <v>62500000</v>
      </c>
      <c r="AA38" s="139">
        <f t="shared" si="7"/>
        <v>62500000</v>
      </c>
      <c r="AB38" s="139">
        <f t="shared" si="7"/>
        <v>62500000</v>
      </c>
      <c r="AC38" s="139">
        <f t="shared" si="7"/>
        <v>62500000</v>
      </c>
      <c r="AD38" s="139">
        <f t="shared" si="7"/>
        <v>62500000</v>
      </c>
      <c r="AE38" s="72"/>
      <c r="AF38" s="95"/>
      <c r="AG38" s="58"/>
      <c r="AH38" s="58"/>
      <c r="AI38" s="58"/>
      <c r="AJ38" s="58"/>
      <c r="AK38" s="68">
        <v>107500000</v>
      </c>
      <c r="AL38" s="58"/>
      <c r="AM38" s="58"/>
      <c r="AN38" s="58">
        <v>107500000</v>
      </c>
      <c r="AO38" s="58"/>
      <c r="AP38" s="94">
        <v>142500000</v>
      </c>
      <c r="AQ38" s="58"/>
      <c r="AR38" s="58"/>
      <c r="AS38" s="58">
        <v>142500000</v>
      </c>
      <c r="AT38" s="58"/>
      <c r="AU38" s="90">
        <v>250000000</v>
      </c>
      <c r="AV38" s="58"/>
      <c r="AW38" s="58"/>
      <c r="AX38" s="58">
        <v>250000000</v>
      </c>
      <c r="AY38" s="58"/>
      <c r="AZ38" s="122">
        <f>AF38+AK38+AP38+AU38</f>
        <v>500000000</v>
      </c>
      <c r="BA38" s="176" t="s">
        <v>360</v>
      </c>
      <c r="BB38" s="182"/>
    </row>
    <row r="39" spans="1:54" ht="105.75" customHeight="1">
      <c r="A39" s="248"/>
      <c r="B39" s="205"/>
      <c r="C39" s="205"/>
      <c r="D39" s="251"/>
      <c r="E39" s="240"/>
      <c r="F39" s="205"/>
      <c r="G39" s="364"/>
      <c r="H39" s="364"/>
      <c r="I39" s="364"/>
      <c r="J39" s="364"/>
      <c r="K39" s="364"/>
      <c r="L39" s="364"/>
      <c r="M39" s="364"/>
      <c r="N39" s="150" t="s">
        <v>234</v>
      </c>
      <c r="O39" s="153">
        <v>15000000</v>
      </c>
      <c r="P39" s="209"/>
      <c r="Q39" s="209"/>
      <c r="R39" s="209"/>
      <c r="S39" s="209"/>
      <c r="T39" s="72"/>
      <c r="U39" s="139">
        <f>$O39/10</f>
        <v>1500000</v>
      </c>
      <c r="V39" s="139">
        <f aca="true" t="shared" si="8" ref="V39:AD39">$O39/10</f>
        <v>1500000</v>
      </c>
      <c r="W39" s="139">
        <f t="shared" si="8"/>
        <v>1500000</v>
      </c>
      <c r="X39" s="139">
        <f t="shared" si="8"/>
        <v>1500000</v>
      </c>
      <c r="Y39" s="139">
        <f t="shared" si="8"/>
        <v>1500000</v>
      </c>
      <c r="Z39" s="139">
        <f t="shared" si="8"/>
        <v>1500000</v>
      </c>
      <c r="AA39" s="139">
        <f t="shared" si="8"/>
        <v>1500000</v>
      </c>
      <c r="AB39" s="139">
        <f t="shared" si="8"/>
        <v>1500000</v>
      </c>
      <c r="AC39" s="139">
        <f t="shared" si="8"/>
        <v>1500000</v>
      </c>
      <c r="AD39" s="139">
        <f t="shared" si="8"/>
        <v>1500000</v>
      </c>
      <c r="AE39" s="72"/>
      <c r="AF39" s="95">
        <v>3000000</v>
      </c>
      <c r="AG39" s="58"/>
      <c r="AH39" s="58"/>
      <c r="AI39" s="58">
        <v>3000000</v>
      </c>
      <c r="AJ39" s="58"/>
      <c r="AK39" s="68">
        <v>4500000</v>
      </c>
      <c r="AL39" s="58"/>
      <c r="AM39" s="58"/>
      <c r="AN39" s="58">
        <v>4500000</v>
      </c>
      <c r="AO39" s="58"/>
      <c r="AP39" s="94">
        <v>4500000</v>
      </c>
      <c r="AQ39" s="58"/>
      <c r="AR39" s="58"/>
      <c r="AS39" s="58">
        <v>4500000</v>
      </c>
      <c r="AT39" s="58"/>
      <c r="AU39" s="90">
        <v>3000000</v>
      </c>
      <c r="AV39" s="58"/>
      <c r="AW39" s="58"/>
      <c r="AX39" s="58">
        <v>3000000</v>
      </c>
      <c r="AY39" s="58"/>
      <c r="AZ39" s="122">
        <f>AF39+AK39+AP39+AU39</f>
        <v>15000000</v>
      </c>
      <c r="BA39" s="179"/>
      <c r="BB39" s="183"/>
    </row>
    <row r="40" spans="1:54" ht="84" customHeight="1">
      <c r="A40" s="248"/>
      <c r="B40" s="205"/>
      <c r="C40" s="205"/>
      <c r="D40" s="251"/>
      <c r="E40" s="240"/>
      <c r="F40" s="205"/>
      <c r="G40" s="365"/>
      <c r="H40" s="365"/>
      <c r="I40" s="365"/>
      <c r="J40" s="365"/>
      <c r="K40" s="365"/>
      <c r="L40" s="365"/>
      <c r="M40" s="365"/>
      <c r="N40" s="150" t="s">
        <v>397</v>
      </c>
      <c r="O40" s="153">
        <v>15000000</v>
      </c>
      <c r="P40" s="209"/>
      <c r="Q40" s="209"/>
      <c r="R40" s="209"/>
      <c r="S40" s="209"/>
      <c r="T40" s="72"/>
      <c r="U40" s="72"/>
      <c r="V40" s="72"/>
      <c r="W40" s="139">
        <f aca="true" t="shared" si="9" ref="W40:Y41">$O40/3</f>
        <v>5000000</v>
      </c>
      <c r="X40" s="139">
        <f t="shared" si="9"/>
        <v>5000000</v>
      </c>
      <c r="Y40" s="139">
        <f t="shared" si="9"/>
        <v>5000000</v>
      </c>
      <c r="Z40" s="72"/>
      <c r="AA40" s="72"/>
      <c r="AB40" s="72"/>
      <c r="AC40" s="72"/>
      <c r="AD40" s="72"/>
      <c r="AE40" s="72"/>
      <c r="AF40" s="95"/>
      <c r="AG40" s="58"/>
      <c r="AH40" s="58"/>
      <c r="AI40" s="58"/>
      <c r="AJ40" s="58"/>
      <c r="AK40" s="68">
        <v>15000000</v>
      </c>
      <c r="AL40" s="58"/>
      <c r="AM40" s="58"/>
      <c r="AN40" s="58">
        <v>15000000</v>
      </c>
      <c r="AO40" s="58"/>
      <c r="AP40" s="94"/>
      <c r="AQ40" s="58"/>
      <c r="AR40" s="58"/>
      <c r="AS40" s="58"/>
      <c r="AT40" s="58"/>
      <c r="AU40" s="90"/>
      <c r="AV40" s="58"/>
      <c r="AW40" s="58"/>
      <c r="AX40" s="58"/>
      <c r="AY40" s="58"/>
      <c r="AZ40" s="122">
        <f>AF40+AK40+AP40+AU40</f>
        <v>15000000</v>
      </c>
      <c r="BA40" s="179"/>
      <c r="BB40" s="183"/>
    </row>
    <row r="41" spans="1:54" ht="56.25" customHeight="1">
      <c r="A41" s="248"/>
      <c r="B41" s="206"/>
      <c r="C41" s="206"/>
      <c r="D41" s="236"/>
      <c r="E41" s="241"/>
      <c r="F41" s="206"/>
      <c r="G41" s="152">
        <v>28</v>
      </c>
      <c r="H41" s="152">
        <v>3</v>
      </c>
      <c r="I41" s="152">
        <v>11</v>
      </c>
      <c r="J41" s="152">
        <v>11</v>
      </c>
      <c r="K41" s="152">
        <v>31</v>
      </c>
      <c r="L41" s="152">
        <v>82</v>
      </c>
      <c r="M41" s="152">
        <v>3</v>
      </c>
      <c r="N41" s="150" t="s">
        <v>236</v>
      </c>
      <c r="O41" s="153">
        <v>120000000</v>
      </c>
      <c r="P41" s="210"/>
      <c r="Q41" s="210"/>
      <c r="R41" s="210"/>
      <c r="S41" s="210"/>
      <c r="T41" s="72"/>
      <c r="U41" s="72"/>
      <c r="V41" s="72"/>
      <c r="W41" s="139">
        <f t="shared" si="9"/>
        <v>40000000</v>
      </c>
      <c r="X41" s="139">
        <f t="shared" si="9"/>
        <v>40000000</v>
      </c>
      <c r="Y41" s="139">
        <f t="shared" si="9"/>
        <v>40000000</v>
      </c>
      <c r="Z41" s="72"/>
      <c r="AA41" s="72"/>
      <c r="AB41" s="72"/>
      <c r="AC41" s="72"/>
      <c r="AD41" s="72"/>
      <c r="AE41" s="72"/>
      <c r="AF41" s="95"/>
      <c r="AG41" s="58"/>
      <c r="AH41" s="58"/>
      <c r="AI41" s="58"/>
      <c r="AJ41" s="58"/>
      <c r="AK41" s="68">
        <v>120000000</v>
      </c>
      <c r="AL41" s="58"/>
      <c r="AM41" s="58"/>
      <c r="AN41" s="58">
        <v>120000000</v>
      </c>
      <c r="AO41" s="58"/>
      <c r="AP41" s="94"/>
      <c r="AQ41" s="58"/>
      <c r="AR41" s="58"/>
      <c r="AS41" s="58"/>
      <c r="AT41" s="58"/>
      <c r="AU41" s="90"/>
      <c r="AV41" s="58"/>
      <c r="AW41" s="58"/>
      <c r="AX41" s="58"/>
      <c r="AY41" s="58"/>
      <c r="AZ41" s="122">
        <f>AF41+AK41+AP41+AU41</f>
        <v>120000000</v>
      </c>
      <c r="BA41" s="177"/>
      <c r="BB41" s="184"/>
    </row>
    <row r="42" spans="1:54" ht="76.5" customHeight="1">
      <c r="A42" s="248"/>
      <c r="B42" s="204" t="s">
        <v>141</v>
      </c>
      <c r="C42" s="219">
        <v>0.25</v>
      </c>
      <c r="D42" s="229" t="s">
        <v>142</v>
      </c>
      <c r="E42" s="201">
        <v>2012170010083</v>
      </c>
      <c r="F42" s="219" t="s">
        <v>156</v>
      </c>
      <c r="G42" s="152">
        <v>28</v>
      </c>
      <c r="H42" s="152">
        <v>3</v>
      </c>
      <c r="I42" s="152">
        <v>11</v>
      </c>
      <c r="J42" s="152">
        <v>11</v>
      </c>
      <c r="K42" s="152">
        <v>32</v>
      </c>
      <c r="L42" s="152">
        <v>83</v>
      </c>
      <c r="M42" s="152">
        <v>4</v>
      </c>
      <c r="N42" s="149" t="s">
        <v>399</v>
      </c>
      <c r="O42" s="153">
        <v>81805767</v>
      </c>
      <c r="P42" s="208" t="s">
        <v>174</v>
      </c>
      <c r="Q42" s="198" t="s">
        <v>205</v>
      </c>
      <c r="R42" s="176">
        <v>23</v>
      </c>
      <c r="S42" s="176">
        <v>30</v>
      </c>
      <c r="T42" s="72"/>
      <c r="U42" s="139">
        <f>$O42/5</f>
        <v>16361153.4</v>
      </c>
      <c r="V42" s="139">
        <f>$O42/5</f>
        <v>16361153.4</v>
      </c>
      <c r="W42" s="139">
        <f>$O42/5</f>
        <v>16361153.4</v>
      </c>
      <c r="X42" s="139">
        <f>$O42/5</f>
        <v>16361153.4</v>
      </c>
      <c r="Y42" s="139">
        <f>$O42/5</f>
        <v>16361153.4</v>
      </c>
      <c r="Z42" s="58"/>
      <c r="AA42" s="58"/>
      <c r="AB42" s="58"/>
      <c r="AC42" s="58"/>
      <c r="AD42" s="58"/>
      <c r="AE42" s="58"/>
      <c r="AF42" s="95">
        <v>42000000</v>
      </c>
      <c r="AG42" s="58"/>
      <c r="AH42" s="58"/>
      <c r="AI42" s="58">
        <v>42000000</v>
      </c>
      <c r="AJ42" s="58"/>
      <c r="AK42" s="68"/>
      <c r="AL42" s="58"/>
      <c r="AM42" s="58"/>
      <c r="AN42" s="58"/>
      <c r="AO42" s="58"/>
      <c r="AP42" s="94">
        <v>39085767</v>
      </c>
      <c r="AQ42" s="58"/>
      <c r="AR42" s="58"/>
      <c r="AS42" s="58">
        <v>39085767</v>
      </c>
      <c r="AT42" s="58"/>
      <c r="AU42" s="90"/>
      <c r="AV42" s="58"/>
      <c r="AW42" s="58"/>
      <c r="AX42" s="58"/>
      <c r="AY42" s="58"/>
      <c r="AZ42" s="122">
        <f aca="true" t="shared" si="10" ref="AZ42:AZ114">AF42+AK42+AP42+AU42</f>
        <v>81085767</v>
      </c>
      <c r="BA42" s="176" t="s">
        <v>353</v>
      </c>
      <c r="BB42" s="69"/>
    </row>
    <row r="43" spans="1:54" ht="51" customHeight="1">
      <c r="A43" s="248"/>
      <c r="B43" s="205"/>
      <c r="C43" s="220"/>
      <c r="D43" s="230"/>
      <c r="E43" s="202"/>
      <c r="F43" s="220"/>
      <c r="G43" s="152">
        <v>28</v>
      </c>
      <c r="H43" s="152">
        <v>3</v>
      </c>
      <c r="I43" s="152">
        <v>11</v>
      </c>
      <c r="J43" s="152">
        <v>11</v>
      </c>
      <c r="K43" s="152">
        <v>32</v>
      </c>
      <c r="L43" s="152">
        <v>83</v>
      </c>
      <c r="M43" s="152">
        <v>2</v>
      </c>
      <c r="N43" s="149" t="s">
        <v>238</v>
      </c>
      <c r="O43" s="153">
        <v>850000000</v>
      </c>
      <c r="P43" s="209"/>
      <c r="Q43" s="199"/>
      <c r="R43" s="179"/>
      <c r="S43" s="179"/>
      <c r="T43" s="58"/>
      <c r="U43" s="140">
        <f aca="true" t="shared" si="11" ref="U43:V45">$O43/2</f>
        <v>425000000</v>
      </c>
      <c r="V43" s="140">
        <f t="shared" si="11"/>
        <v>425000000</v>
      </c>
      <c r="W43" s="58"/>
      <c r="X43" s="58"/>
      <c r="Y43" s="58"/>
      <c r="Z43" s="58"/>
      <c r="AA43" s="58"/>
      <c r="AB43" s="58"/>
      <c r="AC43" s="58"/>
      <c r="AD43" s="58"/>
      <c r="AE43" s="58"/>
      <c r="AF43" s="95">
        <v>850000000</v>
      </c>
      <c r="AG43" s="58"/>
      <c r="AH43" s="58"/>
      <c r="AI43" s="58">
        <v>850000000</v>
      </c>
      <c r="AJ43" s="58"/>
      <c r="AK43" s="68"/>
      <c r="AL43" s="58"/>
      <c r="AM43" s="58"/>
      <c r="AN43" s="58"/>
      <c r="AO43" s="58"/>
      <c r="AP43" s="94"/>
      <c r="AQ43" s="58"/>
      <c r="AR43" s="58"/>
      <c r="AS43" s="58"/>
      <c r="AT43" s="58"/>
      <c r="AU43" s="90"/>
      <c r="AV43" s="58"/>
      <c r="AW43" s="58"/>
      <c r="AX43" s="58"/>
      <c r="AY43" s="58"/>
      <c r="AZ43" s="122">
        <f t="shared" si="10"/>
        <v>850000000</v>
      </c>
      <c r="BA43" s="179"/>
      <c r="BB43" s="69"/>
    </row>
    <row r="44" spans="1:54" ht="51" customHeight="1">
      <c r="A44" s="248"/>
      <c r="B44" s="205"/>
      <c r="C44" s="221"/>
      <c r="D44" s="231"/>
      <c r="E44" s="203"/>
      <c r="F44" s="221"/>
      <c r="G44" s="152">
        <v>28</v>
      </c>
      <c r="H44" s="152">
        <v>3</v>
      </c>
      <c r="I44" s="152">
        <v>81</v>
      </c>
      <c r="J44" s="152">
        <v>11</v>
      </c>
      <c r="K44" s="152">
        <v>32</v>
      </c>
      <c r="L44" s="152">
        <v>83</v>
      </c>
      <c r="M44" s="152">
        <v>2</v>
      </c>
      <c r="N44" s="149" t="s">
        <v>238</v>
      </c>
      <c r="O44" s="153">
        <v>840000000</v>
      </c>
      <c r="P44" s="210"/>
      <c r="Q44" s="200"/>
      <c r="R44" s="177"/>
      <c r="S44" s="177"/>
      <c r="T44" s="58"/>
      <c r="U44" s="140">
        <f t="shared" si="11"/>
        <v>420000000</v>
      </c>
      <c r="V44" s="140">
        <f t="shared" si="11"/>
        <v>420000000</v>
      </c>
      <c r="W44" s="58"/>
      <c r="X44" s="58"/>
      <c r="Y44" s="58"/>
      <c r="Z44" s="58"/>
      <c r="AA44" s="58"/>
      <c r="AB44" s="58"/>
      <c r="AC44" s="58"/>
      <c r="AD44" s="58"/>
      <c r="AE44" s="58"/>
      <c r="AF44" s="95">
        <v>840000000</v>
      </c>
      <c r="AG44" s="58"/>
      <c r="AH44" s="58"/>
      <c r="AI44" s="58">
        <v>840000000</v>
      </c>
      <c r="AJ44" s="58"/>
      <c r="AK44" s="68"/>
      <c r="AL44" s="58"/>
      <c r="AM44" s="58"/>
      <c r="AN44" s="58"/>
      <c r="AO44" s="58"/>
      <c r="AP44" s="94"/>
      <c r="AQ44" s="58"/>
      <c r="AR44" s="58"/>
      <c r="AS44" s="58"/>
      <c r="AT44" s="58"/>
      <c r="AU44" s="90"/>
      <c r="AV44" s="58"/>
      <c r="AW44" s="58"/>
      <c r="AX44" s="58"/>
      <c r="AY44" s="58"/>
      <c r="AZ44" s="122">
        <f t="shared" si="10"/>
        <v>840000000</v>
      </c>
      <c r="BA44" s="177"/>
      <c r="BB44" s="69"/>
    </row>
    <row r="45" spans="1:54" ht="51" customHeight="1">
      <c r="A45" s="248"/>
      <c r="B45" s="205"/>
      <c r="C45" s="219">
        <v>0.75</v>
      </c>
      <c r="D45" s="222" t="s">
        <v>143</v>
      </c>
      <c r="E45" s="201">
        <v>2012170010084</v>
      </c>
      <c r="F45" s="204" t="s">
        <v>157</v>
      </c>
      <c r="G45" s="152">
        <v>28</v>
      </c>
      <c r="H45" s="152">
        <v>3</v>
      </c>
      <c r="I45" s="152">
        <v>11</v>
      </c>
      <c r="J45" s="152">
        <v>11</v>
      </c>
      <c r="K45" s="152">
        <v>32</v>
      </c>
      <c r="L45" s="152">
        <v>84</v>
      </c>
      <c r="M45" s="152">
        <v>6</v>
      </c>
      <c r="N45" s="149" t="s">
        <v>239</v>
      </c>
      <c r="O45" s="155">
        <v>20000000</v>
      </c>
      <c r="P45" s="208" t="s">
        <v>175</v>
      </c>
      <c r="Q45" s="198" t="s">
        <v>206</v>
      </c>
      <c r="R45" s="178">
        <v>1</v>
      </c>
      <c r="S45" s="178">
        <v>1</v>
      </c>
      <c r="T45" s="73"/>
      <c r="U45" s="140">
        <f t="shared" si="11"/>
        <v>10000000</v>
      </c>
      <c r="V45" s="140">
        <f t="shared" si="11"/>
        <v>10000000</v>
      </c>
      <c r="W45" s="73"/>
      <c r="X45" s="73"/>
      <c r="Y45" s="73"/>
      <c r="Z45" s="73"/>
      <c r="AA45" s="73"/>
      <c r="AB45" s="73"/>
      <c r="AC45" s="73"/>
      <c r="AD45" s="73"/>
      <c r="AE45" s="73"/>
      <c r="AF45" s="95">
        <v>20000000</v>
      </c>
      <c r="AG45" s="58"/>
      <c r="AH45" s="58"/>
      <c r="AI45" s="58">
        <v>20000000</v>
      </c>
      <c r="AJ45" s="58"/>
      <c r="AK45" s="68"/>
      <c r="AL45" s="58"/>
      <c r="AM45" s="58"/>
      <c r="AN45" s="58"/>
      <c r="AO45" s="58"/>
      <c r="AP45" s="94"/>
      <c r="AQ45" s="58"/>
      <c r="AR45" s="58"/>
      <c r="AS45" s="58"/>
      <c r="AT45" s="58"/>
      <c r="AU45" s="90"/>
      <c r="AV45" s="58"/>
      <c r="AW45" s="58"/>
      <c r="AX45" s="58"/>
      <c r="AY45" s="58"/>
      <c r="AZ45" s="122">
        <f t="shared" si="10"/>
        <v>20000000</v>
      </c>
      <c r="BA45" s="176" t="s">
        <v>361</v>
      </c>
      <c r="BB45" s="69"/>
    </row>
    <row r="46" spans="1:54" ht="154.5" customHeight="1">
      <c r="A46" s="248"/>
      <c r="B46" s="205"/>
      <c r="C46" s="220"/>
      <c r="D46" s="223"/>
      <c r="E46" s="202"/>
      <c r="F46" s="205"/>
      <c r="G46" s="152">
        <v>28</v>
      </c>
      <c r="H46" s="152">
        <v>3</v>
      </c>
      <c r="I46" s="152">
        <v>33</v>
      </c>
      <c r="J46" s="152">
        <v>11</v>
      </c>
      <c r="K46" s="152">
        <v>532</v>
      </c>
      <c r="L46" s="152">
        <v>84</v>
      </c>
      <c r="M46" s="152">
        <v>5</v>
      </c>
      <c r="N46" s="149" t="s">
        <v>374</v>
      </c>
      <c r="O46" s="155">
        <v>332067015</v>
      </c>
      <c r="P46" s="209"/>
      <c r="Q46" s="199"/>
      <c r="R46" s="179"/>
      <c r="S46" s="180"/>
      <c r="T46" s="73"/>
      <c r="U46" s="173">
        <f>$O46/10</f>
        <v>33206701.5</v>
      </c>
      <c r="V46" s="173">
        <f aca="true" t="shared" si="12" ref="V46:AD46">$O46/10</f>
        <v>33206701.5</v>
      </c>
      <c r="W46" s="173">
        <f t="shared" si="12"/>
        <v>33206701.5</v>
      </c>
      <c r="X46" s="173">
        <f t="shared" si="12"/>
        <v>33206701.5</v>
      </c>
      <c r="Y46" s="173">
        <f t="shared" si="12"/>
        <v>33206701.5</v>
      </c>
      <c r="Z46" s="173">
        <f t="shared" si="12"/>
        <v>33206701.5</v>
      </c>
      <c r="AA46" s="173">
        <f t="shared" si="12"/>
        <v>33206701.5</v>
      </c>
      <c r="AB46" s="173">
        <f t="shared" si="12"/>
        <v>33206701.5</v>
      </c>
      <c r="AC46" s="173">
        <f t="shared" si="12"/>
        <v>33206701.5</v>
      </c>
      <c r="AD46" s="173">
        <f t="shared" si="12"/>
        <v>33206701.5</v>
      </c>
      <c r="AE46" s="73"/>
      <c r="AF46" s="95">
        <v>9000000</v>
      </c>
      <c r="AG46" s="58">
        <v>9000000</v>
      </c>
      <c r="AH46" s="58"/>
      <c r="AI46" s="58"/>
      <c r="AJ46" s="58"/>
      <c r="AK46" s="68">
        <v>9000000</v>
      </c>
      <c r="AL46" s="120">
        <v>9000000</v>
      </c>
      <c r="AM46" s="120"/>
      <c r="AN46" s="120"/>
      <c r="AO46" s="58"/>
      <c r="AP46" s="94">
        <v>9000000</v>
      </c>
      <c r="AQ46" s="58">
        <v>9000000</v>
      </c>
      <c r="AR46" s="58"/>
      <c r="AS46" s="58"/>
      <c r="AT46" s="58"/>
      <c r="AU46" s="90">
        <v>49000000</v>
      </c>
      <c r="AV46" s="58">
        <v>49000000</v>
      </c>
      <c r="AW46" s="58"/>
      <c r="AX46" s="58"/>
      <c r="AY46" s="58"/>
      <c r="AZ46" s="122">
        <f t="shared" si="10"/>
        <v>76000000</v>
      </c>
      <c r="BA46" s="179"/>
      <c r="BB46" s="69"/>
    </row>
    <row r="47" spans="1:54" ht="57" customHeight="1">
      <c r="A47" s="248"/>
      <c r="B47" s="205"/>
      <c r="C47" s="220"/>
      <c r="D47" s="223"/>
      <c r="E47" s="202"/>
      <c r="F47" s="205"/>
      <c r="G47" s="152">
        <v>28</v>
      </c>
      <c r="H47" s="152">
        <v>3</v>
      </c>
      <c r="I47" s="152">
        <v>11</v>
      </c>
      <c r="J47" s="152">
        <v>11</v>
      </c>
      <c r="K47" s="152">
        <v>32</v>
      </c>
      <c r="L47" s="152">
        <v>84</v>
      </c>
      <c r="M47" s="152">
        <v>3</v>
      </c>
      <c r="N47" s="214" t="s">
        <v>375</v>
      </c>
      <c r="O47" s="155">
        <v>230000000</v>
      </c>
      <c r="P47" s="209"/>
      <c r="Q47" s="199"/>
      <c r="R47" s="179"/>
      <c r="S47" s="180"/>
      <c r="T47" s="73"/>
      <c r="U47" s="140">
        <f>$O47/5</f>
        <v>46000000</v>
      </c>
      <c r="V47" s="140">
        <f>$O47/5</f>
        <v>46000000</v>
      </c>
      <c r="W47" s="140">
        <f>$O47/5</f>
        <v>46000000</v>
      </c>
      <c r="X47" s="140">
        <f>$O47/5</f>
        <v>46000000</v>
      </c>
      <c r="Y47" s="140">
        <f>$O47/5</f>
        <v>46000000</v>
      </c>
      <c r="Z47" s="73"/>
      <c r="AA47" s="73"/>
      <c r="AB47" s="73"/>
      <c r="AC47" s="73"/>
      <c r="AD47" s="73"/>
      <c r="AE47" s="73"/>
      <c r="AF47" s="95">
        <v>130000000</v>
      </c>
      <c r="AG47" s="58"/>
      <c r="AH47" s="58"/>
      <c r="AI47" s="58">
        <v>130000000</v>
      </c>
      <c r="AJ47" s="58"/>
      <c r="AK47" s="68">
        <v>100000000</v>
      </c>
      <c r="AL47" s="120"/>
      <c r="AM47" s="120"/>
      <c r="AN47" s="120">
        <v>100000000</v>
      </c>
      <c r="AO47" s="58"/>
      <c r="AP47" s="94"/>
      <c r="AQ47" s="58"/>
      <c r="AR47" s="58"/>
      <c r="AS47" s="58"/>
      <c r="AT47" s="58"/>
      <c r="AU47" s="90"/>
      <c r="AV47" s="58"/>
      <c r="AW47" s="58"/>
      <c r="AX47" s="58"/>
      <c r="AY47" s="58"/>
      <c r="AZ47" s="122">
        <f t="shared" si="10"/>
        <v>230000000</v>
      </c>
      <c r="BA47" s="179"/>
      <c r="BB47" s="69"/>
    </row>
    <row r="48" spans="1:54" ht="57" customHeight="1">
      <c r="A48" s="248"/>
      <c r="B48" s="205"/>
      <c r="C48" s="220"/>
      <c r="D48" s="223"/>
      <c r="E48" s="202"/>
      <c r="F48" s="205"/>
      <c r="G48" s="152">
        <v>28</v>
      </c>
      <c r="H48" s="152">
        <v>3</v>
      </c>
      <c r="I48" s="152">
        <v>33</v>
      </c>
      <c r="J48" s="152">
        <v>11</v>
      </c>
      <c r="K48" s="152">
        <v>532</v>
      </c>
      <c r="L48" s="152">
        <v>84</v>
      </c>
      <c r="M48" s="152">
        <v>80</v>
      </c>
      <c r="N48" s="225"/>
      <c r="O48" s="155">
        <v>649973875</v>
      </c>
      <c r="P48" s="209"/>
      <c r="Q48" s="199"/>
      <c r="R48" s="179"/>
      <c r="S48" s="180"/>
      <c r="T48" s="73"/>
      <c r="U48" s="174">
        <f>$O48/10</f>
        <v>64997387.5</v>
      </c>
      <c r="V48" s="174">
        <f aca="true" t="shared" si="13" ref="V48:AD48">$O48/10</f>
        <v>64997387.5</v>
      </c>
      <c r="W48" s="174">
        <f t="shared" si="13"/>
        <v>64997387.5</v>
      </c>
      <c r="X48" s="174">
        <f t="shared" si="13"/>
        <v>64997387.5</v>
      </c>
      <c r="Y48" s="174">
        <f t="shared" si="13"/>
        <v>64997387.5</v>
      </c>
      <c r="Z48" s="174">
        <f t="shared" si="13"/>
        <v>64997387.5</v>
      </c>
      <c r="AA48" s="174">
        <f t="shared" si="13"/>
        <v>64997387.5</v>
      </c>
      <c r="AB48" s="174">
        <f t="shared" si="13"/>
        <v>64997387.5</v>
      </c>
      <c r="AC48" s="174">
        <f t="shared" si="13"/>
        <v>64997387.5</v>
      </c>
      <c r="AD48" s="174">
        <f t="shared" si="13"/>
        <v>64997387.5</v>
      </c>
      <c r="AE48" s="73"/>
      <c r="AF48" s="95">
        <v>162493468.75</v>
      </c>
      <c r="AG48" s="117">
        <v>162493469</v>
      </c>
      <c r="AH48" s="58"/>
      <c r="AI48" s="58"/>
      <c r="AJ48" s="58"/>
      <c r="AK48" s="68">
        <v>162493469</v>
      </c>
      <c r="AL48" s="120">
        <v>162493469</v>
      </c>
      <c r="AM48" s="120"/>
      <c r="AN48" s="120"/>
      <c r="AO48" s="58"/>
      <c r="AP48" s="94">
        <v>162493469</v>
      </c>
      <c r="AQ48" s="58">
        <v>162493469</v>
      </c>
      <c r="AR48" s="58"/>
      <c r="AS48" s="58"/>
      <c r="AT48" s="58"/>
      <c r="AU48" s="90">
        <v>162493469</v>
      </c>
      <c r="AV48" s="58">
        <v>162493469</v>
      </c>
      <c r="AW48" s="58"/>
      <c r="AX48" s="58"/>
      <c r="AY48" s="58"/>
      <c r="AZ48" s="122">
        <v>649973875</v>
      </c>
      <c r="BA48" s="179"/>
      <c r="BB48" s="69"/>
    </row>
    <row r="49" spans="1:54" ht="57" customHeight="1">
      <c r="A49" s="248"/>
      <c r="B49" s="205"/>
      <c r="C49" s="220"/>
      <c r="D49" s="223"/>
      <c r="E49" s="202"/>
      <c r="F49" s="205"/>
      <c r="G49" s="152">
        <v>28</v>
      </c>
      <c r="H49" s="152">
        <v>3</v>
      </c>
      <c r="I49" s="152">
        <v>33</v>
      </c>
      <c r="J49" s="152">
        <v>11</v>
      </c>
      <c r="K49" s="152">
        <v>532</v>
      </c>
      <c r="L49" s="152">
        <v>84</v>
      </c>
      <c r="M49" s="152">
        <v>81</v>
      </c>
      <c r="N49" s="225"/>
      <c r="O49" s="155">
        <v>24000000</v>
      </c>
      <c r="P49" s="209"/>
      <c r="Q49" s="199"/>
      <c r="R49" s="179"/>
      <c r="S49" s="180"/>
      <c r="T49" s="73"/>
      <c r="U49" s="174">
        <v>2400000</v>
      </c>
      <c r="V49" s="174">
        <v>2400000</v>
      </c>
      <c r="W49" s="174">
        <v>2400000</v>
      </c>
      <c r="X49" s="174">
        <v>2400000</v>
      </c>
      <c r="Y49" s="174">
        <v>2400000</v>
      </c>
      <c r="Z49" s="174">
        <v>2400000</v>
      </c>
      <c r="AA49" s="174">
        <v>2400000</v>
      </c>
      <c r="AB49" s="174">
        <v>2400000</v>
      </c>
      <c r="AC49" s="174">
        <v>2400000</v>
      </c>
      <c r="AD49" s="174">
        <v>2400000</v>
      </c>
      <c r="AE49" s="73"/>
      <c r="AF49" s="95">
        <v>6000000</v>
      </c>
      <c r="AG49" s="117">
        <v>6000000</v>
      </c>
      <c r="AH49" s="58"/>
      <c r="AI49" s="58"/>
      <c r="AJ49" s="58"/>
      <c r="AK49" s="68">
        <v>6000000</v>
      </c>
      <c r="AL49" s="120">
        <v>6000000</v>
      </c>
      <c r="AM49" s="120"/>
      <c r="AN49" s="120"/>
      <c r="AO49" s="58"/>
      <c r="AP49" s="121">
        <v>6000000</v>
      </c>
      <c r="AQ49" s="58">
        <v>6000000</v>
      </c>
      <c r="AR49" s="58"/>
      <c r="AS49" s="58"/>
      <c r="AT49" s="58"/>
      <c r="AU49" s="90">
        <v>6000000</v>
      </c>
      <c r="AV49" s="58">
        <v>6000000</v>
      </c>
      <c r="AW49" s="58"/>
      <c r="AX49" s="58"/>
      <c r="AY49" s="58"/>
      <c r="AZ49" s="122">
        <f t="shared" si="10"/>
        <v>24000000</v>
      </c>
      <c r="BA49" s="179"/>
      <c r="BB49" s="69"/>
    </row>
    <row r="50" spans="1:54" ht="57" customHeight="1">
      <c r="A50" s="248"/>
      <c r="B50" s="205"/>
      <c r="C50" s="220"/>
      <c r="D50" s="223"/>
      <c r="E50" s="202"/>
      <c r="F50" s="205"/>
      <c r="G50" s="152">
        <v>28</v>
      </c>
      <c r="H50" s="152">
        <v>3</v>
      </c>
      <c r="I50" s="152">
        <v>33</v>
      </c>
      <c r="J50" s="152">
        <v>11</v>
      </c>
      <c r="K50" s="152">
        <v>532</v>
      </c>
      <c r="L50" s="152">
        <v>84</v>
      </c>
      <c r="M50" s="152">
        <v>3</v>
      </c>
      <c r="N50" s="225"/>
      <c r="O50" s="155">
        <v>11451043</v>
      </c>
      <c r="P50" s="209"/>
      <c r="Q50" s="199"/>
      <c r="R50" s="179"/>
      <c r="S50" s="180"/>
      <c r="T50" s="140"/>
      <c r="U50" s="174">
        <f>$O50/2</f>
        <v>5725521.5</v>
      </c>
      <c r="V50" s="174">
        <f>$O50/2</f>
        <v>5725521.5</v>
      </c>
      <c r="W50" s="140"/>
      <c r="X50" s="140"/>
      <c r="Y50" s="140"/>
      <c r="Z50" s="140"/>
      <c r="AA50" s="140"/>
      <c r="AB50" s="140"/>
      <c r="AC50" s="140"/>
      <c r="AD50" s="140"/>
      <c r="AE50" s="140"/>
      <c r="AF50" s="95">
        <v>13451043</v>
      </c>
      <c r="AG50" s="117">
        <v>13451043</v>
      </c>
      <c r="AH50" s="58"/>
      <c r="AI50" s="58"/>
      <c r="AJ50" s="58"/>
      <c r="AK50" s="68"/>
      <c r="AL50" s="58"/>
      <c r="AM50" s="58"/>
      <c r="AN50" s="58"/>
      <c r="AO50" s="58"/>
      <c r="AP50" s="94"/>
      <c r="AQ50" s="58"/>
      <c r="AR50" s="58"/>
      <c r="AS50" s="58"/>
      <c r="AT50" s="58"/>
      <c r="AU50" s="90"/>
      <c r="AV50" s="58"/>
      <c r="AW50" s="58"/>
      <c r="AX50" s="58"/>
      <c r="AY50" s="58"/>
      <c r="AZ50" s="122">
        <f t="shared" si="10"/>
        <v>13451043</v>
      </c>
      <c r="BA50" s="179"/>
      <c r="BB50" s="69"/>
    </row>
    <row r="51" spans="1:54" ht="57" customHeight="1">
      <c r="A51" s="248"/>
      <c r="B51" s="205"/>
      <c r="C51" s="220"/>
      <c r="D51" s="223"/>
      <c r="E51" s="202"/>
      <c r="F51" s="205"/>
      <c r="G51" s="152">
        <v>28</v>
      </c>
      <c r="H51" s="152">
        <v>3</v>
      </c>
      <c r="I51" s="152">
        <v>83</v>
      </c>
      <c r="J51" s="152">
        <v>11</v>
      </c>
      <c r="K51" s="152">
        <v>532</v>
      </c>
      <c r="L51" s="152">
        <v>84</v>
      </c>
      <c r="M51" s="152">
        <v>3</v>
      </c>
      <c r="N51" s="225"/>
      <c r="O51" s="155">
        <v>675973875</v>
      </c>
      <c r="P51" s="209"/>
      <c r="Q51" s="199"/>
      <c r="R51" s="179"/>
      <c r="S51" s="180"/>
      <c r="T51" s="140"/>
      <c r="U51" s="174">
        <f>$O51/10</f>
        <v>67597387.5</v>
      </c>
      <c r="V51" s="174">
        <f aca="true" t="shared" si="14" ref="V51:AD51">$O51/10</f>
        <v>67597387.5</v>
      </c>
      <c r="W51" s="174">
        <f t="shared" si="14"/>
        <v>67597387.5</v>
      </c>
      <c r="X51" s="174">
        <f t="shared" si="14"/>
        <v>67597387.5</v>
      </c>
      <c r="Y51" s="174">
        <f t="shared" si="14"/>
        <v>67597387.5</v>
      </c>
      <c r="Z51" s="174">
        <f t="shared" si="14"/>
        <v>67597387.5</v>
      </c>
      <c r="AA51" s="174">
        <f t="shared" si="14"/>
        <v>67597387.5</v>
      </c>
      <c r="AB51" s="174">
        <f t="shared" si="14"/>
        <v>67597387.5</v>
      </c>
      <c r="AC51" s="174">
        <f t="shared" si="14"/>
        <v>67597387.5</v>
      </c>
      <c r="AD51" s="174">
        <f t="shared" si="14"/>
        <v>67597387.5</v>
      </c>
      <c r="AE51" s="140"/>
      <c r="AF51" s="95"/>
      <c r="AG51" s="117"/>
      <c r="AH51" s="58"/>
      <c r="AI51" s="58"/>
      <c r="AJ51" s="58"/>
      <c r="AK51" s="68"/>
      <c r="AL51" s="58"/>
      <c r="AM51" s="58"/>
      <c r="AN51" s="58"/>
      <c r="AO51" s="58"/>
      <c r="AP51" s="94"/>
      <c r="AQ51" s="58"/>
      <c r="AR51" s="58"/>
      <c r="AS51" s="58"/>
      <c r="AT51" s="58"/>
      <c r="AU51" s="90"/>
      <c r="AV51" s="58"/>
      <c r="AW51" s="58"/>
      <c r="AX51" s="58"/>
      <c r="AY51" s="58"/>
      <c r="AZ51" s="122"/>
      <c r="BA51" s="179"/>
      <c r="BB51" s="69"/>
    </row>
    <row r="52" spans="1:54" ht="57" customHeight="1">
      <c r="A52" s="248"/>
      <c r="B52" s="206"/>
      <c r="C52" s="221"/>
      <c r="D52" s="224"/>
      <c r="E52" s="203"/>
      <c r="F52" s="206"/>
      <c r="G52" s="152">
        <v>28</v>
      </c>
      <c r="H52" s="152">
        <v>3</v>
      </c>
      <c r="I52" s="152">
        <v>83</v>
      </c>
      <c r="J52" s="152">
        <v>11</v>
      </c>
      <c r="K52" s="152">
        <v>532</v>
      </c>
      <c r="L52" s="152">
        <v>84</v>
      </c>
      <c r="M52" s="152">
        <v>13</v>
      </c>
      <c r="N52" s="215"/>
      <c r="O52" s="155">
        <v>5000289</v>
      </c>
      <c r="P52" s="210"/>
      <c r="Q52" s="200"/>
      <c r="R52" s="177"/>
      <c r="S52" s="181"/>
      <c r="T52" s="140"/>
      <c r="U52" s="140">
        <f>$O52/2</f>
        <v>2500144.5</v>
      </c>
      <c r="V52" s="140">
        <f>$O52/2</f>
        <v>2500144.5</v>
      </c>
      <c r="W52" s="140"/>
      <c r="X52" s="140"/>
      <c r="Y52" s="140"/>
      <c r="Z52" s="140"/>
      <c r="AA52" s="140"/>
      <c r="AB52" s="140"/>
      <c r="AC52" s="140"/>
      <c r="AD52" s="140"/>
      <c r="AE52" s="140"/>
      <c r="AF52" s="95">
        <v>680974164</v>
      </c>
      <c r="AG52" s="117">
        <v>680974164</v>
      </c>
      <c r="AH52" s="58"/>
      <c r="AI52" s="58"/>
      <c r="AJ52" s="58"/>
      <c r="AK52" s="68"/>
      <c r="AL52" s="58"/>
      <c r="AM52" s="58"/>
      <c r="AN52" s="58"/>
      <c r="AO52" s="58"/>
      <c r="AP52" s="94"/>
      <c r="AQ52" s="58"/>
      <c r="AR52" s="58"/>
      <c r="AS52" s="58"/>
      <c r="AT52" s="58"/>
      <c r="AU52" s="90"/>
      <c r="AV52" s="58"/>
      <c r="AW52" s="58"/>
      <c r="AX52" s="58"/>
      <c r="AY52" s="58"/>
      <c r="AZ52" s="122">
        <f t="shared" si="10"/>
        <v>680974164</v>
      </c>
      <c r="BA52" s="177"/>
      <c r="BB52" s="69"/>
    </row>
    <row r="53" spans="1:54" ht="88.5" customHeight="1">
      <c r="A53" s="248"/>
      <c r="B53" s="253" t="s">
        <v>144</v>
      </c>
      <c r="C53" s="40">
        <v>0.4</v>
      </c>
      <c r="D53" s="41" t="s">
        <v>145</v>
      </c>
      <c r="E53" s="252">
        <v>2012170010085</v>
      </c>
      <c r="F53" s="235" t="s">
        <v>158</v>
      </c>
      <c r="G53" s="58"/>
      <c r="H53" s="58"/>
      <c r="I53" s="58"/>
      <c r="J53" s="58"/>
      <c r="K53" s="58"/>
      <c r="L53" s="58"/>
      <c r="M53" s="58"/>
      <c r="N53" s="58"/>
      <c r="O53" s="58"/>
      <c r="P53" s="71" t="s">
        <v>176</v>
      </c>
      <c r="Q53" s="113" t="s">
        <v>207</v>
      </c>
      <c r="R53" s="58"/>
      <c r="S53" s="72"/>
      <c r="T53" s="58"/>
      <c r="U53" s="58"/>
      <c r="V53" s="58"/>
      <c r="W53" s="58"/>
      <c r="X53" s="58"/>
      <c r="Y53" s="58"/>
      <c r="Z53" s="58"/>
      <c r="AA53" s="58"/>
      <c r="AB53" s="58"/>
      <c r="AC53" s="58"/>
      <c r="AD53" s="58"/>
      <c r="AE53" s="58"/>
      <c r="AF53" s="95"/>
      <c r="AG53" s="58"/>
      <c r="AH53" s="58"/>
      <c r="AI53" s="58"/>
      <c r="AJ53" s="58"/>
      <c r="AK53" s="68"/>
      <c r="AL53" s="58"/>
      <c r="AM53" s="58"/>
      <c r="AN53" s="58"/>
      <c r="AO53" s="58"/>
      <c r="AP53" s="94"/>
      <c r="AQ53" s="58"/>
      <c r="AR53" s="58"/>
      <c r="AS53" s="58"/>
      <c r="AT53" s="58"/>
      <c r="AU53" s="90"/>
      <c r="AV53" s="58"/>
      <c r="AW53" s="58"/>
      <c r="AX53" s="58"/>
      <c r="AY53" s="58"/>
      <c r="AZ53" s="122">
        <f t="shared" si="10"/>
        <v>0</v>
      </c>
      <c r="BA53" s="176" t="s">
        <v>362</v>
      </c>
      <c r="BB53" s="182" t="s">
        <v>381</v>
      </c>
    </row>
    <row r="54" spans="1:54" ht="111.75" customHeight="1">
      <c r="A54" s="248"/>
      <c r="B54" s="254"/>
      <c r="C54" s="40">
        <v>0.4</v>
      </c>
      <c r="D54" s="41" t="s">
        <v>146</v>
      </c>
      <c r="E54" s="252"/>
      <c r="F54" s="236"/>
      <c r="G54" s="58"/>
      <c r="H54" s="58"/>
      <c r="I54" s="58"/>
      <c r="J54" s="58"/>
      <c r="K54" s="58"/>
      <c r="L54" s="58"/>
      <c r="M54" s="58"/>
      <c r="N54" s="58"/>
      <c r="O54" s="58"/>
      <c r="P54" s="71" t="s">
        <v>177</v>
      </c>
      <c r="Q54" s="113" t="s">
        <v>208</v>
      </c>
      <c r="R54" s="58"/>
      <c r="S54" s="72"/>
      <c r="T54" s="58"/>
      <c r="U54" s="58"/>
      <c r="V54" s="58"/>
      <c r="W54" s="58"/>
      <c r="X54" s="58"/>
      <c r="Y54" s="58"/>
      <c r="Z54" s="58"/>
      <c r="AA54" s="58"/>
      <c r="AB54" s="58"/>
      <c r="AC54" s="58"/>
      <c r="AD54" s="58"/>
      <c r="AE54" s="58"/>
      <c r="AF54" s="95"/>
      <c r="AG54" s="58"/>
      <c r="AH54" s="58"/>
      <c r="AI54" s="58"/>
      <c r="AJ54" s="58"/>
      <c r="AK54" s="68"/>
      <c r="AL54" s="58"/>
      <c r="AM54" s="58"/>
      <c r="AN54" s="58"/>
      <c r="AO54" s="58"/>
      <c r="AP54" s="94"/>
      <c r="AQ54" s="58"/>
      <c r="AR54" s="58"/>
      <c r="AS54" s="58"/>
      <c r="AT54" s="58"/>
      <c r="AU54" s="90"/>
      <c r="AV54" s="58"/>
      <c r="AW54" s="58"/>
      <c r="AX54" s="58"/>
      <c r="AY54" s="58"/>
      <c r="AZ54" s="122">
        <f t="shared" si="10"/>
        <v>0</v>
      </c>
      <c r="BA54" s="177"/>
      <c r="BB54" s="184"/>
    </row>
    <row r="55" spans="1:54" ht="163.5" customHeight="1">
      <c r="A55" s="248"/>
      <c r="B55" s="255"/>
      <c r="C55" s="40">
        <v>0.2</v>
      </c>
      <c r="D55" s="41" t="s">
        <v>147</v>
      </c>
      <c r="E55" s="110">
        <v>2012170010088</v>
      </c>
      <c r="F55" s="46" t="s">
        <v>159</v>
      </c>
      <c r="G55" s="172">
        <v>28</v>
      </c>
      <c r="H55" s="172">
        <v>3</v>
      </c>
      <c r="I55" s="172">
        <v>33</v>
      </c>
      <c r="J55" s="172">
        <v>11</v>
      </c>
      <c r="K55" s="172">
        <v>634</v>
      </c>
      <c r="L55" s="172">
        <v>88</v>
      </c>
      <c r="M55" s="172">
        <v>3</v>
      </c>
      <c r="N55" s="149" t="s">
        <v>367</v>
      </c>
      <c r="O55" s="155">
        <v>100000000</v>
      </c>
      <c r="P55" s="71" t="s">
        <v>178</v>
      </c>
      <c r="Q55" s="113" t="s">
        <v>209</v>
      </c>
      <c r="R55" s="118">
        <v>0.596</v>
      </c>
      <c r="S55" s="89">
        <v>0.5</v>
      </c>
      <c r="T55" s="139"/>
      <c r="U55" s="139"/>
      <c r="V55" s="139"/>
      <c r="W55" s="139">
        <f aca="true" t="shared" si="15" ref="W55:AB55">$O55/6</f>
        <v>16666666.666666666</v>
      </c>
      <c r="X55" s="139">
        <f t="shared" si="15"/>
        <v>16666666.666666666</v>
      </c>
      <c r="Y55" s="139">
        <f t="shared" si="15"/>
        <v>16666666.666666666</v>
      </c>
      <c r="Z55" s="139">
        <f t="shared" si="15"/>
        <v>16666666.666666666</v>
      </c>
      <c r="AA55" s="139">
        <f t="shared" si="15"/>
        <v>16666666.666666666</v>
      </c>
      <c r="AB55" s="139">
        <f t="shared" si="15"/>
        <v>16666666.666666666</v>
      </c>
      <c r="AC55" s="139"/>
      <c r="AD55" s="139"/>
      <c r="AE55" s="139"/>
      <c r="AF55" s="95"/>
      <c r="AG55" s="58"/>
      <c r="AH55" s="58"/>
      <c r="AI55" s="58"/>
      <c r="AJ55" s="58"/>
      <c r="AK55" s="68">
        <v>50000000</v>
      </c>
      <c r="AL55" s="58"/>
      <c r="AM55" s="58"/>
      <c r="AN55" s="58">
        <v>50000000</v>
      </c>
      <c r="AO55" s="58"/>
      <c r="AP55" s="94">
        <v>50000000</v>
      </c>
      <c r="AQ55" s="58"/>
      <c r="AR55" s="58"/>
      <c r="AS55" s="58">
        <v>50000000</v>
      </c>
      <c r="AT55" s="58"/>
      <c r="AU55" s="90"/>
      <c r="AV55" s="58"/>
      <c r="AW55" s="58"/>
      <c r="AX55" s="58"/>
      <c r="AY55" s="58"/>
      <c r="AZ55" s="122">
        <f t="shared" si="10"/>
        <v>100000000</v>
      </c>
      <c r="BA55" s="58" t="s">
        <v>363</v>
      </c>
      <c r="BB55" s="69"/>
    </row>
    <row r="56" spans="1:54" ht="76.5" customHeight="1">
      <c r="A56" s="248"/>
      <c r="B56" s="247" t="s">
        <v>148</v>
      </c>
      <c r="C56" s="219">
        <v>0.35</v>
      </c>
      <c r="D56" s="219" t="s">
        <v>149</v>
      </c>
      <c r="E56" s="201">
        <v>2012170010089</v>
      </c>
      <c r="F56" s="226" t="s">
        <v>160</v>
      </c>
      <c r="G56" s="152">
        <v>28</v>
      </c>
      <c r="H56" s="152">
        <v>3</v>
      </c>
      <c r="I56" s="152">
        <v>11</v>
      </c>
      <c r="J56" s="152">
        <v>11</v>
      </c>
      <c r="K56" s="152">
        <v>33</v>
      </c>
      <c r="L56" s="152">
        <v>89</v>
      </c>
      <c r="M56" s="152">
        <v>4</v>
      </c>
      <c r="N56" s="159" t="s">
        <v>323</v>
      </c>
      <c r="O56" s="155">
        <v>55000000</v>
      </c>
      <c r="P56" s="208" t="s">
        <v>179</v>
      </c>
      <c r="Q56" s="198" t="s">
        <v>210</v>
      </c>
      <c r="R56" s="178">
        <v>1</v>
      </c>
      <c r="S56" s="178">
        <v>1</v>
      </c>
      <c r="T56" s="140"/>
      <c r="U56" s="140">
        <f>$O56/8</f>
        <v>6875000</v>
      </c>
      <c r="V56" s="140">
        <f aca="true" t="shared" si="16" ref="V56:AB56">$O56/8</f>
        <v>6875000</v>
      </c>
      <c r="W56" s="140">
        <f t="shared" si="16"/>
        <v>6875000</v>
      </c>
      <c r="X56" s="140">
        <f t="shared" si="16"/>
        <v>6875000</v>
      </c>
      <c r="Y56" s="140">
        <f t="shared" si="16"/>
        <v>6875000</v>
      </c>
      <c r="Z56" s="140">
        <f t="shared" si="16"/>
        <v>6875000</v>
      </c>
      <c r="AA56" s="140">
        <f t="shared" si="16"/>
        <v>6875000</v>
      </c>
      <c r="AB56" s="140">
        <f t="shared" si="16"/>
        <v>6875000</v>
      </c>
      <c r="AC56" s="140"/>
      <c r="AD56" s="140"/>
      <c r="AE56" s="140"/>
      <c r="AF56" s="95">
        <v>30000000</v>
      </c>
      <c r="AG56" s="58"/>
      <c r="AH56" s="58"/>
      <c r="AI56" s="58">
        <v>30000000</v>
      </c>
      <c r="AJ56" s="58"/>
      <c r="AK56" s="68">
        <v>15000000</v>
      </c>
      <c r="AL56" s="58"/>
      <c r="AM56" s="58"/>
      <c r="AN56" s="58">
        <v>15000000</v>
      </c>
      <c r="AO56" s="58"/>
      <c r="AP56" s="94">
        <v>10000000</v>
      </c>
      <c r="AQ56" s="58"/>
      <c r="AR56" s="58"/>
      <c r="AS56" s="58">
        <v>10000000</v>
      </c>
      <c r="AT56" s="58"/>
      <c r="AU56" s="90"/>
      <c r="AV56" s="58"/>
      <c r="AW56" s="58"/>
      <c r="AX56" s="58"/>
      <c r="AY56" s="58"/>
      <c r="AZ56" s="122">
        <f t="shared" si="10"/>
        <v>55000000</v>
      </c>
      <c r="BA56" s="58" t="s">
        <v>352</v>
      </c>
      <c r="BB56" s="69"/>
    </row>
    <row r="57" spans="1:54" ht="43.5" customHeight="1">
      <c r="A57" s="248"/>
      <c r="B57" s="248"/>
      <c r="C57" s="220"/>
      <c r="D57" s="220"/>
      <c r="E57" s="203"/>
      <c r="F57" s="227"/>
      <c r="G57" s="152">
        <v>28</v>
      </c>
      <c r="H57" s="152">
        <v>3</v>
      </c>
      <c r="I57" s="152">
        <v>33</v>
      </c>
      <c r="J57" s="152">
        <v>11</v>
      </c>
      <c r="K57" s="152">
        <v>633</v>
      </c>
      <c r="L57" s="152">
        <v>89</v>
      </c>
      <c r="M57" s="152">
        <v>5</v>
      </c>
      <c r="N57" s="162" t="s">
        <v>240</v>
      </c>
      <c r="O57" s="155">
        <v>4100503795</v>
      </c>
      <c r="P57" s="209"/>
      <c r="Q57" s="199"/>
      <c r="R57" s="180"/>
      <c r="S57" s="180"/>
      <c r="T57" s="58"/>
      <c r="U57" s="140">
        <f>$O57/2</f>
        <v>2050251897.5</v>
      </c>
      <c r="V57" s="140">
        <f>$O57/2</f>
        <v>2050251897.5</v>
      </c>
      <c r="W57" s="140"/>
      <c r="X57" s="140"/>
      <c r="Y57" s="140"/>
      <c r="Z57" s="140"/>
      <c r="AA57" s="140"/>
      <c r="AB57" s="140"/>
      <c r="AC57" s="140"/>
      <c r="AD57" s="140"/>
      <c r="AE57" s="175"/>
      <c r="AF57" s="95">
        <v>4100503795</v>
      </c>
      <c r="AG57" s="58">
        <v>4100503795</v>
      </c>
      <c r="AH57" s="58"/>
      <c r="AI57" s="58"/>
      <c r="AJ57" s="58"/>
      <c r="AK57" s="68"/>
      <c r="AL57" s="58"/>
      <c r="AM57" s="58"/>
      <c r="AN57" s="58"/>
      <c r="AO57" s="58"/>
      <c r="AP57" s="94"/>
      <c r="AQ57" s="58"/>
      <c r="AR57" s="58"/>
      <c r="AS57" s="58"/>
      <c r="AT57" s="58"/>
      <c r="AU57" s="90"/>
      <c r="AV57" s="58"/>
      <c r="AW57" s="58"/>
      <c r="AX57" s="58"/>
      <c r="AY57" s="58"/>
      <c r="AZ57" s="122">
        <f t="shared" si="10"/>
        <v>4100503795</v>
      </c>
      <c r="BA57" s="58" t="s">
        <v>370</v>
      </c>
      <c r="BB57" s="69"/>
    </row>
    <row r="58" spans="1:54" ht="49.5" customHeight="1">
      <c r="A58" s="248"/>
      <c r="B58" s="248"/>
      <c r="C58" s="220"/>
      <c r="D58" s="220"/>
      <c r="E58" s="201">
        <v>2012170010090</v>
      </c>
      <c r="F58" s="204" t="s">
        <v>161</v>
      </c>
      <c r="G58" s="152">
        <v>28</v>
      </c>
      <c r="H58" s="152">
        <v>3</v>
      </c>
      <c r="I58" s="152">
        <v>33</v>
      </c>
      <c r="J58" s="152">
        <v>11</v>
      </c>
      <c r="K58" s="152">
        <v>633</v>
      </c>
      <c r="L58" s="152">
        <v>90</v>
      </c>
      <c r="M58" s="152">
        <v>1</v>
      </c>
      <c r="N58" s="356" t="s">
        <v>401</v>
      </c>
      <c r="O58" s="170">
        <v>57338517</v>
      </c>
      <c r="P58" s="209"/>
      <c r="Q58" s="199"/>
      <c r="R58" s="180"/>
      <c r="S58" s="180"/>
      <c r="T58" s="137">
        <f>$O58/12</f>
        <v>4778209.75</v>
      </c>
      <c r="U58" s="137">
        <f aca="true" t="shared" si="17" ref="U58:AE59">$O58/12</f>
        <v>4778209.75</v>
      </c>
      <c r="V58" s="137">
        <f t="shared" si="17"/>
        <v>4778209.75</v>
      </c>
      <c r="W58" s="137">
        <f t="shared" si="17"/>
        <v>4778209.75</v>
      </c>
      <c r="X58" s="137">
        <f t="shared" si="17"/>
        <v>4778209.75</v>
      </c>
      <c r="Y58" s="137">
        <f t="shared" si="17"/>
        <v>4778209.75</v>
      </c>
      <c r="Z58" s="137">
        <f t="shared" si="17"/>
        <v>4778209.75</v>
      </c>
      <c r="AA58" s="137">
        <f t="shared" si="17"/>
        <v>4778209.75</v>
      </c>
      <c r="AB58" s="137">
        <f t="shared" si="17"/>
        <v>4778209.75</v>
      </c>
      <c r="AC58" s="137">
        <f t="shared" si="17"/>
        <v>4778209.75</v>
      </c>
      <c r="AD58" s="137">
        <f t="shared" si="17"/>
        <v>4778209.75</v>
      </c>
      <c r="AE58" s="137">
        <f t="shared" si="17"/>
        <v>4778209.75</v>
      </c>
      <c r="AF58" s="95">
        <v>348915561</v>
      </c>
      <c r="AG58" s="60">
        <v>348915561</v>
      </c>
      <c r="AH58" s="58"/>
      <c r="AI58" s="58"/>
      <c r="AJ58" s="58"/>
      <c r="AK58" s="68"/>
      <c r="AL58" s="58"/>
      <c r="AM58" s="58"/>
      <c r="AN58" s="58"/>
      <c r="AO58" s="58"/>
      <c r="AP58" s="94"/>
      <c r="AQ58" s="58"/>
      <c r="AR58" s="58"/>
      <c r="AS58" s="58"/>
      <c r="AT58" s="58"/>
      <c r="AU58" s="90"/>
      <c r="AV58" s="58"/>
      <c r="AW58" s="58"/>
      <c r="AX58" s="58"/>
      <c r="AY58" s="58"/>
      <c r="AZ58" s="122">
        <f t="shared" si="10"/>
        <v>348915561</v>
      </c>
      <c r="BA58" s="176" t="s">
        <v>364</v>
      </c>
      <c r="BB58" s="69"/>
    </row>
    <row r="59" spans="1:54" ht="49.5" customHeight="1">
      <c r="A59" s="248"/>
      <c r="B59" s="248"/>
      <c r="C59" s="220"/>
      <c r="D59" s="220"/>
      <c r="E59" s="202"/>
      <c r="F59" s="205"/>
      <c r="G59" s="152">
        <v>28</v>
      </c>
      <c r="H59" s="152">
        <v>3</v>
      </c>
      <c r="I59" s="152">
        <v>83</v>
      </c>
      <c r="J59" s="152">
        <v>11</v>
      </c>
      <c r="K59" s="152">
        <v>633</v>
      </c>
      <c r="L59" s="152">
        <v>90</v>
      </c>
      <c r="M59" s="152">
        <v>1</v>
      </c>
      <c r="N59" s="357"/>
      <c r="O59" s="170">
        <v>291677044</v>
      </c>
      <c r="P59" s="209"/>
      <c r="Q59" s="199"/>
      <c r="R59" s="180"/>
      <c r="S59" s="180"/>
      <c r="T59" s="137">
        <f>$O59/12</f>
        <v>24306420.333333332</v>
      </c>
      <c r="U59" s="137">
        <f t="shared" si="17"/>
        <v>24306420.333333332</v>
      </c>
      <c r="V59" s="137">
        <f t="shared" si="17"/>
        <v>24306420.333333332</v>
      </c>
      <c r="W59" s="137">
        <f t="shared" si="17"/>
        <v>24306420.333333332</v>
      </c>
      <c r="X59" s="137">
        <f t="shared" si="17"/>
        <v>24306420.333333332</v>
      </c>
      <c r="Y59" s="137">
        <f t="shared" si="17"/>
        <v>24306420.333333332</v>
      </c>
      <c r="Z59" s="137">
        <f t="shared" si="17"/>
        <v>24306420.333333332</v>
      </c>
      <c r="AA59" s="137">
        <f t="shared" si="17"/>
        <v>24306420.333333332</v>
      </c>
      <c r="AB59" s="137">
        <f t="shared" si="17"/>
        <v>24306420.333333332</v>
      </c>
      <c r="AC59" s="137">
        <f t="shared" si="17"/>
        <v>24306420.333333332</v>
      </c>
      <c r="AD59" s="137">
        <f t="shared" si="17"/>
        <v>24306420.333333332</v>
      </c>
      <c r="AE59" s="137">
        <f t="shared" si="17"/>
        <v>24306420.333333332</v>
      </c>
      <c r="AF59" s="95"/>
      <c r="AG59" s="100"/>
      <c r="AH59" s="58"/>
      <c r="AI59" s="58"/>
      <c r="AJ59" s="58"/>
      <c r="AK59" s="68"/>
      <c r="AL59" s="58"/>
      <c r="AM59" s="58"/>
      <c r="AN59" s="58"/>
      <c r="AO59" s="58"/>
      <c r="AP59" s="94"/>
      <c r="AQ59" s="58"/>
      <c r="AR59" s="58"/>
      <c r="AS59" s="58"/>
      <c r="AT59" s="58"/>
      <c r="AU59" s="90"/>
      <c r="AV59" s="58"/>
      <c r="AW59" s="58"/>
      <c r="AX59" s="58"/>
      <c r="AY59" s="58"/>
      <c r="AZ59" s="122"/>
      <c r="BA59" s="179"/>
      <c r="BB59" s="69"/>
    </row>
    <row r="60" spans="1:54" ht="63.75" customHeight="1">
      <c r="A60" s="248"/>
      <c r="B60" s="248"/>
      <c r="C60" s="220"/>
      <c r="D60" s="220"/>
      <c r="E60" s="202"/>
      <c r="F60" s="205"/>
      <c r="G60" s="152">
        <v>28</v>
      </c>
      <c r="H60" s="152">
        <v>3</v>
      </c>
      <c r="I60" s="152">
        <v>33</v>
      </c>
      <c r="J60" s="152">
        <v>11</v>
      </c>
      <c r="K60" s="152">
        <v>633</v>
      </c>
      <c r="L60" s="152">
        <v>90</v>
      </c>
      <c r="M60" s="152">
        <v>5</v>
      </c>
      <c r="N60" s="357"/>
      <c r="O60" s="170">
        <v>391509737</v>
      </c>
      <c r="P60" s="209"/>
      <c r="Q60" s="199"/>
      <c r="R60" s="180"/>
      <c r="S60" s="180"/>
      <c r="T60" s="137">
        <f aca="true" t="shared" si="18" ref="T60:AE64">$O60/12</f>
        <v>32625811.416666668</v>
      </c>
      <c r="U60" s="137">
        <f t="shared" si="18"/>
        <v>32625811.416666668</v>
      </c>
      <c r="V60" s="137">
        <f t="shared" si="18"/>
        <v>32625811.416666668</v>
      </c>
      <c r="W60" s="137">
        <f t="shared" si="18"/>
        <v>32625811.416666668</v>
      </c>
      <c r="X60" s="137">
        <f t="shared" si="18"/>
        <v>32625811.416666668</v>
      </c>
      <c r="Y60" s="137">
        <f t="shared" si="18"/>
        <v>32625811.416666668</v>
      </c>
      <c r="Z60" s="137">
        <f t="shared" si="18"/>
        <v>32625811.416666668</v>
      </c>
      <c r="AA60" s="137">
        <f t="shared" si="18"/>
        <v>32625811.416666668</v>
      </c>
      <c r="AB60" s="137">
        <f t="shared" si="18"/>
        <v>32625811.416666668</v>
      </c>
      <c r="AC60" s="137">
        <f t="shared" si="18"/>
        <v>32625811.416666668</v>
      </c>
      <c r="AD60" s="137">
        <f t="shared" si="18"/>
        <v>32625811.416666668</v>
      </c>
      <c r="AE60" s="137">
        <f t="shared" si="18"/>
        <v>32625811.416666668</v>
      </c>
      <c r="AF60" s="95">
        <v>391509737</v>
      </c>
      <c r="AG60" s="100">
        <v>391509737</v>
      </c>
      <c r="AH60" s="58"/>
      <c r="AI60" s="58"/>
      <c r="AJ60" s="58"/>
      <c r="AK60" s="68"/>
      <c r="AL60" s="58"/>
      <c r="AM60" s="58"/>
      <c r="AN60" s="58"/>
      <c r="AO60" s="58"/>
      <c r="AP60" s="94"/>
      <c r="AQ60" s="58"/>
      <c r="AR60" s="58"/>
      <c r="AS60" s="58"/>
      <c r="AT60" s="58"/>
      <c r="AU60" s="90"/>
      <c r="AV60" s="58"/>
      <c r="AW60" s="58"/>
      <c r="AX60" s="58"/>
      <c r="AY60" s="58"/>
      <c r="AZ60" s="122">
        <f t="shared" si="10"/>
        <v>391509737</v>
      </c>
      <c r="BA60" s="177"/>
      <c r="BB60" s="69"/>
    </row>
    <row r="61" spans="1:54" ht="63.75" customHeight="1">
      <c r="A61" s="248"/>
      <c r="B61" s="248"/>
      <c r="C61" s="220"/>
      <c r="D61" s="220"/>
      <c r="E61" s="202"/>
      <c r="F61" s="205"/>
      <c r="G61" s="152">
        <v>28</v>
      </c>
      <c r="H61" s="152">
        <v>3</v>
      </c>
      <c r="I61" s="152">
        <v>33</v>
      </c>
      <c r="J61" s="152">
        <v>11</v>
      </c>
      <c r="K61" s="152">
        <v>633</v>
      </c>
      <c r="L61" s="152">
        <v>90</v>
      </c>
      <c r="M61" s="152">
        <v>25</v>
      </c>
      <c r="N61" s="357"/>
      <c r="O61" s="170">
        <v>309302155</v>
      </c>
      <c r="P61" s="209"/>
      <c r="Q61" s="199"/>
      <c r="R61" s="180"/>
      <c r="S61" s="180"/>
      <c r="T61" s="137">
        <f t="shared" si="18"/>
        <v>25775179.583333332</v>
      </c>
      <c r="U61" s="137">
        <f t="shared" si="18"/>
        <v>25775179.583333332</v>
      </c>
      <c r="V61" s="137">
        <f t="shared" si="18"/>
        <v>25775179.583333332</v>
      </c>
      <c r="W61" s="137">
        <f t="shared" si="18"/>
        <v>25775179.583333332</v>
      </c>
      <c r="X61" s="137">
        <f t="shared" si="18"/>
        <v>25775179.583333332</v>
      </c>
      <c r="Y61" s="137">
        <f t="shared" si="18"/>
        <v>25775179.583333332</v>
      </c>
      <c r="Z61" s="137">
        <f t="shared" si="18"/>
        <v>25775179.583333332</v>
      </c>
      <c r="AA61" s="137">
        <f t="shared" si="18"/>
        <v>25775179.583333332</v>
      </c>
      <c r="AB61" s="137">
        <f t="shared" si="18"/>
        <v>25775179.583333332</v>
      </c>
      <c r="AC61" s="137">
        <f t="shared" si="18"/>
        <v>25775179.583333332</v>
      </c>
      <c r="AD61" s="137">
        <f t="shared" si="18"/>
        <v>25775179.583333332</v>
      </c>
      <c r="AE61" s="137">
        <f t="shared" si="18"/>
        <v>25775179.583333332</v>
      </c>
      <c r="AF61" s="99">
        <v>77325538.75</v>
      </c>
      <c r="AG61" s="100">
        <v>77325539</v>
      </c>
      <c r="AH61" s="86"/>
      <c r="AI61" s="58"/>
      <c r="AJ61" s="58"/>
      <c r="AK61" s="68">
        <v>77325539</v>
      </c>
      <c r="AL61" s="58">
        <v>77325539</v>
      </c>
      <c r="AM61" s="58"/>
      <c r="AN61" s="58"/>
      <c r="AO61" s="58"/>
      <c r="AP61" s="94">
        <v>77325539</v>
      </c>
      <c r="AQ61" s="58">
        <v>77325539</v>
      </c>
      <c r="AR61" s="58"/>
      <c r="AS61" s="58"/>
      <c r="AT61" s="58"/>
      <c r="AU61" s="90">
        <v>77325539</v>
      </c>
      <c r="AV61" s="58">
        <v>77325539</v>
      </c>
      <c r="AW61" s="58"/>
      <c r="AX61" s="58"/>
      <c r="AY61" s="58"/>
      <c r="AZ61" s="122">
        <v>309302155</v>
      </c>
      <c r="BA61" s="142"/>
      <c r="BB61" s="69"/>
    </row>
    <row r="62" spans="1:54" ht="63.75" customHeight="1">
      <c r="A62" s="248"/>
      <c r="B62" s="248"/>
      <c r="C62" s="220"/>
      <c r="D62" s="220"/>
      <c r="E62" s="202"/>
      <c r="F62" s="205"/>
      <c r="G62" s="152">
        <v>28</v>
      </c>
      <c r="H62" s="152">
        <v>3</v>
      </c>
      <c r="I62" s="152">
        <v>33</v>
      </c>
      <c r="J62" s="152">
        <v>11</v>
      </c>
      <c r="K62" s="152">
        <v>633</v>
      </c>
      <c r="L62" s="152">
        <v>90</v>
      </c>
      <c r="M62" s="152">
        <v>45</v>
      </c>
      <c r="N62" s="358"/>
      <c r="O62" s="170">
        <v>113265703</v>
      </c>
      <c r="P62" s="209"/>
      <c r="Q62" s="199"/>
      <c r="R62" s="180"/>
      <c r="S62" s="180"/>
      <c r="T62" s="137">
        <f t="shared" si="18"/>
        <v>9438808.583333334</v>
      </c>
      <c r="U62" s="137">
        <f t="shared" si="18"/>
        <v>9438808.583333334</v>
      </c>
      <c r="V62" s="137">
        <f t="shared" si="18"/>
        <v>9438808.583333334</v>
      </c>
      <c r="W62" s="137">
        <f t="shared" si="18"/>
        <v>9438808.583333334</v>
      </c>
      <c r="X62" s="137">
        <f t="shared" si="18"/>
        <v>9438808.583333334</v>
      </c>
      <c r="Y62" s="137">
        <f t="shared" si="18"/>
        <v>9438808.583333334</v>
      </c>
      <c r="Z62" s="137">
        <f t="shared" si="18"/>
        <v>9438808.583333334</v>
      </c>
      <c r="AA62" s="137">
        <f t="shared" si="18"/>
        <v>9438808.583333334</v>
      </c>
      <c r="AB62" s="137">
        <f t="shared" si="18"/>
        <v>9438808.583333334</v>
      </c>
      <c r="AC62" s="137">
        <f t="shared" si="18"/>
        <v>9438808.583333334</v>
      </c>
      <c r="AD62" s="137">
        <f t="shared" si="18"/>
        <v>9438808.583333334</v>
      </c>
      <c r="AE62" s="137">
        <f t="shared" si="18"/>
        <v>9438808.583333334</v>
      </c>
      <c r="AF62" s="99">
        <v>28316425.75</v>
      </c>
      <c r="AG62" s="100">
        <v>28316426</v>
      </c>
      <c r="AH62" s="86"/>
      <c r="AI62" s="58"/>
      <c r="AJ62" s="58"/>
      <c r="AK62" s="68">
        <v>28316426</v>
      </c>
      <c r="AL62" s="58">
        <v>28316426</v>
      </c>
      <c r="AM62" s="58"/>
      <c r="AN62" s="58"/>
      <c r="AO62" s="58"/>
      <c r="AP62" s="94">
        <v>28316426</v>
      </c>
      <c r="AQ62" s="58">
        <v>28316426</v>
      </c>
      <c r="AR62" s="58"/>
      <c r="AS62" s="58"/>
      <c r="AT62" s="58"/>
      <c r="AU62" s="90">
        <v>28316426</v>
      </c>
      <c r="AV62" s="58">
        <v>28316426</v>
      </c>
      <c r="AW62" s="58"/>
      <c r="AX62" s="58"/>
      <c r="AY62" s="58"/>
      <c r="AZ62" s="122">
        <v>113265703</v>
      </c>
      <c r="BA62" s="142"/>
      <c r="BB62" s="69"/>
    </row>
    <row r="63" spans="1:54" ht="63.75" customHeight="1">
      <c r="A63" s="248"/>
      <c r="B63" s="248"/>
      <c r="C63" s="220"/>
      <c r="D63" s="220"/>
      <c r="E63" s="202"/>
      <c r="F63" s="205"/>
      <c r="G63" s="152">
        <v>28</v>
      </c>
      <c r="H63" s="152">
        <v>3</v>
      </c>
      <c r="I63" s="152">
        <v>33</v>
      </c>
      <c r="J63" s="152">
        <v>11</v>
      </c>
      <c r="K63" s="152">
        <v>633</v>
      </c>
      <c r="L63" s="152">
        <v>90</v>
      </c>
      <c r="M63" s="152">
        <v>75</v>
      </c>
      <c r="N63" s="356" t="s">
        <v>400</v>
      </c>
      <c r="O63" s="170">
        <v>47458024</v>
      </c>
      <c r="P63" s="209"/>
      <c r="Q63" s="199"/>
      <c r="R63" s="180"/>
      <c r="S63" s="180"/>
      <c r="T63" s="137">
        <f t="shared" si="18"/>
        <v>3954835.3333333335</v>
      </c>
      <c r="U63" s="137">
        <f t="shared" si="18"/>
        <v>3954835.3333333335</v>
      </c>
      <c r="V63" s="137">
        <f t="shared" si="18"/>
        <v>3954835.3333333335</v>
      </c>
      <c r="W63" s="137">
        <f t="shared" si="18"/>
        <v>3954835.3333333335</v>
      </c>
      <c r="X63" s="137">
        <f t="shared" si="18"/>
        <v>3954835.3333333335</v>
      </c>
      <c r="Y63" s="137">
        <f t="shared" si="18"/>
        <v>3954835.3333333335</v>
      </c>
      <c r="Z63" s="137">
        <f t="shared" si="18"/>
        <v>3954835.3333333335</v>
      </c>
      <c r="AA63" s="137">
        <f t="shared" si="18"/>
        <v>3954835.3333333335</v>
      </c>
      <c r="AB63" s="137">
        <f t="shared" si="18"/>
        <v>3954835.3333333335</v>
      </c>
      <c r="AC63" s="137">
        <f t="shared" si="18"/>
        <v>3954835.3333333335</v>
      </c>
      <c r="AD63" s="137">
        <f t="shared" si="18"/>
        <v>3954835.3333333335</v>
      </c>
      <c r="AE63" s="137">
        <f t="shared" si="18"/>
        <v>3954835.3333333335</v>
      </c>
      <c r="AF63" s="99">
        <v>11864506</v>
      </c>
      <c r="AG63" s="100">
        <v>11864506</v>
      </c>
      <c r="AH63" s="86"/>
      <c r="AI63" s="58"/>
      <c r="AJ63" s="58"/>
      <c r="AK63" s="68">
        <v>11864506</v>
      </c>
      <c r="AL63" s="58">
        <v>11864506</v>
      </c>
      <c r="AM63" s="58"/>
      <c r="AN63" s="58"/>
      <c r="AO63" s="58"/>
      <c r="AP63" s="94">
        <v>11864506</v>
      </c>
      <c r="AQ63" s="58">
        <v>11864506</v>
      </c>
      <c r="AR63" s="58"/>
      <c r="AS63" s="58"/>
      <c r="AT63" s="58"/>
      <c r="AU63" s="90">
        <v>11864506</v>
      </c>
      <c r="AV63" s="58">
        <v>11864506</v>
      </c>
      <c r="AW63" s="58"/>
      <c r="AX63" s="58"/>
      <c r="AY63" s="58"/>
      <c r="AZ63" s="122">
        <v>47458024</v>
      </c>
      <c r="BA63" s="142"/>
      <c r="BB63" s="69"/>
    </row>
    <row r="64" spans="1:54" ht="63.75" customHeight="1">
      <c r="A64" s="248"/>
      <c r="B64" s="248"/>
      <c r="C64" s="220"/>
      <c r="D64" s="220"/>
      <c r="E64" s="203"/>
      <c r="F64" s="206"/>
      <c r="G64" s="152">
        <v>28</v>
      </c>
      <c r="H64" s="152">
        <v>3</v>
      </c>
      <c r="I64" s="152">
        <v>33</v>
      </c>
      <c r="J64" s="152">
        <v>11</v>
      </c>
      <c r="K64" s="152">
        <v>633</v>
      </c>
      <c r="L64" s="152">
        <v>90</v>
      </c>
      <c r="M64" s="152">
        <v>80</v>
      </c>
      <c r="N64" s="358"/>
      <c r="O64" s="170">
        <v>407532056</v>
      </c>
      <c r="P64" s="209"/>
      <c r="Q64" s="199"/>
      <c r="R64" s="180"/>
      <c r="S64" s="180"/>
      <c r="T64" s="137">
        <f t="shared" si="18"/>
        <v>33961004.666666664</v>
      </c>
      <c r="U64" s="137">
        <f t="shared" si="18"/>
        <v>33961004.666666664</v>
      </c>
      <c r="V64" s="137">
        <f t="shared" si="18"/>
        <v>33961004.666666664</v>
      </c>
      <c r="W64" s="137">
        <f t="shared" si="18"/>
        <v>33961004.666666664</v>
      </c>
      <c r="X64" s="137">
        <f t="shared" si="18"/>
        <v>33961004.666666664</v>
      </c>
      <c r="Y64" s="137">
        <f t="shared" si="18"/>
        <v>33961004.666666664</v>
      </c>
      <c r="Z64" s="137">
        <f t="shared" si="18"/>
        <v>33961004.666666664</v>
      </c>
      <c r="AA64" s="137">
        <f t="shared" si="18"/>
        <v>33961004.666666664</v>
      </c>
      <c r="AB64" s="137">
        <f t="shared" si="18"/>
        <v>33961004.666666664</v>
      </c>
      <c r="AC64" s="137">
        <f t="shared" si="18"/>
        <v>33961004.666666664</v>
      </c>
      <c r="AD64" s="137">
        <f t="shared" si="18"/>
        <v>33961004.666666664</v>
      </c>
      <c r="AE64" s="137">
        <f t="shared" si="18"/>
        <v>33961004.666666664</v>
      </c>
      <c r="AF64" s="99">
        <v>101883014</v>
      </c>
      <c r="AG64" s="100">
        <v>101883014</v>
      </c>
      <c r="AH64" s="86"/>
      <c r="AI64" s="58"/>
      <c r="AJ64" s="58"/>
      <c r="AK64" s="68">
        <v>101883014</v>
      </c>
      <c r="AL64" s="58">
        <v>101883014</v>
      </c>
      <c r="AM64" s="58"/>
      <c r="AN64" s="58"/>
      <c r="AO64" s="58"/>
      <c r="AP64" s="94">
        <v>101883014</v>
      </c>
      <c r="AQ64" s="58">
        <v>101883014</v>
      </c>
      <c r="AR64" s="58"/>
      <c r="AS64" s="58"/>
      <c r="AT64" s="58"/>
      <c r="AU64" s="90">
        <v>101883014</v>
      </c>
      <c r="AV64" s="58">
        <v>101883014</v>
      </c>
      <c r="AW64" s="58"/>
      <c r="AX64" s="58"/>
      <c r="AY64" s="58"/>
      <c r="AZ64" s="122">
        <v>407532056</v>
      </c>
      <c r="BA64" s="142"/>
      <c r="BB64" s="69"/>
    </row>
    <row r="65" spans="1:54" ht="25.5" customHeight="1">
      <c r="A65" s="248"/>
      <c r="B65" s="248"/>
      <c r="C65" s="220"/>
      <c r="D65" s="220"/>
      <c r="E65" s="201">
        <v>2012170010091</v>
      </c>
      <c r="F65" s="204" t="s">
        <v>162</v>
      </c>
      <c r="G65" s="152">
        <v>28</v>
      </c>
      <c r="H65" s="152">
        <v>3</v>
      </c>
      <c r="I65" s="152">
        <v>11</v>
      </c>
      <c r="J65" s="152">
        <v>11</v>
      </c>
      <c r="K65" s="152">
        <v>33</v>
      </c>
      <c r="L65" s="152">
        <v>91</v>
      </c>
      <c r="M65" s="152">
        <v>4</v>
      </c>
      <c r="N65" s="356" t="s">
        <v>405</v>
      </c>
      <c r="O65" s="163">
        <v>651382426</v>
      </c>
      <c r="P65" s="209"/>
      <c r="Q65" s="199"/>
      <c r="R65" s="180"/>
      <c r="S65" s="180"/>
      <c r="T65" s="140">
        <f aca="true" t="shared" si="19" ref="T65:T90">$O65/12</f>
        <v>54281868.833333336</v>
      </c>
      <c r="U65" s="140">
        <f aca="true" t="shared" si="20" ref="U65:AE66">$O65/12</f>
        <v>54281868.833333336</v>
      </c>
      <c r="V65" s="140">
        <f t="shared" si="20"/>
        <v>54281868.833333336</v>
      </c>
      <c r="W65" s="140">
        <f t="shared" si="20"/>
        <v>54281868.833333336</v>
      </c>
      <c r="X65" s="140">
        <f t="shared" si="20"/>
        <v>54281868.833333336</v>
      </c>
      <c r="Y65" s="140">
        <f t="shared" si="20"/>
        <v>54281868.833333336</v>
      </c>
      <c r="Z65" s="140">
        <f t="shared" si="20"/>
        <v>54281868.833333336</v>
      </c>
      <c r="AA65" s="140">
        <f t="shared" si="20"/>
        <v>54281868.833333336</v>
      </c>
      <c r="AB65" s="140">
        <f t="shared" si="20"/>
        <v>54281868.833333336</v>
      </c>
      <c r="AC65" s="140">
        <f t="shared" si="20"/>
        <v>54281868.833333336</v>
      </c>
      <c r="AD65" s="140">
        <f t="shared" si="20"/>
        <v>54281868.833333336</v>
      </c>
      <c r="AE65" s="140">
        <f t="shared" si="20"/>
        <v>54281868.833333336</v>
      </c>
      <c r="AF65" s="99">
        <v>162845606.5</v>
      </c>
      <c r="AG65" s="5"/>
      <c r="AH65" s="86"/>
      <c r="AI65" s="102">
        <v>162845607</v>
      </c>
      <c r="AJ65" s="58"/>
      <c r="AK65" s="98">
        <v>162845606.5</v>
      </c>
      <c r="AL65" s="5"/>
      <c r="AM65" s="58"/>
      <c r="AN65" s="102">
        <v>162845607</v>
      </c>
      <c r="AO65" s="58"/>
      <c r="AP65" s="96">
        <f>O65/4</f>
        <v>162845606.5</v>
      </c>
      <c r="AQ65" s="5"/>
      <c r="AR65" s="58"/>
      <c r="AS65" s="102">
        <v>162845607</v>
      </c>
      <c r="AT65" s="58"/>
      <c r="AU65" s="97">
        <f>O65/4</f>
        <v>162845606.5</v>
      </c>
      <c r="AV65" s="5"/>
      <c r="AW65" s="58"/>
      <c r="AX65" s="102">
        <v>162845607</v>
      </c>
      <c r="AY65" s="58"/>
      <c r="AZ65" s="122">
        <f t="shared" si="10"/>
        <v>651382426</v>
      </c>
      <c r="BA65" s="176" t="s">
        <v>365</v>
      </c>
      <c r="BB65" s="69"/>
    </row>
    <row r="66" spans="1:54" ht="38.25" customHeight="1">
      <c r="A66" s="248"/>
      <c r="B66" s="248"/>
      <c r="C66" s="220"/>
      <c r="D66" s="220"/>
      <c r="E66" s="202"/>
      <c r="F66" s="205"/>
      <c r="G66" s="152">
        <v>28</v>
      </c>
      <c r="H66" s="152">
        <v>3</v>
      </c>
      <c r="I66" s="152">
        <v>11</v>
      </c>
      <c r="J66" s="152">
        <v>11</v>
      </c>
      <c r="K66" s="152">
        <v>33</v>
      </c>
      <c r="L66" s="152">
        <v>91</v>
      </c>
      <c r="M66" s="152">
        <v>80</v>
      </c>
      <c r="N66" s="358"/>
      <c r="O66" s="163">
        <v>123000000</v>
      </c>
      <c r="P66" s="209"/>
      <c r="Q66" s="199"/>
      <c r="R66" s="180"/>
      <c r="S66" s="180"/>
      <c r="T66" s="140">
        <f t="shared" si="19"/>
        <v>10250000</v>
      </c>
      <c r="U66" s="140">
        <f t="shared" si="20"/>
        <v>10250000</v>
      </c>
      <c r="V66" s="140">
        <f t="shared" si="20"/>
        <v>10250000</v>
      </c>
      <c r="W66" s="140">
        <f t="shared" si="20"/>
        <v>10250000</v>
      </c>
      <c r="X66" s="140">
        <f t="shared" si="20"/>
        <v>10250000</v>
      </c>
      <c r="Y66" s="140">
        <f t="shared" si="20"/>
        <v>10250000</v>
      </c>
      <c r="Z66" s="140">
        <f t="shared" si="20"/>
        <v>10250000</v>
      </c>
      <c r="AA66" s="140">
        <f t="shared" si="20"/>
        <v>10250000</v>
      </c>
      <c r="AB66" s="140">
        <f t="shared" si="20"/>
        <v>10250000</v>
      </c>
      <c r="AC66" s="140">
        <f t="shared" si="20"/>
        <v>10250000</v>
      </c>
      <c r="AD66" s="140">
        <f t="shared" si="20"/>
        <v>10250000</v>
      </c>
      <c r="AE66" s="140">
        <f t="shared" si="20"/>
        <v>10250000</v>
      </c>
      <c r="AF66" s="99">
        <v>30750000</v>
      </c>
      <c r="AG66" s="5"/>
      <c r="AH66" s="86"/>
      <c r="AI66" s="102">
        <v>30750000</v>
      </c>
      <c r="AJ66" s="58"/>
      <c r="AK66" s="98">
        <f aca="true" t="shared" si="21" ref="AK66:AK132">O66/4</f>
        <v>30750000</v>
      </c>
      <c r="AL66" s="5"/>
      <c r="AM66" s="58"/>
      <c r="AN66" s="102">
        <v>30750000</v>
      </c>
      <c r="AO66" s="58"/>
      <c r="AP66" s="96">
        <f aca="true" t="shared" si="22" ref="AP66:AP132">O66/4</f>
        <v>30750000</v>
      </c>
      <c r="AQ66" s="5"/>
      <c r="AR66" s="58"/>
      <c r="AS66" s="102">
        <v>30750000</v>
      </c>
      <c r="AT66" s="58"/>
      <c r="AU66" s="97">
        <f aca="true" t="shared" si="23" ref="AU66:AU132">O66/4</f>
        <v>30750000</v>
      </c>
      <c r="AV66" s="5"/>
      <c r="AW66" s="58"/>
      <c r="AX66" s="102">
        <v>30750000</v>
      </c>
      <c r="AY66" s="58"/>
      <c r="AZ66" s="122">
        <f t="shared" si="10"/>
        <v>123000000</v>
      </c>
      <c r="BA66" s="179"/>
      <c r="BB66" s="69"/>
    </row>
    <row r="67" spans="1:54" ht="51.75" customHeight="1">
      <c r="A67" s="248"/>
      <c r="B67" s="248"/>
      <c r="C67" s="220"/>
      <c r="D67" s="220"/>
      <c r="E67" s="202"/>
      <c r="F67" s="205"/>
      <c r="G67" s="152">
        <v>28</v>
      </c>
      <c r="H67" s="152">
        <v>3</v>
      </c>
      <c r="I67" s="152">
        <v>11</v>
      </c>
      <c r="J67" s="152">
        <v>11</v>
      </c>
      <c r="K67" s="152">
        <v>33</v>
      </c>
      <c r="L67" s="152">
        <v>91</v>
      </c>
      <c r="M67" s="152">
        <v>81</v>
      </c>
      <c r="N67" s="162" t="s">
        <v>402</v>
      </c>
      <c r="O67" s="163">
        <v>435297574</v>
      </c>
      <c r="P67" s="209"/>
      <c r="Q67" s="199"/>
      <c r="R67" s="180"/>
      <c r="S67" s="180"/>
      <c r="T67" s="140">
        <f t="shared" si="19"/>
        <v>36274797.833333336</v>
      </c>
      <c r="U67" s="140">
        <f aca="true" t="shared" si="24" ref="U67:AE83">$O67/12</f>
        <v>36274797.833333336</v>
      </c>
      <c r="V67" s="140">
        <f t="shared" si="24"/>
        <v>36274797.833333336</v>
      </c>
      <c r="W67" s="140">
        <f t="shared" si="24"/>
        <v>36274797.833333336</v>
      </c>
      <c r="X67" s="140">
        <f t="shared" si="24"/>
        <v>36274797.833333336</v>
      </c>
      <c r="Y67" s="140">
        <f t="shared" si="24"/>
        <v>36274797.833333336</v>
      </c>
      <c r="Z67" s="140">
        <f t="shared" si="24"/>
        <v>36274797.833333336</v>
      </c>
      <c r="AA67" s="140">
        <f t="shared" si="24"/>
        <v>36274797.833333336</v>
      </c>
      <c r="AB67" s="140">
        <f t="shared" si="24"/>
        <v>36274797.833333336</v>
      </c>
      <c r="AC67" s="140">
        <f t="shared" si="24"/>
        <v>36274797.833333336</v>
      </c>
      <c r="AD67" s="140">
        <f t="shared" si="24"/>
        <v>36274797.833333336</v>
      </c>
      <c r="AE67" s="140">
        <f t="shared" si="24"/>
        <v>36274797.833333336</v>
      </c>
      <c r="AF67" s="99">
        <v>108824393.5</v>
      </c>
      <c r="AG67" s="5"/>
      <c r="AH67" s="86"/>
      <c r="AI67" s="102">
        <v>108824394</v>
      </c>
      <c r="AJ67" s="58"/>
      <c r="AK67" s="98">
        <f t="shared" si="21"/>
        <v>108824393.5</v>
      </c>
      <c r="AL67" s="5"/>
      <c r="AM67" s="58"/>
      <c r="AN67" s="102">
        <v>108824394</v>
      </c>
      <c r="AO67" s="58"/>
      <c r="AP67" s="96">
        <f t="shared" si="22"/>
        <v>108824393.5</v>
      </c>
      <c r="AQ67" s="5"/>
      <c r="AR67" s="58"/>
      <c r="AS67" s="102">
        <v>108824394</v>
      </c>
      <c r="AT67" s="58"/>
      <c r="AU67" s="97">
        <f t="shared" si="23"/>
        <v>108824393.5</v>
      </c>
      <c r="AV67" s="5"/>
      <c r="AW67" s="58"/>
      <c r="AX67" s="102">
        <v>108824394</v>
      </c>
      <c r="AY67" s="58"/>
      <c r="AZ67" s="122">
        <f t="shared" si="10"/>
        <v>435297574</v>
      </c>
      <c r="BA67" s="179"/>
      <c r="BB67" s="69"/>
    </row>
    <row r="68" spans="1:54" ht="25.5">
      <c r="A68" s="248"/>
      <c r="B68" s="248"/>
      <c r="C68" s="220"/>
      <c r="D68" s="220"/>
      <c r="E68" s="202"/>
      <c r="F68" s="205"/>
      <c r="G68" s="152">
        <v>28</v>
      </c>
      <c r="H68" s="152">
        <v>3</v>
      </c>
      <c r="I68" s="152">
        <v>11</v>
      </c>
      <c r="J68" s="152">
        <v>11</v>
      </c>
      <c r="K68" s="152">
        <v>33</v>
      </c>
      <c r="L68" s="152">
        <v>91</v>
      </c>
      <c r="M68" s="152">
        <v>82</v>
      </c>
      <c r="N68" s="162" t="s">
        <v>403</v>
      </c>
      <c r="O68" s="164">
        <v>670320000</v>
      </c>
      <c r="P68" s="209"/>
      <c r="Q68" s="199"/>
      <c r="R68" s="180"/>
      <c r="S68" s="180"/>
      <c r="T68" s="140">
        <f t="shared" si="19"/>
        <v>55860000</v>
      </c>
      <c r="U68" s="140">
        <f t="shared" si="24"/>
        <v>55860000</v>
      </c>
      <c r="V68" s="140">
        <f t="shared" si="24"/>
        <v>55860000</v>
      </c>
      <c r="W68" s="140">
        <f t="shared" si="24"/>
        <v>55860000</v>
      </c>
      <c r="X68" s="140">
        <f t="shared" si="24"/>
        <v>55860000</v>
      </c>
      <c r="Y68" s="140">
        <f t="shared" si="24"/>
        <v>55860000</v>
      </c>
      <c r="Z68" s="140">
        <f t="shared" si="24"/>
        <v>55860000</v>
      </c>
      <c r="AA68" s="140">
        <f t="shared" si="24"/>
        <v>55860000</v>
      </c>
      <c r="AB68" s="140">
        <f t="shared" si="24"/>
        <v>55860000</v>
      </c>
      <c r="AC68" s="140">
        <f t="shared" si="24"/>
        <v>55860000</v>
      </c>
      <c r="AD68" s="140">
        <f t="shared" si="24"/>
        <v>55860000</v>
      </c>
      <c r="AE68" s="140">
        <f t="shared" si="24"/>
        <v>55860000</v>
      </c>
      <c r="AF68" s="99">
        <v>167580000</v>
      </c>
      <c r="AG68" s="5"/>
      <c r="AH68" s="86"/>
      <c r="AI68" s="102">
        <v>167580000</v>
      </c>
      <c r="AJ68" s="58"/>
      <c r="AK68" s="98">
        <f t="shared" si="21"/>
        <v>167580000</v>
      </c>
      <c r="AL68" s="5"/>
      <c r="AM68" s="58"/>
      <c r="AN68" s="102">
        <v>167580000</v>
      </c>
      <c r="AO68" s="58"/>
      <c r="AP68" s="96">
        <f t="shared" si="22"/>
        <v>167580000</v>
      </c>
      <c r="AQ68" s="5"/>
      <c r="AR68" s="58"/>
      <c r="AS68" s="102">
        <v>167580000</v>
      </c>
      <c r="AT68" s="58"/>
      <c r="AU68" s="97">
        <f t="shared" si="23"/>
        <v>167580000</v>
      </c>
      <c r="AV68" s="5"/>
      <c r="AW68" s="58"/>
      <c r="AX68" s="102">
        <v>167580000</v>
      </c>
      <c r="AY68" s="58"/>
      <c r="AZ68" s="122">
        <f t="shared" si="10"/>
        <v>670320000</v>
      </c>
      <c r="BA68" s="179"/>
      <c r="BB68" s="69"/>
    </row>
    <row r="69" spans="1:54" ht="25.5">
      <c r="A69" s="248"/>
      <c r="B69" s="248"/>
      <c r="C69" s="220"/>
      <c r="D69" s="220"/>
      <c r="E69" s="202"/>
      <c r="F69" s="205"/>
      <c r="G69" s="152">
        <v>28</v>
      </c>
      <c r="H69" s="152">
        <v>3</v>
      </c>
      <c r="I69" s="152">
        <v>33</v>
      </c>
      <c r="J69" s="152">
        <v>11</v>
      </c>
      <c r="K69" s="152">
        <v>933</v>
      </c>
      <c r="L69" s="152">
        <v>91</v>
      </c>
      <c r="M69" s="152">
        <v>1</v>
      </c>
      <c r="N69" s="162" t="s">
        <v>404</v>
      </c>
      <c r="O69" s="164">
        <v>993708619.775</v>
      </c>
      <c r="P69" s="209"/>
      <c r="Q69" s="199"/>
      <c r="R69" s="180"/>
      <c r="S69" s="180"/>
      <c r="T69" s="140"/>
      <c r="U69" s="140"/>
      <c r="V69" s="140"/>
      <c r="W69" s="140"/>
      <c r="X69" s="140"/>
      <c r="Y69" s="140"/>
      <c r="Z69" s="140"/>
      <c r="AA69" s="140"/>
      <c r="AB69" s="140"/>
      <c r="AC69" s="140"/>
      <c r="AD69" s="140"/>
      <c r="AE69" s="140"/>
      <c r="AF69" s="99"/>
      <c r="AG69" s="5"/>
      <c r="AH69" s="86"/>
      <c r="AI69" s="102"/>
      <c r="AJ69" s="58"/>
      <c r="AK69" s="98"/>
      <c r="AL69" s="5"/>
      <c r="AM69" s="58"/>
      <c r="AN69" s="102"/>
      <c r="AO69" s="58"/>
      <c r="AP69" s="96"/>
      <c r="AQ69" s="5"/>
      <c r="AR69" s="58"/>
      <c r="AS69" s="102"/>
      <c r="AT69" s="58"/>
      <c r="AU69" s="97"/>
      <c r="AV69" s="5"/>
      <c r="AW69" s="58"/>
      <c r="AX69" s="102"/>
      <c r="AY69" s="58"/>
      <c r="AZ69" s="122"/>
      <c r="BA69" s="179"/>
      <c r="BB69" s="69"/>
    </row>
    <row r="70" spans="1:54" ht="15" customHeight="1">
      <c r="A70" s="248"/>
      <c r="B70" s="248"/>
      <c r="C70" s="220"/>
      <c r="D70" s="220"/>
      <c r="E70" s="202"/>
      <c r="F70" s="205"/>
      <c r="G70" s="152">
        <v>28</v>
      </c>
      <c r="H70" s="152">
        <v>3</v>
      </c>
      <c r="I70" s="152">
        <v>11</v>
      </c>
      <c r="J70" s="152">
        <v>11</v>
      </c>
      <c r="K70" s="152">
        <v>33</v>
      </c>
      <c r="L70" s="152">
        <v>91</v>
      </c>
      <c r="M70" s="152">
        <v>83</v>
      </c>
      <c r="N70" s="356" t="s">
        <v>406</v>
      </c>
      <c r="O70" s="164">
        <v>20000000</v>
      </c>
      <c r="P70" s="209"/>
      <c r="Q70" s="199"/>
      <c r="R70" s="180"/>
      <c r="S70" s="180"/>
      <c r="T70" s="140">
        <f t="shared" si="19"/>
        <v>1666666.6666666667</v>
      </c>
      <c r="U70" s="140">
        <f t="shared" si="24"/>
        <v>1666666.6666666667</v>
      </c>
      <c r="V70" s="140">
        <f t="shared" si="24"/>
        <v>1666666.6666666667</v>
      </c>
      <c r="W70" s="140">
        <f t="shared" si="24"/>
        <v>1666666.6666666667</v>
      </c>
      <c r="X70" s="140">
        <f t="shared" si="24"/>
        <v>1666666.6666666667</v>
      </c>
      <c r="Y70" s="140">
        <f t="shared" si="24"/>
        <v>1666666.6666666667</v>
      </c>
      <c r="Z70" s="140">
        <f t="shared" si="24"/>
        <v>1666666.6666666667</v>
      </c>
      <c r="AA70" s="140">
        <f t="shared" si="24"/>
        <v>1666666.6666666667</v>
      </c>
      <c r="AB70" s="140">
        <f t="shared" si="24"/>
        <v>1666666.6666666667</v>
      </c>
      <c r="AC70" s="140">
        <f t="shared" si="24"/>
        <v>1666666.6666666667</v>
      </c>
      <c r="AD70" s="140">
        <f t="shared" si="24"/>
        <v>1666666.6666666667</v>
      </c>
      <c r="AE70" s="140">
        <f t="shared" si="24"/>
        <v>1666666.6666666667</v>
      </c>
      <c r="AF70" s="99">
        <f aca="true" t="shared" si="25" ref="AF70:AF132">O70/4</f>
        <v>5000000</v>
      </c>
      <c r="AG70" s="5"/>
      <c r="AH70" s="86"/>
      <c r="AI70" s="102">
        <v>5000000</v>
      </c>
      <c r="AJ70" s="58"/>
      <c r="AK70" s="98">
        <f t="shared" si="21"/>
        <v>5000000</v>
      </c>
      <c r="AL70" s="5"/>
      <c r="AM70" s="58"/>
      <c r="AN70" s="102">
        <v>5000000</v>
      </c>
      <c r="AO70" s="58"/>
      <c r="AP70" s="96">
        <f t="shared" si="22"/>
        <v>5000000</v>
      </c>
      <c r="AQ70" s="5"/>
      <c r="AR70" s="58"/>
      <c r="AS70" s="102">
        <v>5000000</v>
      </c>
      <c r="AT70" s="58"/>
      <c r="AU70" s="97">
        <f t="shared" si="23"/>
        <v>5000000</v>
      </c>
      <c r="AV70" s="5"/>
      <c r="AW70" s="58"/>
      <c r="AX70" s="102">
        <v>5000000</v>
      </c>
      <c r="AY70" s="58"/>
      <c r="AZ70" s="122">
        <f t="shared" si="10"/>
        <v>20000000</v>
      </c>
      <c r="BA70" s="179"/>
      <c r="BB70" s="69"/>
    </row>
    <row r="71" spans="1:54" ht="22.5" customHeight="1">
      <c r="A71" s="248"/>
      <c r="B71" s="248"/>
      <c r="C71" s="220"/>
      <c r="D71" s="220"/>
      <c r="E71" s="202"/>
      <c r="F71" s="205"/>
      <c r="G71" s="152">
        <v>28</v>
      </c>
      <c r="H71" s="152">
        <v>3</v>
      </c>
      <c r="I71" s="152">
        <v>33</v>
      </c>
      <c r="J71" s="152">
        <v>11</v>
      </c>
      <c r="K71" s="152">
        <v>233</v>
      </c>
      <c r="L71" s="152">
        <v>91</v>
      </c>
      <c r="M71" s="152">
        <v>25</v>
      </c>
      <c r="N71" s="357"/>
      <c r="O71" s="164">
        <v>23391515722</v>
      </c>
      <c r="P71" s="209"/>
      <c r="Q71" s="199"/>
      <c r="R71" s="180"/>
      <c r="S71" s="180"/>
      <c r="T71" s="140">
        <f t="shared" si="19"/>
        <v>1949292976.8333333</v>
      </c>
      <c r="U71" s="140">
        <f t="shared" si="24"/>
        <v>1949292976.8333333</v>
      </c>
      <c r="V71" s="140">
        <f t="shared" si="24"/>
        <v>1949292976.8333333</v>
      </c>
      <c r="W71" s="140">
        <f t="shared" si="24"/>
        <v>1949292976.8333333</v>
      </c>
      <c r="X71" s="140">
        <f t="shared" si="24"/>
        <v>1949292976.8333333</v>
      </c>
      <c r="Y71" s="140">
        <f t="shared" si="24"/>
        <v>1949292976.8333333</v>
      </c>
      <c r="Z71" s="140">
        <f t="shared" si="24"/>
        <v>1949292976.8333333</v>
      </c>
      <c r="AA71" s="140">
        <f t="shared" si="24"/>
        <v>1949292976.8333333</v>
      </c>
      <c r="AB71" s="140">
        <f t="shared" si="24"/>
        <v>1949292976.8333333</v>
      </c>
      <c r="AC71" s="140">
        <f t="shared" si="24"/>
        <v>1949292976.8333333</v>
      </c>
      <c r="AD71" s="140">
        <f t="shared" si="24"/>
        <v>1949292976.8333333</v>
      </c>
      <c r="AE71" s="140">
        <f t="shared" si="24"/>
        <v>1949292976.8333333</v>
      </c>
      <c r="AF71" s="99">
        <f t="shared" si="25"/>
        <v>5847878930.5</v>
      </c>
      <c r="AG71" s="102">
        <v>5847878931</v>
      </c>
      <c r="AH71" s="86"/>
      <c r="AI71" s="58"/>
      <c r="AJ71" s="58"/>
      <c r="AK71" s="98">
        <f t="shared" si="21"/>
        <v>5847878930.5</v>
      </c>
      <c r="AL71" s="102">
        <v>5847878931</v>
      </c>
      <c r="AM71" s="58"/>
      <c r="AN71" s="58"/>
      <c r="AO71" s="58"/>
      <c r="AP71" s="96">
        <f t="shared" si="22"/>
        <v>5847878930.5</v>
      </c>
      <c r="AQ71" s="102">
        <v>5847878931</v>
      </c>
      <c r="AR71" s="58"/>
      <c r="AS71" s="58"/>
      <c r="AT71" s="58"/>
      <c r="AU71" s="97">
        <f t="shared" si="23"/>
        <v>5847878930.5</v>
      </c>
      <c r="AV71" s="102">
        <v>5847878931</v>
      </c>
      <c r="AW71" s="58"/>
      <c r="AX71" s="58"/>
      <c r="AY71" s="58"/>
      <c r="AZ71" s="122">
        <f t="shared" si="10"/>
        <v>23391515722</v>
      </c>
      <c r="BA71" s="179"/>
      <c r="BB71" s="69"/>
    </row>
    <row r="72" spans="1:54" ht="15">
      <c r="A72" s="248"/>
      <c r="B72" s="248"/>
      <c r="C72" s="220"/>
      <c r="D72" s="220"/>
      <c r="E72" s="202"/>
      <c r="F72" s="205"/>
      <c r="G72" s="152">
        <v>28</v>
      </c>
      <c r="H72" s="152">
        <v>3</v>
      </c>
      <c r="I72" s="152">
        <v>33</v>
      </c>
      <c r="J72" s="152">
        <v>11</v>
      </c>
      <c r="K72" s="152">
        <v>133</v>
      </c>
      <c r="L72" s="152">
        <v>91</v>
      </c>
      <c r="M72" s="152">
        <v>1</v>
      </c>
      <c r="N72" s="357"/>
      <c r="O72" s="164">
        <v>3621713853.84</v>
      </c>
      <c r="P72" s="209"/>
      <c r="Q72" s="199"/>
      <c r="R72" s="180"/>
      <c r="S72" s="180"/>
      <c r="T72" s="140">
        <f t="shared" si="19"/>
        <v>301809487.82</v>
      </c>
      <c r="U72" s="140">
        <f t="shared" si="24"/>
        <v>301809487.82</v>
      </c>
      <c r="V72" s="140">
        <f t="shared" si="24"/>
        <v>301809487.82</v>
      </c>
      <c r="W72" s="140">
        <f t="shared" si="24"/>
        <v>301809487.82</v>
      </c>
      <c r="X72" s="140">
        <f t="shared" si="24"/>
        <v>301809487.82</v>
      </c>
      <c r="Y72" s="140">
        <f t="shared" si="24"/>
        <v>301809487.82</v>
      </c>
      <c r="Z72" s="140">
        <f t="shared" si="24"/>
        <v>301809487.82</v>
      </c>
      <c r="AA72" s="140">
        <f t="shared" si="24"/>
        <v>301809487.82</v>
      </c>
      <c r="AB72" s="140">
        <f t="shared" si="24"/>
        <v>301809487.82</v>
      </c>
      <c r="AC72" s="140">
        <f t="shared" si="24"/>
        <v>301809487.82</v>
      </c>
      <c r="AD72" s="140">
        <f t="shared" si="24"/>
        <v>301809487.82</v>
      </c>
      <c r="AE72" s="140">
        <f t="shared" si="24"/>
        <v>301809487.82</v>
      </c>
      <c r="AF72" s="99">
        <f t="shared" si="25"/>
        <v>905428463.46</v>
      </c>
      <c r="AG72" s="102">
        <v>905428463</v>
      </c>
      <c r="AH72" s="86"/>
      <c r="AI72" s="58"/>
      <c r="AJ72" s="58"/>
      <c r="AK72" s="98">
        <f t="shared" si="21"/>
        <v>905428463.46</v>
      </c>
      <c r="AL72" s="102">
        <v>905428463</v>
      </c>
      <c r="AM72" s="58"/>
      <c r="AN72" s="58"/>
      <c r="AO72" s="58"/>
      <c r="AP72" s="96">
        <f t="shared" si="22"/>
        <v>905428463.46</v>
      </c>
      <c r="AQ72" s="102">
        <v>905428463</v>
      </c>
      <c r="AR72" s="58"/>
      <c r="AS72" s="58"/>
      <c r="AT72" s="58"/>
      <c r="AU72" s="97">
        <f t="shared" si="23"/>
        <v>905428463.46</v>
      </c>
      <c r="AV72" s="102">
        <v>905428463</v>
      </c>
      <c r="AW72" s="58"/>
      <c r="AX72" s="58"/>
      <c r="AY72" s="58"/>
      <c r="AZ72" s="122">
        <f t="shared" si="10"/>
        <v>3621713853.84</v>
      </c>
      <c r="BA72" s="179"/>
      <c r="BB72" s="69"/>
    </row>
    <row r="73" spans="1:54" ht="15">
      <c r="A73" s="248"/>
      <c r="B73" s="248"/>
      <c r="C73" s="220"/>
      <c r="D73" s="220"/>
      <c r="E73" s="202"/>
      <c r="F73" s="205"/>
      <c r="G73" s="152">
        <v>28</v>
      </c>
      <c r="H73" s="152">
        <v>3</v>
      </c>
      <c r="I73" s="152">
        <v>33</v>
      </c>
      <c r="J73" s="152">
        <v>11</v>
      </c>
      <c r="K73" s="152">
        <v>133</v>
      </c>
      <c r="L73" s="152">
        <v>91</v>
      </c>
      <c r="M73" s="152">
        <v>2</v>
      </c>
      <c r="N73" s="357"/>
      <c r="O73" s="164">
        <v>10832023.200000001</v>
      </c>
      <c r="P73" s="209"/>
      <c r="Q73" s="199"/>
      <c r="R73" s="180"/>
      <c r="S73" s="180"/>
      <c r="T73" s="140">
        <f t="shared" si="19"/>
        <v>902668.6000000001</v>
      </c>
      <c r="U73" s="140">
        <f t="shared" si="24"/>
        <v>902668.6000000001</v>
      </c>
      <c r="V73" s="140">
        <f t="shared" si="24"/>
        <v>902668.6000000001</v>
      </c>
      <c r="W73" s="140">
        <f t="shared" si="24"/>
        <v>902668.6000000001</v>
      </c>
      <c r="X73" s="140">
        <f t="shared" si="24"/>
        <v>902668.6000000001</v>
      </c>
      <c r="Y73" s="140">
        <f t="shared" si="24"/>
        <v>902668.6000000001</v>
      </c>
      <c r="Z73" s="140">
        <f t="shared" si="24"/>
        <v>902668.6000000001</v>
      </c>
      <c r="AA73" s="140">
        <f t="shared" si="24"/>
        <v>902668.6000000001</v>
      </c>
      <c r="AB73" s="140">
        <f t="shared" si="24"/>
        <v>902668.6000000001</v>
      </c>
      <c r="AC73" s="140">
        <f t="shared" si="24"/>
        <v>902668.6000000001</v>
      </c>
      <c r="AD73" s="140">
        <f t="shared" si="24"/>
        <v>902668.6000000001</v>
      </c>
      <c r="AE73" s="140">
        <f t="shared" si="24"/>
        <v>902668.6000000001</v>
      </c>
      <c r="AF73" s="99">
        <f t="shared" si="25"/>
        <v>2708005.8000000003</v>
      </c>
      <c r="AG73" s="102">
        <v>2708006</v>
      </c>
      <c r="AH73" s="86"/>
      <c r="AI73" s="58"/>
      <c r="AJ73" s="58"/>
      <c r="AK73" s="98">
        <f t="shared" si="21"/>
        <v>2708005.8000000003</v>
      </c>
      <c r="AL73" s="102">
        <v>2708006</v>
      </c>
      <c r="AM73" s="58"/>
      <c r="AN73" s="58"/>
      <c r="AO73" s="58"/>
      <c r="AP73" s="96">
        <f t="shared" si="22"/>
        <v>2708005.8000000003</v>
      </c>
      <c r="AQ73" s="102">
        <v>2708006</v>
      </c>
      <c r="AR73" s="58"/>
      <c r="AS73" s="58"/>
      <c r="AT73" s="58"/>
      <c r="AU73" s="97">
        <f t="shared" si="23"/>
        <v>2708005.8000000003</v>
      </c>
      <c r="AV73" s="102">
        <v>2708006</v>
      </c>
      <c r="AW73" s="58"/>
      <c r="AX73" s="58"/>
      <c r="AY73" s="58"/>
      <c r="AZ73" s="122">
        <f t="shared" si="10"/>
        <v>10832023.200000001</v>
      </c>
      <c r="BA73" s="179"/>
      <c r="BB73" s="69"/>
    </row>
    <row r="74" spans="1:54" ht="15">
      <c r="A74" s="248"/>
      <c r="B74" s="248"/>
      <c r="C74" s="220"/>
      <c r="D74" s="220"/>
      <c r="E74" s="202"/>
      <c r="F74" s="205"/>
      <c r="G74" s="152">
        <v>28</v>
      </c>
      <c r="H74" s="152">
        <v>3</v>
      </c>
      <c r="I74" s="152">
        <v>33</v>
      </c>
      <c r="J74" s="152">
        <v>11</v>
      </c>
      <c r="K74" s="152">
        <v>133</v>
      </c>
      <c r="L74" s="152">
        <v>91</v>
      </c>
      <c r="M74" s="152">
        <v>3</v>
      </c>
      <c r="N74" s="357"/>
      <c r="O74" s="164">
        <v>41982185.176</v>
      </c>
      <c r="P74" s="209"/>
      <c r="Q74" s="199"/>
      <c r="R74" s="180"/>
      <c r="S74" s="180"/>
      <c r="T74" s="140">
        <f t="shared" si="19"/>
        <v>3498515.4313333333</v>
      </c>
      <c r="U74" s="140">
        <f t="shared" si="24"/>
        <v>3498515.4313333333</v>
      </c>
      <c r="V74" s="140">
        <f t="shared" si="24"/>
        <v>3498515.4313333333</v>
      </c>
      <c r="W74" s="140">
        <f t="shared" si="24"/>
        <v>3498515.4313333333</v>
      </c>
      <c r="X74" s="140">
        <f t="shared" si="24"/>
        <v>3498515.4313333333</v>
      </c>
      <c r="Y74" s="140">
        <f t="shared" si="24"/>
        <v>3498515.4313333333</v>
      </c>
      <c r="Z74" s="140">
        <f t="shared" si="24"/>
        <v>3498515.4313333333</v>
      </c>
      <c r="AA74" s="140">
        <f t="shared" si="24"/>
        <v>3498515.4313333333</v>
      </c>
      <c r="AB74" s="140">
        <f t="shared" si="24"/>
        <v>3498515.4313333333</v>
      </c>
      <c r="AC74" s="140">
        <f t="shared" si="24"/>
        <v>3498515.4313333333</v>
      </c>
      <c r="AD74" s="140">
        <f t="shared" si="24"/>
        <v>3498515.4313333333</v>
      </c>
      <c r="AE74" s="140">
        <f t="shared" si="24"/>
        <v>3498515.4313333333</v>
      </c>
      <c r="AF74" s="99">
        <f t="shared" si="25"/>
        <v>10495546.294</v>
      </c>
      <c r="AG74" s="102">
        <v>10495546</v>
      </c>
      <c r="AH74" s="86"/>
      <c r="AI74" s="58"/>
      <c r="AJ74" s="58"/>
      <c r="AK74" s="98">
        <f t="shared" si="21"/>
        <v>10495546.294</v>
      </c>
      <c r="AL74" s="102">
        <v>10495546</v>
      </c>
      <c r="AM74" s="58"/>
      <c r="AN74" s="58"/>
      <c r="AO74" s="58"/>
      <c r="AP74" s="96">
        <f t="shared" si="22"/>
        <v>10495546.294</v>
      </c>
      <c r="AQ74" s="102">
        <v>10495546</v>
      </c>
      <c r="AR74" s="58"/>
      <c r="AS74" s="58"/>
      <c r="AT74" s="58"/>
      <c r="AU74" s="97">
        <f t="shared" si="23"/>
        <v>10495546.294</v>
      </c>
      <c r="AV74" s="102">
        <v>10495546</v>
      </c>
      <c r="AW74" s="58"/>
      <c r="AX74" s="58"/>
      <c r="AY74" s="58"/>
      <c r="AZ74" s="122">
        <f t="shared" si="10"/>
        <v>41982185.176</v>
      </c>
      <c r="BA74" s="179"/>
      <c r="BB74" s="69"/>
    </row>
    <row r="75" spans="1:54" ht="15">
      <c r="A75" s="248"/>
      <c r="B75" s="248"/>
      <c r="C75" s="220"/>
      <c r="D75" s="220"/>
      <c r="E75" s="202"/>
      <c r="F75" s="205"/>
      <c r="G75" s="152">
        <v>28</v>
      </c>
      <c r="H75" s="152">
        <v>3</v>
      </c>
      <c r="I75" s="152">
        <v>33</v>
      </c>
      <c r="J75" s="152">
        <v>11</v>
      </c>
      <c r="K75" s="152">
        <v>133</v>
      </c>
      <c r="L75" s="152">
        <v>91</v>
      </c>
      <c r="M75" s="152">
        <v>4</v>
      </c>
      <c r="N75" s="357"/>
      <c r="O75" s="164">
        <v>329491200</v>
      </c>
      <c r="P75" s="209"/>
      <c r="Q75" s="199"/>
      <c r="R75" s="180"/>
      <c r="S75" s="180"/>
      <c r="T75" s="140">
        <f t="shared" si="19"/>
        <v>27457600</v>
      </c>
      <c r="U75" s="140">
        <f t="shared" si="24"/>
        <v>27457600</v>
      </c>
      <c r="V75" s="140">
        <f t="shared" si="24"/>
        <v>27457600</v>
      </c>
      <c r="W75" s="140">
        <f t="shared" si="24"/>
        <v>27457600</v>
      </c>
      <c r="X75" s="140">
        <f t="shared" si="24"/>
        <v>27457600</v>
      </c>
      <c r="Y75" s="140">
        <f t="shared" si="24"/>
        <v>27457600</v>
      </c>
      <c r="Z75" s="140">
        <f t="shared" si="24"/>
        <v>27457600</v>
      </c>
      <c r="AA75" s="140">
        <f t="shared" si="24"/>
        <v>27457600</v>
      </c>
      <c r="AB75" s="140">
        <f t="shared" si="24"/>
        <v>27457600</v>
      </c>
      <c r="AC75" s="140">
        <f t="shared" si="24"/>
        <v>27457600</v>
      </c>
      <c r="AD75" s="140">
        <f t="shared" si="24"/>
        <v>27457600</v>
      </c>
      <c r="AE75" s="140">
        <f t="shared" si="24"/>
        <v>27457600</v>
      </c>
      <c r="AF75" s="99">
        <f t="shared" si="25"/>
        <v>82372800</v>
      </c>
      <c r="AG75" s="102">
        <v>82372800</v>
      </c>
      <c r="AH75" s="86"/>
      <c r="AI75" s="58"/>
      <c r="AJ75" s="58"/>
      <c r="AK75" s="98">
        <f t="shared" si="21"/>
        <v>82372800</v>
      </c>
      <c r="AL75" s="102">
        <v>82372800</v>
      </c>
      <c r="AM75" s="58"/>
      <c r="AN75" s="58"/>
      <c r="AO75" s="58"/>
      <c r="AP75" s="96">
        <f t="shared" si="22"/>
        <v>82372800</v>
      </c>
      <c r="AQ75" s="102">
        <v>82372800</v>
      </c>
      <c r="AR75" s="58"/>
      <c r="AS75" s="58"/>
      <c r="AT75" s="58"/>
      <c r="AU75" s="97">
        <f t="shared" si="23"/>
        <v>82372800</v>
      </c>
      <c r="AV75" s="102">
        <v>82372800</v>
      </c>
      <c r="AW75" s="58"/>
      <c r="AX75" s="58"/>
      <c r="AY75" s="58"/>
      <c r="AZ75" s="122">
        <f t="shared" si="10"/>
        <v>329491200</v>
      </c>
      <c r="BA75" s="179"/>
      <c r="BB75" s="69"/>
    </row>
    <row r="76" spans="1:54" ht="15">
      <c r="A76" s="248"/>
      <c r="B76" s="248"/>
      <c r="C76" s="220"/>
      <c r="D76" s="220"/>
      <c r="E76" s="202"/>
      <c r="F76" s="205"/>
      <c r="G76" s="152">
        <v>28</v>
      </c>
      <c r="H76" s="152">
        <v>3</v>
      </c>
      <c r="I76" s="152">
        <v>33</v>
      </c>
      <c r="J76" s="152">
        <v>11</v>
      </c>
      <c r="K76" s="152">
        <v>133</v>
      </c>
      <c r="L76" s="152">
        <v>91</v>
      </c>
      <c r="M76" s="152">
        <v>5</v>
      </c>
      <c r="N76" s="357"/>
      <c r="O76" s="164">
        <v>15720000</v>
      </c>
      <c r="P76" s="209"/>
      <c r="Q76" s="199"/>
      <c r="R76" s="180"/>
      <c r="S76" s="180"/>
      <c r="T76" s="140">
        <f t="shared" si="19"/>
        <v>1310000</v>
      </c>
      <c r="U76" s="140">
        <f t="shared" si="24"/>
        <v>1310000</v>
      </c>
      <c r="V76" s="140">
        <f t="shared" si="24"/>
        <v>1310000</v>
      </c>
      <c r="W76" s="140">
        <f t="shared" si="24"/>
        <v>1310000</v>
      </c>
      <c r="X76" s="140">
        <f t="shared" si="24"/>
        <v>1310000</v>
      </c>
      <c r="Y76" s="140">
        <f t="shared" si="24"/>
        <v>1310000</v>
      </c>
      <c r="Z76" s="140">
        <f t="shared" si="24"/>
        <v>1310000</v>
      </c>
      <c r="AA76" s="140">
        <f t="shared" si="24"/>
        <v>1310000</v>
      </c>
      <c r="AB76" s="140">
        <f t="shared" si="24"/>
        <v>1310000</v>
      </c>
      <c r="AC76" s="140">
        <f t="shared" si="24"/>
        <v>1310000</v>
      </c>
      <c r="AD76" s="140">
        <f t="shared" si="24"/>
        <v>1310000</v>
      </c>
      <c r="AE76" s="140">
        <f t="shared" si="24"/>
        <v>1310000</v>
      </c>
      <c r="AF76" s="99">
        <f t="shared" si="25"/>
        <v>3930000</v>
      </c>
      <c r="AG76" s="102">
        <v>3930000</v>
      </c>
      <c r="AH76" s="86"/>
      <c r="AI76" s="58"/>
      <c r="AJ76" s="58"/>
      <c r="AK76" s="98">
        <f t="shared" si="21"/>
        <v>3930000</v>
      </c>
      <c r="AL76" s="102">
        <v>3930000</v>
      </c>
      <c r="AM76" s="58"/>
      <c r="AN76" s="58"/>
      <c r="AO76" s="58"/>
      <c r="AP76" s="96">
        <f t="shared" si="22"/>
        <v>3930000</v>
      </c>
      <c r="AQ76" s="102">
        <v>3930000</v>
      </c>
      <c r="AR76" s="58"/>
      <c r="AS76" s="58"/>
      <c r="AT76" s="58"/>
      <c r="AU76" s="97">
        <f t="shared" si="23"/>
        <v>3930000</v>
      </c>
      <c r="AV76" s="102">
        <v>3930000</v>
      </c>
      <c r="AW76" s="58"/>
      <c r="AX76" s="58"/>
      <c r="AY76" s="58"/>
      <c r="AZ76" s="122">
        <f t="shared" si="10"/>
        <v>15720000</v>
      </c>
      <c r="BA76" s="179"/>
      <c r="BB76" s="69"/>
    </row>
    <row r="77" spans="1:54" ht="15">
      <c r="A77" s="248"/>
      <c r="B77" s="248"/>
      <c r="C77" s="220"/>
      <c r="D77" s="220"/>
      <c r="E77" s="202"/>
      <c r="F77" s="205"/>
      <c r="G77" s="152">
        <v>28</v>
      </c>
      <c r="H77" s="152">
        <v>3</v>
      </c>
      <c r="I77" s="152">
        <v>33</v>
      </c>
      <c r="J77" s="152">
        <v>11</v>
      </c>
      <c r="K77" s="152">
        <v>133</v>
      </c>
      <c r="L77" s="152">
        <v>91</v>
      </c>
      <c r="M77" s="152">
        <v>6</v>
      </c>
      <c r="N77" s="357"/>
      <c r="O77" s="164">
        <v>1101216766.1360002</v>
      </c>
      <c r="P77" s="209"/>
      <c r="Q77" s="199"/>
      <c r="R77" s="180"/>
      <c r="S77" s="180"/>
      <c r="T77" s="140">
        <f t="shared" si="19"/>
        <v>91768063.84466667</v>
      </c>
      <c r="U77" s="140">
        <f t="shared" si="24"/>
        <v>91768063.84466667</v>
      </c>
      <c r="V77" s="140">
        <f t="shared" si="24"/>
        <v>91768063.84466667</v>
      </c>
      <c r="W77" s="140">
        <f t="shared" si="24"/>
        <v>91768063.84466667</v>
      </c>
      <c r="X77" s="140">
        <f t="shared" si="24"/>
        <v>91768063.84466667</v>
      </c>
      <c r="Y77" s="140">
        <f t="shared" si="24"/>
        <v>91768063.84466667</v>
      </c>
      <c r="Z77" s="140">
        <f t="shared" si="24"/>
        <v>91768063.84466667</v>
      </c>
      <c r="AA77" s="140">
        <f t="shared" si="24"/>
        <v>91768063.84466667</v>
      </c>
      <c r="AB77" s="140">
        <f t="shared" si="24"/>
        <v>91768063.84466667</v>
      </c>
      <c r="AC77" s="140">
        <f t="shared" si="24"/>
        <v>91768063.84466667</v>
      </c>
      <c r="AD77" s="140">
        <f t="shared" si="24"/>
        <v>91768063.84466667</v>
      </c>
      <c r="AE77" s="140">
        <f t="shared" si="24"/>
        <v>91768063.84466667</v>
      </c>
      <c r="AF77" s="99">
        <f t="shared" si="25"/>
        <v>275304191.53400004</v>
      </c>
      <c r="AG77" s="102">
        <v>275304192</v>
      </c>
      <c r="AH77" s="86"/>
      <c r="AI77" s="58"/>
      <c r="AJ77" s="58"/>
      <c r="AK77" s="98">
        <f t="shared" si="21"/>
        <v>275304191.53400004</v>
      </c>
      <c r="AL77" s="102">
        <v>275304192</v>
      </c>
      <c r="AM77" s="58"/>
      <c r="AN77" s="58"/>
      <c r="AO77" s="58"/>
      <c r="AP77" s="96">
        <f t="shared" si="22"/>
        <v>275304191.53400004</v>
      </c>
      <c r="AQ77" s="102">
        <v>275304192</v>
      </c>
      <c r="AR77" s="58"/>
      <c r="AS77" s="58"/>
      <c r="AT77" s="58"/>
      <c r="AU77" s="97">
        <f t="shared" si="23"/>
        <v>275304191.53400004</v>
      </c>
      <c r="AV77" s="102">
        <v>275304192</v>
      </c>
      <c r="AW77" s="58"/>
      <c r="AX77" s="58"/>
      <c r="AY77" s="58"/>
      <c r="AZ77" s="122">
        <f t="shared" si="10"/>
        <v>1101216766.1360002</v>
      </c>
      <c r="BA77" s="179"/>
      <c r="BB77" s="69"/>
    </row>
    <row r="78" spans="1:54" ht="15">
      <c r="A78" s="248"/>
      <c r="B78" s="248"/>
      <c r="C78" s="220"/>
      <c r="D78" s="220"/>
      <c r="E78" s="202"/>
      <c r="F78" s="205"/>
      <c r="G78" s="152">
        <v>28</v>
      </c>
      <c r="H78" s="152">
        <v>3</v>
      </c>
      <c r="I78" s="152">
        <v>33</v>
      </c>
      <c r="J78" s="152">
        <v>11</v>
      </c>
      <c r="K78" s="152">
        <v>133</v>
      </c>
      <c r="L78" s="152">
        <v>91</v>
      </c>
      <c r="M78" s="152">
        <v>7</v>
      </c>
      <c r="N78" s="357"/>
      <c r="O78" s="164">
        <v>130066716.176</v>
      </c>
      <c r="P78" s="209"/>
      <c r="Q78" s="199"/>
      <c r="R78" s="180"/>
      <c r="S78" s="180"/>
      <c r="T78" s="140">
        <f t="shared" si="19"/>
        <v>10838893.014666667</v>
      </c>
      <c r="U78" s="140">
        <f t="shared" si="24"/>
        <v>10838893.014666667</v>
      </c>
      <c r="V78" s="140">
        <f t="shared" si="24"/>
        <v>10838893.014666667</v>
      </c>
      <c r="W78" s="140">
        <f t="shared" si="24"/>
        <v>10838893.014666667</v>
      </c>
      <c r="X78" s="140">
        <f t="shared" si="24"/>
        <v>10838893.014666667</v>
      </c>
      <c r="Y78" s="140">
        <f t="shared" si="24"/>
        <v>10838893.014666667</v>
      </c>
      <c r="Z78" s="140">
        <f t="shared" si="24"/>
        <v>10838893.014666667</v>
      </c>
      <c r="AA78" s="140">
        <f t="shared" si="24"/>
        <v>10838893.014666667</v>
      </c>
      <c r="AB78" s="140">
        <f t="shared" si="24"/>
        <v>10838893.014666667</v>
      </c>
      <c r="AC78" s="140">
        <f t="shared" si="24"/>
        <v>10838893.014666667</v>
      </c>
      <c r="AD78" s="140">
        <f t="shared" si="24"/>
        <v>10838893.014666667</v>
      </c>
      <c r="AE78" s="140">
        <f t="shared" si="24"/>
        <v>10838893.014666667</v>
      </c>
      <c r="AF78" s="99">
        <f t="shared" si="25"/>
        <v>32516679.044</v>
      </c>
      <c r="AG78" s="102">
        <v>32516679</v>
      </c>
      <c r="AH78" s="86"/>
      <c r="AI78" s="58"/>
      <c r="AJ78" s="58"/>
      <c r="AK78" s="98">
        <f t="shared" si="21"/>
        <v>32516679.044</v>
      </c>
      <c r="AL78" s="102">
        <v>32516679</v>
      </c>
      <c r="AM78" s="58"/>
      <c r="AN78" s="58"/>
      <c r="AO78" s="58"/>
      <c r="AP78" s="96">
        <f t="shared" si="22"/>
        <v>32516679.044</v>
      </c>
      <c r="AQ78" s="102">
        <v>32516679</v>
      </c>
      <c r="AR78" s="58"/>
      <c r="AS78" s="58"/>
      <c r="AT78" s="58"/>
      <c r="AU78" s="97">
        <f t="shared" si="23"/>
        <v>32516679.044</v>
      </c>
      <c r="AV78" s="102">
        <v>32516679</v>
      </c>
      <c r="AW78" s="58"/>
      <c r="AX78" s="58"/>
      <c r="AY78" s="58"/>
      <c r="AZ78" s="122">
        <f t="shared" si="10"/>
        <v>130066716.176</v>
      </c>
      <c r="BA78" s="179"/>
      <c r="BB78" s="69"/>
    </row>
    <row r="79" spans="1:54" ht="15">
      <c r="A79" s="248"/>
      <c r="B79" s="248"/>
      <c r="C79" s="220"/>
      <c r="D79" s="220"/>
      <c r="E79" s="202"/>
      <c r="F79" s="205"/>
      <c r="G79" s="152">
        <v>28</v>
      </c>
      <c r="H79" s="152">
        <v>3</v>
      </c>
      <c r="I79" s="152">
        <v>33</v>
      </c>
      <c r="J79" s="152">
        <v>11</v>
      </c>
      <c r="K79" s="152">
        <v>133</v>
      </c>
      <c r="L79" s="152">
        <v>91</v>
      </c>
      <c r="M79" s="152">
        <v>8</v>
      </c>
      <c r="N79" s="357"/>
      <c r="O79" s="164">
        <v>176035285.84800002</v>
      </c>
      <c r="P79" s="209"/>
      <c r="Q79" s="199"/>
      <c r="R79" s="180"/>
      <c r="S79" s="180"/>
      <c r="T79" s="140">
        <f t="shared" si="19"/>
        <v>14669607.154000001</v>
      </c>
      <c r="U79" s="140">
        <f t="shared" si="24"/>
        <v>14669607.154000001</v>
      </c>
      <c r="V79" s="140">
        <f t="shared" si="24"/>
        <v>14669607.154000001</v>
      </c>
      <c r="W79" s="140">
        <f t="shared" si="24"/>
        <v>14669607.154000001</v>
      </c>
      <c r="X79" s="140">
        <f t="shared" si="24"/>
        <v>14669607.154000001</v>
      </c>
      <c r="Y79" s="140">
        <f t="shared" si="24"/>
        <v>14669607.154000001</v>
      </c>
      <c r="Z79" s="140">
        <f t="shared" si="24"/>
        <v>14669607.154000001</v>
      </c>
      <c r="AA79" s="140">
        <f t="shared" si="24"/>
        <v>14669607.154000001</v>
      </c>
      <c r="AB79" s="140">
        <f t="shared" si="24"/>
        <v>14669607.154000001</v>
      </c>
      <c r="AC79" s="140">
        <f t="shared" si="24"/>
        <v>14669607.154000001</v>
      </c>
      <c r="AD79" s="140">
        <f t="shared" si="24"/>
        <v>14669607.154000001</v>
      </c>
      <c r="AE79" s="140">
        <f t="shared" si="24"/>
        <v>14669607.154000001</v>
      </c>
      <c r="AF79" s="99">
        <f t="shared" si="25"/>
        <v>44008821.462000005</v>
      </c>
      <c r="AG79" s="102">
        <v>44008821</v>
      </c>
      <c r="AH79" s="86"/>
      <c r="AI79" s="58"/>
      <c r="AJ79" s="58"/>
      <c r="AK79" s="98">
        <f t="shared" si="21"/>
        <v>44008821.462000005</v>
      </c>
      <c r="AL79" s="102">
        <v>44008821</v>
      </c>
      <c r="AM79" s="58"/>
      <c r="AN79" s="58"/>
      <c r="AO79" s="58"/>
      <c r="AP79" s="96">
        <f t="shared" si="22"/>
        <v>44008821.462000005</v>
      </c>
      <c r="AQ79" s="102">
        <v>44008821</v>
      </c>
      <c r="AR79" s="58"/>
      <c r="AS79" s="58"/>
      <c r="AT79" s="58"/>
      <c r="AU79" s="97">
        <f t="shared" si="23"/>
        <v>44008821.462000005</v>
      </c>
      <c r="AV79" s="102">
        <v>44008821</v>
      </c>
      <c r="AW79" s="58"/>
      <c r="AX79" s="58"/>
      <c r="AY79" s="58"/>
      <c r="AZ79" s="122">
        <f t="shared" si="10"/>
        <v>176035285.84800002</v>
      </c>
      <c r="BA79" s="179"/>
      <c r="BB79" s="69"/>
    </row>
    <row r="80" spans="1:54" ht="15">
      <c r="A80" s="248"/>
      <c r="B80" s="248"/>
      <c r="C80" s="220"/>
      <c r="D80" s="220"/>
      <c r="E80" s="202"/>
      <c r="F80" s="205"/>
      <c r="G80" s="152">
        <v>28</v>
      </c>
      <c r="H80" s="152">
        <v>3</v>
      </c>
      <c r="I80" s="152">
        <v>33</v>
      </c>
      <c r="J80" s="152">
        <v>11</v>
      </c>
      <c r="K80" s="152">
        <v>133</v>
      </c>
      <c r="L80" s="152">
        <v>91</v>
      </c>
      <c r="M80" s="152">
        <v>9</v>
      </c>
      <c r="N80" s="357"/>
      <c r="O80" s="164">
        <v>145058451.544</v>
      </c>
      <c r="P80" s="209"/>
      <c r="Q80" s="199"/>
      <c r="R80" s="180"/>
      <c r="S80" s="180"/>
      <c r="T80" s="140">
        <f t="shared" si="19"/>
        <v>12088204.295333333</v>
      </c>
      <c r="U80" s="140">
        <f t="shared" si="24"/>
        <v>12088204.295333333</v>
      </c>
      <c r="V80" s="140">
        <f t="shared" si="24"/>
        <v>12088204.295333333</v>
      </c>
      <c r="W80" s="140">
        <f t="shared" si="24"/>
        <v>12088204.295333333</v>
      </c>
      <c r="X80" s="140">
        <f t="shared" si="24"/>
        <v>12088204.295333333</v>
      </c>
      <c r="Y80" s="140">
        <f t="shared" si="24"/>
        <v>12088204.295333333</v>
      </c>
      <c r="Z80" s="140">
        <f t="shared" si="24"/>
        <v>12088204.295333333</v>
      </c>
      <c r="AA80" s="140">
        <f t="shared" si="24"/>
        <v>12088204.295333333</v>
      </c>
      <c r="AB80" s="140">
        <f t="shared" si="24"/>
        <v>12088204.295333333</v>
      </c>
      <c r="AC80" s="140">
        <f t="shared" si="24"/>
        <v>12088204.295333333</v>
      </c>
      <c r="AD80" s="140">
        <f t="shared" si="24"/>
        <v>12088204.295333333</v>
      </c>
      <c r="AE80" s="140">
        <f t="shared" si="24"/>
        <v>12088204.295333333</v>
      </c>
      <c r="AF80" s="99">
        <f t="shared" si="25"/>
        <v>36264612.886</v>
      </c>
      <c r="AG80" s="102">
        <v>36264613</v>
      </c>
      <c r="AH80" s="86"/>
      <c r="AI80" s="58"/>
      <c r="AJ80" s="58"/>
      <c r="AK80" s="98">
        <f t="shared" si="21"/>
        <v>36264612.886</v>
      </c>
      <c r="AL80" s="102">
        <v>36264613</v>
      </c>
      <c r="AM80" s="58"/>
      <c r="AN80" s="58"/>
      <c r="AO80" s="58"/>
      <c r="AP80" s="96">
        <f t="shared" si="22"/>
        <v>36264612.886</v>
      </c>
      <c r="AQ80" s="102">
        <v>36264613</v>
      </c>
      <c r="AR80" s="58"/>
      <c r="AS80" s="58"/>
      <c r="AT80" s="58"/>
      <c r="AU80" s="97">
        <f t="shared" si="23"/>
        <v>36264612.886</v>
      </c>
      <c r="AV80" s="102">
        <v>36264613</v>
      </c>
      <c r="AW80" s="58"/>
      <c r="AX80" s="58"/>
      <c r="AY80" s="58"/>
      <c r="AZ80" s="122">
        <f t="shared" si="10"/>
        <v>145058451.544</v>
      </c>
      <c r="BA80" s="179"/>
      <c r="BB80" s="69"/>
    </row>
    <row r="81" spans="1:54" ht="15">
      <c r="A81" s="248"/>
      <c r="B81" s="248"/>
      <c r="C81" s="220"/>
      <c r="D81" s="220"/>
      <c r="E81" s="202"/>
      <c r="F81" s="205"/>
      <c r="G81" s="152">
        <v>28</v>
      </c>
      <c r="H81" s="152">
        <v>3</v>
      </c>
      <c r="I81" s="152">
        <v>33</v>
      </c>
      <c r="J81" s="152">
        <v>11</v>
      </c>
      <c r="K81" s="152">
        <v>133</v>
      </c>
      <c r="L81" s="152">
        <v>91</v>
      </c>
      <c r="M81" s="152">
        <v>10</v>
      </c>
      <c r="N81" s="357"/>
      <c r="O81" s="164">
        <v>222618975.976</v>
      </c>
      <c r="P81" s="209"/>
      <c r="Q81" s="199"/>
      <c r="R81" s="180"/>
      <c r="S81" s="180"/>
      <c r="T81" s="140">
        <f t="shared" si="19"/>
        <v>18551581.331333335</v>
      </c>
      <c r="U81" s="140">
        <f t="shared" si="24"/>
        <v>18551581.331333335</v>
      </c>
      <c r="V81" s="140">
        <f t="shared" si="24"/>
        <v>18551581.331333335</v>
      </c>
      <c r="W81" s="140">
        <f t="shared" si="24"/>
        <v>18551581.331333335</v>
      </c>
      <c r="X81" s="140">
        <f t="shared" si="24"/>
        <v>18551581.331333335</v>
      </c>
      <c r="Y81" s="140">
        <f t="shared" si="24"/>
        <v>18551581.331333335</v>
      </c>
      <c r="Z81" s="140">
        <f t="shared" si="24"/>
        <v>18551581.331333335</v>
      </c>
      <c r="AA81" s="140">
        <f t="shared" si="24"/>
        <v>18551581.331333335</v>
      </c>
      <c r="AB81" s="140">
        <f t="shared" si="24"/>
        <v>18551581.331333335</v>
      </c>
      <c r="AC81" s="140">
        <f t="shared" si="24"/>
        <v>18551581.331333335</v>
      </c>
      <c r="AD81" s="140">
        <f t="shared" si="24"/>
        <v>18551581.331333335</v>
      </c>
      <c r="AE81" s="140">
        <f t="shared" si="24"/>
        <v>18551581.331333335</v>
      </c>
      <c r="AF81" s="99">
        <f t="shared" si="25"/>
        <v>55654743.994</v>
      </c>
      <c r="AG81" s="102">
        <v>55654744</v>
      </c>
      <c r="AH81" s="86"/>
      <c r="AI81" s="58"/>
      <c r="AJ81" s="58"/>
      <c r="AK81" s="98">
        <f t="shared" si="21"/>
        <v>55654743.994</v>
      </c>
      <c r="AL81" s="102">
        <v>55654744</v>
      </c>
      <c r="AM81" s="58"/>
      <c r="AN81" s="58"/>
      <c r="AO81" s="58"/>
      <c r="AP81" s="96">
        <f t="shared" si="22"/>
        <v>55654743.994</v>
      </c>
      <c r="AQ81" s="102">
        <v>55654744</v>
      </c>
      <c r="AR81" s="58"/>
      <c r="AS81" s="58"/>
      <c r="AT81" s="58"/>
      <c r="AU81" s="97">
        <f t="shared" si="23"/>
        <v>55654743.994</v>
      </c>
      <c r="AV81" s="102">
        <v>55654744</v>
      </c>
      <c r="AW81" s="58"/>
      <c r="AX81" s="58"/>
      <c r="AY81" s="58"/>
      <c r="AZ81" s="122">
        <f t="shared" si="10"/>
        <v>222618975.976</v>
      </c>
      <c r="BA81" s="179"/>
      <c r="BB81" s="69"/>
    </row>
    <row r="82" spans="1:54" ht="15">
      <c r="A82" s="248"/>
      <c r="B82" s="248"/>
      <c r="C82" s="220"/>
      <c r="D82" s="220"/>
      <c r="E82" s="202"/>
      <c r="F82" s="205"/>
      <c r="G82" s="152">
        <v>28</v>
      </c>
      <c r="H82" s="152">
        <v>3</v>
      </c>
      <c r="I82" s="152">
        <v>33</v>
      </c>
      <c r="J82" s="152">
        <v>11</v>
      </c>
      <c r="K82" s="152">
        <v>133</v>
      </c>
      <c r="L82" s="152">
        <v>91</v>
      </c>
      <c r="M82" s="152">
        <v>11</v>
      </c>
      <c r="N82" s="357"/>
      <c r="O82" s="164">
        <v>168451477.864</v>
      </c>
      <c r="P82" s="209"/>
      <c r="Q82" s="199"/>
      <c r="R82" s="180"/>
      <c r="S82" s="180"/>
      <c r="T82" s="140">
        <f t="shared" si="19"/>
        <v>14037623.155333333</v>
      </c>
      <c r="U82" s="140">
        <f t="shared" si="24"/>
        <v>14037623.155333333</v>
      </c>
      <c r="V82" s="140">
        <f t="shared" si="24"/>
        <v>14037623.155333333</v>
      </c>
      <c r="W82" s="140">
        <f t="shared" si="24"/>
        <v>14037623.155333333</v>
      </c>
      <c r="X82" s="140">
        <f t="shared" si="24"/>
        <v>14037623.155333333</v>
      </c>
      <c r="Y82" s="140">
        <f t="shared" si="24"/>
        <v>14037623.155333333</v>
      </c>
      <c r="Z82" s="140">
        <f t="shared" si="24"/>
        <v>14037623.155333333</v>
      </c>
      <c r="AA82" s="140">
        <f t="shared" si="24"/>
        <v>14037623.155333333</v>
      </c>
      <c r="AB82" s="140">
        <f t="shared" si="24"/>
        <v>14037623.155333333</v>
      </c>
      <c r="AC82" s="140">
        <f t="shared" si="24"/>
        <v>14037623.155333333</v>
      </c>
      <c r="AD82" s="140">
        <f t="shared" si="24"/>
        <v>14037623.155333333</v>
      </c>
      <c r="AE82" s="140">
        <f t="shared" si="24"/>
        <v>14037623.155333333</v>
      </c>
      <c r="AF82" s="99">
        <f t="shared" si="25"/>
        <v>42112869.466</v>
      </c>
      <c r="AG82" s="102">
        <v>42112869</v>
      </c>
      <c r="AH82" s="86"/>
      <c r="AI82" s="58"/>
      <c r="AJ82" s="58"/>
      <c r="AK82" s="98">
        <f t="shared" si="21"/>
        <v>42112869.466</v>
      </c>
      <c r="AL82" s="102">
        <v>42112869</v>
      </c>
      <c r="AM82" s="58"/>
      <c r="AN82" s="58"/>
      <c r="AO82" s="58"/>
      <c r="AP82" s="96">
        <f t="shared" si="22"/>
        <v>42112869.466</v>
      </c>
      <c r="AQ82" s="102">
        <v>42112869</v>
      </c>
      <c r="AR82" s="58"/>
      <c r="AS82" s="58"/>
      <c r="AT82" s="58"/>
      <c r="AU82" s="97">
        <f t="shared" si="23"/>
        <v>42112869.466</v>
      </c>
      <c r="AV82" s="102">
        <v>42112869</v>
      </c>
      <c r="AW82" s="58"/>
      <c r="AX82" s="58"/>
      <c r="AY82" s="58"/>
      <c r="AZ82" s="122">
        <f t="shared" si="10"/>
        <v>168451477.864</v>
      </c>
      <c r="BA82" s="179"/>
      <c r="BB82" s="69"/>
    </row>
    <row r="83" spans="1:54" ht="15">
      <c r="A83" s="248"/>
      <c r="B83" s="248"/>
      <c r="C83" s="220"/>
      <c r="D83" s="220"/>
      <c r="E83" s="202"/>
      <c r="F83" s="205"/>
      <c r="G83" s="152">
        <v>28</v>
      </c>
      <c r="H83" s="152">
        <v>3</v>
      </c>
      <c r="I83" s="152">
        <v>33</v>
      </c>
      <c r="J83" s="152">
        <v>11</v>
      </c>
      <c r="K83" s="152">
        <v>133</v>
      </c>
      <c r="L83" s="152">
        <v>91</v>
      </c>
      <c r="M83" s="152">
        <v>12</v>
      </c>
      <c r="N83" s="357"/>
      <c r="O83" s="164">
        <v>10480000</v>
      </c>
      <c r="P83" s="209"/>
      <c r="Q83" s="199"/>
      <c r="R83" s="180"/>
      <c r="S83" s="180"/>
      <c r="T83" s="140">
        <f t="shared" si="19"/>
        <v>873333.3333333334</v>
      </c>
      <c r="U83" s="140">
        <f t="shared" si="24"/>
        <v>873333.3333333334</v>
      </c>
      <c r="V83" s="140">
        <f t="shared" si="24"/>
        <v>873333.3333333334</v>
      </c>
      <c r="W83" s="140">
        <f t="shared" si="24"/>
        <v>873333.3333333334</v>
      </c>
      <c r="X83" s="140">
        <f t="shared" si="24"/>
        <v>873333.3333333334</v>
      </c>
      <c r="Y83" s="140">
        <f t="shared" si="24"/>
        <v>873333.3333333334</v>
      </c>
      <c r="Z83" s="140">
        <f t="shared" si="24"/>
        <v>873333.3333333334</v>
      </c>
      <c r="AA83" s="140">
        <f t="shared" si="24"/>
        <v>873333.3333333334</v>
      </c>
      <c r="AB83" s="140">
        <f t="shared" si="24"/>
        <v>873333.3333333334</v>
      </c>
      <c r="AC83" s="140">
        <f t="shared" si="24"/>
        <v>873333.3333333334</v>
      </c>
      <c r="AD83" s="140">
        <f t="shared" si="24"/>
        <v>873333.3333333334</v>
      </c>
      <c r="AE83" s="140">
        <f t="shared" si="24"/>
        <v>873333.3333333334</v>
      </c>
      <c r="AF83" s="99">
        <f t="shared" si="25"/>
        <v>2620000</v>
      </c>
      <c r="AG83" s="102">
        <v>2620000</v>
      </c>
      <c r="AH83" s="86"/>
      <c r="AI83" s="58"/>
      <c r="AJ83" s="58"/>
      <c r="AK83" s="98">
        <f t="shared" si="21"/>
        <v>2620000</v>
      </c>
      <c r="AL83" s="102">
        <v>2620000</v>
      </c>
      <c r="AM83" s="58"/>
      <c r="AN83" s="58"/>
      <c r="AO83" s="58"/>
      <c r="AP83" s="96">
        <f t="shared" si="22"/>
        <v>2620000</v>
      </c>
      <c r="AQ83" s="102">
        <v>2620000</v>
      </c>
      <c r="AR83" s="58"/>
      <c r="AS83" s="58"/>
      <c r="AT83" s="58"/>
      <c r="AU83" s="97">
        <f t="shared" si="23"/>
        <v>2620000</v>
      </c>
      <c r="AV83" s="102">
        <v>2620000</v>
      </c>
      <c r="AW83" s="58"/>
      <c r="AX83" s="58"/>
      <c r="AY83" s="58"/>
      <c r="AZ83" s="122">
        <f t="shared" si="10"/>
        <v>10480000</v>
      </c>
      <c r="BA83" s="179"/>
      <c r="BB83" s="69"/>
    </row>
    <row r="84" spans="1:54" ht="15">
      <c r="A84" s="248"/>
      <c r="B84" s="248"/>
      <c r="C84" s="220"/>
      <c r="D84" s="220"/>
      <c r="E84" s="202"/>
      <c r="F84" s="205"/>
      <c r="G84" s="152">
        <v>28</v>
      </c>
      <c r="H84" s="152">
        <v>3</v>
      </c>
      <c r="I84" s="152">
        <v>33</v>
      </c>
      <c r="J84" s="152">
        <v>11</v>
      </c>
      <c r="K84" s="152">
        <v>133</v>
      </c>
      <c r="L84" s="152">
        <v>91</v>
      </c>
      <c r="M84" s="152">
        <v>13</v>
      </c>
      <c r="N84" s="357"/>
      <c r="O84" s="164">
        <v>19005081.76</v>
      </c>
      <c r="P84" s="209"/>
      <c r="Q84" s="199"/>
      <c r="R84" s="180"/>
      <c r="S84" s="180"/>
      <c r="T84" s="140">
        <f t="shared" si="19"/>
        <v>1583756.8133333335</v>
      </c>
      <c r="U84" s="140">
        <f aca="true" t="shared" si="26" ref="U84:AE89">$O84/12</f>
        <v>1583756.8133333335</v>
      </c>
      <c r="V84" s="140">
        <f t="shared" si="26"/>
        <v>1583756.8133333335</v>
      </c>
      <c r="W84" s="140">
        <f t="shared" si="26"/>
        <v>1583756.8133333335</v>
      </c>
      <c r="X84" s="140">
        <f t="shared" si="26"/>
        <v>1583756.8133333335</v>
      </c>
      <c r="Y84" s="140">
        <f t="shared" si="26"/>
        <v>1583756.8133333335</v>
      </c>
      <c r="Z84" s="140">
        <f t="shared" si="26"/>
        <v>1583756.8133333335</v>
      </c>
      <c r="AA84" s="140">
        <f t="shared" si="26"/>
        <v>1583756.8133333335</v>
      </c>
      <c r="AB84" s="140">
        <f t="shared" si="26"/>
        <v>1583756.8133333335</v>
      </c>
      <c r="AC84" s="140">
        <f t="shared" si="26"/>
        <v>1583756.8133333335</v>
      </c>
      <c r="AD84" s="140">
        <f t="shared" si="26"/>
        <v>1583756.8133333335</v>
      </c>
      <c r="AE84" s="140">
        <f t="shared" si="26"/>
        <v>1583756.8133333335</v>
      </c>
      <c r="AF84" s="99">
        <f t="shared" si="25"/>
        <v>4751270.44</v>
      </c>
      <c r="AG84" s="102">
        <v>4751270</v>
      </c>
      <c r="AH84" s="86"/>
      <c r="AI84" s="58"/>
      <c r="AJ84" s="58"/>
      <c r="AK84" s="98">
        <f t="shared" si="21"/>
        <v>4751270.44</v>
      </c>
      <c r="AL84" s="102">
        <v>4751270</v>
      </c>
      <c r="AM84" s="58"/>
      <c r="AN84" s="58"/>
      <c r="AO84" s="58"/>
      <c r="AP84" s="96">
        <f t="shared" si="22"/>
        <v>4751270.44</v>
      </c>
      <c r="AQ84" s="102">
        <v>4751270</v>
      </c>
      <c r="AR84" s="58"/>
      <c r="AS84" s="58"/>
      <c r="AT84" s="58"/>
      <c r="AU84" s="97">
        <f t="shared" si="23"/>
        <v>4751270.44</v>
      </c>
      <c r="AV84" s="102">
        <v>4751270</v>
      </c>
      <c r="AW84" s="58"/>
      <c r="AX84" s="58"/>
      <c r="AY84" s="58"/>
      <c r="AZ84" s="122">
        <f t="shared" si="10"/>
        <v>19005081.76</v>
      </c>
      <c r="BA84" s="179"/>
      <c r="BB84" s="69"/>
    </row>
    <row r="85" spans="1:54" ht="15">
      <c r="A85" s="248"/>
      <c r="B85" s="248"/>
      <c r="C85" s="220"/>
      <c r="D85" s="220"/>
      <c r="E85" s="202"/>
      <c r="F85" s="205"/>
      <c r="G85" s="152">
        <v>28</v>
      </c>
      <c r="H85" s="152">
        <v>3</v>
      </c>
      <c r="I85" s="152">
        <v>33</v>
      </c>
      <c r="J85" s="152">
        <v>11</v>
      </c>
      <c r="K85" s="152">
        <v>133</v>
      </c>
      <c r="L85" s="152">
        <v>91</v>
      </c>
      <c r="M85" s="152">
        <v>14</v>
      </c>
      <c r="N85" s="357"/>
      <c r="O85" s="164">
        <v>218967114.12800002</v>
      </c>
      <c r="P85" s="209"/>
      <c r="Q85" s="199"/>
      <c r="R85" s="180"/>
      <c r="S85" s="180"/>
      <c r="T85" s="140">
        <f t="shared" si="19"/>
        <v>18247259.51066667</v>
      </c>
      <c r="U85" s="140">
        <f t="shared" si="26"/>
        <v>18247259.51066667</v>
      </c>
      <c r="V85" s="140">
        <f t="shared" si="26"/>
        <v>18247259.51066667</v>
      </c>
      <c r="W85" s="140">
        <f t="shared" si="26"/>
        <v>18247259.51066667</v>
      </c>
      <c r="X85" s="140">
        <f t="shared" si="26"/>
        <v>18247259.51066667</v>
      </c>
      <c r="Y85" s="140">
        <f t="shared" si="26"/>
        <v>18247259.51066667</v>
      </c>
      <c r="Z85" s="140">
        <f t="shared" si="26"/>
        <v>18247259.51066667</v>
      </c>
      <c r="AA85" s="140">
        <f t="shared" si="26"/>
        <v>18247259.51066667</v>
      </c>
      <c r="AB85" s="140">
        <f t="shared" si="26"/>
        <v>18247259.51066667</v>
      </c>
      <c r="AC85" s="140">
        <f t="shared" si="26"/>
        <v>18247259.51066667</v>
      </c>
      <c r="AD85" s="140">
        <f t="shared" si="26"/>
        <v>18247259.51066667</v>
      </c>
      <c r="AE85" s="140">
        <f t="shared" si="26"/>
        <v>18247259.51066667</v>
      </c>
      <c r="AF85" s="99">
        <f t="shared" si="25"/>
        <v>54741778.532000005</v>
      </c>
      <c r="AG85" s="102">
        <v>54741779</v>
      </c>
      <c r="AH85" s="86"/>
      <c r="AI85" s="58"/>
      <c r="AJ85" s="58"/>
      <c r="AK85" s="98">
        <f t="shared" si="21"/>
        <v>54741778.532000005</v>
      </c>
      <c r="AL85" s="102">
        <v>54741779</v>
      </c>
      <c r="AM85" s="58"/>
      <c r="AN85" s="58"/>
      <c r="AO85" s="58"/>
      <c r="AP85" s="96">
        <f t="shared" si="22"/>
        <v>54741778.532000005</v>
      </c>
      <c r="AQ85" s="102">
        <v>54741779</v>
      </c>
      <c r="AR85" s="58"/>
      <c r="AS85" s="58"/>
      <c r="AT85" s="58"/>
      <c r="AU85" s="97">
        <f t="shared" si="23"/>
        <v>54741778.532000005</v>
      </c>
      <c r="AV85" s="102">
        <v>54741779</v>
      </c>
      <c r="AW85" s="58"/>
      <c r="AX85" s="58"/>
      <c r="AY85" s="58"/>
      <c r="AZ85" s="122">
        <f t="shared" si="10"/>
        <v>218967114.12800002</v>
      </c>
      <c r="BA85" s="179"/>
      <c r="BB85" s="69"/>
    </row>
    <row r="86" spans="1:54" ht="15">
      <c r="A86" s="248"/>
      <c r="B86" s="248"/>
      <c r="C86" s="220"/>
      <c r="D86" s="220"/>
      <c r="E86" s="202"/>
      <c r="F86" s="205"/>
      <c r="G86" s="152">
        <v>28</v>
      </c>
      <c r="H86" s="152">
        <v>3</v>
      </c>
      <c r="I86" s="152">
        <v>33</v>
      </c>
      <c r="J86" s="152">
        <v>11</v>
      </c>
      <c r="K86" s="152">
        <v>133</v>
      </c>
      <c r="L86" s="152">
        <v>91</v>
      </c>
      <c r="M86" s="152">
        <v>15</v>
      </c>
      <c r="N86" s="357"/>
      <c r="O86" s="164">
        <v>10480000</v>
      </c>
      <c r="P86" s="209"/>
      <c r="Q86" s="199"/>
      <c r="R86" s="180"/>
      <c r="S86" s="180"/>
      <c r="T86" s="140">
        <f t="shared" si="19"/>
        <v>873333.3333333334</v>
      </c>
      <c r="U86" s="140">
        <f t="shared" si="26"/>
        <v>873333.3333333334</v>
      </c>
      <c r="V86" s="140">
        <f t="shared" si="26"/>
        <v>873333.3333333334</v>
      </c>
      <c r="W86" s="140">
        <f t="shared" si="26"/>
        <v>873333.3333333334</v>
      </c>
      <c r="X86" s="140">
        <f t="shared" si="26"/>
        <v>873333.3333333334</v>
      </c>
      <c r="Y86" s="140">
        <f t="shared" si="26"/>
        <v>873333.3333333334</v>
      </c>
      <c r="Z86" s="140">
        <f t="shared" si="26"/>
        <v>873333.3333333334</v>
      </c>
      <c r="AA86" s="140">
        <f t="shared" si="26"/>
        <v>873333.3333333334</v>
      </c>
      <c r="AB86" s="140">
        <f t="shared" si="26"/>
        <v>873333.3333333334</v>
      </c>
      <c r="AC86" s="140">
        <f t="shared" si="26"/>
        <v>873333.3333333334</v>
      </c>
      <c r="AD86" s="140">
        <f t="shared" si="26"/>
        <v>873333.3333333334</v>
      </c>
      <c r="AE86" s="140">
        <f t="shared" si="26"/>
        <v>873333.3333333334</v>
      </c>
      <c r="AF86" s="99">
        <f t="shared" si="25"/>
        <v>2620000</v>
      </c>
      <c r="AG86" s="102">
        <v>2620000</v>
      </c>
      <c r="AH86" s="86"/>
      <c r="AI86" s="58"/>
      <c r="AJ86" s="58"/>
      <c r="AK86" s="98">
        <f t="shared" si="21"/>
        <v>2620000</v>
      </c>
      <c r="AL86" s="102">
        <v>2620000</v>
      </c>
      <c r="AM86" s="58"/>
      <c r="AN86" s="58"/>
      <c r="AO86" s="58"/>
      <c r="AP86" s="96">
        <f t="shared" si="22"/>
        <v>2620000</v>
      </c>
      <c r="AQ86" s="102">
        <v>2620000</v>
      </c>
      <c r="AR86" s="58"/>
      <c r="AS86" s="58"/>
      <c r="AT86" s="58"/>
      <c r="AU86" s="97">
        <f t="shared" si="23"/>
        <v>2620000</v>
      </c>
      <c r="AV86" s="102">
        <v>2620000</v>
      </c>
      <c r="AW86" s="58"/>
      <c r="AX86" s="58"/>
      <c r="AY86" s="58"/>
      <c r="AZ86" s="122">
        <f t="shared" si="10"/>
        <v>10480000</v>
      </c>
      <c r="BA86" s="179"/>
      <c r="BB86" s="69"/>
    </row>
    <row r="87" spans="1:54" ht="15">
      <c r="A87" s="248"/>
      <c r="B87" s="248"/>
      <c r="C87" s="220"/>
      <c r="D87" s="220"/>
      <c r="E87" s="202"/>
      <c r="F87" s="205"/>
      <c r="G87" s="152">
        <v>28</v>
      </c>
      <c r="H87" s="152">
        <v>3</v>
      </c>
      <c r="I87" s="152">
        <v>33</v>
      </c>
      <c r="J87" s="152">
        <v>11</v>
      </c>
      <c r="K87" s="152">
        <v>133</v>
      </c>
      <c r="L87" s="152">
        <v>91</v>
      </c>
      <c r="M87" s="152">
        <v>16</v>
      </c>
      <c r="N87" s="357"/>
      <c r="O87" s="164">
        <v>308981663.936</v>
      </c>
      <c r="P87" s="209"/>
      <c r="Q87" s="199"/>
      <c r="R87" s="180"/>
      <c r="S87" s="180"/>
      <c r="T87" s="140">
        <f t="shared" si="19"/>
        <v>25748471.994666666</v>
      </c>
      <c r="U87" s="140">
        <f t="shared" si="26"/>
        <v>25748471.994666666</v>
      </c>
      <c r="V87" s="140">
        <f t="shared" si="26"/>
        <v>25748471.994666666</v>
      </c>
      <c r="W87" s="140">
        <f t="shared" si="26"/>
        <v>25748471.994666666</v>
      </c>
      <c r="X87" s="140">
        <f t="shared" si="26"/>
        <v>25748471.994666666</v>
      </c>
      <c r="Y87" s="140">
        <f t="shared" si="26"/>
        <v>25748471.994666666</v>
      </c>
      <c r="Z87" s="140">
        <f t="shared" si="26"/>
        <v>25748471.994666666</v>
      </c>
      <c r="AA87" s="140">
        <f t="shared" si="26"/>
        <v>25748471.994666666</v>
      </c>
      <c r="AB87" s="140">
        <f t="shared" si="26"/>
        <v>25748471.994666666</v>
      </c>
      <c r="AC87" s="140">
        <f t="shared" si="26"/>
        <v>25748471.994666666</v>
      </c>
      <c r="AD87" s="140">
        <f t="shared" si="26"/>
        <v>25748471.994666666</v>
      </c>
      <c r="AE87" s="140">
        <f t="shared" si="26"/>
        <v>25748471.994666666</v>
      </c>
      <c r="AF87" s="99">
        <f t="shared" si="25"/>
        <v>77245415.984</v>
      </c>
      <c r="AG87" s="102">
        <v>77245416</v>
      </c>
      <c r="AH87" s="86"/>
      <c r="AI87" s="58"/>
      <c r="AJ87" s="58"/>
      <c r="AK87" s="98">
        <f t="shared" si="21"/>
        <v>77245415.984</v>
      </c>
      <c r="AL87" s="102">
        <v>77245416</v>
      </c>
      <c r="AM87" s="58"/>
      <c r="AN87" s="58"/>
      <c r="AO87" s="58"/>
      <c r="AP87" s="96">
        <f t="shared" si="22"/>
        <v>77245415.984</v>
      </c>
      <c r="AQ87" s="102">
        <v>77245416</v>
      </c>
      <c r="AR87" s="58"/>
      <c r="AS87" s="58"/>
      <c r="AT87" s="58"/>
      <c r="AU87" s="97">
        <f t="shared" si="23"/>
        <v>77245415.984</v>
      </c>
      <c r="AV87" s="102">
        <v>77245416</v>
      </c>
      <c r="AW87" s="58"/>
      <c r="AX87" s="58"/>
      <c r="AY87" s="58"/>
      <c r="AZ87" s="122">
        <f t="shared" si="10"/>
        <v>308981663.936</v>
      </c>
      <c r="BA87" s="179"/>
      <c r="BB87" s="69"/>
    </row>
    <row r="88" spans="1:54" ht="15">
      <c r="A88" s="248"/>
      <c r="B88" s="248"/>
      <c r="C88" s="220"/>
      <c r="D88" s="220"/>
      <c r="E88" s="202"/>
      <c r="F88" s="205"/>
      <c r="G88" s="152">
        <v>28</v>
      </c>
      <c r="H88" s="152">
        <v>3</v>
      </c>
      <c r="I88" s="152">
        <v>33</v>
      </c>
      <c r="J88" s="152">
        <v>11</v>
      </c>
      <c r="K88" s="152">
        <v>133</v>
      </c>
      <c r="L88" s="152">
        <v>91</v>
      </c>
      <c r="M88" s="152">
        <v>17</v>
      </c>
      <c r="N88" s="357"/>
      <c r="O88" s="164">
        <v>170986993.344</v>
      </c>
      <c r="P88" s="209"/>
      <c r="Q88" s="199"/>
      <c r="R88" s="180"/>
      <c r="S88" s="180"/>
      <c r="T88" s="140">
        <f t="shared" si="19"/>
        <v>14248916.112000002</v>
      </c>
      <c r="U88" s="140">
        <f t="shared" si="26"/>
        <v>14248916.112000002</v>
      </c>
      <c r="V88" s="140">
        <f t="shared" si="26"/>
        <v>14248916.112000002</v>
      </c>
      <c r="W88" s="140">
        <f t="shared" si="26"/>
        <v>14248916.112000002</v>
      </c>
      <c r="X88" s="140">
        <f t="shared" si="26"/>
        <v>14248916.112000002</v>
      </c>
      <c r="Y88" s="140">
        <f t="shared" si="26"/>
        <v>14248916.112000002</v>
      </c>
      <c r="Z88" s="140">
        <f t="shared" si="26"/>
        <v>14248916.112000002</v>
      </c>
      <c r="AA88" s="140">
        <f t="shared" si="26"/>
        <v>14248916.112000002</v>
      </c>
      <c r="AB88" s="140">
        <f t="shared" si="26"/>
        <v>14248916.112000002</v>
      </c>
      <c r="AC88" s="140">
        <f t="shared" si="26"/>
        <v>14248916.112000002</v>
      </c>
      <c r="AD88" s="140">
        <f t="shared" si="26"/>
        <v>14248916.112000002</v>
      </c>
      <c r="AE88" s="140">
        <f t="shared" si="26"/>
        <v>14248916.112000002</v>
      </c>
      <c r="AF88" s="99">
        <f t="shared" si="25"/>
        <v>42746748.336</v>
      </c>
      <c r="AG88" s="102">
        <v>42746748</v>
      </c>
      <c r="AH88" s="86"/>
      <c r="AI88" s="58"/>
      <c r="AJ88" s="58"/>
      <c r="AK88" s="98">
        <f t="shared" si="21"/>
        <v>42746748.336</v>
      </c>
      <c r="AL88" s="102">
        <v>42746748</v>
      </c>
      <c r="AM88" s="58"/>
      <c r="AN88" s="58"/>
      <c r="AO88" s="58"/>
      <c r="AP88" s="96">
        <f t="shared" si="22"/>
        <v>42746748.336</v>
      </c>
      <c r="AQ88" s="102">
        <v>42746748</v>
      </c>
      <c r="AR88" s="58"/>
      <c r="AS88" s="58"/>
      <c r="AT88" s="58"/>
      <c r="AU88" s="97">
        <f t="shared" si="23"/>
        <v>42746748.336</v>
      </c>
      <c r="AV88" s="102">
        <v>42746748</v>
      </c>
      <c r="AW88" s="58"/>
      <c r="AX88" s="58"/>
      <c r="AY88" s="58"/>
      <c r="AZ88" s="122">
        <f t="shared" si="10"/>
        <v>170986993.344</v>
      </c>
      <c r="BA88" s="179"/>
      <c r="BB88" s="69"/>
    </row>
    <row r="89" spans="1:54" ht="15">
      <c r="A89" s="248"/>
      <c r="B89" s="248"/>
      <c r="C89" s="220"/>
      <c r="D89" s="220"/>
      <c r="E89" s="202"/>
      <c r="F89" s="205"/>
      <c r="G89" s="152">
        <v>28</v>
      </c>
      <c r="H89" s="152">
        <v>3</v>
      </c>
      <c r="I89" s="152">
        <v>33</v>
      </c>
      <c r="J89" s="152">
        <v>11</v>
      </c>
      <c r="K89" s="152">
        <v>133</v>
      </c>
      <c r="L89" s="152">
        <v>91</v>
      </c>
      <c r="M89" s="152">
        <v>18</v>
      </c>
      <c r="N89" s="357"/>
      <c r="O89" s="164">
        <v>47904012.928</v>
      </c>
      <c r="P89" s="209"/>
      <c r="Q89" s="199"/>
      <c r="R89" s="180"/>
      <c r="S89" s="180"/>
      <c r="T89" s="140">
        <f t="shared" si="19"/>
        <v>3992001.0773333334</v>
      </c>
      <c r="U89" s="140">
        <f t="shared" si="26"/>
        <v>3992001.0773333334</v>
      </c>
      <c r="V89" s="140">
        <f t="shared" si="26"/>
        <v>3992001.0773333334</v>
      </c>
      <c r="W89" s="140">
        <f t="shared" si="26"/>
        <v>3992001.0773333334</v>
      </c>
      <c r="X89" s="140">
        <f t="shared" si="26"/>
        <v>3992001.0773333334</v>
      </c>
      <c r="Y89" s="140">
        <f t="shared" si="26"/>
        <v>3992001.0773333334</v>
      </c>
      <c r="Z89" s="140">
        <f t="shared" si="26"/>
        <v>3992001.0773333334</v>
      </c>
      <c r="AA89" s="140">
        <f t="shared" si="26"/>
        <v>3992001.0773333334</v>
      </c>
      <c r="AB89" s="140">
        <f t="shared" si="26"/>
        <v>3992001.0773333334</v>
      </c>
      <c r="AC89" s="140">
        <f t="shared" si="26"/>
        <v>3992001.0773333334</v>
      </c>
      <c r="AD89" s="140">
        <f t="shared" si="26"/>
        <v>3992001.0773333334</v>
      </c>
      <c r="AE89" s="140">
        <f t="shared" si="26"/>
        <v>3992001.0773333334</v>
      </c>
      <c r="AF89" s="99">
        <f t="shared" si="25"/>
        <v>11976003.232</v>
      </c>
      <c r="AG89" s="102">
        <v>11976003</v>
      </c>
      <c r="AH89" s="86"/>
      <c r="AI89" s="58"/>
      <c r="AJ89" s="58"/>
      <c r="AK89" s="98">
        <f t="shared" si="21"/>
        <v>11976003.232</v>
      </c>
      <c r="AL89" s="102">
        <v>11976003</v>
      </c>
      <c r="AM89" s="58"/>
      <c r="AN89" s="58"/>
      <c r="AO89" s="58"/>
      <c r="AP89" s="96">
        <f t="shared" si="22"/>
        <v>11976003.232</v>
      </c>
      <c r="AQ89" s="102">
        <v>11976003</v>
      </c>
      <c r="AR89" s="58"/>
      <c r="AS89" s="58"/>
      <c r="AT89" s="58"/>
      <c r="AU89" s="97">
        <f t="shared" si="23"/>
        <v>11976003.232</v>
      </c>
      <c r="AV89" s="102">
        <v>11976003</v>
      </c>
      <c r="AW89" s="58"/>
      <c r="AX89" s="58"/>
      <c r="AY89" s="58"/>
      <c r="AZ89" s="122">
        <f t="shared" si="10"/>
        <v>47904012.928</v>
      </c>
      <c r="BA89" s="179"/>
      <c r="BB89" s="69"/>
    </row>
    <row r="90" spans="1:54" ht="15">
      <c r="A90" s="248"/>
      <c r="B90" s="248"/>
      <c r="C90" s="220"/>
      <c r="D90" s="220"/>
      <c r="E90" s="202"/>
      <c r="F90" s="205"/>
      <c r="G90" s="152">
        <v>28</v>
      </c>
      <c r="H90" s="152">
        <v>3</v>
      </c>
      <c r="I90" s="152">
        <v>33</v>
      </c>
      <c r="J90" s="152">
        <v>11</v>
      </c>
      <c r="K90" s="152">
        <v>133</v>
      </c>
      <c r="L90" s="152">
        <v>91</v>
      </c>
      <c r="M90" s="152">
        <v>19</v>
      </c>
      <c r="N90" s="357"/>
      <c r="O90" s="164">
        <v>27370888.48</v>
      </c>
      <c r="P90" s="209"/>
      <c r="Q90" s="199"/>
      <c r="R90" s="180"/>
      <c r="S90" s="180"/>
      <c r="T90" s="140">
        <f t="shared" si="19"/>
        <v>2280907.3733333335</v>
      </c>
      <c r="U90" s="140">
        <f aca="true" t="shared" si="27" ref="U90:AE90">$O90/12</f>
        <v>2280907.3733333335</v>
      </c>
      <c r="V90" s="140">
        <f t="shared" si="27"/>
        <v>2280907.3733333335</v>
      </c>
      <c r="W90" s="140">
        <f t="shared" si="27"/>
        <v>2280907.3733333335</v>
      </c>
      <c r="X90" s="140">
        <f t="shared" si="27"/>
        <v>2280907.3733333335</v>
      </c>
      <c r="Y90" s="140">
        <f t="shared" si="27"/>
        <v>2280907.3733333335</v>
      </c>
      <c r="Z90" s="140">
        <f t="shared" si="27"/>
        <v>2280907.3733333335</v>
      </c>
      <c r="AA90" s="140">
        <f t="shared" si="27"/>
        <v>2280907.3733333335</v>
      </c>
      <c r="AB90" s="140">
        <f t="shared" si="27"/>
        <v>2280907.3733333335</v>
      </c>
      <c r="AC90" s="140">
        <f t="shared" si="27"/>
        <v>2280907.3733333335</v>
      </c>
      <c r="AD90" s="140">
        <f t="shared" si="27"/>
        <v>2280907.3733333335</v>
      </c>
      <c r="AE90" s="140">
        <f t="shared" si="27"/>
        <v>2280907.3733333335</v>
      </c>
      <c r="AF90" s="99">
        <f t="shared" si="25"/>
        <v>6842722.12</v>
      </c>
      <c r="AG90" s="102">
        <v>6842722</v>
      </c>
      <c r="AH90" s="86"/>
      <c r="AI90" s="58"/>
      <c r="AJ90" s="58"/>
      <c r="AK90" s="98">
        <f t="shared" si="21"/>
        <v>6842722.12</v>
      </c>
      <c r="AL90" s="102">
        <v>6842722</v>
      </c>
      <c r="AM90" s="58"/>
      <c r="AN90" s="58"/>
      <c r="AO90" s="58"/>
      <c r="AP90" s="96">
        <f t="shared" si="22"/>
        <v>6842722.12</v>
      </c>
      <c r="AQ90" s="102">
        <v>6842722</v>
      </c>
      <c r="AR90" s="58"/>
      <c r="AS90" s="58"/>
      <c r="AT90" s="58"/>
      <c r="AU90" s="97">
        <f t="shared" si="23"/>
        <v>6842722.12</v>
      </c>
      <c r="AV90" s="102">
        <v>6842722</v>
      </c>
      <c r="AW90" s="58"/>
      <c r="AX90" s="58"/>
      <c r="AY90" s="58"/>
      <c r="AZ90" s="122">
        <f t="shared" si="10"/>
        <v>27370888.48</v>
      </c>
      <c r="BA90" s="179"/>
      <c r="BB90" s="69"/>
    </row>
    <row r="91" spans="1:54" ht="15">
      <c r="A91" s="248"/>
      <c r="B91" s="248"/>
      <c r="C91" s="220"/>
      <c r="D91" s="220"/>
      <c r="E91" s="202"/>
      <c r="F91" s="205"/>
      <c r="G91" s="152">
        <v>28</v>
      </c>
      <c r="H91" s="152">
        <v>3</v>
      </c>
      <c r="I91" s="152">
        <v>33</v>
      </c>
      <c r="J91" s="152">
        <v>11</v>
      </c>
      <c r="K91" s="152">
        <v>133</v>
      </c>
      <c r="L91" s="152">
        <v>91</v>
      </c>
      <c r="M91" s="152">
        <v>20</v>
      </c>
      <c r="N91" s="357"/>
      <c r="O91" s="164">
        <v>164225335.072</v>
      </c>
      <c r="P91" s="209"/>
      <c r="Q91" s="199"/>
      <c r="R91" s="180"/>
      <c r="S91" s="180"/>
      <c r="T91" s="140">
        <f aca="true" t="shared" si="28" ref="T91:T124">$O91/12</f>
        <v>13685444.589333333</v>
      </c>
      <c r="U91" s="140">
        <f aca="true" t="shared" si="29" ref="U91:AE108">$O91/12</f>
        <v>13685444.589333333</v>
      </c>
      <c r="V91" s="140">
        <f t="shared" si="29"/>
        <v>13685444.589333333</v>
      </c>
      <c r="W91" s="140">
        <f t="shared" si="29"/>
        <v>13685444.589333333</v>
      </c>
      <c r="X91" s="140">
        <f t="shared" si="29"/>
        <v>13685444.589333333</v>
      </c>
      <c r="Y91" s="140">
        <f t="shared" si="29"/>
        <v>13685444.589333333</v>
      </c>
      <c r="Z91" s="140">
        <f t="shared" si="29"/>
        <v>13685444.589333333</v>
      </c>
      <c r="AA91" s="140">
        <f t="shared" si="29"/>
        <v>13685444.589333333</v>
      </c>
      <c r="AB91" s="140">
        <f t="shared" si="29"/>
        <v>13685444.589333333</v>
      </c>
      <c r="AC91" s="140">
        <f t="shared" si="29"/>
        <v>13685444.589333333</v>
      </c>
      <c r="AD91" s="140">
        <f t="shared" si="29"/>
        <v>13685444.589333333</v>
      </c>
      <c r="AE91" s="140">
        <f t="shared" si="29"/>
        <v>13685444.589333333</v>
      </c>
      <c r="AF91" s="99">
        <f t="shared" si="25"/>
        <v>41056333.768</v>
      </c>
      <c r="AG91" s="102">
        <v>41056334</v>
      </c>
      <c r="AH91" s="86"/>
      <c r="AI91" s="58"/>
      <c r="AJ91" s="58"/>
      <c r="AK91" s="98">
        <f t="shared" si="21"/>
        <v>41056333.768</v>
      </c>
      <c r="AL91" s="102">
        <v>41056334</v>
      </c>
      <c r="AM91" s="58"/>
      <c r="AN91" s="58"/>
      <c r="AO91" s="58"/>
      <c r="AP91" s="96">
        <f t="shared" si="22"/>
        <v>41056333.768</v>
      </c>
      <c r="AQ91" s="102">
        <v>41056334</v>
      </c>
      <c r="AR91" s="58"/>
      <c r="AS91" s="58"/>
      <c r="AT91" s="58"/>
      <c r="AU91" s="97">
        <f t="shared" si="23"/>
        <v>41056333.768</v>
      </c>
      <c r="AV91" s="102">
        <v>41056334</v>
      </c>
      <c r="AW91" s="58"/>
      <c r="AX91" s="58"/>
      <c r="AY91" s="58"/>
      <c r="AZ91" s="122">
        <f t="shared" si="10"/>
        <v>164225335.072</v>
      </c>
      <c r="BA91" s="179"/>
      <c r="BB91" s="69"/>
    </row>
    <row r="92" spans="1:54" ht="15">
      <c r="A92" s="248"/>
      <c r="B92" s="248"/>
      <c r="C92" s="220"/>
      <c r="D92" s="220"/>
      <c r="E92" s="202"/>
      <c r="F92" s="205"/>
      <c r="G92" s="152">
        <v>28</v>
      </c>
      <c r="H92" s="152">
        <v>3</v>
      </c>
      <c r="I92" s="152">
        <v>33</v>
      </c>
      <c r="J92" s="152">
        <v>11</v>
      </c>
      <c r="K92" s="152">
        <v>133</v>
      </c>
      <c r="L92" s="152">
        <v>91</v>
      </c>
      <c r="M92" s="152">
        <v>21</v>
      </c>
      <c r="N92" s="357"/>
      <c r="O92" s="164">
        <v>54741806.304000005</v>
      </c>
      <c r="P92" s="209"/>
      <c r="Q92" s="199"/>
      <c r="R92" s="180"/>
      <c r="S92" s="180"/>
      <c r="T92" s="140">
        <f t="shared" si="28"/>
        <v>4561817.192000001</v>
      </c>
      <c r="U92" s="140">
        <f t="shared" si="29"/>
        <v>4561817.192000001</v>
      </c>
      <c r="V92" s="140">
        <f t="shared" si="29"/>
        <v>4561817.192000001</v>
      </c>
      <c r="W92" s="140">
        <f t="shared" si="29"/>
        <v>4561817.192000001</v>
      </c>
      <c r="X92" s="140">
        <f t="shared" si="29"/>
        <v>4561817.192000001</v>
      </c>
      <c r="Y92" s="140">
        <f t="shared" si="29"/>
        <v>4561817.192000001</v>
      </c>
      <c r="Z92" s="140">
        <f t="shared" si="29"/>
        <v>4561817.192000001</v>
      </c>
      <c r="AA92" s="140">
        <f t="shared" si="29"/>
        <v>4561817.192000001</v>
      </c>
      <c r="AB92" s="140">
        <f t="shared" si="29"/>
        <v>4561817.192000001</v>
      </c>
      <c r="AC92" s="140">
        <f t="shared" si="29"/>
        <v>4561817.192000001</v>
      </c>
      <c r="AD92" s="140">
        <f t="shared" si="29"/>
        <v>4561817.192000001</v>
      </c>
      <c r="AE92" s="140">
        <f t="shared" si="29"/>
        <v>4561817.192000001</v>
      </c>
      <c r="AF92" s="99">
        <f t="shared" si="25"/>
        <v>13685451.576000001</v>
      </c>
      <c r="AG92" s="102">
        <v>13685452</v>
      </c>
      <c r="AH92" s="86"/>
      <c r="AI92" s="58"/>
      <c r="AJ92" s="58"/>
      <c r="AK92" s="98">
        <f t="shared" si="21"/>
        <v>13685451.576000001</v>
      </c>
      <c r="AL92" s="102">
        <v>13685452</v>
      </c>
      <c r="AM92" s="58"/>
      <c r="AN92" s="58"/>
      <c r="AO92" s="58"/>
      <c r="AP92" s="96">
        <f t="shared" si="22"/>
        <v>13685451.576000001</v>
      </c>
      <c r="AQ92" s="102">
        <v>13685452</v>
      </c>
      <c r="AR92" s="58"/>
      <c r="AS92" s="58"/>
      <c r="AT92" s="58"/>
      <c r="AU92" s="97">
        <f t="shared" si="23"/>
        <v>13685451.576000001</v>
      </c>
      <c r="AV92" s="102">
        <v>13685452</v>
      </c>
      <c r="AW92" s="58"/>
      <c r="AX92" s="58"/>
      <c r="AY92" s="58"/>
      <c r="AZ92" s="122">
        <f t="shared" si="10"/>
        <v>54741806.304000005</v>
      </c>
      <c r="BA92" s="179"/>
      <c r="BB92" s="69"/>
    </row>
    <row r="93" spans="1:54" ht="15">
      <c r="A93" s="248"/>
      <c r="B93" s="248"/>
      <c r="C93" s="220"/>
      <c r="D93" s="220"/>
      <c r="E93" s="202"/>
      <c r="F93" s="205"/>
      <c r="G93" s="152">
        <v>28</v>
      </c>
      <c r="H93" s="152">
        <v>3</v>
      </c>
      <c r="I93" s="152">
        <v>33</v>
      </c>
      <c r="J93" s="152">
        <v>11</v>
      </c>
      <c r="K93" s="152">
        <v>133</v>
      </c>
      <c r="L93" s="152">
        <v>91</v>
      </c>
      <c r="M93" s="152">
        <v>22</v>
      </c>
      <c r="N93" s="357"/>
      <c r="O93" s="164">
        <v>27370888.48</v>
      </c>
      <c r="P93" s="209"/>
      <c r="Q93" s="199"/>
      <c r="R93" s="180"/>
      <c r="S93" s="180"/>
      <c r="T93" s="140">
        <f t="shared" si="28"/>
        <v>2280907.3733333335</v>
      </c>
      <c r="U93" s="140">
        <f t="shared" si="29"/>
        <v>2280907.3733333335</v>
      </c>
      <c r="V93" s="140">
        <f t="shared" si="29"/>
        <v>2280907.3733333335</v>
      </c>
      <c r="W93" s="140">
        <f t="shared" si="29"/>
        <v>2280907.3733333335</v>
      </c>
      <c r="X93" s="140">
        <f t="shared" si="29"/>
        <v>2280907.3733333335</v>
      </c>
      <c r="Y93" s="140">
        <f t="shared" si="29"/>
        <v>2280907.3733333335</v>
      </c>
      <c r="Z93" s="140">
        <f t="shared" si="29"/>
        <v>2280907.3733333335</v>
      </c>
      <c r="AA93" s="140">
        <f t="shared" si="29"/>
        <v>2280907.3733333335</v>
      </c>
      <c r="AB93" s="140">
        <f t="shared" si="29"/>
        <v>2280907.3733333335</v>
      </c>
      <c r="AC93" s="140">
        <f t="shared" si="29"/>
        <v>2280907.3733333335</v>
      </c>
      <c r="AD93" s="140">
        <f t="shared" si="29"/>
        <v>2280907.3733333335</v>
      </c>
      <c r="AE93" s="140">
        <f t="shared" si="29"/>
        <v>2280907.3733333335</v>
      </c>
      <c r="AF93" s="99">
        <f t="shared" si="25"/>
        <v>6842722.12</v>
      </c>
      <c r="AG93" s="102">
        <v>6842722</v>
      </c>
      <c r="AH93" s="86"/>
      <c r="AI93" s="58"/>
      <c r="AJ93" s="58"/>
      <c r="AK93" s="98">
        <f t="shared" si="21"/>
        <v>6842722.12</v>
      </c>
      <c r="AL93" s="102">
        <v>6842722</v>
      </c>
      <c r="AM93" s="58"/>
      <c r="AN93" s="58"/>
      <c r="AO93" s="58"/>
      <c r="AP93" s="96">
        <f t="shared" si="22"/>
        <v>6842722.12</v>
      </c>
      <c r="AQ93" s="102">
        <v>6842722</v>
      </c>
      <c r="AR93" s="58"/>
      <c r="AS93" s="58"/>
      <c r="AT93" s="58"/>
      <c r="AU93" s="97">
        <f t="shared" si="23"/>
        <v>6842722.12</v>
      </c>
      <c r="AV93" s="102">
        <v>6842722</v>
      </c>
      <c r="AW93" s="58"/>
      <c r="AX93" s="58"/>
      <c r="AY93" s="58"/>
      <c r="AZ93" s="122">
        <f t="shared" si="10"/>
        <v>27370888.48</v>
      </c>
      <c r="BA93" s="179"/>
      <c r="BB93" s="69"/>
    </row>
    <row r="94" spans="1:54" ht="15">
      <c r="A94" s="248"/>
      <c r="B94" s="248"/>
      <c r="C94" s="220"/>
      <c r="D94" s="220"/>
      <c r="E94" s="202"/>
      <c r="F94" s="205"/>
      <c r="G94" s="152">
        <v>28</v>
      </c>
      <c r="H94" s="152">
        <v>3</v>
      </c>
      <c r="I94" s="152">
        <v>33</v>
      </c>
      <c r="J94" s="152">
        <v>11</v>
      </c>
      <c r="K94" s="152">
        <v>133</v>
      </c>
      <c r="L94" s="152">
        <v>91</v>
      </c>
      <c r="M94" s="152">
        <v>23</v>
      </c>
      <c r="N94" s="357"/>
      <c r="O94" s="164">
        <v>401347358.776</v>
      </c>
      <c r="P94" s="209"/>
      <c r="Q94" s="199"/>
      <c r="R94" s="180"/>
      <c r="S94" s="180"/>
      <c r="T94" s="140">
        <f t="shared" si="28"/>
        <v>33445613.231333334</v>
      </c>
      <c r="U94" s="140">
        <f t="shared" si="29"/>
        <v>33445613.231333334</v>
      </c>
      <c r="V94" s="140">
        <f t="shared" si="29"/>
        <v>33445613.231333334</v>
      </c>
      <c r="W94" s="140">
        <f t="shared" si="29"/>
        <v>33445613.231333334</v>
      </c>
      <c r="X94" s="140">
        <f t="shared" si="29"/>
        <v>33445613.231333334</v>
      </c>
      <c r="Y94" s="140">
        <f t="shared" si="29"/>
        <v>33445613.231333334</v>
      </c>
      <c r="Z94" s="140">
        <f t="shared" si="29"/>
        <v>33445613.231333334</v>
      </c>
      <c r="AA94" s="140">
        <f t="shared" si="29"/>
        <v>33445613.231333334</v>
      </c>
      <c r="AB94" s="140">
        <f t="shared" si="29"/>
        <v>33445613.231333334</v>
      </c>
      <c r="AC94" s="140">
        <f t="shared" si="29"/>
        <v>33445613.231333334</v>
      </c>
      <c r="AD94" s="140">
        <f t="shared" si="29"/>
        <v>33445613.231333334</v>
      </c>
      <c r="AE94" s="140">
        <f t="shared" si="29"/>
        <v>33445613.231333334</v>
      </c>
      <c r="AF94" s="99">
        <f t="shared" si="25"/>
        <v>100336839.694</v>
      </c>
      <c r="AG94" s="102">
        <v>100336840</v>
      </c>
      <c r="AH94" s="86"/>
      <c r="AI94" s="58"/>
      <c r="AJ94" s="58"/>
      <c r="AK94" s="98">
        <f t="shared" si="21"/>
        <v>100336839.694</v>
      </c>
      <c r="AL94" s="102">
        <v>100336840</v>
      </c>
      <c r="AM94" s="58"/>
      <c r="AN94" s="58"/>
      <c r="AO94" s="58"/>
      <c r="AP94" s="96">
        <f t="shared" si="22"/>
        <v>100336839.694</v>
      </c>
      <c r="AQ94" s="102">
        <v>100336840</v>
      </c>
      <c r="AR94" s="58"/>
      <c r="AS94" s="58"/>
      <c r="AT94" s="58"/>
      <c r="AU94" s="97">
        <f t="shared" si="23"/>
        <v>100336839.694</v>
      </c>
      <c r="AV94" s="102">
        <v>100336840</v>
      </c>
      <c r="AW94" s="58"/>
      <c r="AX94" s="58"/>
      <c r="AY94" s="58"/>
      <c r="AZ94" s="122">
        <f t="shared" si="10"/>
        <v>401347358.776</v>
      </c>
      <c r="BA94" s="179"/>
      <c r="BB94" s="69"/>
    </row>
    <row r="95" spans="1:54" ht="15">
      <c r="A95" s="248"/>
      <c r="B95" s="248"/>
      <c r="C95" s="220"/>
      <c r="D95" s="220"/>
      <c r="E95" s="202"/>
      <c r="F95" s="205"/>
      <c r="G95" s="152">
        <v>28</v>
      </c>
      <c r="H95" s="152">
        <v>3</v>
      </c>
      <c r="I95" s="152">
        <v>33</v>
      </c>
      <c r="J95" s="152">
        <v>11</v>
      </c>
      <c r="K95" s="152">
        <v>133</v>
      </c>
      <c r="L95" s="152">
        <v>91</v>
      </c>
      <c r="M95" s="152">
        <v>24</v>
      </c>
      <c r="N95" s="357"/>
      <c r="O95" s="164">
        <v>27479449.752</v>
      </c>
      <c r="P95" s="209"/>
      <c r="Q95" s="199"/>
      <c r="R95" s="180"/>
      <c r="S95" s="180"/>
      <c r="T95" s="140">
        <f t="shared" si="28"/>
        <v>2289954.146</v>
      </c>
      <c r="U95" s="140">
        <f t="shared" si="29"/>
        <v>2289954.146</v>
      </c>
      <c r="V95" s="140">
        <f t="shared" si="29"/>
        <v>2289954.146</v>
      </c>
      <c r="W95" s="140">
        <f t="shared" si="29"/>
        <v>2289954.146</v>
      </c>
      <c r="X95" s="140">
        <f t="shared" si="29"/>
        <v>2289954.146</v>
      </c>
      <c r="Y95" s="140">
        <f t="shared" si="29"/>
        <v>2289954.146</v>
      </c>
      <c r="Z95" s="140">
        <f t="shared" si="29"/>
        <v>2289954.146</v>
      </c>
      <c r="AA95" s="140">
        <f t="shared" si="29"/>
        <v>2289954.146</v>
      </c>
      <c r="AB95" s="140">
        <f t="shared" si="29"/>
        <v>2289954.146</v>
      </c>
      <c r="AC95" s="140">
        <f t="shared" si="29"/>
        <v>2289954.146</v>
      </c>
      <c r="AD95" s="140">
        <f t="shared" si="29"/>
        <v>2289954.146</v>
      </c>
      <c r="AE95" s="140">
        <f t="shared" si="29"/>
        <v>2289954.146</v>
      </c>
      <c r="AF95" s="99">
        <f t="shared" si="25"/>
        <v>6869862.438</v>
      </c>
      <c r="AG95" s="102">
        <v>6869862</v>
      </c>
      <c r="AH95" s="86"/>
      <c r="AI95" s="58"/>
      <c r="AJ95" s="58"/>
      <c r="AK95" s="98">
        <f t="shared" si="21"/>
        <v>6869862.438</v>
      </c>
      <c r="AL95" s="102">
        <v>6869862</v>
      </c>
      <c r="AM95" s="58"/>
      <c r="AN95" s="58"/>
      <c r="AO95" s="58"/>
      <c r="AP95" s="96">
        <f t="shared" si="22"/>
        <v>6869862.438</v>
      </c>
      <c r="AQ95" s="102">
        <v>6869862</v>
      </c>
      <c r="AR95" s="58"/>
      <c r="AS95" s="58"/>
      <c r="AT95" s="58"/>
      <c r="AU95" s="97">
        <f t="shared" si="23"/>
        <v>6869862.438</v>
      </c>
      <c r="AV95" s="102">
        <v>6869862</v>
      </c>
      <c r="AW95" s="58"/>
      <c r="AX95" s="58"/>
      <c r="AY95" s="58"/>
      <c r="AZ95" s="122">
        <f t="shared" si="10"/>
        <v>27479449.752</v>
      </c>
      <c r="BA95" s="179"/>
      <c r="BB95" s="69"/>
    </row>
    <row r="96" spans="1:54" ht="15">
      <c r="A96" s="248"/>
      <c r="B96" s="248"/>
      <c r="C96" s="220"/>
      <c r="D96" s="220"/>
      <c r="E96" s="202"/>
      <c r="F96" s="205"/>
      <c r="G96" s="152">
        <v>28</v>
      </c>
      <c r="H96" s="152">
        <v>3</v>
      </c>
      <c r="I96" s="152">
        <v>33</v>
      </c>
      <c r="J96" s="152">
        <v>11</v>
      </c>
      <c r="K96" s="152">
        <v>133</v>
      </c>
      <c r="L96" s="152">
        <v>91</v>
      </c>
      <c r="M96" s="152">
        <v>25</v>
      </c>
      <c r="N96" s="357"/>
      <c r="O96" s="164">
        <v>305491715.992</v>
      </c>
      <c r="P96" s="209"/>
      <c r="Q96" s="199"/>
      <c r="R96" s="180"/>
      <c r="S96" s="180"/>
      <c r="T96" s="140">
        <f t="shared" si="28"/>
        <v>25457642.999333333</v>
      </c>
      <c r="U96" s="140">
        <f t="shared" si="29"/>
        <v>25457642.999333333</v>
      </c>
      <c r="V96" s="140">
        <f t="shared" si="29"/>
        <v>25457642.999333333</v>
      </c>
      <c r="W96" s="140">
        <f t="shared" si="29"/>
        <v>25457642.999333333</v>
      </c>
      <c r="X96" s="140">
        <f t="shared" si="29"/>
        <v>25457642.999333333</v>
      </c>
      <c r="Y96" s="140">
        <f t="shared" si="29"/>
        <v>25457642.999333333</v>
      </c>
      <c r="Z96" s="140">
        <f t="shared" si="29"/>
        <v>25457642.999333333</v>
      </c>
      <c r="AA96" s="140">
        <f t="shared" si="29"/>
        <v>25457642.999333333</v>
      </c>
      <c r="AB96" s="140">
        <f t="shared" si="29"/>
        <v>25457642.999333333</v>
      </c>
      <c r="AC96" s="140">
        <f t="shared" si="29"/>
        <v>25457642.999333333</v>
      </c>
      <c r="AD96" s="140">
        <f t="shared" si="29"/>
        <v>25457642.999333333</v>
      </c>
      <c r="AE96" s="140">
        <f t="shared" si="29"/>
        <v>25457642.999333333</v>
      </c>
      <c r="AF96" s="99">
        <f t="shared" si="25"/>
        <v>76372928.998</v>
      </c>
      <c r="AG96" s="102">
        <v>76372929</v>
      </c>
      <c r="AH96" s="86"/>
      <c r="AI96" s="58"/>
      <c r="AJ96" s="58"/>
      <c r="AK96" s="98">
        <f t="shared" si="21"/>
        <v>76372928.998</v>
      </c>
      <c r="AL96" s="102">
        <v>76372929</v>
      </c>
      <c r="AM96" s="58"/>
      <c r="AN96" s="58"/>
      <c r="AO96" s="58"/>
      <c r="AP96" s="96">
        <f t="shared" si="22"/>
        <v>76372928.998</v>
      </c>
      <c r="AQ96" s="102">
        <v>76372929</v>
      </c>
      <c r="AR96" s="58"/>
      <c r="AS96" s="58"/>
      <c r="AT96" s="58"/>
      <c r="AU96" s="97">
        <f t="shared" si="23"/>
        <v>76372928.998</v>
      </c>
      <c r="AV96" s="102">
        <v>76372929</v>
      </c>
      <c r="AW96" s="58"/>
      <c r="AX96" s="58"/>
      <c r="AY96" s="58"/>
      <c r="AZ96" s="122">
        <f t="shared" si="10"/>
        <v>305491715.992</v>
      </c>
      <c r="BA96" s="179"/>
      <c r="BB96" s="69"/>
    </row>
    <row r="97" spans="1:54" ht="15">
      <c r="A97" s="248"/>
      <c r="B97" s="248"/>
      <c r="C97" s="220"/>
      <c r="D97" s="220"/>
      <c r="E97" s="202"/>
      <c r="F97" s="205"/>
      <c r="G97" s="152">
        <v>28</v>
      </c>
      <c r="H97" s="152">
        <v>3</v>
      </c>
      <c r="I97" s="152">
        <v>33</v>
      </c>
      <c r="J97" s="152">
        <v>11</v>
      </c>
      <c r="K97" s="152">
        <v>133</v>
      </c>
      <c r="L97" s="152">
        <v>91</v>
      </c>
      <c r="M97" s="152">
        <v>26</v>
      </c>
      <c r="N97" s="357"/>
      <c r="O97" s="164">
        <v>230204518.4</v>
      </c>
      <c r="P97" s="209"/>
      <c r="Q97" s="199"/>
      <c r="R97" s="180"/>
      <c r="S97" s="180"/>
      <c r="T97" s="140">
        <f t="shared" si="28"/>
        <v>19183709.866666667</v>
      </c>
      <c r="U97" s="140">
        <f t="shared" si="29"/>
        <v>19183709.866666667</v>
      </c>
      <c r="V97" s="140">
        <f t="shared" si="29"/>
        <v>19183709.866666667</v>
      </c>
      <c r="W97" s="140">
        <f t="shared" si="29"/>
        <v>19183709.866666667</v>
      </c>
      <c r="X97" s="140">
        <f t="shared" si="29"/>
        <v>19183709.866666667</v>
      </c>
      <c r="Y97" s="140">
        <f t="shared" si="29"/>
        <v>19183709.866666667</v>
      </c>
      <c r="Z97" s="140">
        <f t="shared" si="29"/>
        <v>19183709.866666667</v>
      </c>
      <c r="AA97" s="140">
        <f t="shared" si="29"/>
        <v>19183709.866666667</v>
      </c>
      <c r="AB97" s="140">
        <f t="shared" si="29"/>
        <v>19183709.866666667</v>
      </c>
      <c r="AC97" s="140">
        <f t="shared" si="29"/>
        <v>19183709.866666667</v>
      </c>
      <c r="AD97" s="140">
        <f t="shared" si="29"/>
        <v>19183709.866666667</v>
      </c>
      <c r="AE97" s="140">
        <f t="shared" si="29"/>
        <v>19183709.866666667</v>
      </c>
      <c r="AF97" s="99">
        <f t="shared" si="25"/>
        <v>57551129.6</v>
      </c>
      <c r="AG97" s="102">
        <v>57551130</v>
      </c>
      <c r="AH97" s="86"/>
      <c r="AI97" s="58"/>
      <c r="AJ97" s="58"/>
      <c r="AK97" s="98">
        <f t="shared" si="21"/>
        <v>57551129.6</v>
      </c>
      <c r="AL97" s="102">
        <v>57551130</v>
      </c>
      <c r="AM97" s="58"/>
      <c r="AN97" s="58"/>
      <c r="AO97" s="58"/>
      <c r="AP97" s="96">
        <f t="shared" si="22"/>
        <v>57551129.6</v>
      </c>
      <c r="AQ97" s="102">
        <v>57551130</v>
      </c>
      <c r="AR97" s="58"/>
      <c r="AS97" s="58"/>
      <c r="AT97" s="58"/>
      <c r="AU97" s="97">
        <f t="shared" si="23"/>
        <v>57551129.6</v>
      </c>
      <c r="AV97" s="102">
        <v>57551130</v>
      </c>
      <c r="AW97" s="58"/>
      <c r="AX97" s="58"/>
      <c r="AY97" s="58"/>
      <c r="AZ97" s="122">
        <f t="shared" si="10"/>
        <v>230204518.4</v>
      </c>
      <c r="BA97" s="179"/>
      <c r="BB97" s="69"/>
    </row>
    <row r="98" spans="1:54" ht="15">
      <c r="A98" s="248"/>
      <c r="B98" s="248"/>
      <c r="C98" s="220"/>
      <c r="D98" s="220"/>
      <c r="E98" s="202"/>
      <c r="F98" s="205"/>
      <c r="G98" s="152">
        <v>28</v>
      </c>
      <c r="H98" s="152">
        <v>3</v>
      </c>
      <c r="I98" s="152">
        <v>33</v>
      </c>
      <c r="J98" s="152">
        <v>11</v>
      </c>
      <c r="K98" s="152">
        <v>133</v>
      </c>
      <c r="L98" s="152">
        <v>91</v>
      </c>
      <c r="M98" s="152">
        <v>27</v>
      </c>
      <c r="N98" s="357"/>
      <c r="O98" s="164">
        <v>237057600</v>
      </c>
      <c r="P98" s="209"/>
      <c r="Q98" s="199"/>
      <c r="R98" s="180"/>
      <c r="S98" s="180"/>
      <c r="T98" s="140">
        <f t="shared" si="28"/>
        <v>19754800</v>
      </c>
      <c r="U98" s="140">
        <f t="shared" si="29"/>
        <v>19754800</v>
      </c>
      <c r="V98" s="140">
        <f t="shared" si="29"/>
        <v>19754800</v>
      </c>
      <c r="W98" s="140">
        <f t="shared" si="29"/>
        <v>19754800</v>
      </c>
      <c r="X98" s="140">
        <f t="shared" si="29"/>
        <v>19754800</v>
      </c>
      <c r="Y98" s="140">
        <f t="shared" si="29"/>
        <v>19754800</v>
      </c>
      <c r="Z98" s="140">
        <f t="shared" si="29"/>
        <v>19754800</v>
      </c>
      <c r="AA98" s="140">
        <f t="shared" si="29"/>
        <v>19754800</v>
      </c>
      <c r="AB98" s="140">
        <f t="shared" si="29"/>
        <v>19754800</v>
      </c>
      <c r="AC98" s="140">
        <f t="shared" si="29"/>
        <v>19754800</v>
      </c>
      <c r="AD98" s="140">
        <f t="shared" si="29"/>
        <v>19754800</v>
      </c>
      <c r="AE98" s="140">
        <f t="shared" si="29"/>
        <v>19754800</v>
      </c>
      <c r="AF98" s="99">
        <f t="shared" si="25"/>
        <v>59264400</v>
      </c>
      <c r="AG98" s="102">
        <v>59264400</v>
      </c>
      <c r="AH98" s="86"/>
      <c r="AI98" s="58"/>
      <c r="AJ98" s="58"/>
      <c r="AK98" s="98">
        <f t="shared" si="21"/>
        <v>59264400</v>
      </c>
      <c r="AL98" s="102">
        <v>59264400</v>
      </c>
      <c r="AM98" s="58"/>
      <c r="AN98" s="58"/>
      <c r="AO98" s="58"/>
      <c r="AP98" s="96">
        <f t="shared" si="22"/>
        <v>59264400</v>
      </c>
      <c r="AQ98" s="102">
        <v>59264400</v>
      </c>
      <c r="AR98" s="58"/>
      <c r="AS98" s="58"/>
      <c r="AT98" s="58"/>
      <c r="AU98" s="97">
        <f t="shared" si="23"/>
        <v>59264400</v>
      </c>
      <c r="AV98" s="102">
        <v>59264400</v>
      </c>
      <c r="AW98" s="58"/>
      <c r="AX98" s="58"/>
      <c r="AY98" s="58"/>
      <c r="AZ98" s="122">
        <f t="shared" si="10"/>
        <v>237057600</v>
      </c>
      <c r="BA98" s="179"/>
      <c r="BB98" s="69"/>
    </row>
    <row r="99" spans="1:54" ht="15">
      <c r="A99" s="248"/>
      <c r="B99" s="248"/>
      <c r="C99" s="220"/>
      <c r="D99" s="220"/>
      <c r="E99" s="202"/>
      <c r="F99" s="205"/>
      <c r="G99" s="152">
        <v>28</v>
      </c>
      <c r="H99" s="152">
        <v>3</v>
      </c>
      <c r="I99" s="152">
        <v>33</v>
      </c>
      <c r="J99" s="152">
        <v>11</v>
      </c>
      <c r="K99" s="152">
        <v>133</v>
      </c>
      <c r="L99" s="152">
        <v>91</v>
      </c>
      <c r="M99" s="152">
        <v>28</v>
      </c>
      <c r="N99" s="357"/>
      <c r="O99" s="164">
        <v>114860800</v>
      </c>
      <c r="P99" s="209"/>
      <c r="Q99" s="199"/>
      <c r="R99" s="180"/>
      <c r="S99" s="180"/>
      <c r="T99" s="140">
        <f t="shared" si="28"/>
        <v>9571733.333333334</v>
      </c>
      <c r="U99" s="140">
        <f t="shared" si="29"/>
        <v>9571733.333333334</v>
      </c>
      <c r="V99" s="140">
        <f t="shared" si="29"/>
        <v>9571733.333333334</v>
      </c>
      <c r="W99" s="140">
        <f t="shared" si="29"/>
        <v>9571733.333333334</v>
      </c>
      <c r="X99" s="140">
        <f t="shared" si="29"/>
        <v>9571733.333333334</v>
      </c>
      <c r="Y99" s="140">
        <f t="shared" si="29"/>
        <v>9571733.333333334</v>
      </c>
      <c r="Z99" s="140">
        <f t="shared" si="29"/>
        <v>9571733.333333334</v>
      </c>
      <c r="AA99" s="140">
        <f t="shared" si="29"/>
        <v>9571733.333333334</v>
      </c>
      <c r="AB99" s="140">
        <f t="shared" si="29"/>
        <v>9571733.333333334</v>
      </c>
      <c r="AC99" s="140">
        <f t="shared" si="29"/>
        <v>9571733.333333334</v>
      </c>
      <c r="AD99" s="140">
        <f t="shared" si="29"/>
        <v>9571733.333333334</v>
      </c>
      <c r="AE99" s="140">
        <f t="shared" si="29"/>
        <v>9571733.333333334</v>
      </c>
      <c r="AF99" s="99">
        <f t="shared" si="25"/>
        <v>28715200</v>
      </c>
      <c r="AG99" s="102">
        <v>28715200</v>
      </c>
      <c r="AH99" s="86"/>
      <c r="AI99" s="58"/>
      <c r="AJ99" s="58"/>
      <c r="AK99" s="98">
        <f t="shared" si="21"/>
        <v>28715200</v>
      </c>
      <c r="AL99" s="102">
        <v>28715200</v>
      </c>
      <c r="AM99" s="58"/>
      <c r="AN99" s="58"/>
      <c r="AO99" s="58"/>
      <c r="AP99" s="96">
        <f t="shared" si="22"/>
        <v>28715200</v>
      </c>
      <c r="AQ99" s="102">
        <v>28715200</v>
      </c>
      <c r="AR99" s="58"/>
      <c r="AS99" s="58"/>
      <c r="AT99" s="58"/>
      <c r="AU99" s="97">
        <f t="shared" si="23"/>
        <v>28715200</v>
      </c>
      <c r="AV99" s="102">
        <v>28715200</v>
      </c>
      <c r="AW99" s="58"/>
      <c r="AX99" s="58"/>
      <c r="AY99" s="58"/>
      <c r="AZ99" s="122">
        <f t="shared" si="10"/>
        <v>114860800</v>
      </c>
      <c r="BA99" s="179"/>
      <c r="BB99" s="69"/>
    </row>
    <row r="100" spans="1:54" ht="15">
      <c r="A100" s="248"/>
      <c r="B100" s="248"/>
      <c r="C100" s="220"/>
      <c r="D100" s="220"/>
      <c r="E100" s="202"/>
      <c r="F100" s="205"/>
      <c r="G100" s="152">
        <v>28</v>
      </c>
      <c r="H100" s="152">
        <v>3</v>
      </c>
      <c r="I100" s="152">
        <v>33</v>
      </c>
      <c r="J100" s="152">
        <v>11</v>
      </c>
      <c r="K100" s="152">
        <v>133</v>
      </c>
      <c r="L100" s="152">
        <v>91</v>
      </c>
      <c r="M100" s="152">
        <v>29</v>
      </c>
      <c r="N100" s="357"/>
      <c r="O100" s="164">
        <v>16474560</v>
      </c>
      <c r="P100" s="209"/>
      <c r="Q100" s="199"/>
      <c r="R100" s="180"/>
      <c r="S100" s="180"/>
      <c r="T100" s="140">
        <f t="shared" si="28"/>
        <v>1372880</v>
      </c>
      <c r="U100" s="140">
        <f t="shared" si="29"/>
        <v>1372880</v>
      </c>
      <c r="V100" s="140">
        <f t="shared" si="29"/>
        <v>1372880</v>
      </c>
      <c r="W100" s="140">
        <f t="shared" si="29"/>
        <v>1372880</v>
      </c>
      <c r="X100" s="140">
        <f t="shared" si="29"/>
        <v>1372880</v>
      </c>
      <c r="Y100" s="140">
        <f t="shared" si="29"/>
        <v>1372880</v>
      </c>
      <c r="Z100" s="140">
        <f t="shared" si="29"/>
        <v>1372880</v>
      </c>
      <c r="AA100" s="140">
        <f t="shared" si="29"/>
        <v>1372880</v>
      </c>
      <c r="AB100" s="140">
        <f t="shared" si="29"/>
        <v>1372880</v>
      </c>
      <c r="AC100" s="140">
        <f t="shared" si="29"/>
        <v>1372880</v>
      </c>
      <c r="AD100" s="140">
        <f t="shared" si="29"/>
        <v>1372880</v>
      </c>
      <c r="AE100" s="140">
        <f t="shared" si="29"/>
        <v>1372880</v>
      </c>
      <c r="AF100" s="99">
        <f t="shared" si="25"/>
        <v>4118640</v>
      </c>
      <c r="AG100" s="102">
        <v>4118640</v>
      </c>
      <c r="AH100" s="86"/>
      <c r="AI100" s="58"/>
      <c r="AJ100" s="58"/>
      <c r="AK100" s="98">
        <f t="shared" si="21"/>
        <v>4118640</v>
      </c>
      <c r="AL100" s="102">
        <v>4118640</v>
      </c>
      <c r="AM100" s="58"/>
      <c r="AN100" s="58"/>
      <c r="AO100" s="58"/>
      <c r="AP100" s="96">
        <f t="shared" si="22"/>
        <v>4118640</v>
      </c>
      <c r="AQ100" s="102">
        <v>4118640</v>
      </c>
      <c r="AR100" s="58"/>
      <c r="AS100" s="58"/>
      <c r="AT100" s="58"/>
      <c r="AU100" s="97">
        <f t="shared" si="23"/>
        <v>4118640</v>
      </c>
      <c r="AV100" s="102">
        <v>4118640</v>
      </c>
      <c r="AW100" s="58"/>
      <c r="AX100" s="58"/>
      <c r="AY100" s="58"/>
      <c r="AZ100" s="122">
        <f t="shared" si="10"/>
        <v>16474560</v>
      </c>
      <c r="BA100" s="179"/>
      <c r="BB100" s="69"/>
    </row>
    <row r="101" spans="1:54" ht="15">
      <c r="A101" s="248"/>
      <c r="B101" s="248"/>
      <c r="C101" s="220"/>
      <c r="D101" s="220"/>
      <c r="E101" s="202"/>
      <c r="F101" s="205"/>
      <c r="G101" s="152">
        <v>28</v>
      </c>
      <c r="H101" s="152">
        <v>3</v>
      </c>
      <c r="I101" s="152">
        <v>33</v>
      </c>
      <c r="J101" s="152">
        <v>11</v>
      </c>
      <c r="K101" s="152">
        <v>233</v>
      </c>
      <c r="L101" s="152">
        <v>91</v>
      </c>
      <c r="M101" s="152">
        <v>19</v>
      </c>
      <c r="N101" s="357"/>
      <c r="O101" s="164">
        <v>777228740</v>
      </c>
      <c r="P101" s="209"/>
      <c r="Q101" s="199"/>
      <c r="R101" s="180"/>
      <c r="S101" s="180"/>
      <c r="T101" s="140">
        <f t="shared" si="28"/>
        <v>64769061.666666664</v>
      </c>
      <c r="U101" s="140">
        <f t="shared" si="29"/>
        <v>64769061.666666664</v>
      </c>
      <c r="V101" s="140">
        <f t="shared" si="29"/>
        <v>64769061.666666664</v>
      </c>
      <c r="W101" s="140">
        <f t="shared" si="29"/>
        <v>64769061.666666664</v>
      </c>
      <c r="X101" s="140">
        <f t="shared" si="29"/>
        <v>64769061.666666664</v>
      </c>
      <c r="Y101" s="140">
        <f t="shared" si="29"/>
        <v>64769061.666666664</v>
      </c>
      <c r="Z101" s="140">
        <f t="shared" si="29"/>
        <v>64769061.666666664</v>
      </c>
      <c r="AA101" s="140">
        <f t="shared" si="29"/>
        <v>64769061.666666664</v>
      </c>
      <c r="AB101" s="140">
        <f t="shared" si="29"/>
        <v>64769061.666666664</v>
      </c>
      <c r="AC101" s="140">
        <f t="shared" si="29"/>
        <v>64769061.666666664</v>
      </c>
      <c r="AD101" s="140">
        <f t="shared" si="29"/>
        <v>64769061.666666664</v>
      </c>
      <c r="AE101" s="140">
        <f t="shared" si="29"/>
        <v>64769061.666666664</v>
      </c>
      <c r="AF101" s="99">
        <f t="shared" si="25"/>
        <v>194307185</v>
      </c>
      <c r="AG101" s="102">
        <v>194307185</v>
      </c>
      <c r="AH101" s="86"/>
      <c r="AI101" s="58"/>
      <c r="AJ101" s="58"/>
      <c r="AK101" s="98">
        <f t="shared" si="21"/>
        <v>194307185</v>
      </c>
      <c r="AL101" s="102">
        <v>194307185</v>
      </c>
      <c r="AM101" s="58"/>
      <c r="AN101" s="58"/>
      <c r="AO101" s="58"/>
      <c r="AP101" s="96">
        <f t="shared" si="22"/>
        <v>194307185</v>
      </c>
      <c r="AQ101" s="102">
        <v>194307185</v>
      </c>
      <c r="AR101" s="58"/>
      <c r="AS101" s="58"/>
      <c r="AT101" s="58"/>
      <c r="AU101" s="97">
        <f t="shared" si="23"/>
        <v>194307185</v>
      </c>
      <c r="AV101" s="102">
        <v>194307185</v>
      </c>
      <c r="AW101" s="58"/>
      <c r="AX101" s="58"/>
      <c r="AY101" s="58"/>
      <c r="AZ101" s="122">
        <f t="shared" si="10"/>
        <v>777228740</v>
      </c>
      <c r="BA101" s="179"/>
      <c r="BB101" s="69"/>
    </row>
    <row r="102" spans="1:54" ht="15">
      <c r="A102" s="248"/>
      <c r="B102" s="248"/>
      <c r="C102" s="220"/>
      <c r="D102" s="220"/>
      <c r="E102" s="202"/>
      <c r="F102" s="205"/>
      <c r="G102" s="152">
        <v>28</v>
      </c>
      <c r="H102" s="152">
        <v>3</v>
      </c>
      <c r="I102" s="152">
        <v>33</v>
      </c>
      <c r="J102" s="152">
        <v>11</v>
      </c>
      <c r="K102" s="152">
        <v>233</v>
      </c>
      <c r="L102" s="152">
        <v>91</v>
      </c>
      <c r="M102" s="152">
        <v>23</v>
      </c>
      <c r="N102" s="357"/>
      <c r="O102" s="164">
        <v>5493559195.092778</v>
      </c>
      <c r="P102" s="209"/>
      <c r="Q102" s="199"/>
      <c r="R102" s="180"/>
      <c r="S102" s="180"/>
      <c r="T102" s="140">
        <f t="shared" si="28"/>
        <v>457796599.5910649</v>
      </c>
      <c r="U102" s="140">
        <f t="shared" si="29"/>
        <v>457796599.5910649</v>
      </c>
      <c r="V102" s="140">
        <f t="shared" si="29"/>
        <v>457796599.5910649</v>
      </c>
      <c r="W102" s="140">
        <f t="shared" si="29"/>
        <v>457796599.5910649</v>
      </c>
      <c r="X102" s="140">
        <f t="shared" si="29"/>
        <v>457796599.5910649</v>
      </c>
      <c r="Y102" s="140">
        <f t="shared" si="29"/>
        <v>457796599.5910649</v>
      </c>
      <c r="Z102" s="140">
        <f t="shared" si="29"/>
        <v>457796599.5910649</v>
      </c>
      <c r="AA102" s="140">
        <f t="shared" si="29"/>
        <v>457796599.5910649</v>
      </c>
      <c r="AB102" s="140">
        <f t="shared" si="29"/>
        <v>457796599.5910649</v>
      </c>
      <c r="AC102" s="140">
        <f t="shared" si="29"/>
        <v>457796599.5910649</v>
      </c>
      <c r="AD102" s="140">
        <f t="shared" si="29"/>
        <v>457796599.5910649</v>
      </c>
      <c r="AE102" s="140">
        <f t="shared" si="29"/>
        <v>457796599.5910649</v>
      </c>
      <c r="AF102" s="99">
        <f t="shared" si="25"/>
        <v>1373389798.7731946</v>
      </c>
      <c r="AG102" s="102">
        <v>1373389799</v>
      </c>
      <c r="AH102" s="86"/>
      <c r="AI102" s="58"/>
      <c r="AJ102" s="58"/>
      <c r="AK102" s="98">
        <f t="shared" si="21"/>
        <v>1373389798.7731946</v>
      </c>
      <c r="AL102" s="102">
        <v>1373389799</v>
      </c>
      <c r="AM102" s="58"/>
      <c r="AN102" s="58"/>
      <c r="AO102" s="58"/>
      <c r="AP102" s="96">
        <f t="shared" si="22"/>
        <v>1373389798.7731946</v>
      </c>
      <c r="AQ102" s="102">
        <v>1373389799</v>
      </c>
      <c r="AR102" s="58"/>
      <c r="AS102" s="58"/>
      <c r="AT102" s="58"/>
      <c r="AU102" s="97">
        <f t="shared" si="23"/>
        <v>1373389798.7731946</v>
      </c>
      <c r="AV102" s="102">
        <v>1373389799</v>
      </c>
      <c r="AW102" s="58"/>
      <c r="AX102" s="58"/>
      <c r="AY102" s="58"/>
      <c r="AZ102" s="122">
        <f t="shared" si="10"/>
        <v>5493559195.092778</v>
      </c>
      <c r="BA102" s="179"/>
      <c r="BB102" s="69"/>
    </row>
    <row r="103" spans="1:54" ht="15">
      <c r="A103" s="248"/>
      <c r="B103" s="248"/>
      <c r="C103" s="220"/>
      <c r="D103" s="220"/>
      <c r="E103" s="202"/>
      <c r="F103" s="205"/>
      <c r="G103" s="152">
        <v>28</v>
      </c>
      <c r="H103" s="152">
        <v>3</v>
      </c>
      <c r="I103" s="152">
        <v>33</v>
      </c>
      <c r="J103" s="152">
        <v>11</v>
      </c>
      <c r="K103" s="152">
        <v>233</v>
      </c>
      <c r="L103" s="152">
        <v>91</v>
      </c>
      <c r="M103" s="152">
        <v>24</v>
      </c>
      <c r="N103" s="357"/>
      <c r="O103" s="164">
        <v>4692908587.530497</v>
      </c>
      <c r="P103" s="209"/>
      <c r="Q103" s="199"/>
      <c r="R103" s="180"/>
      <c r="S103" s="180"/>
      <c r="T103" s="140">
        <f t="shared" si="28"/>
        <v>391075715.62754136</v>
      </c>
      <c r="U103" s="140">
        <f t="shared" si="29"/>
        <v>391075715.62754136</v>
      </c>
      <c r="V103" s="140">
        <f t="shared" si="29"/>
        <v>391075715.62754136</v>
      </c>
      <c r="W103" s="140">
        <f t="shared" si="29"/>
        <v>391075715.62754136</v>
      </c>
      <c r="X103" s="140">
        <f t="shared" si="29"/>
        <v>391075715.62754136</v>
      </c>
      <c r="Y103" s="140">
        <f t="shared" si="29"/>
        <v>391075715.62754136</v>
      </c>
      <c r="Z103" s="140">
        <f t="shared" si="29"/>
        <v>391075715.62754136</v>
      </c>
      <c r="AA103" s="140">
        <f t="shared" si="29"/>
        <v>391075715.62754136</v>
      </c>
      <c r="AB103" s="140">
        <f t="shared" si="29"/>
        <v>391075715.62754136</v>
      </c>
      <c r="AC103" s="140">
        <f t="shared" si="29"/>
        <v>391075715.62754136</v>
      </c>
      <c r="AD103" s="140">
        <f t="shared" si="29"/>
        <v>391075715.62754136</v>
      </c>
      <c r="AE103" s="140">
        <f t="shared" si="29"/>
        <v>391075715.62754136</v>
      </c>
      <c r="AF103" s="99">
        <f t="shared" si="25"/>
        <v>1173227146.8826241</v>
      </c>
      <c r="AG103" s="102">
        <v>1173227147</v>
      </c>
      <c r="AH103" s="86"/>
      <c r="AI103" s="58"/>
      <c r="AJ103" s="58"/>
      <c r="AK103" s="98">
        <f t="shared" si="21"/>
        <v>1173227146.8826241</v>
      </c>
      <c r="AL103" s="102">
        <v>1173227147</v>
      </c>
      <c r="AM103" s="58"/>
      <c r="AN103" s="58"/>
      <c r="AO103" s="58"/>
      <c r="AP103" s="96">
        <f t="shared" si="22"/>
        <v>1173227146.8826241</v>
      </c>
      <c r="AQ103" s="102">
        <v>1173227147</v>
      </c>
      <c r="AR103" s="58"/>
      <c r="AS103" s="58"/>
      <c r="AT103" s="58"/>
      <c r="AU103" s="97">
        <f t="shared" si="23"/>
        <v>1173227146.8826241</v>
      </c>
      <c r="AV103" s="102">
        <v>1173227147</v>
      </c>
      <c r="AW103" s="58"/>
      <c r="AX103" s="58"/>
      <c r="AY103" s="58"/>
      <c r="AZ103" s="122">
        <f t="shared" si="10"/>
        <v>4692908587.530497</v>
      </c>
      <c r="BA103" s="179"/>
      <c r="BB103" s="69"/>
    </row>
    <row r="104" spans="1:54" ht="15">
      <c r="A104" s="248"/>
      <c r="B104" s="248"/>
      <c r="C104" s="220"/>
      <c r="D104" s="220"/>
      <c r="E104" s="202"/>
      <c r="F104" s="205"/>
      <c r="G104" s="152">
        <v>28</v>
      </c>
      <c r="H104" s="152">
        <v>3</v>
      </c>
      <c r="I104" s="152">
        <v>33</v>
      </c>
      <c r="J104" s="152">
        <v>11</v>
      </c>
      <c r="K104" s="152">
        <v>233</v>
      </c>
      <c r="L104" s="152">
        <v>91</v>
      </c>
      <c r="M104" s="152">
        <v>20</v>
      </c>
      <c r="N104" s="357"/>
      <c r="O104" s="164">
        <v>4422272120</v>
      </c>
      <c r="P104" s="209"/>
      <c r="Q104" s="199"/>
      <c r="R104" s="180"/>
      <c r="S104" s="180"/>
      <c r="T104" s="140">
        <f t="shared" si="28"/>
        <v>368522676.6666667</v>
      </c>
      <c r="U104" s="140">
        <f t="shared" si="29"/>
        <v>368522676.6666667</v>
      </c>
      <c r="V104" s="140">
        <f t="shared" si="29"/>
        <v>368522676.6666667</v>
      </c>
      <c r="W104" s="140">
        <f t="shared" si="29"/>
        <v>368522676.6666667</v>
      </c>
      <c r="X104" s="140">
        <f t="shared" si="29"/>
        <v>368522676.6666667</v>
      </c>
      <c r="Y104" s="140">
        <f t="shared" si="29"/>
        <v>368522676.6666667</v>
      </c>
      <c r="Z104" s="140">
        <f t="shared" si="29"/>
        <v>368522676.6666667</v>
      </c>
      <c r="AA104" s="140">
        <f t="shared" si="29"/>
        <v>368522676.6666667</v>
      </c>
      <c r="AB104" s="140">
        <f t="shared" si="29"/>
        <v>368522676.6666667</v>
      </c>
      <c r="AC104" s="140">
        <f t="shared" si="29"/>
        <v>368522676.6666667</v>
      </c>
      <c r="AD104" s="140">
        <f t="shared" si="29"/>
        <v>368522676.6666667</v>
      </c>
      <c r="AE104" s="140">
        <f t="shared" si="29"/>
        <v>368522676.6666667</v>
      </c>
      <c r="AF104" s="99">
        <f t="shared" si="25"/>
        <v>1105568030</v>
      </c>
      <c r="AG104" s="102">
        <v>1288068030</v>
      </c>
      <c r="AH104" s="86"/>
      <c r="AI104" s="58"/>
      <c r="AJ104" s="58"/>
      <c r="AK104" s="98">
        <f t="shared" si="21"/>
        <v>1105568030</v>
      </c>
      <c r="AL104" s="102">
        <v>1288068030</v>
      </c>
      <c r="AM104" s="58"/>
      <c r="AN104" s="58"/>
      <c r="AO104" s="58"/>
      <c r="AP104" s="96">
        <f t="shared" si="22"/>
        <v>1105568030</v>
      </c>
      <c r="AQ104" s="102">
        <v>1288068030</v>
      </c>
      <c r="AR104" s="58"/>
      <c r="AS104" s="58"/>
      <c r="AT104" s="58"/>
      <c r="AU104" s="97">
        <f t="shared" si="23"/>
        <v>1105568030</v>
      </c>
      <c r="AV104" s="102">
        <v>1288068030</v>
      </c>
      <c r="AW104" s="58"/>
      <c r="AX104" s="58"/>
      <c r="AY104" s="58"/>
      <c r="AZ104" s="122">
        <f t="shared" si="10"/>
        <v>4422272120</v>
      </c>
      <c r="BA104" s="179"/>
      <c r="BB104" s="69"/>
    </row>
    <row r="105" spans="1:54" ht="15">
      <c r="A105" s="248"/>
      <c r="B105" s="248"/>
      <c r="C105" s="220"/>
      <c r="D105" s="220"/>
      <c r="E105" s="202"/>
      <c r="F105" s="205"/>
      <c r="G105" s="152">
        <v>28</v>
      </c>
      <c r="H105" s="152">
        <v>3</v>
      </c>
      <c r="I105" s="152">
        <v>33</v>
      </c>
      <c r="J105" s="152">
        <v>11</v>
      </c>
      <c r="K105" s="152">
        <v>233</v>
      </c>
      <c r="L105" s="152">
        <v>91</v>
      </c>
      <c r="M105" s="152">
        <v>21</v>
      </c>
      <c r="N105" s="357"/>
      <c r="O105" s="164">
        <v>300000000</v>
      </c>
      <c r="P105" s="209"/>
      <c r="Q105" s="199"/>
      <c r="R105" s="180"/>
      <c r="S105" s="180"/>
      <c r="T105" s="140">
        <f t="shared" si="28"/>
        <v>25000000</v>
      </c>
      <c r="U105" s="140">
        <f t="shared" si="29"/>
        <v>25000000</v>
      </c>
      <c r="V105" s="140">
        <f t="shared" si="29"/>
        <v>25000000</v>
      </c>
      <c r="W105" s="140">
        <f t="shared" si="29"/>
        <v>25000000</v>
      </c>
      <c r="X105" s="140">
        <f t="shared" si="29"/>
        <v>25000000</v>
      </c>
      <c r="Y105" s="140">
        <f t="shared" si="29"/>
        <v>25000000</v>
      </c>
      <c r="Z105" s="140">
        <f t="shared" si="29"/>
        <v>25000000</v>
      </c>
      <c r="AA105" s="140">
        <f t="shared" si="29"/>
        <v>25000000</v>
      </c>
      <c r="AB105" s="140">
        <f t="shared" si="29"/>
        <v>25000000</v>
      </c>
      <c r="AC105" s="140">
        <f t="shared" si="29"/>
        <v>25000000</v>
      </c>
      <c r="AD105" s="140">
        <f t="shared" si="29"/>
        <v>25000000</v>
      </c>
      <c r="AE105" s="140">
        <f t="shared" si="29"/>
        <v>25000000</v>
      </c>
      <c r="AF105" s="99">
        <f t="shared" si="25"/>
        <v>75000000</v>
      </c>
      <c r="AG105" s="102"/>
      <c r="AH105" s="86"/>
      <c r="AI105" s="58"/>
      <c r="AJ105" s="58"/>
      <c r="AK105" s="98">
        <f t="shared" si="21"/>
        <v>75000000</v>
      </c>
      <c r="AL105" s="102"/>
      <c r="AM105" s="58"/>
      <c r="AN105" s="58"/>
      <c r="AO105" s="58"/>
      <c r="AP105" s="96">
        <f t="shared" si="22"/>
        <v>75000000</v>
      </c>
      <c r="AQ105" s="102"/>
      <c r="AR105" s="58"/>
      <c r="AS105" s="58"/>
      <c r="AT105" s="58"/>
      <c r="AU105" s="97">
        <f t="shared" si="23"/>
        <v>75000000</v>
      </c>
      <c r="AV105" s="102"/>
      <c r="AW105" s="58"/>
      <c r="AX105" s="58"/>
      <c r="AY105" s="58"/>
      <c r="AZ105" s="122">
        <f t="shared" si="10"/>
        <v>300000000</v>
      </c>
      <c r="BA105" s="179"/>
      <c r="BB105" s="69"/>
    </row>
    <row r="106" spans="1:54" ht="15">
      <c r="A106" s="248"/>
      <c r="B106" s="248"/>
      <c r="C106" s="220"/>
      <c r="D106" s="220"/>
      <c r="E106" s="202"/>
      <c r="F106" s="205"/>
      <c r="G106" s="152">
        <v>28</v>
      </c>
      <c r="H106" s="152">
        <v>3</v>
      </c>
      <c r="I106" s="152">
        <v>33</v>
      </c>
      <c r="J106" s="152">
        <v>11</v>
      </c>
      <c r="K106" s="152">
        <v>233</v>
      </c>
      <c r="L106" s="152">
        <v>91</v>
      </c>
      <c r="M106" s="152">
        <v>22</v>
      </c>
      <c r="N106" s="357"/>
      <c r="O106" s="164">
        <v>50000000</v>
      </c>
      <c r="P106" s="209"/>
      <c r="Q106" s="199"/>
      <c r="R106" s="180"/>
      <c r="S106" s="180"/>
      <c r="T106" s="140">
        <f t="shared" si="28"/>
        <v>4166666.6666666665</v>
      </c>
      <c r="U106" s="140">
        <f t="shared" si="29"/>
        <v>4166666.6666666665</v>
      </c>
      <c r="V106" s="140">
        <f t="shared" si="29"/>
        <v>4166666.6666666665</v>
      </c>
      <c r="W106" s="140">
        <f t="shared" si="29"/>
        <v>4166666.6666666665</v>
      </c>
      <c r="X106" s="140">
        <f t="shared" si="29"/>
        <v>4166666.6666666665</v>
      </c>
      <c r="Y106" s="140">
        <f t="shared" si="29"/>
        <v>4166666.6666666665</v>
      </c>
      <c r="Z106" s="140">
        <f t="shared" si="29"/>
        <v>4166666.6666666665</v>
      </c>
      <c r="AA106" s="140">
        <f t="shared" si="29"/>
        <v>4166666.6666666665</v>
      </c>
      <c r="AB106" s="140">
        <f t="shared" si="29"/>
        <v>4166666.6666666665</v>
      </c>
      <c r="AC106" s="140">
        <f t="shared" si="29"/>
        <v>4166666.6666666665</v>
      </c>
      <c r="AD106" s="140">
        <f t="shared" si="29"/>
        <v>4166666.6666666665</v>
      </c>
      <c r="AE106" s="140">
        <f t="shared" si="29"/>
        <v>4166666.6666666665</v>
      </c>
      <c r="AF106" s="99">
        <f t="shared" si="25"/>
        <v>12500000</v>
      </c>
      <c r="AG106" s="102"/>
      <c r="AH106" s="86"/>
      <c r="AI106" s="58"/>
      <c r="AJ106" s="58"/>
      <c r="AK106" s="98">
        <f t="shared" si="21"/>
        <v>12500000</v>
      </c>
      <c r="AL106" s="102"/>
      <c r="AM106" s="58"/>
      <c r="AN106" s="58"/>
      <c r="AO106" s="58"/>
      <c r="AP106" s="96">
        <f t="shared" si="22"/>
        <v>12500000</v>
      </c>
      <c r="AQ106" s="102"/>
      <c r="AR106" s="58"/>
      <c r="AS106" s="58"/>
      <c r="AT106" s="58"/>
      <c r="AU106" s="97">
        <f t="shared" si="23"/>
        <v>12500000</v>
      </c>
      <c r="AV106" s="102"/>
      <c r="AW106" s="58"/>
      <c r="AX106" s="58"/>
      <c r="AY106" s="58"/>
      <c r="AZ106" s="122">
        <f t="shared" si="10"/>
        <v>50000000</v>
      </c>
      <c r="BA106" s="179"/>
      <c r="BB106" s="69"/>
    </row>
    <row r="107" spans="1:54" ht="15">
      <c r="A107" s="248"/>
      <c r="B107" s="248"/>
      <c r="C107" s="220"/>
      <c r="D107" s="220"/>
      <c r="E107" s="202"/>
      <c r="F107" s="205"/>
      <c r="G107" s="152">
        <v>28</v>
      </c>
      <c r="H107" s="152">
        <v>3</v>
      </c>
      <c r="I107" s="152">
        <v>33</v>
      </c>
      <c r="J107" s="152">
        <v>11</v>
      </c>
      <c r="K107" s="152">
        <v>233</v>
      </c>
      <c r="L107" s="152">
        <v>91</v>
      </c>
      <c r="M107" s="152">
        <v>1</v>
      </c>
      <c r="N107" s="357"/>
      <c r="O107" s="164">
        <v>37829208831</v>
      </c>
      <c r="P107" s="209"/>
      <c r="Q107" s="199"/>
      <c r="R107" s="180"/>
      <c r="S107" s="180"/>
      <c r="T107" s="140">
        <f t="shared" si="28"/>
        <v>3152434069.25</v>
      </c>
      <c r="U107" s="140">
        <f t="shared" si="29"/>
        <v>3152434069.25</v>
      </c>
      <c r="V107" s="140">
        <f t="shared" si="29"/>
        <v>3152434069.25</v>
      </c>
      <c r="W107" s="140">
        <f t="shared" si="29"/>
        <v>3152434069.25</v>
      </c>
      <c r="X107" s="140">
        <f t="shared" si="29"/>
        <v>3152434069.25</v>
      </c>
      <c r="Y107" s="140">
        <f t="shared" si="29"/>
        <v>3152434069.25</v>
      </c>
      <c r="Z107" s="140">
        <f t="shared" si="29"/>
        <v>3152434069.25</v>
      </c>
      <c r="AA107" s="140">
        <f t="shared" si="29"/>
        <v>3152434069.25</v>
      </c>
      <c r="AB107" s="140">
        <f t="shared" si="29"/>
        <v>3152434069.25</v>
      </c>
      <c r="AC107" s="140">
        <f t="shared" si="29"/>
        <v>3152434069.25</v>
      </c>
      <c r="AD107" s="140">
        <f t="shared" si="29"/>
        <v>3152434069.25</v>
      </c>
      <c r="AE107" s="140">
        <f t="shared" si="29"/>
        <v>3152434069.25</v>
      </c>
      <c r="AF107" s="99">
        <f t="shared" si="25"/>
        <v>9457302207.75</v>
      </c>
      <c r="AG107" s="102">
        <v>9582302208</v>
      </c>
      <c r="AH107" s="86"/>
      <c r="AI107" s="58"/>
      <c r="AJ107" s="58"/>
      <c r="AK107" s="98">
        <f t="shared" si="21"/>
        <v>9457302207.75</v>
      </c>
      <c r="AL107" s="102">
        <v>9582302208</v>
      </c>
      <c r="AM107" s="58"/>
      <c r="AN107" s="58"/>
      <c r="AO107" s="58"/>
      <c r="AP107" s="96">
        <f t="shared" si="22"/>
        <v>9457302207.75</v>
      </c>
      <c r="AQ107" s="102">
        <v>9582302208</v>
      </c>
      <c r="AR107" s="58"/>
      <c r="AS107" s="58"/>
      <c r="AT107" s="58"/>
      <c r="AU107" s="97">
        <f t="shared" si="23"/>
        <v>9457302207.75</v>
      </c>
      <c r="AV107" s="102">
        <v>9582302208</v>
      </c>
      <c r="AW107" s="58"/>
      <c r="AX107" s="58"/>
      <c r="AY107" s="58"/>
      <c r="AZ107" s="122">
        <f t="shared" si="10"/>
        <v>37829208831</v>
      </c>
      <c r="BA107" s="179"/>
      <c r="BB107" s="69"/>
    </row>
    <row r="108" spans="1:54" ht="15">
      <c r="A108" s="248"/>
      <c r="B108" s="248"/>
      <c r="C108" s="220"/>
      <c r="D108" s="220"/>
      <c r="E108" s="202"/>
      <c r="F108" s="205"/>
      <c r="G108" s="152">
        <v>28</v>
      </c>
      <c r="H108" s="152">
        <v>3</v>
      </c>
      <c r="I108" s="152">
        <v>33</v>
      </c>
      <c r="J108" s="152">
        <v>11</v>
      </c>
      <c r="K108" s="152">
        <v>233</v>
      </c>
      <c r="L108" s="152">
        <v>91</v>
      </c>
      <c r="M108" s="152">
        <v>2</v>
      </c>
      <c r="N108" s="357"/>
      <c r="O108" s="164">
        <v>52603555.136</v>
      </c>
      <c r="P108" s="209"/>
      <c r="Q108" s="199"/>
      <c r="R108" s="180"/>
      <c r="S108" s="180"/>
      <c r="T108" s="140">
        <f t="shared" si="28"/>
        <v>4383629.594666666</v>
      </c>
      <c r="U108" s="140">
        <f t="shared" si="29"/>
        <v>4383629.594666666</v>
      </c>
      <c r="V108" s="140">
        <f t="shared" si="29"/>
        <v>4383629.594666666</v>
      </c>
      <c r="W108" s="140">
        <f t="shared" si="29"/>
        <v>4383629.594666666</v>
      </c>
      <c r="X108" s="140">
        <f t="shared" si="29"/>
        <v>4383629.594666666</v>
      </c>
      <c r="Y108" s="140">
        <f t="shared" si="29"/>
        <v>4383629.594666666</v>
      </c>
      <c r="Z108" s="140">
        <f t="shared" si="29"/>
        <v>4383629.594666666</v>
      </c>
      <c r="AA108" s="140">
        <f t="shared" si="29"/>
        <v>4383629.594666666</v>
      </c>
      <c r="AB108" s="140">
        <f t="shared" si="29"/>
        <v>4383629.594666666</v>
      </c>
      <c r="AC108" s="140">
        <f t="shared" si="29"/>
        <v>4383629.594666666</v>
      </c>
      <c r="AD108" s="140">
        <f t="shared" si="29"/>
        <v>4383629.594666666</v>
      </c>
      <c r="AE108" s="140">
        <f t="shared" si="29"/>
        <v>4383629.594666666</v>
      </c>
      <c r="AF108" s="99">
        <f t="shared" si="25"/>
        <v>13150888.784</v>
      </c>
      <c r="AG108" s="102">
        <v>13150889</v>
      </c>
      <c r="AH108" s="86"/>
      <c r="AI108" s="58"/>
      <c r="AJ108" s="58"/>
      <c r="AK108" s="98">
        <f t="shared" si="21"/>
        <v>13150888.784</v>
      </c>
      <c r="AL108" s="102">
        <v>13150889</v>
      </c>
      <c r="AM108" s="58"/>
      <c r="AN108" s="58"/>
      <c r="AO108" s="58"/>
      <c r="AP108" s="96">
        <f t="shared" si="22"/>
        <v>13150888.784</v>
      </c>
      <c r="AQ108" s="102">
        <v>13150889</v>
      </c>
      <c r="AR108" s="58"/>
      <c r="AS108" s="58"/>
      <c r="AT108" s="58"/>
      <c r="AU108" s="97">
        <f t="shared" si="23"/>
        <v>13150888.784</v>
      </c>
      <c r="AV108" s="102">
        <v>13150889</v>
      </c>
      <c r="AW108" s="58"/>
      <c r="AX108" s="58"/>
      <c r="AY108" s="58"/>
      <c r="AZ108" s="122">
        <f t="shared" si="10"/>
        <v>52603555.136</v>
      </c>
      <c r="BA108" s="179"/>
      <c r="BB108" s="69"/>
    </row>
    <row r="109" spans="1:54" ht="15">
      <c r="A109" s="248"/>
      <c r="B109" s="248"/>
      <c r="C109" s="220"/>
      <c r="D109" s="220"/>
      <c r="E109" s="202"/>
      <c r="F109" s="205"/>
      <c r="G109" s="152">
        <v>28</v>
      </c>
      <c r="H109" s="152">
        <v>3</v>
      </c>
      <c r="I109" s="152">
        <v>33</v>
      </c>
      <c r="J109" s="152">
        <v>11</v>
      </c>
      <c r="K109" s="152">
        <v>233</v>
      </c>
      <c r="L109" s="152">
        <v>91</v>
      </c>
      <c r="M109" s="152">
        <v>3</v>
      </c>
      <c r="N109" s="357"/>
      <c r="O109" s="164">
        <v>294931686.52000004</v>
      </c>
      <c r="P109" s="209"/>
      <c r="Q109" s="199"/>
      <c r="R109" s="180"/>
      <c r="S109" s="180"/>
      <c r="T109" s="140">
        <f t="shared" si="28"/>
        <v>24577640.543333337</v>
      </c>
      <c r="U109" s="140">
        <f aca="true" t="shared" si="30" ref="U109:AE124">$O109/12</f>
        <v>24577640.543333337</v>
      </c>
      <c r="V109" s="140">
        <f t="shared" si="30"/>
        <v>24577640.543333337</v>
      </c>
      <c r="W109" s="140">
        <f t="shared" si="30"/>
        <v>24577640.543333337</v>
      </c>
      <c r="X109" s="140">
        <f t="shared" si="30"/>
        <v>24577640.543333337</v>
      </c>
      <c r="Y109" s="140">
        <f t="shared" si="30"/>
        <v>24577640.543333337</v>
      </c>
      <c r="Z109" s="140">
        <f t="shared" si="30"/>
        <v>24577640.543333337</v>
      </c>
      <c r="AA109" s="140">
        <f t="shared" si="30"/>
        <v>24577640.543333337</v>
      </c>
      <c r="AB109" s="140">
        <f t="shared" si="30"/>
        <v>24577640.543333337</v>
      </c>
      <c r="AC109" s="140">
        <f t="shared" si="30"/>
        <v>24577640.543333337</v>
      </c>
      <c r="AD109" s="140">
        <f t="shared" si="30"/>
        <v>24577640.543333337</v>
      </c>
      <c r="AE109" s="140">
        <f t="shared" si="30"/>
        <v>24577640.543333337</v>
      </c>
      <c r="AF109" s="99">
        <f t="shared" si="25"/>
        <v>73732921.63000001</v>
      </c>
      <c r="AG109" s="102">
        <v>73732922</v>
      </c>
      <c r="AH109" s="86"/>
      <c r="AI109" s="58"/>
      <c r="AJ109" s="58"/>
      <c r="AK109" s="98">
        <f t="shared" si="21"/>
        <v>73732921.63000001</v>
      </c>
      <c r="AL109" s="102">
        <v>73732922</v>
      </c>
      <c r="AM109" s="58"/>
      <c r="AN109" s="58"/>
      <c r="AO109" s="58"/>
      <c r="AP109" s="96">
        <f t="shared" si="22"/>
        <v>73732921.63000001</v>
      </c>
      <c r="AQ109" s="102">
        <v>73732922</v>
      </c>
      <c r="AR109" s="58"/>
      <c r="AS109" s="58"/>
      <c r="AT109" s="58"/>
      <c r="AU109" s="97">
        <f t="shared" si="23"/>
        <v>73732921.63000001</v>
      </c>
      <c r="AV109" s="102">
        <v>73732922</v>
      </c>
      <c r="AW109" s="58"/>
      <c r="AX109" s="58"/>
      <c r="AY109" s="58"/>
      <c r="AZ109" s="122">
        <f t="shared" si="10"/>
        <v>294931686.52000004</v>
      </c>
      <c r="BA109" s="179"/>
      <c r="BB109" s="69"/>
    </row>
    <row r="110" spans="1:54" ht="15">
      <c r="A110" s="248"/>
      <c r="B110" s="248"/>
      <c r="C110" s="220"/>
      <c r="D110" s="220"/>
      <c r="E110" s="202"/>
      <c r="F110" s="205"/>
      <c r="G110" s="152">
        <v>28</v>
      </c>
      <c r="H110" s="152">
        <v>3</v>
      </c>
      <c r="I110" s="152">
        <v>33</v>
      </c>
      <c r="J110" s="152">
        <v>11</v>
      </c>
      <c r="K110" s="152">
        <v>233</v>
      </c>
      <c r="L110" s="152">
        <v>91</v>
      </c>
      <c r="M110" s="152">
        <v>4</v>
      </c>
      <c r="N110" s="357"/>
      <c r="O110" s="164">
        <v>16048259.8</v>
      </c>
      <c r="P110" s="209"/>
      <c r="Q110" s="199"/>
      <c r="R110" s="180"/>
      <c r="S110" s="180"/>
      <c r="T110" s="140">
        <f t="shared" si="28"/>
        <v>1337354.9833333334</v>
      </c>
      <c r="U110" s="140">
        <f t="shared" si="30"/>
        <v>1337354.9833333334</v>
      </c>
      <c r="V110" s="140">
        <f t="shared" si="30"/>
        <v>1337354.9833333334</v>
      </c>
      <c r="W110" s="140">
        <f t="shared" si="30"/>
        <v>1337354.9833333334</v>
      </c>
      <c r="X110" s="140">
        <f t="shared" si="30"/>
        <v>1337354.9833333334</v>
      </c>
      <c r="Y110" s="140">
        <f t="shared" si="30"/>
        <v>1337354.9833333334</v>
      </c>
      <c r="Z110" s="140">
        <f t="shared" si="30"/>
        <v>1337354.9833333334</v>
      </c>
      <c r="AA110" s="140">
        <f t="shared" si="30"/>
        <v>1337354.9833333334</v>
      </c>
      <c r="AB110" s="140">
        <f t="shared" si="30"/>
        <v>1337354.9833333334</v>
      </c>
      <c r="AC110" s="140">
        <f t="shared" si="30"/>
        <v>1337354.9833333334</v>
      </c>
      <c r="AD110" s="140">
        <f t="shared" si="30"/>
        <v>1337354.9833333334</v>
      </c>
      <c r="AE110" s="140">
        <f t="shared" si="30"/>
        <v>1337354.9833333334</v>
      </c>
      <c r="AF110" s="99">
        <f t="shared" si="25"/>
        <v>4012064.95</v>
      </c>
      <c r="AG110" s="102">
        <v>4012065</v>
      </c>
      <c r="AH110" s="86"/>
      <c r="AI110" s="58"/>
      <c r="AJ110" s="58"/>
      <c r="AK110" s="98">
        <f t="shared" si="21"/>
        <v>4012064.95</v>
      </c>
      <c r="AL110" s="102">
        <v>4012065</v>
      </c>
      <c r="AM110" s="58"/>
      <c r="AN110" s="58"/>
      <c r="AO110" s="58"/>
      <c r="AP110" s="96">
        <f t="shared" si="22"/>
        <v>4012064.95</v>
      </c>
      <c r="AQ110" s="102">
        <v>4012065</v>
      </c>
      <c r="AR110" s="58"/>
      <c r="AS110" s="58"/>
      <c r="AT110" s="58"/>
      <c r="AU110" s="97">
        <f t="shared" si="23"/>
        <v>4012064.95</v>
      </c>
      <c r="AV110" s="102">
        <v>4012065</v>
      </c>
      <c r="AW110" s="58"/>
      <c r="AX110" s="58"/>
      <c r="AY110" s="58"/>
      <c r="AZ110" s="122">
        <f t="shared" si="10"/>
        <v>16048259.8</v>
      </c>
      <c r="BA110" s="179"/>
      <c r="BB110" s="69"/>
    </row>
    <row r="111" spans="1:54" ht="15">
      <c r="A111" s="248"/>
      <c r="B111" s="248"/>
      <c r="C111" s="220"/>
      <c r="D111" s="220"/>
      <c r="E111" s="202"/>
      <c r="F111" s="205"/>
      <c r="G111" s="152">
        <v>28</v>
      </c>
      <c r="H111" s="152">
        <v>3</v>
      </c>
      <c r="I111" s="152">
        <v>33</v>
      </c>
      <c r="J111" s="152">
        <v>11</v>
      </c>
      <c r="K111" s="152">
        <v>233</v>
      </c>
      <c r="L111" s="152">
        <v>91</v>
      </c>
      <c r="M111" s="152">
        <v>5</v>
      </c>
      <c r="N111" s="357"/>
      <c r="O111" s="164">
        <v>10480000</v>
      </c>
      <c r="P111" s="209"/>
      <c r="Q111" s="199"/>
      <c r="R111" s="180"/>
      <c r="S111" s="180"/>
      <c r="T111" s="140">
        <f t="shared" si="28"/>
        <v>873333.3333333334</v>
      </c>
      <c r="U111" s="140">
        <f t="shared" si="30"/>
        <v>873333.3333333334</v>
      </c>
      <c r="V111" s="140">
        <f t="shared" si="30"/>
        <v>873333.3333333334</v>
      </c>
      <c r="W111" s="140">
        <f t="shared" si="30"/>
        <v>873333.3333333334</v>
      </c>
      <c r="X111" s="140">
        <f t="shared" si="30"/>
        <v>873333.3333333334</v>
      </c>
      <c r="Y111" s="140">
        <f t="shared" si="30"/>
        <v>873333.3333333334</v>
      </c>
      <c r="Z111" s="140">
        <f t="shared" si="30"/>
        <v>873333.3333333334</v>
      </c>
      <c r="AA111" s="140">
        <f t="shared" si="30"/>
        <v>873333.3333333334</v>
      </c>
      <c r="AB111" s="140">
        <f t="shared" si="30"/>
        <v>873333.3333333334</v>
      </c>
      <c r="AC111" s="140">
        <f t="shared" si="30"/>
        <v>873333.3333333334</v>
      </c>
      <c r="AD111" s="140">
        <f t="shared" si="30"/>
        <v>873333.3333333334</v>
      </c>
      <c r="AE111" s="140">
        <f t="shared" si="30"/>
        <v>873333.3333333334</v>
      </c>
      <c r="AF111" s="99">
        <f t="shared" si="25"/>
        <v>2620000</v>
      </c>
      <c r="AG111" s="102">
        <v>2620000</v>
      </c>
      <c r="AH111" s="86"/>
      <c r="AI111" s="58"/>
      <c r="AJ111" s="58"/>
      <c r="AK111" s="98">
        <f t="shared" si="21"/>
        <v>2620000</v>
      </c>
      <c r="AL111" s="102">
        <v>2620000</v>
      </c>
      <c r="AM111" s="58"/>
      <c r="AN111" s="58"/>
      <c r="AO111" s="58"/>
      <c r="AP111" s="96">
        <f t="shared" si="22"/>
        <v>2620000</v>
      </c>
      <c r="AQ111" s="102">
        <v>2620000</v>
      </c>
      <c r="AR111" s="58"/>
      <c r="AS111" s="58"/>
      <c r="AT111" s="58"/>
      <c r="AU111" s="97">
        <f t="shared" si="23"/>
        <v>2620000</v>
      </c>
      <c r="AV111" s="102">
        <v>2620000</v>
      </c>
      <c r="AW111" s="58"/>
      <c r="AX111" s="58"/>
      <c r="AY111" s="58"/>
      <c r="AZ111" s="122">
        <f t="shared" si="10"/>
        <v>10480000</v>
      </c>
      <c r="BA111" s="179"/>
      <c r="BB111" s="69"/>
    </row>
    <row r="112" spans="1:54" ht="15">
      <c r="A112" s="248"/>
      <c r="B112" s="248"/>
      <c r="C112" s="220"/>
      <c r="D112" s="220"/>
      <c r="E112" s="202"/>
      <c r="F112" s="205"/>
      <c r="G112" s="152">
        <v>28</v>
      </c>
      <c r="H112" s="152">
        <v>3</v>
      </c>
      <c r="I112" s="152">
        <v>33</v>
      </c>
      <c r="J112" s="152">
        <v>11</v>
      </c>
      <c r="K112" s="152">
        <v>233</v>
      </c>
      <c r="L112" s="152">
        <v>91</v>
      </c>
      <c r="M112" s="152">
        <v>6</v>
      </c>
      <c r="N112" s="357"/>
      <c r="O112" s="164">
        <v>210622743.20000002</v>
      </c>
      <c r="P112" s="209"/>
      <c r="Q112" s="199"/>
      <c r="R112" s="180"/>
      <c r="S112" s="180"/>
      <c r="T112" s="140">
        <f t="shared" si="28"/>
        <v>17551895.26666667</v>
      </c>
      <c r="U112" s="140">
        <f t="shared" si="30"/>
        <v>17551895.26666667</v>
      </c>
      <c r="V112" s="140">
        <f t="shared" si="30"/>
        <v>17551895.26666667</v>
      </c>
      <c r="W112" s="140">
        <f t="shared" si="30"/>
        <v>17551895.26666667</v>
      </c>
      <c r="X112" s="140">
        <f t="shared" si="30"/>
        <v>17551895.26666667</v>
      </c>
      <c r="Y112" s="140">
        <f t="shared" si="30"/>
        <v>17551895.26666667</v>
      </c>
      <c r="Z112" s="140">
        <f t="shared" si="30"/>
        <v>17551895.26666667</v>
      </c>
      <c r="AA112" s="140">
        <f t="shared" si="30"/>
        <v>17551895.26666667</v>
      </c>
      <c r="AB112" s="140">
        <f t="shared" si="30"/>
        <v>17551895.26666667</v>
      </c>
      <c r="AC112" s="140">
        <f t="shared" si="30"/>
        <v>17551895.26666667</v>
      </c>
      <c r="AD112" s="140">
        <f t="shared" si="30"/>
        <v>17551895.26666667</v>
      </c>
      <c r="AE112" s="140">
        <f t="shared" si="30"/>
        <v>17551895.26666667</v>
      </c>
      <c r="AF112" s="99">
        <f t="shared" si="25"/>
        <v>52655685.800000004</v>
      </c>
      <c r="AG112" s="102">
        <v>52655686</v>
      </c>
      <c r="AH112" s="86"/>
      <c r="AI112" s="58"/>
      <c r="AJ112" s="58"/>
      <c r="AK112" s="98">
        <f t="shared" si="21"/>
        <v>52655685.800000004</v>
      </c>
      <c r="AL112" s="102">
        <v>52655686</v>
      </c>
      <c r="AM112" s="58"/>
      <c r="AN112" s="58"/>
      <c r="AO112" s="58"/>
      <c r="AP112" s="96">
        <f t="shared" si="22"/>
        <v>52655685.800000004</v>
      </c>
      <c r="AQ112" s="102">
        <v>52655686</v>
      </c>
      <c r="AR112" s="58"/>
      <c r="AS112" s="58"/>
      <c r="AT112" s="58"/>
      <c r="AU112" s="97">
        <f t="shared" si="23"/>
        <v>52655685.800000004</v>
      </c>
      <c r="AV112" s="102">
        <v>52655686</v>
      </c>
      <c r="AW112" s="58"/>
      <c r="AX112" s="58"/>
      <c r="AY112" s="58"/>
      <c r="AZ112" s="122">
        <f t="shared" si="10"/>
        <v>210622743.20000002</v>
      </c>
      <c r="BA112" s="179"/>
      <c r="BB112" s="69"/>
    </row>
    <row r="113" spans="1:54" ht="15">
      <c r="A113" s="248"/>
      <c r="B113" s="248"/>
      <c r="C113" s="220"/>
      <c r="D113" s="220"/>
      <c r="E113" s="202"/>
      <c r="F113" s="205"/>
      <c r="G113" s="152">
        <v>28</v>
      </c>
      <c r="H113" s="152">
        <v>3</v>
      </c>
      <c r="I113" s="152">
        <v>33</v>
      </c>
      <c r="J113" s="152">
        <v>11</v>
      </c>
      <c r="K113" s="152">
        <v>233</v>
      </c>
      <c r="L113" s="152">
        <v>91</v>
      </c>
      <c r="M113" s="152">
        <v>7</v>
      </c>
      <c r="N113" s="357"/>
      <c r="O113" s="164">
        <v>35184717.792</v>
      </c>
      <c r="P113" s="209"/>
      <c r="Q113" s="199"/>
      <c r="R113" s="180"/>
      <c r="S113" s="180"/>
      <c r="T113" s="140">
        <f t="shared" si="28"/>
        <v>2932059.816</v>
      </c>
      <c r="U113" s="140">
        <f t="shared" si="30"/>
        <v>2932059.816</v>
      </c>
      <c r="V113" s="140">
        <f t="shared" si="30"/>
        <v>2932059.816</v>
      </c>
      <c r="W113" s="140">
        <f t="shared" si="30"/>
        <v>2932059.816</v>
      </c>
      <c r="X113" s="140">
        <f t="shared" si="30"/>
        <v>2932059.816</v>
      </c>
      <c r="Y113" s="140">
        <f t="shared" si="30"/>
        <v>2932059.816</v>
      </c>
      <c r="Z113" s="140">
        <f t="shared" si="30"/>
        <v>2932059.816</v>
      </c>
      <c r="AA113" s="140">
        <f t="shared" si="30"/>
        <v>2932059.816</v>
      </c>
      <c r="AB113" s="140">
        <f t="shared" si="30"/>
        <v>2932059.816</v>
      </c>
      <c r="AC113" s="140">
        <f t="shared" si="30"/>
        <v>2932059.816</v>
      </c>
      <c r="AD113" s="140">
        <f t="shared" si="30"/>
        <v>2932059.816</v>
      </c>
      <c r="AE113" s="140">
        <f t="shared" si="30"/>
        <v>2932059.816</v>
      </c>
      <c r="AF113" s="99">
        <f t="shared" si="25"/>
        <v>8796179.448</v>
      </c>
      <c r="AG113" s="102">
        <v>8796179</v>
      </c>
      <c r="AH113" s="86"/>
      <c r="AI113" s="58"/>
      <c r="AJ113" s="58"/>
      <c r="AK113" s="98">
        <f t="shared" si="21"/>
        <v>8796179.448</v>
      </c>
      <c r="AL113" s="102">
        <v>8796179</v>
      </c>
      <c r="AM113" s="58"/>
      <c r="AN113" s="58"/>
      <c r="AO113" s="58"/>
      <c r="AP113" s="96">
        <f t="shared" si="22"/>
        <v>8796179.448</v>
      </c>
      <c r="AQ113" s="102">
        <v>8796179</v>
      </c>
      <c r="AR113" s="58"/>
      <c r="AS113" s="58"/>
      <c r="AT113" s="58"/>
      <c r="AU113" s="97">
        <f t="shared" si="23"/>
        <v>8796179.448</v>
      </c>
      <c r="AV113" s="102">
        <v>8796179</v>
      </c>
      <c r="AW113" s="58"/>
      <c r="AX113" s="58"/>
      <c r="AY113" s="58"/>
      <c r="AZ113" s="122">
        <f t="shared" si="10"/>
        <v>35184717.792</v>
      </c>
      <c r="BA113" s="179"/>
      <c r="BB113" s="69"/>
    </row>
    <row r="114" spans="1:54" ht="15">
      <c r="A114" s="248"/>
      <c r="B114" s="248"/>
      <c r="C114" s="220"/>
      <c r="D114" s="220"/>
      <c r="E114" s="202"/>
      <c r="F114" s="205"/>
      <c r="G114" s="152">
        <v>28</v>
      </c>
      <c r="H114" s="152">
        <v>3</v>
      </c>
      <c r="I114" s="152">
        <v>33</v>
      </c>
      <c r="J114" s="152">
        <v>11</v>
      </c>
      <c r="K114" s="152">
        <v>233</v>
      </c>
      <c r="L114" s="152">
        <v>91</v>
      </c>
      <c r="M114" s="152">
        <v>8</v>
      </c>
      <c r="N114" s="357"/>
      <c r="O114" s="164">
        <v>10480000</v>
      </c>
      <c r="P114" s="209"/>
      <c r="Q114" s="199"/>
      <c r="R114" s="180"/>
      <c r="S114" s="180"/>
      <c r="T114" s="140">
        <f t="shared" si="28"/>
        <v>873333.3333333334</v>
      </c>
      <c r="U114" s="140">
        <f t="shared" si="30"/>
        <v>873333.3333333334</v>
      </c>
      <c r="V114" s="140">
        <f t="shared" si="30"/>
        <v>873333.3333333334</v>
      </c>
      <c r="W114" s="140">
        <f t="shared" si="30"/>
        <v>873333.3333333334</v>
      </c>
      <c r="X114" s="140">
        <f t="shared" si="30"/>
        <v>873333.3333333334</v>
      </c>
      <c r="Y114" s="140">
        <f t="shared" si="30"/>
        <v>873333.3333333334</v>
      </c>
      <c r="Z114" s="140">
        <f t="shared" si="30"/>
        <v>873333.3333333334</v>
      </c>
      <c r="AA114" s="140">
        <f t="shared" si="30"/>
        <v>873333.3333333334</v>
      </c>
      <c r="AB114" s="140">
        <f t="shared" si="30"/>
        <v>873333.3333333334</v>
      </c>
      <c r="AC114" s="140">
        <f t="shared" si="30"/>
        <v>873333.3333333334</v>
      </c>
      <c r="AD114" s="140">
        <f t="shared" si="30"/>
        <v>873333.3333333334</v>
      </c>
      <c r="AE114" s="140">
        <f t="shared" si="30"/>
        <v>873333.3333333334</v>
      </c>
      <c r="AF114" s="99">
        <f t="shared" si="25"/>
        <v>2620000</v>
      </c>
      <c r="AG114" s="102">
        <v>2620000</v>
      </c>
      <c r="AH114" s="86"/>
      <c r="AI114" s="58"/>
      <c r="AJ114" s="58"/>
      <c r="AK114" s="98">
        <f t="shared" si="21"/>
        <v>2620000</v>
      </c>
      <c r="AL114" s="102">
        <v>2620000</v>
      </c>
      <c r="AM114" s="58"/>
      <c r="AN114" s="58"/>
      <c r="AO114" s="58"/>
      <c r="AP114" s="96">
        <f t="shared" si="22"/>
        <v>2620000</v>
      </c>
      <c r="AQ114" s="102">
        <v>2620000</v>
      </c>
      <c r="AR114" s="58"/>
      <c r="AS114" s="58"/>
      <c r="AT114" s="58"/>
      <c r="AU114" s="97">
        <f t="shared" si="23"/>
        <v>2620000</v>
      </c>
      <c r="AV114" s="102">
        <v>2620000</v>
      </c>
      <c r="AW114" s="58"/>
      <c r="AX114" s="58"/>
      <c r="AY114" s="58"/>
      <c r="AZ114" s="122">
        <f t="shared" si="10"/>
        <v>10480000</v>
      </c>
      <c r="BA114" s="179"/>
      <c r="BB114" s="69"/>
    </row>
    <row r="115" spans="1:54" ht="15">
      <c r="A115" s="248"/>
      <c r="B115" s="248"/>
      <c r="C115" s="220"/>
      <c r="D115" s="220"/>
      <c r="E115" s="202"/>
      <c r="F115" s="205"/>
      <c r="G115" s="152">
        <v>28</v>
      </c>
      <c r="H115" s="152">
        <v>3</v>
      </c>
      <c r="I115" s="152">
        <v>33</v>
      </c>
      <c r="J115" s="152">
        <v>11</v>
      </c>
      <c r="K115" s="152">
        <v>233</v>
      </c>
      <c r="L115" s="152">
        <v>91</v>
      </c>
      <c r="M115" s="152">
        <v>9</v>
      </c>
      <c r="N115" s="357"/>
      <c r="O115" s="164">
        <v>68120000</v>
      </c>
      <c r="P115" s="209"/>
      <c r="Q115" s="199"/>
      <c r="R115" s="180"/>
      <c r="S115" s="180"/>
      <c r="T115" s="140">
        <f t="shared" si="28"/>
        <v>5676666.666666667</v>
      </c>
      <c r="U115" s="140">
        <f t="shared" si="30"/>
        <v>5676666.666666667</v>
      </c>
      <c r="V115" s="140">
        <f t="shared" si="30"/>
        <v>5676666.666666667</v>
      </c>
      <c r="W115" s="140">
        <f t="shared" si="30"/>
        <v>5676666.666666667</v>
      </c>
      <c r="X115" s="140">
        <f t="shared" si="30"/>
        <v>5676666.666666667</v>
      </c>
      <c r="Y115" s="140">
        <f t="shared" si="30"/>
        <v>5676666.666666667</v>
      </c>
      <c r="Z115" s="140">
        <f t="shared" si="30"/>
        <v>5676666.666666667</v>
      </c>
      <c r="AA115" s="140">
        <f t="shared" si="30"/>
        <v>5676666.666666667</v>
      </c>
      <c r="AB115" s="140">
        <f t="shared" si="30"/>
        <v>5676666.666666667</v>
      </c>
      <c r="AC115" s="140">
        <f t="shared" si="30"/>
        <v>5676666.666666667</v>
      </c>
      <c r="AD115" s="140">
        <f t="shared" si="30"/>
        <v>5676666.666666667</v>
      </c>
      <c r="AE115" s="140">
        <f t="shared" si="30"/>
        <v>5676666.666666667</v>
      </c>
      <c r="AF115" s="99">
        <f t="shared" si="25"/>
        <v>17030000</v>
      </c>
      <c r="AG115" s="102">
        <v>17030000</v>
      </c>
      <c r="AH115" s="86"/>
      <c r="AI115" s="58"/>
      <c r="AJ115" s="58"/>
      <c r="AK115" s="98">
        <f t="shared" si="21"/>
        <v>17030000</v>
      </c>
      <c r="AL115" s="102">
        <v>17030000</v>
      </c>
      <c r="AM115" s="58"/>
      <c r="AN115" s="58"/>
      <c r="AO115" s="58"/>
      <c r="AP115" s="96">
        <f t="shared" si="22"/>
        <v>17030000</v>
      </c>
      <c r="AQ115" s="102">
        <v>17030000</v>
      </c>
      <c r="AR115" s="58"/>
      <c r="AS115" s="58"/>
      <c r="AT115" s="58"/>
      <c r="AU115" s="97">
        <f t="shared" si="23"/>
        <v>17030000</v>
      </c>
      <c r="AV115" s="102">
        <v>17030000</v>
      </c>
      <c r="AW115" s="58"/>
      <c r="AX115" s="58"/>
      <c r="AY115" s="58"/>
      <c r="AZ115" s="122">
        <f aca="true" t="shared" si="31" ref="AZ115:AZ166">AF115+AK115+AP115+AU115</f>
        <v>68120000</v>
      </c>
      <c r="BA115" s="179"/>
      <c r="BB115" s="69"/>
    </row>
    <row r="116" spans="1:54" ht="15">
      <c r="A116" s="248"/>
      <c r="B116" s="248"/>
      <c r="C116" s="220"/>
      <c r="D116" s="220"/>
      <c r="E116" s="202"/>
      <c r="F116" s="205"/>
      <c r="G116" s="152">
        <v>28</v>
      </c>
      <c r="H116" s="152">
        <v>3</v>
      </c>
      <c r="I116" s="152">
        <v>33</v>
      </c>
      <c r="J116" s="152">
        <v>11</v>
      </c>
      <c r="K116" s="152">
        <v>233</v>
      </c>
      <c r="L116" s="152">
        <v>91</v>
      </c>
      <c r="M116" s="152">
        <v>10</v>
      </c>
      <c r="N116" s="357"/>
      <c r="O116" s="164">
        <v>314400000</v>
      </c>
      <c r="P116" s="209"/>
      <c r="Q116" s="199"/>
      <c r="R116" s="180"/>
      <c r="S116" s="180"/>
      <c r="T116" s="140">
        <f t="shared" si="28"/>
        <v>26200000</v>
      </c>
      <c r="U116" s="140">
        <f t="shared" si="30"/>
        <v>26200000</v>
      </c>
      <c r="V116" s="140">
        <f t="shared" si="30"/>
        <v>26200000</v>
      </c>
      <c r="W116" s="140">
        <f t="shared" si="30"/>
        <v>26200000</v>
      </c>
      <c r="X116" s="140">
        <f t="shared" si="30"/>
        <v>26200000</v>
      </c>
      <c r="Y116" s="140">
        <f t="shared" si="30"/>
        <v>26200000</v>
      </c>
      <c r="Z116" s="140">
        <f t="shared" si="30"/>
        <v>26200000</v>
      </c>
      <c r="AA116" s="140">
        <f t="shared" si="30"/>
        <v>26200000</v>
      </c>
      <c r="AB116" s="140">
        <f t="shared" si="30"/>
        <v>26200000</v>
      </c>
      <c r="AC116" s="140">
        <f t="shared" si="30"/>
        <v>26200000</v>
      </c>
      <c r="AD116" s="140">
        <f t="shared" si="30"/>
        <v>26200000</v>
      </c>
      <c r="AE116" s="140">
        <f t="shared" si="30"/>
        <v>26200000</v>
      </c>
      <c r="AF116" s="99">
        <f t="shared" si="25"/>
        <v>78600000</v>
      </c>
      <c r="AG116" s="102">
        <v>78600000</v>
      </c>
      <c r="AH116" s="86"/>
      <c r="AI116" s="58"/>
      <c r="AJ116" s="58"/>
      <c r="AK116" s="98">
        <f t="shared" si="21"/>
        <v>78600000</v>
      </c>
      <c r="AL116" s="102">
        <v>78600000</v>
      </c>
      <c r="AM116" s="58"/>
      <c r="AN116" s="58"/>
      <c r="AO116" s="58"/>
      <c r="AP116" s="96">
        <f t="shared" si="22"/>
        <v>78600000</v>
      </c>
      <c r="AQ116" s="102">
        <v>78600000</v>
      </c>
      <c r="AR116" s="58"/>
      <c r="AS116" s="58"/>
      <c r="AT116" s="58"/>
      <c r="AU116" s="97">
        <f t="shared" si="23"/>
        <v>78600000</v>
      </c>
      <c r="AV116" s="102">
        <v>78600000</v>
      </c>
      <c r="AW116" s="58"/>
      <c r="AX116" s="58"/>
      <c r="AY116" s="58"/>
      <c r="AZ116" s="122">
        <f t="shared" si="31"/>
        <v>314400000</v>
      </c>
      <c r="BA116" s="179"/>
      <c r="BB116" s="69"/>
    </row>
    <row r="117" spans="1:54" ht="15">
      <c r="A117" s="248"/>
      <c r="B117" s="248"/>
      <c r="C117" s="220"/>
      <c r="D117" s="220"/>
      <c r="E117" s="202"/>
      <c r="F117" s="205"/>
      <c r="G117" s="152">
        <v>28</v>
      </c>
      <c r="H117" s="152">
        <v>3</v>
      </c>
      <c r="I117" s="152">
        <v>33</v>
      </c>
      <c r="J117" s="152">
        <v>11</v>
      </c>
      <c r="K117" s="152">
        <v>233</v>
      </c>
      <c r="L117" s="152">
        <v>91</v>
      </c>
      <c r="M117" s="152">
        <v>11</v>
      </c>
      <c r="N117" s="357"/>
      <c r="O117" s="164">
        <v>2542195092.448</v>
      </c>
      <c r="P117" s="209"/>
      <c r="Q117" s="199"/>
      <c r="R117" s="180"/>
      <c r="S117" s="180"/>
      <c r="T117" s="140">
        <f t="shared" si="28"/>
        <v>211849591.03733334</v>
      </c>
      <c r="U117" s="140">
        <f t="shared" si="30"/>
        <v>211849591.03733334</v>
      </c>
      <c r="V117" s="140">
        <f t="shared" si="30"/>
        <v>211849591.03733334</v>
      </c>
      <c r="W117" s="140">
        <f t="shared" si="30"/>
        <v>211849591.03733334</v>
      </c>
      <c r="X117" s="140">
        <f t="shared" si="30"/>
        <v>211849591.03733334</v>
      </c>
      <c r="Y117" s="140">
        <f t="shared" si="30"/>
        <v>211849591.03733334</v>
      </c>
      <c r="Z117" s="140">
        <f t="shared" si="30"/>
        <v>211849591.03733334</v>
      </c>
      <c r="AA117" s="140">
        <f t="shared" si="30"/>
        <v>211849591.03733334</v>
      </c>
      <c r="AB117" s="140">
        <f t="shared" si="30"/>
        <v>211849591.03733334</v>
      </c>
      <c r="AC117" s="140">
        <f t="shared" si="30"/>
        <v>211849591.03733334</v>
      </c>
      <c r="AD117" s="140">
        <f t="shared" si="30"/>
        <v>211849591.03733334</v>
      </c>
      <c r="AE117" s="140">
        <f t="shared" si="30"/>
        <v>211849591.03733334</v>
      </c>
      <c r="AF117" s="99">
        <f t="shared" si="25"/>
        <v>635548773.112</v>
      </c>
      <c r="AG117" s="102">
        <v>635548773</v>
      </c>
      <c r="AH117" s="86"/>
      <c r="AI117" s="58"/>
      <c r="AJ117" s="58"/>
      <c r="AK117" s="98">
        <f t="shared" si="21"/>
        <v>635548773.112</v>
      </c>
      <c r="AL117" s="102">
        <v>635548773</v>
      </c>
      <c r="AM117" s="58"/>
      <c r="AN117" s="58"/>
      <c r="AO117" s="58"/>
      <c r="AP117" s="96">
        <f t="shared" si="22"/>
        <v>635548773.112</v>
      </c>
      <c r="AQ117" s="102">
        <v>635548773</v>
      </c>
      <c r="AR117" s="58"/>
      <c r="AS117" s="58"/>
      <c r="AT117" s="58"/>
      <c r="AU117" s="97">
        <f t="shared" si="23"/>
        <v>635548773.112</v>
      </c>
      <c r="AV117" s="102">
        <v>635548773</v>
      </c>
      <c r="AW117" s="58"/>
      <c r="AX117" s="58"/>
      <c r="AY117" s="58"/>
      <c r="AZ117" s="122">
        <f t="shared" si="31"/>
        <v>2542195092.448</v>
      </c>
      <c r="BA117" s="179"/>
      <c r="BB117" s="69"/>
    </row>
    <row r="118" spans="1:54" ht="15">
      <c r="A118" s="248"/>
      <c r="B118" s="248"/>
      <c r="C118" s="220"/>
      <c r="D118" s="220"/>
      <c r="E118" s="202"/>
      <c r="F118" s="205"/>
      <c r="G118" s="152">
        <v>28</v>
      </c>
      <c r="H118" s="152">
        <v>3</v>
      </c>
      <c r="I118" s="152">
        <v>33</v>
      </c>
      <c r="J118" s="152">
        <v>11</v>
      </c>
      <c r="K118" s="152">
        <v>233</v>
      </c>
      <c r="L118" s="152">
        <v>91</v>
      </c>
      <c r="M118" s="152">
        <v>12</v>
      </c>
      <c r="N118" s="357"/>
      <c r="O118" s="164">
        <v>317774386.032</v>
      </c>
      <c r="P118" s="209"/>
      <c r="Q118" s="199"/>
      <c r="R118" s="180"/>
      <c r="S118" s="180"/>
      <c r="T118" s="140">
        <f t="shared" si="28"/>
        <v>26481198.836</v>
      </c>
      <c r="U118" s="140">
        <f t="shared" si="30"/>
        <v>26481198.836</v>
      </c>
      <c r="V118" s="140">
        <f t="shared" si="30"/>
        <v>26481198.836</v>
      </c>
      <c r="W118" s="140">
        <f t="shared" si="30"/>
        <v>26481198.836</v>
      </c>
      <c r="X118" s="140">
        <f t="shared" si="30"/>
        <v>26481198.836</v>
      </c>
      <c r="Y118" s="140">
        <f t="shared" si="30"/>
        <v>26481198.836</v>
      </c>
      <c r="Z118" s="140">
        <f t="shared" si="30"/>
        <v>26481198.836</v>
      </c>
      <c r="AA118" s="140">
        <f t="shared" si="30"/>
        <v>26481198.836</v>
      </c>
      <c r="AB118" s="140">
        <f t="shared" si="30"/>
        <v>26481198.836</v>
      </c>
      <c r="AC118" s="140">
        <f t="shared" si="30"/>
        <v>26481198.836</v>
      </c>
      <c r="AD118" s="140">
        <f t="shared" si="30"/>
        <v>26481198.836</v>
      </c>
      <c r="AE118" s="140">
        <f t="shared" si="30"/>
        <v>26481198.836</v>
      </c>
      <c r="AF118" s="99">
        <f t="shared" si="25"/>
        <v>79443596.508</v>
      </c>
      <c r="AG118" s="102">
        <v>79443597</v>
      </c>
      <c r="AH118" s="86"/>
      <c r="AI118" s="58"/>
      <c r="AJ118" s="58"/>
      <c r="AK118" s="98">
        <f t="shared" si="21"/>
        <v>79443596.508</v>
      </c>
      <c r="AL118" s="102">
        <v>79443597</v>
      </c>
      <c r="AM118" s="58"/>
      <c r="AN118" s="58"/>
      <c r="AO118" s="58"/>
      <c r="AP118" s="96">
        <f t="shared" si="22"/>
        <v>79443596.508</v>
      </c>
      <c r="AQ118" s="102">
        <v>79443597</v>
      </c>
      <c r="AR118" s="58"/>
      <c r="AS118" s="58"/>
      <c r="AT118" s="58"/>
      <c r="AU118" s="97">
        <f t="shared" si="23"/>
        <v>79443596.508</v>
      </c>
      <c r="AV118" s="102">
        <v>79443597</v>
      </c>
      <c r="AW118" s="58"/>
      <c r="AX118" s="58"/>
      <c r="AY118" s="58"/>
      <c r="AZ118" s="122">
        <f t="shared" si="31"/>
        <v>317774386.032</v>
      </c>
      <c r="BA118" s="179"/>
      <c r="BB118" s="69"/>
    </row>
    <row r="119" spans="1:54" ht="15">
      <c r="A119" s="248"/>
      <c r="B119" s="248"/>
      <c r="C119" s="220"/>
      <c r="D119" s="220"/>
      <c r="E119" s="202"/>
      <c r="F119" s="205"/>
      <c r="G119" s="152">
        <v>28</v>
      </c>
      <c r="H119" s="152">
        <v>3</v>
      </c>
      <c r="I119" s="152">
        <v>33</v>
      </c>
      <c r="J119" s="152">
        <v>11</v>
      </c>
      <c r="K119" s="152">
        <v>233</v>
      </c>
      <c r="L119" s="152">
        <v>91</v>
      </c>
      <c r="M119" s="152">
        <v>13</v>
      </c>
      <c r="N119" s="357"/>
      <c r="O119" s="164">
        <v>1906646319.336</v>
      </c>
      <c r="P119" s="209"/>
      <c r="Q119" s="199"/>
      <c r="R119" s="180"/>
      <c r="S119" s="180"/>
      <c r="T119" s="140">
        <f t="shared" si="28"/>
        <v>158887193.278</v>
      </c>
      <c r="U119" s="140">
        <f t="shared" si="30"/>
        <v>158887193.278</v>
      </c>
      <c r="V119" s="140">
        <f t="shared" si="30"/>
        <v>158887193.278</v>
      </c>
      <c r="W119" s="140">
        <f t="shared" si="30"/>
        <v>158887193.278</v>
      </c>
      <c r="X119" s="140">
        <f t="shared" si="30"/>
        <v>158887193.278</v>
      </c>
      <c r="Y119" s="140">
        <f t="shared" si="30"/>
        <v>158887193.278</v>
      </c>
      <c r="Z119" s="140">
        <f t="shared" si="30"/>
        <v>158887193.278</v>
      </c>
      <c r="AA119" s="140">
        <f t="shared" si="30"/>
        <v>158887193.278</v>
      </c>
      <c r="AB119" s="140">
        <f t="shared" si="30"/>
        <v>158887193.278</v>
      </c>
      <c r="AC119" s="140">
        <f t="shared" si="30"/>
        <v>158887193.278</v>
      </c>
      <c r="AD119" s="140">
        <f t="shared" si="30"/>
        <v>158887193.278</v>
      </c>
      <c r="AE119" s="140">
        <f t="shared" si="30"/>
        <v>158887193.278</v>
      </c>
      <c r="AF119" s="99">
        <f t="shared" si="25"/>
        <v>476661579.834</v>
      </c>
      <c r="AG119" s="102">
        <v>476661580</v>
      </c>
      <c r="AH119" s="86"/>
      <c r="AI119" s="58"/>
      <c r="AJ119" s="58"/>
      <c r="AK119" s="98">
        <f t="shared" si="21"/>
        <v>476661579.834</v>
      </c>
      <c r="AL119" s="102">
        <v>476661580</v>
      </c>
      <c r="AM119" s="58"/>
      <c r="AN119" s="58"/>
      <c r="AO119" s="58"/>
      <c r="AP119" s="96">
        <f t="shared" si="22"/>
        <v>476661579.834</v>
      </c>
      <c r="AQ119" s="102">
        <v>476661580</v>
      </c>
      <c r="AR119" s="58"/>
      <c r="AS119" s="58"/>
      <c r="AT119" s="58"/>
      <c r="AU119" s="97">
        <f t="shared" si="23"/>
        <v>476661579.834</v>
      </c>
      <c r="AV119" s="102">
        <v>476661580</v>
      </c>
      <c r="AW119" s="58"/>
      <c r="AX119" s="58"/>
      <c r="AY119" s="58"/>
      <c r="AZ119" s="122">
        <f t="shared" si="31"/>
        <v>1906646319.336</v>
      </c>
      <c r="BA119" s="179"/>
      <c r="BB119" s="69"/>
    </row>
    <row r="120" spans="1:54" ht="15">
      <c r="A120" s="248"/>
      <c r="B120" s="248"/>
      <c r="C120" s="220"/>
      <c r="D120" s="220"/>
      <c r="E120" s="202"/>
      <c r="F120" s="205"/>
      <c r="G120" s="152">
        <v>28</v>
      </c>
      <c r="H120" s="152">
        <v>3</v>
      </c>
      <c r="I120" s="152">
        <v>33</v>
      </c>
      <c r="J120" s="152">
        <v>11</v>
      </c>
      <c r="K120" s="152">
        <v>233</v>
      </c>
      <c r="L120" s="152">
        <v>91</v>
      </c>
      <c r="M120" s="152">
        <v>14</v>
      </c>
      <c r="N120" s="357"/>
      <c r="O120" s="164">
        <v>635548773.112</v>
      </c>
      <c r="P120" s="209"/>
      <c r="Q120" s="199"/>
      <c r="R120" s="180"/>
      <c r="S120" s="180"/>
      <c r="T120" s="140">
        <f t="shared" si="28"/>
        <v>52962397.759333335</v>
      </c>
      <c r="U120" s="140">
        <f t="shared" si="30"/>
        <v>52962397.759333335</v>
      </c>
      <c r="V120" s="140">
        <f t="shared" si="30"/>
        <v>52962397.759333335</v>
      </c>
      <c r="W120" s="140">
        <f t="shared" si="30"/>
        <v>52962397.759333335</v>
      </c>
      <c r="X120" s="140">
        <f t="shared" si="30"/>
        <v>52962397.759333335</v>
      </c>
      <c r="Y120" s="140">
        <f t="shared" si="30"/>
        <v>52962397.759333335</v>
      </c>
      <c r="Z120" s="140">
        <f t="shared" si="30"/>
        <v>52962397.759333335</v>
      </c>
      <c r="AA120" s="140">
        <f t="shared" si="30"/>
        <v>52962397.759333335</v>
      </c>
      <c r="AB120" s="140">
        <f t="shared" si="30"/>
        <v>52962397.759333335</v>
      </c>
      <c r="AC120" s="140">
        <f t="shared" si="30"/>
        <v>52962397.759333335</v>
      </c>
      <c r="AD120" s="140">
        <f t="shared" si="30"/>
        <v>52962397.759333335</v>
      </c>
      <c r="AE120" s="140">
        <f t="shared" si="30"/>
        <v>52962397.759333335</v>
      </c>
      <c r="AF120" s="99">
        <f t="shared" si="25"/>
        <v>158887193.278</v>
      </c>
      <c r="AG120" s="102">
        <v>158887193</v>
      </c>
      <c r="AH120" s="86"/>
      <c r="AI120" s="58"/>
      <c r="AJ120" s="58"/>
      <c r="AK120" s="98">
        <f t="shared" si="21"/>
        <v>158887193.278</v>
      </c>
      <c r="AL120" s="102">
        <v>158887193</v>
      </c>
      <c r="AM120" s="58"/>
      <c r="AN120" s="58"/>
      <c r="AO120" s="58"/>
      <c r="AP120" s="96">
        <f t="shared" si="22"/>
        <v>158887193.278</v>
      </c>
      <c r="AQ120" s="102">
        <v>158887193</v>
      </c>
      <c r="AR120" s="58"/>
      <c r="AS120" s="58"/>
      <c r="AT120" s="58"/>
      <c r="AU120" s="97">
        <f t="shared" si="23"/>
        <v>158887193.278</v>
      </c>
      <c r="AV120" s="102">
        <v>158887193</v>
      </c>
      <c r="AW120" s="58"/>
      <c r="AX120" s="58"/>
      <c r="AY120" s="58"/>
      <c r="AZ120" s="122">
        <f t="shared" si="31"/>
        <v>635548773.112</v>
      </c>
      <c r="BA120" s="179"/>
      <c r="BB120" s="69"/>
    </row>
    <row r="121" spans="1:54" ht="15">
      <c r="A121" s="248"/>
      <c r="B121" s="248"/>
      <c r="C121" s="220"/>
      <c r="D121" s="220"/>
      <c r="E121" s="202"/>
      <c r="F121" s="205"/>
      <c r="G121" s="152">
        <v>28</v>
      </c>
      <c r="H121" s="152">
        <v>3</v>
      </c>
      <c r="I121" s="152">
        <v>33</v>
      </c>
      <c r="J121" s="152">
        <v>11</v>
      </c>
      <c r="K121" s="152">
        <v>233</v>
      </c>
      <c r="L121" s="152">
        <v>91</v>
      </c>
      <c r="M121" s="152">
        <v>15</v>
      </c>
      <c r="N121" s="357"/>
      <c r="O121" s="164">
        <v>317774386.032</v>
      </c>
      <c r="P121" s="209"/>
      <c r="Q121" s="199"/>
      <c r="R121" s="180"/>
      <c r="S121" s="180"/>
      <c r="T121" s="140">
        <f t="shared" si="28"/>
        <v>26481198.836</v>
      </c>
      <c r="U121" s="140">
        <f t="shared" si="30"/>
        <v>26481198.836</v>
      </c>
      <c r="V121" s="140">
        <f t="shared" si="30"/>
        <v>26481198.836</v>
      </c>
      <c r="W121" s="140">
        <f t="shared" si="30"/>
        <v>26481198.836</v>
      </c>
      <c r="X121" s="140">
        <f t="shared" si="30"/>
        <v>26481198.836</v>
      </c>
      <c r="Y121" s="140">
        <f t="shared" si="30"/>
        <v>26481198.836</v>
      </c>
      <c r="Z121" s="140">
        <f t="shared" si="30"/>
        <v>26481198.836</v>
      </c>
      <c r="AA121" s="140">
        <f t="shared" si="30"/>
        <v>26481198.836</v>
      </c>
      <c r="AB121" s="140">
        <f t="shared" si="30"/>
        <v>26481198.836</v>
      </c>
      <c r="AC121" s="140">
        <f t="shared" si="30"/>
        <v>26481198.836</v>
      </c>
      <c r="AD121" s="140">
        <f t="shared" si="30"/>
        <v>26481198.836</v>
      </c>
      <c r="AE121" s="140">
        <f t="shared" si="30"/>
        <v>26481198.836</v>
      </c>
      <c r="AF121" s="99">
        <f t="shared" si="25"/>
        <v>79443596.508</v>
      </c>
      <c r="AG121" s="102">
        <v>79443597</v>
      </c>
      <c r="AH121" s="86"/>
      <c r="AI121" s="58"/>
      <c r="AJ121" s="58"/>
      <c r="AK121" s="98">
        <f t="shared" si="21"/>
        <v>79443596.508</v>
      </c>
      <c r="AL121" s="102">
        <v>79443597</v>
      </c>
      <c r="AM121" s="58"/>
      <c r="AN121" s="58"/>
      <c r="AO121" s="58"/>
      <c r="AP121" s="96">
        <f t="shared" si="22"/>
        <v>79443596.508</v>
      </c>
      <c r="AQ121" s="102">
        <v>79443597</v>
      </c>
      <c r="AR121" s="58"/>
      <c r="AS121" s="58"/>
      <c r="AT121" s="58"/>
      <c r="AU121" s="97">
        <f t="shared" si="23"/>
        <v>79443596.508</v>
      </c>
      <c r="AV121" s="102">
        <v>79443597</v>
      </c>
      <c r="AW121" s="58"/>
      <c r="AX121" s="58"/>
      <c r="AY121" s="58"/>
      <c r="AZ121" s="122">
        <f t="shared" si="31"/>
        <v>317774386.032</v>
      </c>
      <c r="BA121" s="179"/>
      <c r="BB121" s="69"/>
    </row>
    <row r="122" spans="1:54" ht="15">
      <c r="A122" s="248"/>
      <c r="B122" s="248"/>
      <c r="C122" s="220"/>
      <c r="D122" s="220"/>
      <c r="E122" s="202"/>
      <c r="F122" s="205"/>
      <c r="G122" s="152">
        <v>28</v>
      </c>
      <c r="H122" s="152">
        <v>3</v>
      </c>
      <c r="I122" s="152">
        <v>33</v>
      </c>
      <c r="J122" s="152">
        <v>11</v>
      </c>
      <c r="K122" s="152">
        <v>233</v>
      </c>
      <c r="L122" s="152">
        <v>91</v>
      </c>
      <c r="M122" s="152">
        <v>16</v>
      </c>
      <c r="N122" s="357"/>
      <c r="O122" s="164">
        <v>42587835.904</v>
      </c>
      <c r="P122" s="209"/>
      <c r="Q122" s="199"/>
      <c r="R122" s="180"/>
      <c r="S122" s="180"/>
      <c r="T122" s="140">
        <f t="shared" si="28"/>
        <v>3548986.325333333</v>
      </c>
      <c r="U122" s="140">
        <f t="shared" si="30"/>
        <v>3548986.325333333</v>
      </c>
      <c r="V122" s="140">
        <f t="shared" si="30"/>
        <v>3548986.325333333</v>
      </c>
      <c r="W122" s="140">
        <f t="shared" si="30"/>
        <v>3548986.325333333</v>
      </c>
      <c r="X122" s="140">
        <f t="shared" si="30"/>
        <v>3548986.325333333</v>
      </c>
      <c r="Y122" s="140">
        <f t="shared" si="30"/>
        <v>3548986.325333333</v>
      </c>
      <c r="Z122" s="140">
        <f t="shared" si="30"/>
        <v>3548986.325333333</v>
      </c>
      <c r="AA122" s="140">
        <f t="shared" si="30"/>
        <v>3548986.325333333</v>
      </c>
      <c r="AB122" s="140">
        <f t="shared" si="30"/>
        <v>3548986.325333333</v>
      </c>
      <c r="AC122" s="140">
        <f t="shared" si="30"/>
        <v>3548986.325333333</v>
      </c>
      <c r="AD122" s="140">
        <f t="shared" si="30"/>
        <v>3548986.325333333</v>
      </c>
      <c r="AE122" s="140">
        <f t="shared" si="30"/>
        <v>3548986.325333333</v>
      </c>
      <c r="AF122" s="99">
        <f t="shared" si="25"/>
        <v>10646958.976</v>
      </c>
      <c r="AG122" s="102">
        <v>10646959</v>
      </c>
      <c r="AH122" s="86"/>
      <c r="AI122" s="58"/>
      <c r="AJ122" s="58"/>
      <c r="AK122" s="98">
        <f t="shared" si="21"/>
        <v>10646958.976</v>
      </c>
      <c r="AL122" s="102">
        <v>10646959</v>
      </c>
      <c r="AM122" s="58"/>
      <c r="AN122" s="58"/>
      <c r="AO122" s="58"/>
      <c r="AP122" s="96">
        <f t="shared" si="22"/>
        <v>10646958.976</v>
      </c>
      <c r="AQ122" s="102">
        <v>10646959</v>
      </c>
      <c r="AR122" s="58"/>
      <c r="AS122" s="58"/>
      <c r="AT122" s="58"/>
      <c r="AU122" s="97">
        <f t="shared" si="23"/>
        <v>10646958.976</v>
      </c>
      <c r="AV122" s="102">
        <v>10646959</v>
      </c>
      <c r="AW122" s="58"/>
      <c r="AX122" s="58"/>
      <c r="AY122" s="58"/>
      <c r="AZ122" s="122">
        <f t="shared" si="31"/>
        <v>42587835.904</v>
      </c>
      <c r="BA122" s="179"/>
      <c r="BB122" s="69"/>
    </row>
    <row r="123" spans="1:54" ht="15">
      <c r="A123" s="248"/>
      <c r="B123" s="248"/>
      <c r="C123" s="220"/>
      <c r="D123" s="220"/>
      <c r="E123" s="202"/>
      <c r="F123" s="205"/>
      <c r="G123" s="152">
        <v>28</v>
      </c>
      <c r="H123" s="152">
        <v>3</v>
      </c>
      <c r="I123" s="152">
        <v>33</v>
      </c>
      <c r="J123" s="152">
        <v>11</v>
      </c>
      <c r="K123" s="152">
        <v>233</v>
      </c>
      <c r="L123" s="152">
        <v>91</v>
      </c>
      <c r="M123" s="152">
        <v>17</v>
      </c>
      <c r="N123" s="357"/>
      <c r="O123" s="164">
        <v>31440000</v>
      </c>
      <c r="P123" s="209"/>
      <c r="Q123" s="199"/>
      <c r="R123" s="180"/>
      <c r="S123" s="180"/>
      <c r="T123" s="140">
        <f t="shared" si="28"/>
        <v>2620000</v>
      </c>
      <c r="U123" s="140">
        <f t="shared" si="30"/>
        <v>2620000</v>
      </c>
      <c r="V123" s="140">
        <f t="shared" si="30"/>
        <v>2620000</v>
      </c>
      <c r="W123" s="140">
        <f t="shared" si="30"/>
        <v>2620000</v>
      </c>
      <c r="X123" s="140">
        <f t="shared" si="30"/>
        <v>2620000</v>
      </c>
      <c r="Y123" s="140">
        <f t="shared" si="30"/>
        <v>2620000</v>
      </c>
      <c r="Z123" s="140">
        <f t="shared" si="30"/>
        <v>2620000</v>
      </c>
      <c r="AA123" s="140">
        <f t="shared" si="30"/>
        <v>2620000</v>
      </c>
      <c r="AB123" s="140">
        <f t="shared" si="30"/>
        <v>2620000</v>
      </c>
      <c r="AC123" s="140">
        <f t="shared" si="30"/>
        <v>2620000</v>
      </c>
      <c r="AD123" s="140">
        <f t="shared" si="30"/>
        <v>2620000</v>
      </c>
      <c r="AE123" s="140">
        <f t="shared" si="30"/>
        <v>2620000</v>
      </c>
      <c r="AF123" s="99">
        <f t="shared" si="25"/>
        <v>7860000</v>
      </c>
      <c r="AG123" s="102">
        <v>7860000</v>
      </c>
      <c r="AH123" s="86"/>
      <c r="AI123" s="58"/>
      <c r="AJ123" s="58"/>
      <c r="AK123" s="98">
        <f t="shared" si="21"/>
        <v>7860000</v>
      </c>
      <c r="AL123" s="102">
        <v>7860000</v>
      </c>
      <c r="AM123" s="58"/>
      <c r="AN123" s="58"/>
      <c r="AO123" s="58"/>
      <c r="AP123" s="96">
        <f t="shared" si="22"/>
        <v>7860000</v>
      </c>
      <c r="AQ123" s="102">
        <v>7860000</v>
      </c>
      <c r="AR123" s="58"/>
      <c r="AS123" s="58"/>
      <c r="AT123" s="58"/>
      <c r="AU123" s="97">
        <f t="shared" si="23"/>
        <v>7860000</v>
      </c>
      <c r="AV123" s="102">
        <v>7860000</v>
      </c>
      <c r="AW123" s="58"/>
      <c r="AX123" s="58"/>
      <c r="AY123" s="58"/>
      <c r="AZ123" s="122">
        <f t="shared" si="31"/>
        <v>31440000</v>
      </c>
      <c r="BA123" s="179"/>
      <c r="BB123" s="69"/>
    </row>
    <row r="124" spans="1:54" ht="15">
      <c r="A124" s="248"/>
      <c r="B124" s="248"/>
      <c r="C124" s="220"/>
      <c r="D124" s="220"/>
      <c r="E124" s="202"/>
      <c r="F124" s="205"/>
      <c r="G124" s="152">
        <v>28</v>
      </c>
      <c r="H124" s="152">
        <v>3</v>
      </c>
      <c r="I124" s="152">
        <v>33</v>
      </c>
      <c r="J124" s="152">
        <v>11</v>
      </c>
      <c r="K124" s="152">
        <v>233</v>
      </c>
      <c r="L124" s="152">
        <v>91</v>
      </c>
      <c r="M124" s="152">
        <v>18</v>
      </c>
      <c r="N124" s="357"/>
      <c r="O124" s="164">
        <v>536680000</v>
      </c>
      <c r="P124" s="209"/>
      <c r="Q124" s="199"/>
      <c r="R124" s="180"/>
      <c r="S124" s="180"/>
      <c r="T124" s="140">
        <f t="shared" si="28"/>
        <v>44723333.333333336</v>
      </c>
      <c r="U124" s="140">
        <f t="shared" si="30"/>
        <v>44723333.333333336</v>
      </c>
      <c r="V124" s="140">
        <f t="shared" si="30"/>
        <v>44723333.333333336</v>
      </c>
      <c r="W124" s="140">
        <f t="shared" si="30"/>
        <v>44723333.333333336</v>
      </c>
      <c r="X124" s="140">
        <f t="shared" si="30"/>
        <v>44723333.333333336</v>
      </c>
      <c r="Y124" s="140">
        <f t="shared" si="30"/>
        <v>44723333.333333336</v>
      </c>
      <c r="Z124" s="140">
        <f t="shared" si="30"/>
        <v>44723333.333333336</v>
      </c>
      <c r="AA124" s="140">
        <f t="shared" si="30"/>
        <v>44723333.333333336</v>
      </c>
      <c r="AB124" s="140">
        <f t="shared" si="30"/>
        <v>44723333.333333336</v>
      </c>
      <c r="AC124" s="140">
        <f t="shared" si="30"/>
        <v>44723333.333333336</v>
      </c>
      <c r="AD124" s="140">
        <f t="shared" si="30"/>
        <v>44723333.333333336</v>
      </c>
      <c r="AE124" s="140">
        <f t="shared" si="30"/>
        <v>44723333.333333336</v>
      </c>
      <c r="AF124" s="99">
        <f t="shared" si="25"/>
        <v>134170000</v>
      </c>
      <c r="AG124" s="102">
        <v>9170000</v>
      </c>
      <c r="AH124" s="86"/>
      <c r="AI124" s="58"/>
      <c r="AJ124" s="58"/>
      <c r="AK124" s="98">
        <f t="shared" si="21"/>
        <v>134170000</v>
      </c>
      <c r="AL124" s="102">
        <v>9170000</v>
      </c>
      <c r="AM124" s="58"/>
      <c r="AN124" s="58"/>
      <c r="AO124" s="58"/>
      <c r="AP124" s="96">
        <f t="shared" si="22"/>
        <v>134170000</v>
      </c>
      <c r="AQ124" s="102">
        <v>9170000</v>
      </c>
      <c r="AR124" s="58"/>
      <c r="AS124" s="58"/>
      <c r="AT124" s="58"/>
      <c r="AU124" s="97">
        <f t="shared" si="23"/>
        <v>134170000</v>
      </c>
      <c r="AV124" s="102">
        <v>9170000</v>
      </c>
      <c r="AW124" s="58"/>
      <c r="AX124" s="58"/>
      <c r="AY124" s="58"/>
      <c r="AZ124" s="122">
        <f t="shared" si="31"/>
        <v>536680000</v>
      </c>
      <c r="BA124" s="179"/>
      <c r="BB124" s="69"/>
    </row>
    <row r="125" spans="1:54" ht="15">
      <c r="A125" s="248"/>
      <c r="B125" s="248"/>
      <c r="C125" s="220"/>
      <c r="D125" s="220"/>
      <c r="E125" s="202"/>
      <c r="F125" s="205"/>
      <c r="G125" s="152">
        <v>28</v>
      </c>
      <c r="H125" s="152">
        <v>3</v>
      </c>
      <c r="I125" s="152">
        <v>33</v>
      </c>
      <c r="J125" s="152">
        <v>11</v>
      </c>
      <c r="K125" s="152">
        <v>333</v>
      </c>
      <c r="L125" s="152">
        <v>91</v>
      </c>
      <c r="M125" s="152">
        <v>23</v>
      </c>
      <c r="N125" s="357"/>
      <c r="O125" s="164">
        <v>482639228</v>
      </c>
      <c r="P125" s="209"/>
      <c r="Q125" s="199"/>
      <c r="R125" s="180"/>
      <c r="S125" s="180"/>
      <c r="T125" s="140">
        <f aca="true" t="shared" si="32" ref="T125:T148">$O125/12</f>
        <v>40219935.666666664</v>
      </c>
      <c r="U125" s="140">
        <f aca="true" t="shared" si="33" ref="U125:AE140">$O125/12</f>
        <v>40219935.666666664</v>
      </c>
      <c r="V125" s="140">
        <f t="shared" si="33"/>
        <v>40219935.666666664</v>
      </c>
      <c r="W125" s="140">
        <f t="shared" si="33"/>
        <v>40219935.666666664</v>
      </c>
      <c r="X125" s="140">
        <f t="shared" si="33"/>
        <v>40219935.666666664</v>
      </c>
      <c r="Y125" s="140">
        <f t="shared" si="33"/>
        <v>40219935.666666664</v>
      </c>
      <c r="Z125" s="140">
        <f t="shared" si="33"/>
        <v>40219935.666666664</v>
      </c>
      <c r="AA125" s="140">
        <f t="shared" si="33"/>
        <v>40219935.666666664</v>
      </c>
      <c r="AB125" s="140">
        <f t="shared" si="33"/>
        <v>40219935.666666664</v>
      </c>
      <c r="AC125" s="140">
        <f t="shared" si="33"/>
        <v>40219935.666666664</v>
      </c>
      <c r="AD125" s="140">
        <f t="shared" si="33"/>
        <v>40219935.666666664</v>
      </c>
      <c r="AE125" s="140">
        <f t="shared" si="33"/>
        <v>40219935.666666664</v>
      </c>
      <c r="AF125" s="99">
        <f t="shared" si="25"/>
        <v>120659807</v>
      </c>
      <c r="AG125" s="102">
        <v>120659807</v>
      </c>
      <c r="AH125" s="86"/>
      <c r="AI125" s="58"/>
      <c r="AJ125" s="58"/>
      <c r="AK125" s="98">
        <f t="shared" si="21"/>
        <v>120659807</v>
      </c>
      <c r="AL125" s="102">
        <v>120659807</v>
      </c>
      <c r="AM125" s="58"/>
      <c r="AN125" s="58"/>
      <c r="AO125" s="58"/>
      <c r="AP125" s="96">
        <f t="shared" si="22"/>
        <v>120659807</v>
      </c>
      <c r="AQ125" s="102">
        <v>120659807</v>
      </c>
      <c r="AR125" s="58"/>
      <c r="AS125" s="58"/>
      <c r="AT125" s="58"/>
      <c r="AU125" s="97">
        <f t="shared" si="23"/>
        <v>120659807</v>
      </c>
      <c r="AV125" s="102">
        <v>120659807</v>
      </c>
      <c r="AW125" s="58"/>
      <c r="AX125" s="58"/>
      <c r="AY125" s="58"/>
      <c r="AZ125" s="122">
        <f t="shared" si="31"/>
        <v>482639228</v>
      </c>
      <c r="BA125" s="179"/>
      <c r="BB125" s="69"/>
    </row>
    <row r="126" spans="1:54" ht="15">
      <c r="A126" s="248"/>
      <c r="B126" s="248"/>
      <c r="C126" s="220"/>
      <c r="D126" s="220"/>
      <c r="E126" s="202"/>
      <c r="F126" s="205"/>
      <c r="G126" s="152">
        <v>28</v>
      </c>
      <c r="H126" s="152">
        <v>3</v>
      </c>
      <c r="I126" s="152">
        <v>33</v>
      </c>
      <c r="J126" s="152">
        <v>11</v>
      </c>
      <c r="K126" s="152">
        <v>333</v>
      </c>
      <c r="L126" s="152">
        <v>91</v>
      </c>
      <c r="M126" s="152">
        <v>24</v>
      </c>
      <c r="N126" s="357"/>
      <c r="O126" s="164">
        <v>540349188.93</v>
      </c>
      <c r="P126" s="209"/>
      <c r="Q126" s="199"/>
      <c r="R126" s="180"/>
      <c r="S126" s="180"/>
      <c r="T126" s="140">
        <f t="shared" si="32"/>
        <v>45029099.07749999</v>
      </c>
      <c r="U126" s="140">
        <f t="shared" si="33"/>
        <v>45029099.07749999</v>
      </c>
      <c r="V126" s="140">
        <f t="shared" si="33"/>
        <v>45029099.07749999</v>
      </c>
      <c r="W126" s="140">
        <f t="shared" si="33"/>
        <v>45029099.07749999</v>
      </c>
      <c r="X126" s="140">
        <f t="shared" si="33"/>
        <v>45029099.07749999</v>
      </c>
      <c r="Y126" s="140">
        <f t="shared" si="33"/>
        <v>45029099.07749999</v>
      </c>
      <c r="Z126" s="140">
        <f t="shared" si="33"/>
        <v>45029099.07749999</v>
      </c>
      <c r="AA126" s="140">
        <f t="shared" si="33"/>
        <v>45029099.07749999</v>
      </c>
      <c r="AB126" s="140">
        <f t="shared" si="33"/>
        <v>45029099.07749999</v>
      </c>
      <c r="AC126" s="140">
        <f t="shared" si="33"/>
        <v>45029099.07749999</v>
      </c>
      <c r="AD126" s="140">
        <f t="shared" si="33"/>
        <v>45029099.07749999</v>
      </c>
      <c r="AE126" s="140">
        <f t="shared" si="33"/>
        <v>45029099.07749999</v>
      </c>
      <c r="AF126" s="99">
        <f t="shared" si="25"/>
        <v>135087297.2325</v>
      </c>
      <c r="AG126" s="102">
        <v>135087297</v>
      </c>
      <c r="AH126" s="86"/>
      <c r="AI126" s="58"/>
      <c r="AJ126" s="58"/>
      <c r="AK126" s="98">
        <f t="shared" si="21"/>
        <v>135087297.2325</v>
      </c>
      <c r="AL126" s="102">
        <v>135087297</v>
      </c>
      <c r="AM126" s="58"/>
      <c r="AN126" s="58"/>
      <c r="AO126" s="58"/>
      <c r="AP126" s="96">
        <f t="shared" si="22"/>
        <v>135087297.2325</v>
      </c>
      <c r="AQ126" s="102">
        <v>135087297</v>
      </c>
      <c r="AR126" s="58"/>
      <c r="AS126" s="58"/>
      <c r="AT126" s="58"/>
      <c r="AU126" s="97">
        <f t="shared" si="23"/>
        <v>135087297.2325</v>
      </c>
      <c r="AV126" s="102">
        <v>135087297</v>
      </c>
      <c r="AW126" s="58"/>
      <c r="AX126" s="58"/>
      <c r="AY126" s="58"/>
      <c r="AZ126" s="122">
        <f t="shared" si="31"/>
        <v>540349188.93</v>
      </c>
      <c r="BA126" s="179"/>
      <c r="BB126" s="69"/>
    </row>
    <row r="127" spans="1:54" ht="15">
      <c r="A127" s="248"/>
      <c r="B127" s="248"/>
      <c r="C127" s="220"/>
      <c r="D127" s="220"/>
      <c r="E127" s="202"/>
      <c r="F127" s="205"/>
      <c r="G127" s="152">
        <v>28</v>
      </c>
      <c r="H127" s="152">
        <v>3</v>
      </c>
      <c r="I127" s="152">
        <v>33</v>
      </c>
      <c r="J127" s="152">
        <v>11</v>
      </c>
      <c r="K127" s="152">
        <v>333</v>
      </c>
      <c r="L127" s="152">
        <v>91</v>
      </c>
      <c r="M127" s="152">
        <v>1</v>
      </c>
      <c r="N127" s="357"/>
      <c r="O127" s="164">
        <v>3073839121.656</v>
      </c>
      <c r="P127" s="209"/>
      <c r="Q127" s="199"/>
      <c r="R127" s="180"/>
      <c r="S127" s="180"/>
      <c r="T127" s="140">
        <f t="shared" si="32"/>
        <v>256153260.138</v>
      </c>
      <c r="U127" s="140">
        <f t="shared" si="33"/>
        <v>256153260.138</v>
      </c>
      <c r="V127" s="140">
        <f t="shared" si="33"/>
        <v>256153260.138</v>
      </c>
      <c r="W127" s="140">
        <f t="shared" si="33"/>
        <v>256153260.138</v>
      </c>
      <c r="X127" s="140">
        <f t="shared" si="33"/>
        <v>256153260.138</v>
      </c>
      <c r="Y127" s="140">
        <f t="shared" si="33"/>
        <v>256153260.138</v>
      </c>
      <c r="Z127" s="140">
        <f t="shared" si="33"/>
        <v>256153260.138</v>
      </c>
      <c r="AA127" s="140">
        <f t="shared" si="33"/>
        <v>256153260.138</v>
      </c>
      <c r="AB127" s="140">
        <f t="shared" si="33"/>
        <v>256153260.138</v>
      </c>
      <c r="AC127" s="140">
        <f t="shared" si="33"/>
        <v>256153260.138</v>
      </c>
      <c r="AD127" s="140">
        <f t="shared" si="33"/>
        <v>256153260.138</v>
      </c>
      <c r="AE127" s="140">
        <f t="shared" si="33"/>
        <v>256153260.138</v>
      </c>
      <c r="AF127" s="99">
        <f t="shared" si="25"/>
        <v>768459780.414</v>
      </c>
      <c r="AG127" s="102">
        <v>768459780</v>
      </c>
      <c r="AH127" s="86"/>
      <c r="AI127" s="58"/>
      <c r="AJ127" s="58"/>
      <c r="AK127" s="98">
        <f t="shared" si="21"/>
        <v>768459780.414</v>
      </c>
      <c r="AL127" s="102">
        <v>768459780</v>
      </c>
      <c r="AM127" s="58"/>
      <c r="AN127" s="58"/>
      <c r="AO127" s="58"/>
      <c r="AP127" s="96">
        <f t="shared" si="22"/>
        <v>768459780.414</v>
      </c>
      <c r="AQ127" s="102">
        <v>768459780</v>
      </c>
      <c r="AR127" s="58"/>
      <c r="AS127" s="58"/>
      <c r="AT127" s="58"/>
      <c r="AU127" s="97">
        <f t="shared" si="23"/>
        <v>768459780.414</v>
      </c>
      <c r="AV127" s="102">
        <v>768459780</v>
      </c>
      <c r="AW127" s="58"/>
      <c r="AX127" s="58"/>
      <c r="AY127" s="58"/>
      <c r="AZ127" s="122">
        <f t="shared" si="31"/>
        <v>3073839121.656</v>
      </c>
      <c r="BA127" s="179"/>
      <c r="BB127" s="69"/>
    </row>
    <row r="128" spans="1:54" ht="15">
      <c r="A128" s="248"/>
      <c r="B128" s="248"/>
      <c r="C128" s="220"/>
      <c r="D128" s="220"/>
      <c r="E128" s="202"/>
      <c r="F128" s="205"/>
      <c r="G128" s="152">
        <v>28</v>
      </c>
      <c r="H128" s="152">
        <v>3</v>
      </c>
      <c r="I128" s="152">
        <v>33</v>
      </c>
      <c r="J128" s="152">
        <v>11</v>
      </c>
      <c r="K128" s="152">
        <v>333</v>
      </c>
      <c r="L128" s="152">
        <v>91</v>
      </c>
      <c r="M128" s="152">
        <v>2</v>
      </c>
      <c r="N128" s="357"/>
      <c r="O128" s="164">
        <v>1048313920.016</v>
      </c>
      <c r="P128" s="209"/>
      <c r="Q128" s="199"/>
      <c r="R128" s="180"/>
      <c r="S128" s="180"/>
      <c r="T128" s="140">
        <f t="shared" si="32"/>
        <v>87359493.33466667</v>
      </c>
      <c r="U128" s="140">
        <f t="shared" si="33"/>
        <v>87359493.33466667</v>
      </c>
      <c r="V128" s="140">
        <f t="shared" si="33"/>
        <v>87359493.33466667</v>
      </c>
      <c r="W128" s="140">
        <f t="shared" si="33"/>
        <v>87359493.33466667</v>
      </c>
      <c r="X128" s="140">
        <f t="shared" si="33"/>
        <v>87359493.33466667</v>
      </c>
      <c r="Y128" s="140">
        <f t="shared" si="33"/>
        <v>87359493.33466667</v>
      </c>
      <c r="Z128" s="140">
        <f t="shared" si="33"/>
        <v>87359493.33466667</v>
      </c>
      <c r="AA128" s="140">
        <f t="shared" si="33"/>
        <v>87359493.33466667</v>
      </c>
      <c r="AB128" s="140">
        <f t="shared" si="33"/>
        <v>87359493.33466667</v>
      </c>
      <c r="AC128" s="140">
        <f t="shared" si="33"/>
        <v>87359493.33466667</v>
      </c>
      <c r="AD128" s="140">
        <f t="shared" si="33"/>
        <v>87359493.33466667</v>
      </c>
      <c r="AE128" s="140">
        <f t="shared" si="33"/>
        <v>87359493.33466667</v>
      </c>
      <c r="AF128" s="99">
        <f t="shared" si="25"/>
        <v>262078480.004</v>
      </c>
      <c r="AG128" s="102">
        <v>262078480</v>
      </c>
      <c r="AH128" s="86"/>
      <c r="AI128" s="58"/>
      <c r="AJ128" s="58"/>
      <c r="AK128" s="98">
        <f t="shared" si="21"/>
        <v>262078480.004</v>
      </c>
      <c r="AL128" s="102">
        <v>262078480</v>
      </c>
      <c r="AM128" s="58"/>
      <c r="AN128" s="58"/>
      <c r="AO128" s="58"/>
      <c r="AP128" s="96">
        <f t="shared" si="22"/>
        <v>262078480.004</v>
      </c>
      <c r="AQ128" s="102">
        <v>262078480</v>
      </c>
      <c r="AR128" s="58"/>
      <c r="AS128" s="58"/>
      <c r="AT128" s="58"/>
      <c r="AU128" s="97">
        <f t="shared" si="23"/>
        <v>262078480.004</v>
      </c>
      <c r="AV128" s="102">
        <v>262078480</v>
      </c>
      <c r="AW128" s="58"/>
      <c r="AX128" s="58"/>
      <c r="AY128" s="58"/>
      <c r="AZ128" s="122">
        <f t="shared" si="31"/>
        <v>1048313920.016</v>
      </c>
      <c r="BA128" s="179"/>
      <c r="BB128" s="69"/>
    </row>
    <row r="129" spans="1:54" ht="15">
      <c r="A129" s="248"/>
      <c r="B129" s="248"/>
      <c r="C129" s="220"/>
      <c r="D129" s="220"/>
      <c r="E129" s="202"/>
      <c r="F129" s="205"/>
      <c r="G129" s="152">
        <v>28</v>
      </c>
      <c r="H129" s="152">
        <v>3</v>
      </c>
      <c r="I129" s="152">
        <v>33</v>
      </c>
      <c r="J129" s="152">
        <v>11</v>
      </c>
      <c r="K129" s="152">
        <v>333</v>
      </c>
      <c r="L129" s="152">
        <v>91</v>
      </c>
      <c r="M129" s="152">
        <v>3</v>
      </c>
      <c r="N129" s="357"/>
      <c r="O129" s="164">
        <v>53945688.912</v>
      </c>
      <c r="P129" s="209"/>
      <c r="Q129" s="199"/>
      <c r="R129" s="180"/>
      <c r="S129" s="180"/>
      <c r="T129" s="140">
        <f t="shared" si="32"/>
        <v>4495474.076</v>
      </c>
      <c r="U129" s="140">
        <f t="shared" si="33"/>
        <v>4495474.076</v>
      </c>
      <c r="V129" s="140">
        <f t="shared" si="33"/>
        <v>4495474.076</v>
      </c>
      <c r="W129" s="140">
        <f t="shared" si="33"/>
        <v>4495474.076</v>
      </c>
      <c r="X129" s="140">
        <f t="shared" si="33"/>
        <v>4495474.076</v>
      </c>
      <c r="Y129" s="140">
        <f t="shared" si="33"/>
        <v>4495474.076</v>
      </c>
      <c r="Z129" s="140">
        <f t="shared" si="33"/>
        <v>4495474.076</v>
      </c>
      <c r="AA129" s="140">
        <f t="shared" si="33"/>
        <v>4495474.076</v>
      </c>
      <c r="AB129" s="140">
        <f t="shared" si="33"/>
        <v>4495474.076</v>
      </c>
      <c r="AC129" s="140">
        <f t="shared" si="33"/>
        <v>4495474.076</v>
      </c>
      <c r="AD129" s="140">
        <f t="shared" si="33"/>
        <v>4495474.076</v>
      </c>
      <c r="AE129" s="140">
        <f t="shared" si="33"/>
        <v>4495474.076</v>
      </c>
      <c r="AF129" s="99">
        <f t="shared" si="25"/>
        <v>13486422.228</v>
      </c>
      <c r="AG129" s="102">
        <v>13486422</v>
      </c>
      <c r="AH129" s="86"/>
      <c r="AI129" s="58"/>
      <c r="AJ129" s="58"/>
      <c r="AK129" s="98">
        <f t="shared" si="21"/>
        <v>13486422.228</v>
      </c>
      <c r="AL129" s="102">
        <v>13486422</v>
      </c>
      <c r="AM129" s="58"/>
      <c r="AN129" s="58"/>
      <c r="AO129" s="58"/>
      <c r="AP129" s="96">
        <f t="shared" si="22"/>
        <v>13486422.228</v>
      </c>
      <c r="AQ129" s="102">
        <v>13486422</v>
      </c>
      <c r="AR129" s="58"/>
      <c r="AS129" s="58"/>
      <c r="AT129" s="58"/>
      <c r="AU129" s="97">
        <f t="shared" si="23"/>
        <v>13486422.228</v>
      </c>
      <c r="AV129" s="102">
        <v>13486422</v>
      </c>
      <c r="AW129" s="58"/>
      <c r="AX129" s="58"/>
      <c r="AY129" s="58"/>
      <c r="AZ129" s="122">
        <f t="shared" si="31"/>
        <v>53945688.912</v>
      </c>
      <c r="BA129" s="179"/>
      <c r="BB129" s="69"/>
    </row>
    <row r="130" spans="1:54" ht="15">
      <c r="A130" s="248"/>
      <c r="B130" s="248"/>
      <c r="C130" s="220"/>
      <c r="D130" s="220"/>
      <c r="E130" s="202"/>
      <c r="F130" s="205"/>
      <c r="G130" s="152">
        <v>28</v>
      </c>
      <c r="H130" s="152">
        <v>3</v>
      </c>
      <c r="I130" s="152">
        <v>33</v>
      </c>
      <c r="J130" s="152">
        <v>11</v>
      </c>
      <c r="K130" s="152">
        <v>333</v>
      </c>
      <c r="L130" s="152">
        <v>91</v>
      </c>
      <c r="M130" s="152">
        <v>4</v>
      </c>
      <c r="N130" s="357"/>
      <c r="O130" s="164">
        <v>10480000</v>
      </c>
      <c r="P130" s="209"/>
      <c r="Q130" s="199"/>
      <c r="R130" s="180"/>
      <c r="S130" s="180"/>
      <c r="T130" s="140">
        <f t="shared" si="32"/>
        <v>873333.3333333334</v>
      </c>
      <c r="U130" s="140">
        <f t="shared" si="33"/>
        <v>873333.3333333334</v>
      </c>
      <c r="V130" s="140">
        <f t="shared" si="33"/>
        <v>873333.3333333334</v>
      </c>
      <c r="W130" s="140">
        <f t="shared" si="33"/>
        <v>873333.3333333334</v>
      </c>
      <c r="X130" s="140">
        <f t="shared" si="33"/>
        <v>873333.3333333334</v>
      </c>
      <c r="Y130" s="140">
        <f t="shared" si="33"/>
        <v>873333.3333333334</v>
      </c>
      <c r="Z130" s="140">
        <f t="shared" si="33"/>
        <v>873333.3333333334</v>
      </c>
      <c r="AA130" s="140">
        <f t="shared" si="33"/>
        <v>873333.3333333334</v>
      </c>
      <c r="AB130" s="140">
        <f t="shared" si="33"/>
        <v>873333.3333333334</v>
      </c>
      <c r="AC130" s="140">
        <f t="shared" si="33"/>
        <v>873333.3333333334</v>
      </c>
      <c r="AD130" s="140">
        <f t="shared" si="33"/>
        <v>873333.3333333334</v>
      </c>
      <c r="AE130" s="140">
        <f t="shared" si="33"/>
        <v>873333.3333333334</v>
      </c>
      <c r="AF130" s="99">
        <f t="shared" si="25"/>
        <v>2620000</v>
      </c>
      <c r="AG130" s="102">
        <v>2620000</v>
      </c>
      <c r="AH130" s="86"/>
      <c r="AI130" s="58"/>
      <c r="AJ130" s="58"/>
      <c r="AK130" s="98">
        <f t="shared" si="21"/>
        <v>2620000</v>
      </c>
      <c r="AL130" s="102">
        <v>2620000</v>
      </c>
      <c r="AM130" s="58"/>
      <c r="AN130" s="58"/>
      <c r="AO130" s="58"/>
      <c r="AP130" s="96">
        <f t="shared" si="22"/>
        <v>2620000</v>
      </c>
      <c r="AQ130" s="102">
        <v>2620000</v>
      </c>
      <c r="AR130" s="58"/>
      <c r="AS130" s="58"/>
      <c r="AT130" s="58"/>
      <c r="AU130" s="97">
        <f t="shared" si="23"/>
        <v>2620000</v>
      </c>
      <c r="AV130" s="102">
        <v>2620000</v>
      </c>
      <c r="AW130" s="58"/>
      <c r="AX130" s="58"/>
      <c r="AY130" s="58"/>
      <c r="AZ130" s="122">
        <f t="shared" si="31"/>
        <v>10480000</v>
      </c>
      <c r="BA130" s="179"/>
      <c r="BB130" s="69"/>
    </row>
    <row r="131" spans="1:54" ht="15">
      <c r="A131" s="248"/>
      <c r="B131" s="248"/>
      <c r="C131" s="220"/>
      <c r="D131" s="220"/>
      <c r="E131" s="202"/>
      <c r="F131" s="205"/>
      <c r="G131" s="152">
        <v>28</v>
      </c>
      <c r="H131" s="152">
        <v>3</v>
      </c>
      <c r="I131" s="152">
        <v>33</v>
      </c>
      <c r="J131" s="152">
        <v>11</v>
      </c>
      <c r="K131" s="152">
        <v>333</v>
      </c>
      <c r="L131" s="152">
        <v>91</v>
      </c>
      <c r="M131" s="152">
        <v>5</v>
      </c>
      <c r="N131" s="357"/>
      <c r="O131" s="164">
        <v>4634729.696</v>
      </c>
      <c r="P131" s="209"/>
      <c r="Q131" s="199"/>
      <c r="R131" s="180"/>
      <c r="S131" s="180"/>
      <c r="T131" s="140">
        <f t="shared" si="32"/>
        <v>386227.4746666667</v>
      </c>
      <c r="U131" s="140">
        <f t="shared" si="33"/>
        <v>386227.4746666667</v>
      </c>
      <c r="V131" s="140">
        <f t="shared" si="33"/>
        <v>386227.4746666667</v>
      </c>
      <c r="W131" s="140">
        <f t="shared" si="33"/>
        <v>386227.4746666667</v>
      </c>
      <c r="X131" s="140">
        <f t="shared" si="33"/>
        <v>386227.4746666667</v>
      </c>
      <c r="Y131" s="140">
        <f t="shared" si="33"/>
        <v>386227.4746666667</v>
      </c>
      <c r="Z131" s="140">
        <f t="shared" si="33"/>
        <v>386227.4746666667</v>
      </c>
      <c r="AA131" s="140">
        <f t="shared" si="33"/>
        <v>386227.4746666667</v>
      </c>
      <c r="AB131" s="140">
        <f t="shared" si="33"/>
        <v>386227.4746666667</v>
      </c>
      <c r="AC131" s="140">
        <f t="shared" si="33"/>
        <v>386227.4746666667</v>
      </c>
      <c r="AD131" s="140">
        <f t="shared" si="33"/>
        <v>386227.4746666667</v>
      </c>
      <c r="AE131" s="140">
        <f t="shared" si="33"/>
        <v>386227.4746666667</v>
      </c>
      <c r="AF131" s="99">
        <f t="shared" si="25"/>
        <v>1158682.424</v>
      </c>
      <c r="AG131" s="102">
        <v>1158682</v>
      </c>
      <c r="AH131" s="86"/>
      <c r="AI131" s="58"/>
      <c r="AJ131" s="58"/>
      <c r="AK131" s="98">
        <f t="shared" si="21"/>
        <v>1158682.424</v>
      </c>
      <c r="AL131" s="102">
        <v>1158682</v>
      </c>
      <c r="AM131" s="58"/>
      <c r="AN131" s="58"/>
      <c r="AO131" s="58"/>
      <c r="AP131" s="96">
        <f t="shared" si="22"/>
        <v>1158682.424</v>
      </c>
      <c r="AQ131" s="102">
        <v>1158682</v>
      </c>
      <c r="AR131" s="58"/>
      <c r="AS131" s="58"/>
      <c r="AT131" s="58"/>
      <c r="AU131" s="97">
        <f t="shared" si="23"/>
        <v>1158682.424</v>
      </c>
      <c r="AV131" s="102">
        <v>1158682</v>
      </c>
      <c r="AW131" s="58"/>
      <c r="AX131" s="58"/>
      <c r="AY131" s="58"/>
      <c r="AZ131" s="122">
        <f t="shared" si="31"/>
        <v>4634729.696</v>
      </c>
      <c r="BA131" s="179"/>
      <c r="BB131" s="69"/>
    </row>
    <row r="132" spans="1:54" ht="15">
      <c r="A132" s="248"/>
      <c r="B132" s="248"/>
      <c r="C132" s="220"/>
      <c r="D132" s="220"/>
      <c r="E132" s="202"/>
      <c r="F132" s="205"/>
      <c r="G132" s="152">
        <v>28</v>
      </c>
      <c r="H132" s="152">
        <v>3</v>
      </c>
      <c r="I132" s="152">
        <v>33</v>
      </c>
      <c r="J132" s="152">
        <v>11</v>
      </c>
      <c r="K132" s="152">
        <v>333</v>
      </c>
      <c r="L132" s="152">
        <v>91</v>
      </c>
      <c r="M132" s="152">
        <v>6</v>
      </c>
      <c r="N132" s="357"/>
      <c r="O132" s="164">
        <v>10480000</v>
      </c>
      <c r="P132" s="209"/>
      <c r="Q132" s="199"/>
      <c r="R132" s="180"/>
      <c r="S132" s="180"/>
      <c r="T132" s="140">
        <f t="shared" si="32"/>
        <v>873333.3333333334</v>
      </c>
      <c r="U132" s="140">
        <f t="shared" si="33"/>
        <v>873333.3333333334</v>
      </c>
      <c r="V132" s="140">
        <f t="shared" si="33"/>
        <v>873333.3333333334</v>
      </c>
      <c r="W132" s="140">
        <f t="shared" si="33"/>
        <v>873333.3333333334</v>
      </c>
      <c r="X132" s="140">
        <f t="shared" si="33"/>
        <v>873333.3333333334</v>
      </c>
      <c r="Y132" s="140">
        <f t="shared" si="33"/>
        <v>873333.3333333334</v>
      </c>
      <c r="Z132" s="140">
        <f t="shared" si="33"/>
        <v>873333.3333333334</v>
      </c>
      <c r="AA132" s="140">
        <f t="shared" si="33"/>
        <v>873333.3333333334</v>
      </c>
      <c r="AB132" s="140">
        <f t="shared" si="33"/>
        <v>873333.3333333334</v>
      </c>
      <c r="AC132" s="140">
        <f t="shared" si="33"/>
        <v>873333.3333333334</v>
      </c>
      <c r="AD132" s="140">
        <f t="shared" si="33"/>
        <v>873333.3333333334</v>
      </c>
      <c r="AE132" s="140">
        <f t="shared" si="33"/>
        <v>873333.3333333334</v>
      </c>
      <c r="AF132" s="99">
        <f t="shared" si="25"/>
        <v>2620000</v>
      </c>
      <c r="AG132" s="102">
        <v>2620000</v>
      </c>
      <c r="AH132" s="86"/>
      <c r="AI132" s="58"/>
      <c r="AJ132" s="58"/>
      <c r="AK132" s="98">
        <f t="shared" si="21"/>
        <v>2620000</v>
      </c>
      <c r="AL132" s="102">
        <v>2620000</v>
      </c>
      <c r="AM132" s="58"/>
      <c r="AN132" s="58"/>
      <c r="AO132" s="58"/>
      <c r="AP132" s="96">
        <f t="shared" si="22"/>
        <v>2620000</v>
      </c>
      <c r="AQ132" s="102">
        <v>2620000</v>
      </c>
      <c r="AR132" s="58"/>
      <c r="AS132" s="58"/>
      <c r="AT132" s="58"/>
      <c r="AU132" s="97">
        <f t="shared" si="23"/>
        <v>2620000</v>
      </c>
      <c r="AV132" s="102">
        <v>2620000</v>
      </c>
      <c r="AW132" s="58"/>
      <c r="AX132" s="58"/>
      <c r="AY132" s="58"/>
      <c r="AZ132" s="122">
        <f t="shared" si="31"/>
        <v>10480000</v>
      </c>
      <c r="BA132" s="179"/>
      <c r="BB132" s="69"/>
    </row>
    <row r="133" spans="1:54" ht="15">
      <c r="A133" s="248"/>
      <c r="B133" s="248"/>
      <c r="C133" s="220"/>
      <c r="D133" s="220"/>
      <c r="E133" s="202"/>
      <c r="F133" s="205"/>
      <c r="G133" s="152">
        <v>28</v>
      </c>
      <c r="H133" s="152">
        <v>3</v>
      </c>
      <c r="I133" s="152">
        <v>33</v>
      </c>
      <c r="J133" s="152">
        <v>11</v>
      </c>
      <c r="K133" s="152">
        <v>333</v>
      </c>
      <c r="L133" s="152">
        <v>91</v>
      </c>
      <c r="M133" s="152">
        <v>7</v>
      </c>
      <c r="N133" s="357"/>
      <c r="O133" s="164">
        <v>20960000</v>
      </c>
      <c r="P133" s="209"/>
      <c r="Q133" s="199"/>
      <c r="R133" s="180"/>
      <c r="S133" s="180"/>
      <c r="T133" s="140">
        <f t="shared" si="32"/>
        <v>1746666.6666666667</v>
      </c>
      <c r="U133" s="140">
        <f t="shared" si="33"/>
        <v>1746666.6666666667</v>
      </c>
      <c r="V133" s="140">
        <f t="shared" si="33"/>
        <v>1746666.6666666667</v>
      </c>
      <c r="W133" s="140">
        <f t="shared" si="33"/>
        <v>1746666.6666666667</v>
      </c>
      <c r="X133" s="140">
        <f t="shared" si="33"/>
        <v>1746666.6666666667</v>
      </c>
      <c r="Y133" s="140">
        <f t="shared" si="33"/>
        <v>1746666.6666666667</v>
      </c>
      <c r="Z133" s="140">
        <f t="shared" si="33"/>
        <v>1746666.6666666667</v>
      </c>
      <c r="AA133" s="140">
        <f t="shared" si="33"/>
        <v>1746666.6666666667</v>
      </c>
      <c r="AB133" s="140">
        <f t="shared" si="33"/>
        <v>1746666.6666666667</v>
      </c>
      <c r="AC133" s="140">
        <f t="shared" si="33"/>
        <v>1746666.6666666667</v>
      </c>
      <c r="AD133" s="140">
        <f t="shared" si="33"/>
        <v>1746666.6666666667</v>
      </c>
      <c r="AE133" s="140">
        <f t="shared" si="33"/>
        <v>1746666.6666666667</v>
      </c>
      <c r="AF133" s="99">
        <f aca="true" t="shared" si="34" ref="AF133:AF148">O133/4</f>
        <v>5240000</v>
      </c>
      <c r="AG133" s="102">
        <v>5240000</v>
      </c>
      <c r="AH133" s="86"/>
      <c r="AI133" s="58"/>
      <c r="AJ133" s="58"/>
      <c r="AK133" s="98">
        <f aca="true" t="shared" si="35" ref="AK133:AK148">O133/4</f>
        <v>5240000</v>
      </c>
      <c r="AL133" s="102">
        <v>5240000</v>
      </c>
      <c r="AM133" s="58"/>
      <c r="AN133" s="58"/>
      <c r="AO133" s="58"/>
      <c r="AP133" s="96">
        <f aca="true" t="shared" si="36" ref="AP133:AP148">O133/4</f>
        <v>5240000</v>
      </c>
      <c r="AQ133" s="102">
        <v>5240000</v>
      </c>
      <c r="AR133" s="58"/>
      <c r="AS133" s="58"/>
      <c r="AT133" s="58"/>
      <c r="AU133" s="97">
        <f aca="true" t="shared" si="37" ref="AU133:AU148">O133/4</f>
        <v>5240000</v>
      </c>
      <c r="AV133" s="102">
        <v>5240000</v>
      </c>
      <c r="AW133" s="58"/>
      <c r="AX133" s="58"/>
      <c r="AY133" s="58"/>
      <c r="AZ133" s="122">
        <f t="shared" si="31"/>
        <v>20960000</v>
      </c>
      <c r="BA133" s="179"/>
      <c r="BB133" s="69"/>
    </row>
    <row r="134" spans="1:54" ht="15">
      <c r="A134" s="248"/>
      <c r="B134" s="248"/>
      <c r="C134" s="220"/>
      <c r="D134" s="220"/>
      <c r="E134" s="202"/>
      <c r="F134" s="205"/>
      <c r="G134" s="152">
        <v>28</v>
      </c>
      <c r="H134" s="152">
        <v>3</v>
      </c>
      <c r="I134" s="152">
        <v>33</v>
      </c>
      <c r="J134" s="152">
        <v>11</v>
      </c>
      <c r="K134" s="152">
        <v>333</v>
      </c>
      <c r="L134" s="152">
        <v>91</v>
      </c>
      <c r="M134" s="152">
        <v>8</v>
      </c>
      <c r="N134" s="357"/>
      <c r="O134" s="164">
        <v>68094848</v>
      </c>
      <c r="P134" s="209"/>
      <c r="Q134" s="199"/>
      <c r="R134" s="180"/>
      <c r="S134" s="180"/>
      <c r="T134" s="140">
        <f t="shared" si="32"/>
        <v>5674570.666666667</v>
      </c>
      <c r="U134" s="140">
        <f t="shared" si="33"/>
        <v>5674570.666666667</v>
      </c>
      <c r="V134" s="140">
        <f t="shared" si="33"/>
        <v>5674570.666666667</v>
      </c>
      <c r="W134" s="140">
        <f t="shared" si="33"/>
        <v>5674570.666666667</v>
      </c>
      <c r="X134" s="140">
        <f t="shared" si="33"/>
        <v>5674570.666666667</v>
      </c>
      <c r="Y134" s="140">
        <f t="shared" si="33"/>
        <v>5674570.666666667</v>
      </c>
      <c r="Z134" s="140">
        <f t="shared" si="33"/>
        <v>5674570.666666667</v>
      </c>
      <c r="AA134" s="140">
        <f t="shared" si="33"/>
        <v>5674570.666666667</v>
      </c>
      <c r="AB134" s="140">
        <f t="shared" si="33"/>
        <v>5674570.666666667</v>
      </c>
      <c r="AC134" s="140">
        <f t="shared" si="33"/>
        <v>5674570.666666667</v>
      </c>
      <c r="AD134" s="140">
        <f t="shared" si="33"/>
        <v>5674570.666666667</v>
      </c>
      <c r="AE134" s="140">
        <f t="shared" si="33"/>
        <v>5674570.666666667</v>
      </c>
      <c r="AF134" s="99">
        <f t="shared" si="34"/>
        <v>17023712</v>
      </c>
      <c r="AG134" s="102">
        <v>17023712</v>
      </c>
      <c r="AH134" s="86"/>
      <c r="AI134" s="58"/>
      <c r="AJ134" s="58"/>
      <c r="AK134" s="98">
        <f t="shared" si="35"/>
        <v>17023712</v>
      </c>
      <c r="AL134" s="102">
        <v>17023712</v>
      </c>
      <c r="AM134" s="58"/>
      <c r="AN134" s="58"/>
      <c r="AO134" s="58"/>
      <c r="AP134" s="96">
        <f t="shared" si="36"/>
        <v>17023712</v>
      </c>
      <c r="AQ134" s="102">
        <v>17023712</v>
      </c>
      <c r="AR134" s="58"/>
      <c r="AS134" s="58"/>
      <c r="AT134" s="58"/>
      <c r="AU134" s="97">
        <f t="shared" si="37"/>
        <v>17023712</v>
      </c>
      <c r="AV134" s="102">
        <v>17023712</v>
      </c>
      <c r="AW134" s="58"/>
      <c r="AX134" s="58"/>
      <c r="AY134" s="58"/>
      <c r="AZ134" s="122">
        <f t="shared" si="31"/>
        <v>68094848</v>
      </c>
      <c r="BA134" s="179"/>
      <c r="BB134" s="69"/>
    </row>
    <row r="135" spans="1:54" ht="15">
      <c r="A135" s="248"/>
      <c r="B135" s="248"/>
      <c r="C135" s="220"/>
      <c r="D135" s="220"/>
      <c r="E135" s="202"/>
      <c r="F135" s="205"/>
      <c r="G135" s="152">
        <v>28</v>
      </c>
      <c r="H135" s="152">
        <v>3</v>
      </c>
      <c r="I135" s="152">
        <v>33</v>
      </c>
      <c r="J135" s="152">
        <v>11</v>
      </c>
      <c r="K135" s="152">
        <v>333</v>
      </c>
      <c r="L135" s="152">
        <v>91</v>
      </c>
      <c r="M135" s="152">
        <v>9</v>
      </c>
      <c r="N135" s="357"/>
      <c r="O135" s="164">
        <v>178532975.864</v>
      </c>
      <c r="P135" s="209"/>
      <c r="Q135" s="199"/>
      <c r="R135" s="180"/>
      <c r="S135" s="180"/>
      <c r="T135" s="140">
        <f t="shared" si="32"/>
        <v>14877747.988666667</v>
      </c>
      <c r="U135" s="140">
        <f t="shared" si="33"/>
        <v>14877747.988666667</v>
      </c>
      <c r="V135" s="140">
        <f t="shared" si="33"/>
        <v>14877747.988666667</v>
      </c>
      <c r="W135" s="140">
        <f t="shared" si="33"/>
        <v>14877747.988666667</v>
      </c>
      <c r="X135" s="140">
        <f t="shared" si="33"/>
        <v>14877747.988666667</v>
      </c>
      <c r="Y135" s="140">
        <f t="shared" si="33"/>
        <v>14877747.988666667</v>
      </c>
      <c r="Z135" s="140">
        <f t="shared" si="33"/>
        <v>14877747.988666667</v>
      </c>
      <c r="AA135" s="140">
        <f t="shared" si="33"/>
        <v>14877747.988666667</v>
      </c>
      <c r="AB135" s="140">
        <f t="shared" si="33"/>
        <v>14877747.988666667</v>
      </c>
      <c r="AC135" s="140">
        <f t="shared" si="33"/>
        <v>14877747.988666667</v>
      </c>
      <c r="AD135" s="140">
        <f t="shared" si="33"/>
        <v>14877747.988666667</v>
      </c>
      <c r="AE135" s="140">
        <f t="shared" si="33"/>
        <v>14877747.988666667</v>
      </c>
      <c r="AF135" s="99">
        <f t="shared" si="34"/>
        <v>44633243.966</v>
      </c>
      <c r="AG135" s="102">
        <v>44633244</v>
      </c>
      <c r="AH135" s="86"/>
      <c r="AI135" s="58"/>
      <c r="AJ135" s="58"/>
      <c r="AK135" s="98">
        <f t="shared" si="35"/>
        <v>44633243.966</v>
      </c>
      <c r="AL135" s="102">
        <v>44633244</v>
      </c>
      <c r="AM135" s="58"/>
      <c r="AN135" s="58"/>
      <c r="AO135" s="58"/>
      <c r="AP135" s="96">
        <f t="shared" si="36"/>
        <v>44633243.966</v>
      </c>
      <c r="AQ135" s="102">
        <v>44633244</v>
      </c>
      <c r="AR135" s="58"/>
      <c r="AS135" s="58"/>
      <c r="AT135" s="58"/>
      <c r="AU135" s="97">
        <f t="shared" si="37"/>
        <v>44633243.966</v>
      </c>
      <c r="AV135" s="102">
        <v>44633244</v>
      </c>
      <c r="AW135" s="58"/>
      <c r="AX135" s="58"/>
      <c r="AY135" s="58"/>
      <c r="AZ135" s="122">
        <f t="shared" si="31"/>
        <v>178532975.864</v>
      </c>
      <c r="BA135" s="179"/>
      <c r="BB135" s="69"/>
    </row>
    <row r="136" spans="1:54" ht="15">
      <c r="A136" s="248"/>
      <c r="B136" s="248"/>
      <c r="C136" s="220"/>
      <c r="D136" s="220"/>
      <c r="E136" s="202"/>
      <c r="F136" s="205"/>
      <c r="G136" s="152">
        <v>28</v>
      </c>
      <c r="H136" s="152">
        <v>3</v>
      </c>
      <c r="I136" s="152">
        <v>33</v>
      </c>
      <c r="J136" s="152">
        <v>11</v>
      </c>
      <c r="K136" s="152">
        <v>333</v>
      </c>
      <c r="L136" s="152">
        <v>91</v>
      </c>
      <c r="M136" s="152">
        <v>10</v>
      </c>
      <c r="N136" s="357"/>
      <c r="O136" s="164">
        <v>22888375.544</v>
      </c>
      <c r="P136" s="209"/>
      <c r="Q136" s="199"/>
      <c r="R136" s="180"/>
      <c r="S136" s="180"/>
      <c r="T136" s="140">
        <f t="shared" si="32"/>
        <v>1907364.6286666666</v>
      </c>
      <c r="U136" s="140">
        <f t="shared" si="33"/>
        <v>1907364.6286666666</v>
      </c>
      <c r="V136" s="140">
        <f t="shared" si="33"/>
        <v>1907364.6286666666</v>
      </c>
      <c r="W136" s="140">
        <f t="shared" si="33"/>
        <v>1907364.6286666666</v>
      </c>
      <c r="X136" s="140">
        <f t="shared" si="33"/>
        <v>1907364.6286666666</v>
      </c>
      <c r="Y136" s="140">
        <f t="shared" si="33"/>
        <v>1907364.6286666666</v>
      </c>
      <c r="Z136" s="140">
        <f t="shared" si="33"/>
        <v>1907364.6286666666</v>
      </c>
      <c r="AA136" s="140">
        <f t="shared" si="33"/>
        <v>1907364.6286666666</v>
      </c>
      <c r="AB136" s="140">
        <f t="shared" si="33"/>
        <v>1907364.6286666666</v>
      </c>
      <c r="AC136" s="140">
        <f t="shared" si="33"/>
        <v>1907364.6286666666</v>
      </c>
      <c r="AD136" s="140">
        <f t="shared" si="33"/>
        <v>1907364.6286666666</v>
      </c>
      <c r="AE136" s="140">
        <f t="shared" si="33"/>
        <v>1907364.6286666666</v>
      </c>
      <c r="AF136" s="99">
        <f t="shared" si="34"/>
        <v>5722093.886</v>
      </c>
      <c r="AG136" s="102">
        <v>5722094</v>
      </c>
      <c r="AH136" s="86"/>
      <c r="AI136" s="58"/>
      <c r="AJ136" s="58"/>
      <c r="AK136" s="98">
        <f t="shared" si="35"/>
        <v>5722093.886</v>
      </c>
      <c r="AL136" s="102">
        <v>5722094</v>
      </c>
      <c r="AM136" s="58"/>
      <c r="AN136" s="58"/>
      <c r="AO136" s="58"/>
      <c r="AP136" s="96">
        <f t="shared" si="36"/>
        <v>5722093.886</v>
      </c>
      <c r="AQ136" s="102">
        <v>5722094</v>
      </c>
      <c r="AR136" s="58"/>
      <c r="AS136" s="58"/>
      <c r="AT136" s="58"/>
      <c r="AU136" s="97">
        <f t="shared" si="37"/>
        <v>5722093.886</v>
      </c>
      <c r="AV136" s="102">
        <v>5722094</v>
      </c>
      <c r="AW136" s="58"/>
      <c r="AX136" s="58"/>
      <c r="AY136" s="58"/>
      <c r="AZ136" s="122">
        <f t="shared" si="31"/>
        <v>22888375.544</v>
      </c>
      <c r="BA136" s="179"/>
      <c r="BB136" s="69"/>
    </row>
    <row r="137" spans="1:54" ht="15">
      <c r="A137" s="248"/>
      <c r="B137" s="248"/>
      <c r="C137" s="220"/>
      <c r="D137" s="220"/>
      <c r="E137" s="202"/>
      <c r="F137" s="205"/>
      <c r="G137" s="152">
        <v>28</v>
      </c>
      <c r="H137" s="152">
        <v>3</v>
      </c>
      <c r="I137" s="152">
        <v>33</v>
      </c>
      <c r="J137" s="152">
        <v>11</v>
      </c>
      <c r="K137" s="152">
        <v>333</v>
      </c>
      <c r="L137" s="152">
        <v>91</v>
      </c>
      <c r="M137" s="152">
        <v>11</v>
      </c>
      <c r="N137" s="357"/>
      <c r="O137" s="164">
        <v>133078683.89600001</v>
      </c>
      <c r="P137" s="209"/>
      <c r="Q137" s="199"/>
      <c r="R137" s="180"/>
      <c r="S137" s="180"/>
      <c r="T137" s="140">
        <f t="shared" si="32"/>
        <v>11089890.324666668</v>
      </c>
      <c r="U137" s="140">
        <f t="shared" si="33"/>
        <v>11089890.324666668</v>
      </c>
      <c r="V137" s="140">
        <f t="shared" si="33"/>
        <v>11089890.324666668</v>
      </c>
      <c r="W137" s="140">
        <f t="shared" si="33"/>
        <v>11089890.324666668</v>
      </c>
      <c r="X137" s="140">
        <f t="shared" si="33"/>
        <v>11089890.324666668</v>
      </c>
      <c r="Y137" s="140">
        <f t="shared" si="33"/>
        <v>11089890.324666668</v>
      </c>
      <c r="Z137" s="140">
        <f t="shared" si="33"/>
        <v>11089890.324666668</v>
      </c>
      <c r="AA137" s="140">
        <f t="shared" si="33"/>
        <v>11089890.324666668</v>
      </c>
      <c r="AB137" s="140">
        <f t="shared" si="33"/>
        <v>11089890.324666668</v>
      </c>
      <c r="AC137" s="140">
        <f t="shared" si="33"/>
        <v>11089890.324666668</v>
      </c>
      <c r="AD137" s="140">
        <f t="shared" si="33"/>
        <v>11089890.324666668</v>
      </c>
      <c r="AE137" s="140">
        <f t="shared" si="33"/>
        <v>11089890.324666668</v>
      </c>
      <c r="AF137" s="99">
        <f t="shared" si="34"/>
        <v>33269670.974000003</v>
      </c>
      <c r="AG137" s="102">
        <v>33269671</v>
      </c>
      <c r="AH137" s="86"/>
      <c r="AI137" s="58"/>
      <c r="AJ137" s="58"/>
      <c r="AK137" s="98">
        <f t="shared" si="35"/>
        <v>33269670.974000003</v>
      </c>
      <c r="AL137" s="102">
        <v>33269671</v>
      </c>
      <c r="AM137" s="58"/>
      <c r="AN137" s="58"/>
      <c r="AO137" s="58"/>
      <c r="AP137" s="96">
        <f t="shared" si="36"/>
        <v>33269670.974000003</v>
      </c>
      <c r="AQ137" s="102">
        <v>33269671</v>
      </c>
      <c r="AR137" s="58"/>
      <c r="AS137" s="58"/>
      <c r="AT137" s="58"/>
      <c r="AU137" s="97">
        <f t="shared" si="37"/>
        <v>33269670.974000003</v>
      </c>
      <c r="AV137" s="102">
        <v>33269671</v>
      </c>
      <c r="AW137" s="58"/>
      <c r="AX137" s="58"/>
      <c r="AY137" s="58"/>
      <c r="AZ137" s="122">
        <f t="shared" si="31"/>
        <v>133078683.89600001</v>
      </c>
      <c r="BA137" s="179"/>
      <c r="BB137" s="69"/>
    </row>
    <row r="138" spans="1:54" ht="15">
      <c r="A138" s="248"/>
      <c r="B138" s="248"/>
      <c r="C138" s="220"/>
      <c r="D138" s="220"/>
      <c r="E138" s="202"/>
      <c r="F138" s="205"/>
      <c r="G138" s="152">
        <v>28</v>
      </c>
      <c r="H138" s="152">
        <v>3</v>
      </c>
      <c r="I138" s="152">
        <v>33</v>
      </c>
      <c r="J138" s="152">
        <v>11</v>
      </c>
      <c r="K138" s="152">
        <v>333</v>
      </c>
      <c r="L138" s="152">
        <v>91</v>
      </c>
      <c r="M138" s="152">
        <v>12</v>
      </c>
      <c r="N138" s="357"/>
      <c r="O138" s="164">
        <v>45796240.744</v>
      </c>
      <c r="P138" s="209"/>
      <c r="Q138" s="199"/>
      <c r="R138" s="180"/>
      <c r="S138" s="180"/>
      <c r="T138" s="140">
        <f t="shared" si="32"/>
        <v>3816353.3953333334</v>
      </c>
      <c r="U138" s="140">
        <f t="shared" si="33"/>
        <v>3816353.3953333334</v>
      </c>
      <c r="V138" s="140">
        <f t="shared" si="33"/>
        <v>3816353.3953333334</v>
      </c>
      <c r="W138" s="140">
        <f t="shared" si="33"/>
        <v>3816353.3953333334</v>
      </c>
      <c r="X138" s="140">
        <f t="shared" si="33"/>
        <v>3816353.3953333334</v>
      </c>
      <c r="Y138" s="140">
        <f t="shared" si="33"/>
        <v>3816353.3953333334</v>
      </c>
      <c r="Z138" s="140">
        <f t="shared" si="33"/>
        <v>3816353.3953333334</v>
      </c>
      <c r="AA138" s="140">
        <f t="shared" si="33"/>
        <v>3816353.3953333334</v>
      </c>
      <c r="AB138" s="140">
        <f t="shared" si="33"/>
        <v>3816353.3953333334</v>
      </c>
      <c r="AC138" s="140">
        <f t="shared" si="33"/>
        <v>3816353.3953333334</v>
      </c>
      <c r="AD138" s="140">
        <f t="shared" si="33"/>
        <v>3816353.3953333334</v>
      </c>
      <c r="AE138" s="140">
        <f t="shared" si="33"/>
        <v>3816353.3953333334</v>
      </c>
      <c r="AF138" s="99">
        <f t="shared" si="34"/>
        <v>11449060.186</v>
      </c>
      <c r="AG138" s="102">
        <v>11449060</v>
      </c>
      <c r="AH138" s="86"/>
      <c r="AI138" s="58"/>
      <c r="AJ138" s="58"/>
      <c r="AK138" s="98">
        <f t="shared" si="35"/>
        <v>11449060.186</v>
      </c>
      <c r="AL138" s="102">
        <v>11449060</v>
      </c>
      <c r="AM138" s="58"/>
      <c r="AN138" s="58"/>
      <c r="AO138" s="58"/>
      <c r="AP138" s="96">
        <f t="shared" si="36"/>
        <v>11449060.186</v>
      </c>
      <c r="AQ138" s="102">
        <v>11449060</v>
      </c>
      <c r="AR138" s="58"/>
      <c r="AS138" s="58"/>
      <c r="AT138" s="58"/>
      <c r="AU138" s="97">
        <f t="shared" si="37"/>
        <v>11449060.186</v>
      </c>
      <c r="AV138" s="102">
        <v>11449060</v>
      </c>
      <c r="AW138" s="58"/>
      <c r="AX138" s="58"/>
      <c r="AY138" s="58"/>
      <c r="AZ138" s="122">
        <f t="shared" si="31"/>
        <v>45796240.744</v>
      </c>
      <c r="BA138" s="179"/>
      <c r="BB138" s="69"/>
    </row>
    <row r="139" spans="1:54" ht="15">
      <c r="A139" s="248"/>
      <c r="B139" s="248"/>
      <c r="C139" s="220"/>
      <c r="D139" s="220"/>
      <c r="E139" s="202"/>
      <c r="F139" s="205"/>
      <c r="G139" s="152">
        <v>28</v>
      </c>
      <c r="H139" s="152">
        <v>3</v>
      </c>
      <c r="I139" s="152">
        <v>33</v>
      </c>
      <c r="J139" s="152">
        <v>11</v>
      </c>
      <c r="K139" s="152">
        <v>333</v>
      </c>
      <c r="L139" s="152">
        <v>91</v>
      </c>
      <c r="M139" s="152">
        <v>13</v>
      </c>
      <c r="N139" s="357"/>
      <c r="O139" s="164">
        <v>22888374.496</v>
      </c>
      <c r="P139" s="209"/>
      <c r="Q139" s="199"/>
      <c r="R139" s="180"/>
      <c r="S139" s="180"/>
      <c r="T139" s="140">
        <f t="shared" si="32"/>
        <v>1907364.5413333334</v>
      </c>
      <c r="U139" s="140">
        <f t="shared" si="33"/>
        <v>1907364.5413333334</v>
      </c>
      <c r="V139" s="140">
        <f t="shared" si="33"/>
        <v>1907364.5413333334</v>
      </c>
      <c r="W139" s="140">
        <f t="shared" si="33"/>
        <v>1907364.5413333334</v>
      </c>
      <c r="X139" s="140">
        <f t="shared" si="33"/>
        <v>1907364.5413333334</v>
      </c>
      <c r="Y139" s="140">
        <f t="shared" si="33"/>
        <v>1907364.5413333334</v>
      </c>
      <c r="Z139" s="140">
        <f t="shared" si="33"/>
        <v>1907364.5413333334</v>
      </c>
      <c r="AA139" s="140">
        <f t="shared" si="33"/>
        <v>1907364.5413333334</v>
      </c>
      <c r="AB139" s="140">
        <f t="shared" si="33"/>
        <v>1907364.5413333334</v>
      </c>
      <c r="AC139" s="140">
        <f t="shared" si="33"/>
        <v>1907364.5413333334</v>
      </c>
      <c r="AD139" s="140">
        <f t="shared" si="33"/>
        <v>1907364.5413333334</v>
      </c>
      <c r="AE139" s="140">
        <f t="shared" si="33"/>
        <v>1907364.5413333334</v>
      </c>
      <c r="AF139" s="99">
        <f t="shared" si="34"/>
        <v>5722093.624</v>
      </c>
      <c r="AG139" s="102">
        <v>5722094</v>
      </c>
      <c r="AH139" s="86"/>
      <c r="AI139" s="58"/>
      <c r="AJ139" s="58"/>
      <c r="AK139" s="98">
        <f t="shared" si="35"/>
        <v>5722093.624</v>
      </c>
      <c r="AL139" s="102">
        <v>5722094</v>
      </c>
      <c r="AM139" s="58"/>
      <c r="AN139" s="58"/>
      <c r="AO139" s="58"/>
      <c r="AP139" s="96">
        <f t="shared" si="36"/>
        <v>5722093.624</v>
      </c>
      <c r="AQ139" s="102">
        <v>5722094</v>
      </c>
      <c r="AR139" s="58"/>
      <c r="AS139" s="58"/>
      <c r="AT139" s="58"/>
      <c r="AU139" s="97">
        <f t="shared" si="37"/>
        <v>5722093.624</v>
      </c>
      <c r="AV139" s="102">
        <v>5722094</v>
      </c>
      <c r="AW139" s="58"/>
      <c r="AX139" s="58"/>
      <c r="AY139" s="58"/>
      <c r="AZ139" s="122">
        <f t="shared" si="31"/>
        <v>22888374.496</v>
      </c>
      <c r="BA139" s="179"/>
      <c r="BB139" s="69"/>
    </row>
    <row r="140" spans="1:54" ht="15">
      <c r="A140" s="248"/>
      <c r="B140" s="248"/>
      <c r="C140" s="220"/>
      <c r="D140" s="220"/>
      <c r="E140" s="202"/>
      <c r="F140" s="205"/>
      <c r="G140" s="152">
        <v>28</v>
      </c>
      <c r="H140" s="152">
        <v>3</v>
      </c>
      <c r="I140" s="152">
        <v>33</v>
      </c>
      <c r="J140" s="152">
        <v>11</v>
      </c>
      <c r="K140" s="152">
        <v>333</v>
      </c>
      <c r="L140" s="152">
        <v>91</v>
      </c>
      <c r="M140" s="152">
        <v>14</v>
      </c>
      <c r="N140" s="357"/>
      <c r="O140" s="164">
        <v>20960000</v>
      </c>
      <c r="P140" s="209"/>
      <c r="Q140" s="199"/>
      <c r="R140" s="180"/>
      <c r="S140" s="180"/>
      <c r="T140" s="140">
        <f t="shared" si="32"/>
        <v>1746666.6666666667</v>
      </c>
      <c r="U140" s="140">
        <f t="shared" si="33"/>
        <v>1746666.6666666667</v>
      </c>
      <c r="V140" s="140">
        <f t="shared" si="33"/>
        <v>1746666.6666666667</v>
      </c>
      <c r="W140" s="140">
        <f t="shared" si="33"/>
        <v>1746666.6666666667</v>
      </c>
      <c r="X140" s="140">
        <f t="shared" si="33"/>
        <v>1746666.6666666667</v>
      </c>
      <c r="Y140" s="140">
        <f t="shared" si="33"/>
        <v>1746666.6666666667</v>
      </c>
      <c r="Z140" s="140">
        <f t="shared" si="33"/>
        <v>1746666.6666666667</v>
      </c>
      <c r="AA140" s="140">
        <f t="shared" si="33"/>
        <v>1746666.6666666667</v>
      </c>
      <c r="AB140" s="140">
        <f t="shared" si="33"/>
        <v>1746666.6666666667</v>
      </c>
      <c r="AC140" s="140">
        <f t="shared" si="33"/>
        <v>1746666.6666666667</v>
      </c>
      <c r="AD140" s="140">
        <f t="shared" si="33"/>
        <v>1746666.6666666667</v>
      </c>
      <c r="AE140" s="140">
        <f t="shared" si="33"/>
        <v>1746666.6666666667</v>
      </c>
      <c r="AF140" s="99">
        <f t="shared" si="34"/>
        <v>5240000</v>
      </c>
      <c r="AG140" s="102">
        <v>5240000</v>
      </c>
      <c r="AH140" s="86"/>
      <c r="AI140" s="58"/>
      <c r="AJ140" s="58"/>
      <c r="AK140" s="98">
        <f t="shared" si="35"/>
        <v>5240000</v>
      </c>
      <c r="AL140" s="102">
        <v>5240000</v>
      </c>
      <c r="AM140" s="58"/>
      <c r="AN140" s="58"/>
      <c r="AO140" s="58"/>
      <c r="AP140" s="96">
        <f t="shared" si="36"/>
        <v>5240000</v>
      </c>
      <c r="AQ140" s="102">
        <v>5240000</v>
      </c>
      <c r="AR140" s="58"/>
      <c r="AS140" s="58"/>
      <c r="AT140" s="58"/>
      <c r="AU140" s="97">
        <f t="shared" si="37"/>
        <v>5240000</v>
      </c>
      <c r="AV140" s="102">
        <v>5240000</v>
      </c>
      <c r="AW140" s="58"/>
      <c r="AX140" s="58"/>
      <c r="AY140" s="58"/>
      <c r="AZ140" s="122">
        <f t="shared" si="31"/>
        <v>20960000</v>
      </c>
      <c r="BA140" s="179"/>
      <c r="BB140" s="69"/>
    </row>
    <row r="141" spans="1:54" ht="15">
      <c r="A141" s="248"/>
      <c r="B141" s="248"/>
      <c r="C141" s="220"/>
      <c r="D141" s="220"/>
      <c r="E141" s="202"/>
      <c r="F141" s="205"/>
      <c r="G141" s="152">
        <v>28</v>
      </c>
      <c r="H141" s="152">
        <v>3</v>
      </c>
      <c r="I141" s="152">
        <v>33</v>
      </c>
      <c r="J141" s="152">
        <v>11</v>
      </c>
      <c r="K141" s="152">
        <v>333</v>
      </c>
      <c r="L141" s="152">
        <v>91</v>
      </c>
      <c r="M141" s="152">
        <v>15</v>
      </c>
      <c r="N141" s="357"/>
      <c r="O141" s="164">
        <v>20960000</v>
      </c>
      <c r="P141" s="209"/>
      <c r="Q141" s="199"/>
      <c r="R141" s="180"/>
      <c r="S141" s="180"/>
      <c r="T141" s="140">
        <f t="shared" si="32"/>
        <v>1746666.6666666667</v>
      </c>
      <c r="U141" s="140">
        <f aca="true" t="shared" si="38" ref="U141:AE148">$O141/12</f>
        <v>1746666.6666666667</v>
      </c>
      <c r="V141" s="140">
        <f t="shared" si="38"/>
        <v>1746666.6666666667</v>
      </c>
      <c r="W141" s="140">
        <f t="shared" si="38"/>
        <v>1746666.6666666667</v>
      </c>
      <c r="X141" s="140">
        <f t="shared" si="38"/>
        <v>1746666.6666666667</v>
      </c>
      <c r="Y141" s="140">
        <f t="shared" si="38"/>
        <v>1746666.6666666667</v>
      </c>
      <c r="Z141" s="140">
        <f t="shared" si="38"/>
        <v>1746666.6666666667</v>
      </c>
      <c r="AA141" s="140">
        <f t="shared" si="38"/>
        <v>1746666.6666666667</v>
      </c>
      <c r="AB141" s="140">
        <f t="shared" si="38"/>
        <v>1746666.6666666667</v>
      </c>
      <c r="AC141" s="140">
        <f t="shared" si="38"/>
        <v>1746666.6666666667</v>
      </c>
      <c r="AD141" s="140">
        <f t="shared" si="38"/>
        <v>1746666.6666666667</v>
      </c>
      <c r="AE141" s="140">
        <f t="shared" si="38"/>
        <v>1746666.6666666667</v>
      </c>
      <c r="AF141" s="99">
        <f t="shared" si="34"/>
        <v>5240000</v>
      </c>
      <c r="AG141" s="102">
        <v>5240000</v>
      </c>
      <c r="AH141" s="86"/>
      <c r="AI141" s="58"/>
      <c r="AJ141" s="58"/>
      <c r="AK141" s="98">
        <f t="shared" si="35"/>
        <v>5240000</v>
      </c>
      <c r="AL141" s="102">
        <v>5240000</v>
      </c>
      <c r="AM141" s="58"/>
      <c r="AN141" s="58"/>
      <c r="AO141" s="58"/>
      <c r="AP141" s="96">
        <f t="shared" si="36"/>
        <v>5240000</v>
      </c>
      <c r="AQ141" s="102">
        <v>5240000</v>
      </c>
      <c r="AR141" s="58"/>
      <c r="AS141" s="58"/>
      <c r="AT141" s="58"/>
      <c r="AU141" s="97">
        <f t="shared" si="37"/>
        <v>5240000</v>
      </c>
      <c r="AV141" s="102">
        <v>5240000</v>
      </c>
      <c r="AW141" s="58"/>
      <c r="AX141" s="58"/>
      <c r="AY141" s="58"/>
      <c r="AZ141" s="122">
        <f t="shared" si="31"/>
        <v>20960000</v>
      </c>
      <c r="BA141" s="179"/>
      <c r="BB141" s="69"/>
    </row>
    <row r="142" spans="1:54" ht="15">
      <c r="A142" s="248"/>
      <c r="B142" s="248"/>
      <c r="C142" s="220"/>
      <c r="D142" s="220"/>
      <c r="E142" s="202"/>
      <c r="F142" s="205"/>
      <c r="G142" s="152">
        <v>28</v>
      </c>
      <c r="H142" s="152">
        <v>3</v>
      </c>
      <c r="I142" s="152">
        <v>33</v>
      </c>
      <c r="J142" s="152">
        <v>11</v>
      </c>
      <c r="K142" s="152">
        <v>333</v>
      </c>
      <c r="L142" s="152">
        <v>91</v>
      </c>
      <c r="M142" s="152">
        <v>20</v>
      </c>
      <c r="N142" s="357"/>
      <c r="O142" s="164">
        <v>300000000</v>
      </c>
      <c r="P142" s="209"/>
      <c r="Q142" s="199"/>
      <c r="R142" s="180"/>
      <c r="S142" s="180"/>
      <c r="T142" s="140">
        <f t="shared" si="32"/>
        <v>25000000</v>
      </c>
      <c r="U142" s="140">
        <f t="shared" si="38"/>
        <v>25000000</v>
      </c>
      <c r="V142" s="140">
        <f t="shared" si="38"/>
        <v>25000000</v>
      </c>
      <c r="W142" s="140">
        <f t="shared" si="38"/>
        <v>25000000</v>
      </c>
      <c r="X142" s="140">
        <f t="shared" si="38"/>
        <v>25000000</v>
      </c>
      <c r="Y142" s="140">
        <f t="shared" si="38"/>
        <v>25000000</v>
      </c>
      <c r="Z142" s="140">
        <f t="shared" si="38"/>
        <v>25000000</v>
      </c>
      <c r="AA142" s="140">
        <f t="shared" si="38"/>
        <v>25000000</v>
      </c>
      <c r="AB142" s="140">
        <f t="shared" si="38"/>
        <v>25000000</v>
      </c>
      <c r="AC142" s="140">
        <f t="shared" si="38"/>
        <v>25000000</v>
      </c>
      <c r="AD142" s="140">
        <f t="shared" si="38"/>
        <v>25000000</v>
      </c>
      <c r="AE142" s="140">
        <f t="shared" si="38"/>
        <v>25000000</v>
      </c>
      <c r="AF142" s="99">
        <f t="shared" si="34"/>
        <v>75000000</v>
      </c>
      <c r="AG142" s="102"/>
      <c r="AH142" s="86"/>
      <c r="AI142" s="58"/>
      <c r="AJ142" s="58"/>
      <c r="AK142" s="98">
        <f t="shared" si="35"/>
        <v>75000000</v>
      </c>
      <c r="AL142" s="102"/>
      <c r="AM142" s="58"/>
      <c r="AN142" s="58"/>
      <c r="AO142" s="58"/>
      <c r="AP142" s="96">
        <f t="shared" si="36"/>
        <v>75000000</v>
      </c>
      <c r="AQ142" s="102"/>
      <c r="AR142" s="58"/>
      <c r="AS142" s="58"/>
      <c r="AT142" s="58"/>
      <c r="AU142" s="97">
        <f t="shared" si="37"/>
        <v>75000000</v>
      </c>
      <c r="AV142" s="102"/>
      <c r="AW142" s="58"/>
      <c r="AX142" s="58"/>
      <c r="AY142" s="58"/>
      <c r="AZ142" s="122">
        <f t="shared" si="31"/>
        <v>300000000</v>
      </c>
      <c r="BA142" s="179"/>
      <c r="BB142" s="69"/>
    </row>
    <row r="143" spans="1:54" ht="15">
      <c r="A143" s="248"/>
      <c r="B143" s="248"/>
      <c r="C143" s="220"/>
      <c r="D143" s="220"/>
      <c r="E143" s="202"/>
      <c r="F143" s="205"/>
      <c r="G143" s="152">
        <v>28</v>
      </c>
      <c r="H143" s="152">
        <v>3</v>
      </c>
      <c r="I143" s="152">
        <v>33</v>
      </c>
      <c r="J143" s="152">
        <v>11</v>
      </c>
      <c r="K143" s="152">
        <v>333</v>
      </c>
      <c r="L143" s="152">
        <v>91</v>
      </c>
      <c r="M143" s="152">
        <v>21</v>
      </c>
      <c r="N143" s="357"/>
      <c r="O143" s="164">
        <v>70000000</v>
      </c>
      <c r="P143" s="209"/>
      <c r="Q143" s="199"/>
      <c r="R143" s="180"/>
      <c r="S143" s="180"/>
      <c r="T143" s="140">
        <f t="shared" si="32"/>
        <v>5833333.333333333</v>
      </c>
      <c r="U143" s="140">
        <f t="shared" si="38"/>
        <v>5833333.333333333</v>
      </c>
      <c r="V143" s="140">
        <f t="shared" si="38"/>
        <v>5833333.333333333</v>
      </c>
      <c r="W143" s="140">
        <f t="shared" si="38"/>
        <v>5833333.333333333</v>
      </c>
      <c r="X143" s="140">
        <f t="shared" si="38"/>
        <v>5833333.333333333</v>
      </c>
      <c r="Y143" s="140">
        <f t="shared" si="38"/>
        <v>5833333.333333333</v>
      </c>
      <c r="Z143" s="140">
        <f t="shared" si="38"/>
        <v>5833333.333333333</v>
      </c>
      <c r="AA143" s="140">
        <f t="shared" si="38"/>
        <v>5833333.333333333</v>
      </c>
      <c r="AB143" s="140">
        <f t="shared" si="38"/>
        <v>5833333.333333333</v>
      </c>
      <c r="AC143" s="140">
        <f t="shared" si="38"/>
        <v>5833333.333333333</v>
      </c>
      <c r="AD143" s="140">
        <f t="shared" si="38"/>
        <v>5833333.333333333</v>
      </c>
      <c r="AE143" s="140">
        <f t="shared" si="38"/>
        <v>5833333.333333333</v>
      </c>
      <c r="AF143" s="99">
        <f t="shared" si="34"/>
        <v>17500000</v>
      </c>
      <c r="AG143" s="102"/>
      <c r="AH143" s="86"/>
      <c r="AI143" s="58"/>
      <c r="AJ143" s="58"/>
      <c r="AK143" s="98">
        <f t="shared" si="35"/>
        <v>17500000</v>
      </c>
      <c r="AL143" s="102"/>
      <c r="AM143" s="58"/>
      <c r="AN143" s="58"/>
      <c r="AO143" s="58"/>
      <c r="AP143" s="96">
        <f t="shared" si="36"/>
        <v>17500000</v>
      </c>
      <c r="AQ143" s="102"/>
      <c r="AR143" s="58"/>
      <c r="AS143" s="58"/>
      <c r="AT143" s="58"/>
      <c r="AU143" s="97">
        <f t="shared" si="37"/>
        <v>17500000</v>
      </c>
      <c r="AV143" s="102"/>
      <c r="AW143" s="58"/>
      <c r="AX143" s="58"/>
      <c r="AY143" s="58"/>
      <c r="AZ143" s="122">
        <f t="shared" si="31"/>
        <v>70000000</v>
      </c>
      <c r="BA143" s="179"/>
      <c r="BB143" s="69"/>
    </row>
    <row r="144" spans="1:54" ht="15">
      <c r="A144" s="248"/>
      <c r="B144" s="248"/>
      <c r="C144" s="220"/>
      <c r="D144" s="220"/>
      <c r="E144" s="202"/>
      <c r="F144" s="205"/>
      <c r="G144" s="152">
        <v>28</v>
      </c>
      <c r="H144" s="152">
        <v>3</v>
      </c>
      <c r="I144" s="152">
        <v>33</v>
      </c>
      <c r="J144" s="152">
        <v>11</v>
      </c>
      <c r="K144" s="152">
        <v>333</v>
      </c>
      <c r="L144" s="152">
        <v>91</v>
      </c>
      <c r="M144" s="152">
        <v>22</v>
      </c>
      <c r="N144" s="357"/>
      <c r="O144" s="164">
        <v>10000000</v>
      </c>
      <c r="P144" s="209"/>
      <c r="Q144" s="199"/>
      <c r="R144" s="180"/>
      <c r="S144" s="180"/>
      <c r="T144" s="140">
        <f t="shared" si="32"/>
        <v>833333.3333333334</v>
      </c>
      <c r="U144" s="140">
        <f t="shared" si="38"/>
        <v>833333.3333333334</v>
      </c>
      <c r="V144" s="140">
        <f t="shared" si="38"/>
        <v>833333.3333333334</v>
      </c>
      <c r="W144" s="140">
        <f t="shared" si="38"/>
        <v>833333.3333333334</v>
      </c>
      <c r="X144" s="140">
        <f t="shared" si="38"/>
        <v>833333.3333333334</v>
      </c>
      <c r="Y144" s="140">
        <f t="shared" si="38"/>
        <v>833333.3333333334</v>
      </c>
      <c r="Z144" s="140">
        <f t="shared" si="38"/>
        <v>833333.3333333334</v>
      </c>
      <c r="AA144" s="140">
        <f t="shared" si="38"/>
        <v>833333.3333333334</v>
      </c>
      <c r="AB144" s="140">
        <f t="shared" si="38"/>
        <v>833333.3333333334</v>
      </c>
      <c r="AC144" s="140">
        <f t="shared" si="38"/>
        <v>833333.3333333334</v>
      </c>
      <c r="AD144" s="140">
        <f t="shared" si="38"/>
        <v>833333.3333333334</v>
      </c>
      <c r="AE144" s="140">
        <f t="shared" si="38"/>
        <v>833333.3333333334</v>
      </c>
      <c r="AF144" s="99">
        <f t="shared" si="34"/>
        <v>2500000</v>
      </c>
      <c r="AG144" s="102"/>
      <c r="AH144" s="86"/>
      <c r="AI144" s="58"/>
      <c r="AJ144" s="58"/>
      <c r="AK144" s="98">
        <f t="shared" si="35"/>
        <v>2500000</v>
      </c>
      <c r="AL144" s="102"/>
      <c r="AM144" s="58"/>
      <c r="AN144" s="58"/>
      <c r="AO144" s="58"/>
      <c r="AP144" s="96">
        <f t="shared" si="36"/>
        <v>2500000</v>
      </c>
      <c r="AQ144" s="102"/>
      <c r="AR144" s="58"/>
      <c r="AS144" s="58"/>
      <c r="AT144" s="58"/>
      <c r="AU144" s="97">
        <f t="shared" si="37"/>
        <v>2500000</v>
      </c>
      <c r="AV144" s="102"/>
      <c r="AW144" s="58"/>
      <c r="AX144" s="58"/>
      <c r="AY144" s="58"/>
      <c r="AZ144" s="122">
        <f t="shared" si="31"/>
        <v>10000000</v>
      </c>
      <c r="BA144" s="179"/>
      <c r="BB144" s="69"/>
    </row>
    <row r="145" spans="1:54" ht="15">
      <c r="A145" s="248"/>
      <c r="B145" s="248"/>
      <c r="C145" s="220"/>
      <c r="D145" s="220"/>
      <c r="E145" s="202"/>
      <c r="F145" s="205"/>
      <c r="G145" s="152">
        <v>28</v>
      </c>
      <c r="H145" s="152">
        <v>3</v>
      </c>
      <c r="I145" s="152">
        <v>33</v>
      </c>
      <c r="J145" s="152">
        <v>11</v>
      </c>
      <c r="K145" s="152">
        <v>933</v>
      </c>
      <c r="L145" s="152">
        <v>91</v>
      </c>
      <c r="M145" s="152">
        <v>21</v>
      </c>
      <c r="N145" s="357"/>
      <c r="O145" s="164">
        <v>94320000</v>
      </c>
      <c r="P145" s="209"/>
      <c r="Q145" s="199"/>
      <c r="R145" s="180"/>
      <c r="S145" s="180"/>
      <c r="T145" s="140">
        <f t="shared" si="32"/>
        <v>7860000</v>
      </c>
      <c r="U145" s="140">
        <f t="shared" si="38"/>
        <v>7860000</v>
      </c>
      <c r="V145" s="140">
        <f t="shared" si="38"/>
        <v>7860000</v>
      </c>
      <c r="W145" s="140">
        <f t="shared" si="38"/>
        <v>7860000</v>
      </c>
      <c r="X145" s="140">
        <f t="shared" si="38"/>
        <v>7860000</v>
      </c>
      <c r="Y145" s="140">
        <f t="shared" si="38"/>
        <v>7860000</v>
      </c>
      <c r="Z145" s="140">
        <f t="shared" si="38"/>
        <v>7860000</v>
      </c>
      <c r="AA145" s="140">
        <f t="shared" si="38"/>
        <v>7860000</v>
      </c>
      <c r="AB145" s="140">
        <f t="shared" si="38"/>
        <v>7860000</v>
      </c>
      <c r="AC145" s="140">
        <f t="shared" si="38"/>
        <v>7860000</v>
      </c>
      <c r="AD145" s="140">
        <f t="shared" si="38"/>
        <v>7860000</v>
      </c>
      <c r="AE145" s="140">
        <f t="shared" si="38"/>
        <v>7860000</v>
      </c>
      <c r="AF145" s="99">
        <f t="shared" si="34"/>
        <v>23580000</v>
      </c>
      <c r="AG145" s="102">
        <v>23580000</v>
      </c>
      <c r="AH145" s="86"/>
      <c r="AI145" s="58"/>
      <c r="AJ145" s="58"/>
      <c r="AK145" s="98">
        <f t="shared" si="35"/>
        <v>23580000</v>
      </c>
      <c r="AL145" s="102">
        <v>23580000</v>
      </c>
      <c r="AM145" s="58"/>
      <c r="AN145" s="58"/>
      <c r="AO145" s="58"/>
      <c r="AP145" s="96">
        <f t="shared" si="36"/>
        <v>23580000</v>
      </c>
      <c r="AQ145" s="102">
        <v>23580000</v>
      </c>
      <c r="AR145" s="58"/>
      <c r="AS145" s="58"/>
      <c r="AT145" s="58"/>
      <c r="AU145" s="97">
        <f t="shared" si="37"/>
        <v>23580000</v>
      </c>
      <c r="AV145" s="102">
        <v>23580000</v>
      </c>
      <c r="AW145" s="58"/>
      <c r="AX145" s="58"/>
      <c r="AY145" s="58"/>
      <c r="AZ145" s="122">
        <f t="shared" si="31"/>
        <v>94320000</v>
      </c>
      <c r="BA145" s="179"/>
      <c r="BB145" s="69"/>
    </row>
    <row r="146" spans="1:54" ht="15">
      <c r="A146" s="248"/>
      <c r="B146" s="248"/>
      <c r="C146" s="220"/>
      <c r="D146" s="220"/>
      <c r="E146" s="202"/>
      <c r="F146" s="205"/>
      <c r="G146" s="152">
        <v>28</v>
      </c>
      <c r="H146" s="152">
        <v>3</v>
      </c>
      <c r="I146" s="152">
        <v>83</v>
      </c>
      <c r="J146" s="152">
        <v>11</v>
      </c>
      <c r="K146" s="152">
        <v>233</v>
      </c>
      <c r="L146" s="152">
        <v>91</v>
      </c>
      <c r="M146" s="152">
        <v>26</v>
      </c>
      <c r="N146" s="357"/>
      <c r="O146" s="164">
        <v>1274367455.0085602</v>
      </c>
      <c r="P146" s="209"/>
      <c r="Q146" s="199"/>
      <c r="R146" s="180"/>
      <c r="S146" s="180"/>
      <c r="T146" s="140">
        <f t="shared" si="32"/>
        <v>106197287.91738002</v>
      </c>
      <c r="U146" s="140">
        <f t="shared" si="38"/>
        <v>106197287.91738002</v>
      </c>
      <c r="V146" s="140">
        <f t="shared" si="38"/>
        <v>106197287.91738002</v>
      </c>
      <c r="W146" s="140">
        <f t="shared" si="38"/>
        <v>106197287.91738002</v>
      </c>
      <c r="X146" s="140">
        <f t="shared" si="38"/>
        <v>106197287.91738002</v>
      </c>
      <c r="Y146" s="140">
        <f t="shared" si="38"/>
        <v>106197287.91738002</v>
      </c>
      <c r="Z146" s="140">
        <f t="shared" si="38"/>
        <v>106197287.91738002</v>
      </c>
      <c r="AA146" s="140">
        <f t="shared" si="38"/>
        <v>106197287.91738002</v>
      </c>
      <c r="AB146" s="140">
        <f t="shared" si="38"/>
        <v>106197287.91738002</v>
      </c>
      <c r="AC146" s="140">
        <f t="shared" si="38"/>
        <v>106197287.91738002</v>
      </c>
      <c r="AD146" s="140">
        <f t="shared" si="38"/>
        <v>106197287.91738002</v>
      </c>
      <c r="AE146" s="140">
        <f t="shared" si="38"/>
        <v>106197287.91738002</v>
      </c>
      <c r="AF146" s="99">
        <f t="shared" si="34"/>
        <v>318591863.75214005</v>
      </c>
      <c r="AG146" s="102">
        <v>318591864</v>
      </c>
      <c r="AH146" s="86"/>
      <c r="AI146" s="58"/>
      <c r="AJ146" s="58"/>
      <c r="AK146" s="98">
        <f t="shared" si="35"/>
        <v>318591863.75214005</v>
      </c>
      <c r="AL146" s="102">
        <v>318591864</v>
      </c>
      <c r="AM146" s="58"/>
      <c r="AN146" s="58"/>
      <c r="AO146" s="58"/>
      <c r="AP146" s="96">
        <f t="shared" si="36"/>
        <v>318591863.75214005</v>
      </c>
      <c r="AQ146" s="102">
        <v>318591864</v>
      </c>
      <c r="AR146" s="58"/>
      <c r="AS146" s="58"/>
      <c r="AT146" s="58"/>
      <c r="AU146" s="97">
        <f t="shared" si="37"/>
        <v>318591863.75214005</v>
      </c>
      <c r="AV146" s="102">
        <v>318591864</v>
      </c>
      <c r="AW146" s="58"/>
      <c r="AX146" s="58"/>
      <c r="AY146" s="58"/>
      <c r="AZ146" s="122">
        <f t="shared" si="31"/>
        <v>1274367455.0085602</v>
      </c>
      <c r="BA146" s="179"/>
      <c r="BB146" s="69"/>
    </row>
    <row r="147" spans="1:54" ht="15">
      <c r="A147" s="248"/>
      <c r="B147" s="248"/>
      <c r="C147" s="220"/>
      <c r="D147" s="220"/>
      <c r="E147" s="202"/>
      <c r="F147" s="205"/>
      <c r="G147" s="152">
        <v>28</v>
      </c>
      <c r="H147" s="152">
        <v>3</v>
      </c>
      <c r="I147" s="152">
        <v>33</v>
      </c>
      <c r="J147" s="152">
        <v>11</v>
      </c>
      <c r="K147" s="152">
        <v>233</v>
      </c>
      <c r="L147" s="152">
        <v>91</v>
      </c>
      <c r="M147" s="152">
        <v>28</v>
      </c>
      <c r="N147" s="357"/>
      <c r="O147" s="164">
        <v>380555246</v>
      </c>
      <c r="P147" s="209"/>
      <c r="Q147" s="199"/>
      <c r="R147" s="180"/>
      <c r="S147" s="180"/>
      <c r="T147" s="140">
        <f t="shared" si="32"/>
        <v>31712937.166666668</v>
      </c>
      <c r="U147" s="140">
        <f t="shared" si="38"/>
        <v>31712937.166666668</v>
      </c>
      <c r="V147" s="140">
        <f t="shared" si="38"/>
        <v>31712937.166666668</v>
      </c>
      <c r="W147" s="140">
        <f t="shared" si="38"/>
        <v>31712937.166666668</v>
      </c>
      <c r="X147" s="140">
        <f t="shared" si="38"/>
        <v>31712937.166666668</v>
      </c>
      <c r="Y147" s="140">
        <f t="shared" si="38"/>
        <v>31712937.166666668</v>
      </c>
      <c r="Z147" s="140">
        <f t="shared" si="38"/>
        <v>31712937.166666668</v>
      </c>
      <c r="AA147" s="140">
        <f t="shared" si="38"/>
        <v>31712937.166666668</v>
      </c>
      <c r="AB147" s="140">
        <f t="shared" si="38"/>
        <v>31712937.166666668</v>
      </c>
      <c r="AC147" s="140">
        <f t="shared" si="38"/>
        <v>31712937.166666668</v>
      </c>
      <c r="AD147" s="140">
        <f t="shared" si="38"/>
        <v>31712937.166666668</v>
      </c>
      <c r="AE147" s="140">
        <f t="shared" si="38"/>
        <v>31712937.166666668</v>
      </c>
      <c r="AF147" s="99">
        <f t="shared" si="34"/>
        <v>95138811.5</v>
      </c>
      <c r="AG147" s="102">
        <v>95138812</v>
      </c>
      <c r="AH147" s="86"/>
      <c r="AI147" s="58"/>
      <c r="AJ147" s="58"/>
      <c r="AK147" s="98">
        <f t="shared" si="35"/>
        <v>95138811.5</v>
      </c>
      <c r="AL147" s="102">
        <v>95138812</v>
      </c>
      <c r="AM147" s="58"/>
      <c r="AN147" s="58"/>
      <c r="AO147" s="58"/>
      <c r="AP147" s="96">
        <f t="shared" si="36"/>
        <v>95138811.5</v>
      </c>
      <c r="AQ147" s="102">
        <v>95138812</v>
      </c>
      <c r="AR147" s="58"/>
      <c r="AS147" s="58"/>
      <c r="AT147" s="58"/>
      <c r="AU147" s="97">
        <f t="shared" si="37"/>
        <v>95138811.5</v>
      </c>
      <c r="AV147" s="102">
        <v>95138812</v>
      </c>
      <c r="AW147" s="58"/>
      <c r="AX147" s="58"/>
      <c r="AY147" s="58"/>
      <c r="AZ147" s="122">
        <f t="shared" si="31"/>
        <v>380555246</v>
      </c>
      <c r="BA147" s="179"/>
      <c r="BB147" s="69"/>
    </row>
    <row r="148" spans="1:54" ht="15">
      <c r="A148" s="248"/>
      <c r="B148" s="248"/>
      <c r="C148" s="221"/>
      <c r="D148" s="221"/>
      <c r="E148" s="203"/>
      <c r="F148" s="206"/>
      <c r="G148" s="152">
        <v>28</v>
      </c>
      <c r="H148" s="152">
        <v>3</v>
      </c>
      <c r="I148" s="152">
        <v>83</v>
      </c>
      <c r="J148" s="152">
        <v>11</v>
      </c>
      <c r="K148" s="152">
        <v>233</v>
      </c>
      <c r="L148" s="152">
        <v>91</v>
      </c>
      <c r="M148" s="152">
        <v>27</v>
      </c>
      <c r="N148" s="358"/>
      <c r="O148" s="164">
        <v>4038294</v>
      </c>
      <c r="P148" s="210"/>
      <c r="Q148" s="200"/>
      <c r="R148" s="181"/>
      <c r="S148" s="181"/>
      <c r="T148" s="140">
        <f t="shared" si="32"/>
        <v>336524.5</v>
      </c>
      <c r="U148" s="140">
        <f t="shared" si="38"/>
        <v>336524.5</v>
      </c>
      <c r="V148" s="140">
        <f t="shared" si="38"/>
        <v>336524.5</v>
      </c>
      <c r="W148" s="140">
        <f t="shared" si="38"/>
        <v>336524.5</v>
      </c>
      <c r="X148" s="140">
        <f t="shared" si="38"/>
        <v>336524.5</v>
      </c>
      <c r="Y148" s="140">
        <f t="shared" si="38"/>
        <v>336524.5</v>
      </c>
      <c r="Z148" s="140">
        <f t="shared" si="38"/>
        <v>336524.5</v>
      </c>
      <c r="AA148" s="140">
        <f t="shared" si="38"/>
        <v>336524.5</v>
      </c>
      <c r="AB148" s="140">
        <f t="shared" si="38"/>
        <v>336524.5</v>
      </c>
      <c r="AC148" s="140">
        <f t="shared" si="38"/>
        <v>336524.5</v>
      </c>
      <c r="AD148" s="140">
        <f t="shared" si="38"/>
        <v>336524.5</v>
      </c>
      <c r="AE148" s="140">
        <f t="shared" si="38"/>
        <v>336524.5</v>
      </c>
      <c r="AF148" s="99">
        <f t="shared" si="34"/>
        <v>1009573.5</v>
      </c>
      <c r="AG148" s="102">
        <v>1009574</v>
      </c>
      <c r="AH148" s="86"/>
      <c r="AI148" s="58"/>
      <c r="AJ148" s="58"/>
      <c r="AK148" s="98">
        <f t="shared" si="35"/>
        <v>1009573.5</v>
      </c>
      <c r="AL148" s="102">
        <v>1009574</v>
      </c>
      <c r="AM148" s="58"/>
      <c r="AN148" s="58"/>
      <c r="AO148" s="58"/>
      <c r="AP148" s="96">
        <f t="shared" si="36"/>
        <v>1009573.5</v>
      </c>
      <c r="AQ148" s="102">
        <v>1009574</v>
      </c>
      <c r="AR148" s="58"/>
      <c r="AS148" s="58"/>
      <c r="AT148" s="58"/>
      <c r="AU148" s="97">
        <f t="shared" si="37"/>
        <v>1009573.5</v>
      </c>
      <c r="AV148" s="102">
        <v>1009574</v>
      </c>
      <c r="AW148" s="58"/>
      <c r="AX148" s="58"/>
      <c r="AY148" s="58"/>
      <c r="AZ148" s="122">
        <f t="shared" si="31"/>
        <v>4038294</v>
      </c>
      <c r="BA148" s="177"/>
      <c r="BB148" s="69"/>
    </row>
    <row r="149" spans="1:54" s="48" customFormat="1" ht="63.75">
      <c r="A149" s="248"/>
      <c r="B149" s="248"/>
      <c r="C149" s="40">
        <v>0.1</v>
      </c>
      <c r="D149" s="44" t="s">
        <v>150</v>
      </c>
      <c r="E149" s="108">
        <v>2012170010089</v>
      </c>
      <c r="F149" s="109" t="s">
        <v>160</v>
      </c>
      <c r="G149" s="160">
        <v>28</v>
      </c>
      <c r="H149" s="160">
        <v>3</v>
      </c>
      <c r="I149" s="160">
        <v>11</v>
      </c>
      <c r="J149" s="160">
        <v>11</v>
      </c>
      <c r="K149" s="160">
        <v>33</v>
      </c>
      <c r="L149" s="160">
        <v>89</v>
      </c>
      <c r="M149" s="160">
        <v>5</v>
      </c>
      <c r="N149" s="161" t="s">
        <v>241</v>
      </c>
      <c r="O149" s="153">
        <v>373194233</v>
      </c>
      <c r="P149" s="81" t="s">
        <v>180</v>
      </c>
      <c r="Q149" s="111" t="s">
        <v>211</v>
      </c>
      <c r="R149" s="111">
        <v>849</v>
      </c>
      <c r="S149" s="111">
        <v>759</v>
      </c>
      <c r="T149" s="140"/>
      <c r="U149" s="139">
        <f>$O149/5</f>
        <v>74638846.6</v>
      </c>
      <c r="V149" s="139">
        <f>$O149/5</f>
        <v>74638846.6</v>
      </c>
      <c r="W149" s="139"/>
      <c r="X149" s="139"/>
      <c r="Y149" s="139"/>
      <c r="Z149" s="139">
        <v>74638847</v>
      </c>
      <c r="AA149" s="139">
        <v>74638847</v>
      </c>
      <c r="AB149" s="139">
        <v>74638847</v>
      </c>
      <c r="AC149" s="139"/>
      <c r="AD149" s="139"/>
      <c r="AE149" s="140"/>
      <c r="AF149" s="95">
        <f>O149*0.8</f>
        <v>298555386.40000004</v>
      </c>
      <c r="AG149" s="101"/>
      <c r="AH149" s="63"/>
      <c r="AI149" s="63">
        <v>298555386</v>
      </c>
      <c r="AJ149" s="63"/>
      <c r="AK149" s="82"/>
      <c r="AL149" s="63"/>
      <c r="AM149" s="63"/>
      <c r="AN149" s="63"/>
      <c r="AO149" s="63"/>
      <c r="AP149" s="127">
        <f>O149*0.2</f>
        <v>74638846.60000001</v>
      </c>
      <c r="AQ149" s="63"/>
      <c r="AR149" s="63"/>
      <c r="AS149" s="63">
        <v>74638847</v>
      </c>
      <c r="AT149" s="63"/>
      <c r="AU149" s="91"/>
      <c r="AV149" s="63"/>
      <c r="AW149" s="63"/>
      <c r="AX149" s="63"/>
      <c r="AY149" s="63"/>
      <c r="AZ149" s="122">
        <f t="shared" si="31"/>
        <v>373194233.00000006</v>
      </c>
      <c r="BA149" s="63" t="s">
        <v>370</v>
      </c>
      <c r="BB149" s="83"/>
    </row>
    <row r="150" spans="1:54" ht="39.75" customHeight="1">
      <c r="A150" s="248"/>
      <c r="B150" s="248"/>
      <c r="C150" s="219">
        <v>0.15</v>
      </c>
      <c r="D150" s="198" t="s">
        <v>151</v>
      </c>
      <c r="E150" s="201">
        <v>2012170010092</v>
      </c>
      <c r="F150" s="204" t="s">
        <v>163</v>
      </c>
      <c r="G150" s="152">
        <v>28</v>
      </c>
      <c r="H150" s="152">
        <v>3</v>
      </c>
      <c r="I150" s="152">
        <v>11</v>
      </c>
      <c r="J150" s="152">
        <v>11</v>
      </c>
      <c r="K150" s="152">
        <v>33</v>
      </c>
      <c r="L150" s="152">
        <v>92</v>
      </c>
      <c r="M150" s="152">
        <v>80</v>
      </c>
      <c r="N150" s="353" t="s">
        <v>324</v>
      </c>
      <c r="O150" s="153">
        <v>10000000</v>
      </c>
      <c r="P150" s="208" t="s">
        <v>181</v>
      </c>
      <c r="Q150" s="198" t="s">
        <v>212</v>
      </c>
      <c r="R150" s="178">
        <v>1</v>
      </c>
      <c r="S150" s="178">
        <v>1</v>
      </c>
      <c r="T150" s="140"/>
      <c r="U150" s="139">
        <v>2000000</v>
      </c>
      <c r="V150" s="139">
        <v>2000000</v>
      </c>
      <c r="W150" s="139"/>
      <c r="X150" s="139"/>
      <c r="Y150" s="139"/>
      <c r="Z150" s="139">
        <v>2000000</v>
      </c>
      <c r="AA150" s="139">
        <v>2000000</v>
      </c>
      <c r="AB150" s="139">
        <v>2000000</v>
      </c>
      <c r="AC150" s="139"/>
      <c r="AD150" s="139"/>
      <c r="AE150" s="140"/>
      <c r="AF150" s="95">
        <v>5000000</v>
      </c>
      <c r="AG150" s="58"/>
      <c r="AH150" s="58"/>
      <c r="AI150" s="58">
        <v>5000000</v>
      </c>
      <c r="AJ150" s="58"/>
      <c r="AK150" s="68"/>
      <c r="AL150" s="58"/>
      <c r="AM150" s="58"/>
      <c r="AN150" s="58"/>
      <c r="AO150" s="58"/>
      <c r="AP150" s="94">
        <v>5000000</v>
      </c>
      <c r="AQ150" s="58"/>
      <c r="AR150" s="58"/>
      <c r="AS150" s="58">
        <v>5000000</v>
      </c>
      <c r="AT150" s="58"/>
      <c r="AU150" s="90"/>
      <c r="AV150" s="58"/>
      <c r="AW150" s="58"/>
      <c r="AX150" s="58"/>
      <c r="AY150" s="58"/>
      <c r="AZ150" s="122">
        <f t="shared" si="31"/>
        <v>10000000</v>
      </c>
      <c r="BA150" s="176" t="s">
        <v>373</v>
      </c>
      <c r="BB150" s="69"/>
    </row>
    <row r="151" spans="1:54" ht="39.75" customHeight="1">
      <c r="A151" s="248"/>
      <c r="B151" s="248"/>
      <c r="C151" s="221"/>
      <c r="D151" s="200"/>
      <c r="E151" s="202"/>
      <c r="F151" s="205"/>
      <c r="G151" s="152">
        <v>28</v>
      </c>
      <c r="H151" s="152">
        <v>3</v>
      </c>
      <c r="I151" s="152">
        <v>11</v>
      </c>
      <c r="J151" s="152">
        <v>11</v>
      </c>
      <c r="K151" s="152">
        <v>33</v>
      </c>
      <c r="L151" s="152">
        <v>92</v>
      </c>
      <c r="M151" s="152">
        <v>81</v>
      </c>
      <c r="N151" s="354"/>
      <c r="O151" s="153">
        <v>30000000</v>
      </c>
      <c r="P151" s="210"/>
      <c r="Q151" s="200"/>
      <c r="R151" s="177"/>
      <c r="S151" s="177"/>
      <c r="T151" s="140"/>
      <c r="U151" s="139">
        <v>6000000</v>
      </c>
      <c r="V151" s="139">
        <v>6000000</v>
      </c>
      <c r="W151" s="139"/>
      <c r="X151" s="139"/>
      <c r="Y151" s="139"/>
      <c r="Z151" s="139">
        <v>6000000</v>
      </c>
      <c r="AA151" s="139">
        <v>6000000</v>
      </c>
      <c r="AB151" s="139">
        <v>6000000</v>
      </c>
      <c r="AC151" s="139"/>
      <c r="AD151" s="139"/>
      <c r="AE151" s="140"/>
      <c r="AF151" s="95">
        <v>15000000</v>
      </c>
      <c r="AG151" s="58"/>
      <c r="AH151" s="58"/>
      <c r="AI151" s="58">
        <v>15000000</v>
      </c>
      <c r="AJ151" s="58"/>
      <c r="AK151" s="68"/>
      <c r="AL151" s="58"/>
      <c r="AM151" s="58"/>
      <c r="AN151" s="58"/>
      <c r="AO151" s="58"/>
      <c r="AP151" s="94">
        <v>15000000</v>
      </c>
      <c r="AQ151" s="58"/>
      <c r="AR151" s="58"/>
      <c r="AS151" s="58">
        <v>15000000</v>
      </c>
      <c r="AT151" s="58"/>
      <c r="AU151" s="90"/>
      <c r="AV151" s="58"/>
      <c r="AW151" s="58"/>
      <c r="AX151" s="58"/>
      <c r="AY151" s="58"/>
      <c r="AZ151" s="122">
        <f t="shared" si="31"/>
        <v>30000000</v>
      </c>
      <c r="BA151" s="179"/>
      <c r="BB151" s="69"/>
    </row>
    <row r="152" spans="1:54" ht="96" customHeight="1">
      <c r="A152" s="248"/>
      <c r="B152" s="248"/>
      <c r="C152" s="219">
        <v>0.1</v>
      </c>
      <c r="D152" s="198" t="s">
        <v>152</v>
      </c>
      <c r="E152" s="202"/>
      <c r="F152" s="205"/>
      <c r="G152" s="152">
        <v>28</v>
      </c>
      <c r="H152" s="152">
        <v>3</v>
      </c>
      <c r="I152" s="152">
        <v>11</v>
      </c>
      <c r="J152" s="152">
        <v>11</v>
      </c>
      <c r="K152" s="152">
        <v>33</v>
      </c>
      <c r="L152" s="152">
        <v>92</v>
      </c>
      <c r="M152" s="152">
        <v>4</v>
      </c>
      <c r="N152" s="149" t="s">
        <v>325</v>
      </c>
      <c r="O152" s="153">
        <v>45000000</v>
      </c>
      <c r="P152" s="208" t="s">
        <v>182</v>
      </c>
      <c r="Q152" s="198" t="s">
        <v>213</v>
      </c>
      <c r="R152" s="176">
        <v>48</v>
      </c>
      <c r="S152" s="176">
        <v>35</v>
      </c>
      <c r="T152" s="140"/>
      <c r="U152" s="140"/>
      <c r="V152" s="139">
        <f>O152/4</f>
        <v>11250000</v>
      </c>
      <c r="W152" s="139"/>
      <c r="X152" s="139"/>
      <c r="Y152" s="139"/>
      <c r="Z152" s="139">
        <v>11250000</v>
      </c>
      <c r="AA152" s="139">
        <v>11250000</v>
      </c>
      <c r="AB152" s="139">
        <v>11250000</v>
      </c>
      <c r="AC152" s="139"/>
      <c r="AD152" s="139"/>
      <c r="AE152" s="140"/>
      <c r="AF152" s="95">
        <v>25000000</v>
      </c>
      <c r="AG152" s="58"/>
      <c r="AH152" s="58"/>
      <c r="AI152" s="58">
        <v>25000000</v>
      </c>
      <c r="AJ152" s="58"/>
      <c r="AK152" s="68"/>
      <c r="AL152" s="58"/>
      <c r="AM152" s="58"/>
      <c r="AN152" s="58"/>
      <c r="AO152" s="58"/>
      <c r="AP152" s="94">
        <v>20000000</v>
      </c>
      <c r="AQ152" s="58"/>
      <c r="AR152" s="58"/>
      <c r="AS152" s="58">
        <v>20000000</v>
      </c>
      <c r="AT152" s="58"/>
      <c r="AU152" s="90"/>
      <c r="AV152" s="58"/>
      <c r="AW152" s="58"/>
      <c r="AX152" s="58"/>
      <c r="AY152" s="58"/>
      <c r="AZ152" s="122">
        <f t="shared" si="31"/>
        <v>45000000</v>
      </c>
      <c r="BA152" s="179"/>
      <c r="BB152" s="69"/>
    </row>
    <row r="153" spans="1:54" ht="165.75" customHeight="1">
      <c r="A153" s="248"/>
      <c r="B153" s="248"/>
      <c r="C153" s="220"/>
      <c r="D153" s="199"/>
      <c r="E153" s="202"/>
      <c r="F153" s="205"/>
      <c r="G153" s="152">
        <v>28</v>
      </c>
      <c r="H153" s="152">
        <v>3</v>
      </c>
      <c r="I153" s="152">
        <v>33</v>
      </c>
      <c r="J153" s="152">
        <v>11</v>
      </c>
      <c r="K153" s="160">
        <v>433</v>
      </c>
      <c r="L153" s="152">
        <v>92</v>
      </c>
      <c r="M153" s="152">
        <v>4</v>
      </c>
      <c r="N153" s="168" t="s">
        <v>407</v>
      </c>
      <c r="O153" s="153">
        <v>313463312</v>
      </c>
      <c r="P153" s="209"/>
      <c r="Q153" s="199"/>
      <c r="R153" s="179"/>
      <c r="S153" s="179"/>
      <c r="T153" s="140"/>
      <c r="U153" s="140"/>
      <c r="V153" s="139">
        <f>$O153/9</f>
        <v>34829256.88888889</v>
      </c>
      <c r="W153" s="139">
        <f aca="true" t="shared" si="39" ref="W153:AD153">$O153/9</f>
        <v>34829256.88888889</v>
      </c>
      <c r="X153" s="139">
        <f t="shared" si="39"/>
        <v>34829256.88888889</v>
      </c>
      <c r="Y153" s="139">
        <f t="shared" si="39"/>
        <v>34829256.88888889</v>
      </c>
      <c r="Z153" s="139">
        <f t="shared" si="39"/>
        <v>34829256.88888889</v>
      </c>
      <c r="AA153" s="139">
        <f t="shared" si="39"/>
        <v>34829256.88888889</v>
      </c>
      <c r="AB153" s="139">
        <f t="shared" si="39"/>
        <v>34829256.88888889</v>
      </c>
      <c r="AC153" s="139">
        <f t="shared" si="39"/>
        <v>34829256.88888889</v>
      </c>
      <c r="AD153" s="139">
        <f t="shared" si="39"/>
        <v>34829256.88888889</v>
      </c>
      <c r="AE153" s="140"/>
      <c r="AF153" s="95">
        <f>O153/4</f>
        <v>78365828</v>
      </c>
      <c r="AG153" s="58">
        <v>78365828</v>
      </c>
      <c r="AH153" s="58"/>
      <c r="AI153" s="58"/>
      <c r="AJ153" s="58"/>
      <c r="AK153" s="129">
        <f>O153/4</f>
        <v>78365828</v>
      </c>
      <c r="AL153" s="58">
        <v>78365828</v>
      </c>
      <c r="AM153" s="58"/>
      <c r="AN153" s="58"/>
      <c r="AO153" s="58"/>
      <c r="AP153" s="128">
        <f>O153/4</f>
        <v>78365828</v>
      </c>
      <c r="AQ153" s="58">
        <v>78365828</v>
      </c>
      <c r="AR153" s="58"/>
      <c r="AS153" s="58"/>
      <c r="AT153" s="58"/>
      <c r="AU153" s="130">
        <f>O153/4</f>
        <v>78365828</v>
      </c>
      <c r="AV153" s="58">
        <v>78365828</v>
      </c>
      <c r="AW153" s="58"/>
      <c r="AX153" s="58"/>
      <c r="AY153" s="58"/>
      <c r="AZ153" s="122">
        <f t="shared" si="31"/>
        <v>313463312</v>
      </c>
      <c r="BA153" s="179"/>
      <c r="BB153" s="69"/>
    </row>
    <row r="154" spans="1:54" ht="70.5" customHeight="1">
      <c r="A154" s="248"/>
      <c r="B154" s="248"/>
      <c r="C154" s="221"/>
      <c r="D154" s="200"/>
      <c r="E154" s="203"/>
      <c r="F154" s="206"/>
      <c r="G154" s="152">
        <v>28</v>
      </c>
      <c r="H154" s="152">
        <v>3</v>
      </c>
      <c r="I154" s="152">
        <v>33</v>
      </c>
      <c r="J154" s="152">
        <v>11</v>
      </c>
      <c r="K154" s="160">
        <v>433</v>
      </c>
      <c r="L154" s="152">
        <v>92</v>
      </c>
      <c r="M154" s="152">
        <v>80</v>
      </c>
      <c r="N154" s="169" t="s">
        <v>327</v>
      </c>
      <c r="O154" s="153">
        <v>140000000</v>
      </c>
      <c r="P154" s="210"/>
      <c r="Q154" s="200"/>
      <c r="R154" s="177"/>
      <c r="S154" s="177"/>
      <c r="T154" s="140"/>
      <c r="U154" s="140">
        <f>$O154/5</f>
        <v>28000000</v>
      </c>
      <c r="V154" s="139">
        <v>28000000</v>
      </c>
      <c r="W154" s="139"/>
      <c r="X154" s="139"/>
      <c r="Y154" s="139"/>
      <c r="Z154" s="139">
        <v>28000000</v>
      </c>
      <c r="AA154" s="139">
        <v>28000000</v>
      </c>
      <c r="AB154" s="139">
        <v>28000000</v>
      </c>
      <c r="AC154" s="139"/>
      <c r="AD154" s="139"/>
      <c r="AE154" s="140"/>
      <c r="AF154" s="95">
        <v>70000000</v>
      </c>
      <c r="AG154" s="58">
        <v>70000000</v>
      </c>
      <c r="AH154" s="58"/>
      <c r="AI154" s="58"/>
      <c r="AJ154" s="58"/>
      <c r="AK154" s="68"/>
      <c r="AL154" s="58"/>
      <c r="AM154" s="58"/>
      <c r="AN154" s="58"/>
      <c r="AO154" s="58"/>
      <c r="AP154" s="94">
        <v>70000000</v>
      </c>
      <c r="AQ154" s="58">
        <v>70000000</v>
      </c>
      <c r="AR154" s="58"/>
      <c r="AS154" s="58"/>
      <c r="AT154" s="58"/>
      <c r="AU154" s="90"/>
      <c r="AV154" s="58"/>
      <c r="AW154" s="58"/>
      <c r="AX154" s="58"/>
      <c r="AY154" s="58"/>
      <c r="AZ154" s="122">
        <f t="shared" si="31"/>
        <v>140000000</v>
      </c>
      <c r="BA154" s="177"/>
      <c r="BB154" s="69"/>
    </row>
    <row r="155" spans="1:54" ht="66" customHeight="1">
      <c r="A155" s="248"/>
      <c r="B155" s="248"/>
      <c r="C155" s="219">
        <v>0.15</v>
      </c>
      <c r="D155" s="198" t="s">
        <v>153</v>
      </c>
      <c r="E155" s="201">
        <v>2012170010093</v>
      </c>
      <c r="F155" s="204" t="s">
        <v>164</v>
      </c>
      <c r="G155" s="152">
        <v>28</v>
      </c>
      <c r="H155" s="152">
        <v>3</v>
      </c>
      <c r="I155" s="152">
        <v>33</v>
      </c>
      <c r="J155" s="152">
        <v>11</v>
      </c>
      <c r="K155" s="160">
        <v>633</v>
      </c>
      <c r="L155" s="152">
        <v>93</v>
      </c>
      <c r="M155" s="166">
        <v>15</v>
      </c>
      <c r="N155" s="171" t="s">
        <v>328</v>
      </c>
      <c r="O155" s="153">
        <v>1858586466</v>
      </c>
      <c r="P155" s="208" t="s">
        <v>183</v>
      </c>
      <c r="Q155" s="198" t="s">
        <v>214</v>
      </c>
      <c r="R155" s="176">
        <v>2555</v>
      </c>
      <c r="S155" s="176">
        <v>2450</v>
      </c>
      <c r="T155" s="137"/>
      <c r="U155" s="146">
        <f>$O155/5</f>
        <v>371717293.2</v>
      </c>
      <c r="V155" s="137">
        <v>371717293</v>
      </c>
      <c r="W155" s="137"/>
      <c r="X155" s="137"/>
      <c r="Y155" s="137"/>
      <c r="Z155" s="137">
        <v>371717293</v>
      </c>
      <c r="AA155" s="137">
        <v>371717293</v>
      </c>
      <c r="AB155" s="137">
        <v>371717293</v>
      </c>
      <c r="AC155" s="137"/>
      <c r="AD155" s="137"/>
      <c r="AE155" s="137"/>
      <c r="AF155" s="95">
        <f>O155*0.8</f>
        <v>1486869172.8000002</v>
      </c>
      <c r="AG155" s="58">
        <v>1486869173</v>
      </c>
      <c r="AH155" s="58"/>
      <c r="AI155" s="58"/>
      <c r="AJ155" s="58"/>
      <c r="AK155" s="68"/>
      <c r="AL155" s="58"/>
      <c r="AM155" s="58"/>
      <c r="AN155" s="58"/>
      <c r="AO155" s="58"/>
      <c r="AP155" s="128">
        <f>O155*0.2</f>
        <v>371717293.20000005</v>
      </c>
      <c r="AQ155" s="58">
        <v>371717293</v>
      </c>
      <c r="AR155" s="58"/>
      <c r="AS155" s="58"/>
      <c r="AT155" s="58"/>
      <c r="AU155" s="90"/>
      <c r="AV155" s="58"/>
      <c r="AW155" s="58"/>
      <c r="AX155" s="58"/>
      <c r="AY155" s="58"/>
      <c r="AZ155" s="122">
        <f t="shared" si="31"/>
        <v>1858586466.0000002</v>
      </c>
      <c r="BA155" s="176" t="s">
        <v>370</v>
      </c>
      <c r="BB155" s="69"/>
    </row>
    <row r="156" spans="1:54" ht="70.5" customHeight="1">
      <c r="A156" s="248"/>
      <c r="B156" s="248"/>
      <c r="C156" s="221"/>
      <c r="D156" s="200"/>
      <c r="E156" s="203"/>
      <c r="F156" s="206"/>
      <c r="G156" s="152">
        <v>28</v>
      </c>
      <c r="H156" s="152">
        <v>3</v>
      </c>
      <c r="I156" s="152">
        <v>33</v>
      </c>
      <c r="J156" s="152">
        <v>11</v>
      </c>
      <c r="K156" s="160">
        <v>633</v>
      </c>
      <c r="L156" s="152">
        <v>93</v>
      </c>
      <c r="M156" s="166">
        <v>25</v>
      </c>
      <c r="N156" s="171" t="s">
        <v>329</v>
      </c>
      <c r="O156" s="153">
        <v>90000000</v>
      </c>
      <c r="P156" s="210"/>
      <c r="Q156" s="200"/>
      <c r="R156" s="177"/>
      <c r="S156" s="177"/>
      <c r="T156" s="138"/>
      <c r="U156" s="138">
        <f>$O156/5</f>
        <v>18000000</v>
      </c>
      <c r="V156" s="138">
        <v>18000000</v>
      </c>
      <c r="W156" s="138"/>
      <c r="X156" s="138"/>
      <c r="Y156" s="138"/>
      <c r="Z156" s="138">
        <v>18000000</v>
      </c>
      <c r="AA156" s="138">
        <v>18000000</v>
      </c>
      <c r="AB156" s="138">
        <v>18000000</v>
      </c>
      <c r="AC156" s="138"/>
      <c r="AD156" s="138"/>
      <c r="AE156" s="138"/>
      <c r="AF156" s="95">
        <f>O156*0.8</f>
        <v>72000000</v>
      </c>
      <c r="AG156" s="58">
        <v>72000000</v>
      </c>
      <c r="AH156" s="58"/>
      <c r="AI156" s="58"/>
      <c r="AJ156" s="58"/>
      <c r="AK156" s="68"/>
      <c r="AL156" s="58"/>
      <c r="AM156" s="58"/>
      <c r="AN156" s="58"/>
      <c r="AO156" s="58"/>
      <c r="AP156" s="128">
        <f>O156*0.2</f>
        <v>18000000</v>
      </c>
      <c r="AQ156" s="58">
        <v>18000000</v>
      </c>
      <c r="AR156" s="58"/>
      <c r="AS156" s="58"/>
      <c r="AT156" s="58"/>
      <c r="AU156" s="90"/>
      <c r="AV156" s="58"/>
      <c r="AW156" s="58"/>
      <c r="AX156" s="58"/>
      <c r="AY156" s="58"/>
      <c r="AZ156" s="122">
        <f t="shared" si="31"/>
        <v>90000000</v>
      </c>
      <c r="BA156" s="177"/>
      <c r="BB156" s="69"/>
    </row>
    <row r="157" spans="1:54" ht="63.75" customHeight="1">
      <c r="A157" s="248"/>
      <c r="B157" s="248"/>
      <c r="C157" s="216">
        <v>0.15</v>
      </c>
      <c r="D157" s="198" t="s">
        <v>154</v>
      </c>
      <c r="E157" s="201">
        <v>2012170010048</v>
      </c>
      <c r="F157" s="198" t="s">
        <v>165</v>
      </c>
      <c r="G157" s="152">
        <v>28</v>
      </c>
      <c r="H157" s="152">
        <v>3</v>
      </c>
      <c r="I157" s="152">
        <v>22</v>
      </c>
      <c r="J157" s="152">
        <v>13</v>
      </c>
      <c r="K157" s="152">
        <v>32</v>
      </c>
      <c r="L157" s="152">
        <v>48</v>
      </c>
      <c r="M157" s="152">
        <v>4</v>
      </c>
      <c r="N157" s="149"/>
      <c r="O157" s="153">
        <v>2211349032</v>
      </c>
      <c r="P157" s="208" t="s">
        <v>184</v>
      </c>
      <c r="Q157" s="198" t="s">
        <v>215</v>
      </c>
      <c r="R157" s="176">
        <v>12106</v>
      </c>
      <c r="S157" s="176">
        <v>12106</v>
      </c>
      <c r="T157" s="137"/>
      <c r="U157" s="137">
        <f>$O157/10</f>
        <v>221134903.2</v>
      </c>
      <c r="V157" s="137">
        <f aca="true" t="shared" si="40" ref="V157:AD157">$O157/10</f>
        <v>221134903.2</v>
      </c>
      <c r="W157" s="137">
        <f t="shared" si="40"/>
        <v>221134903.2</v>
      </c>
      <c r="X157" s="137">
        <f t="shared" si="40"/>
        <v>221134903.2</v>
      </c>
      <c r="Y157" s="137">
        <f t="shared" si="40"/>
        <v>221134903.2</v>
      </c>
      <c r="Z157" s="137">
        <f t="shared" si="40"/>
        <v>221134903.2</v>
      </c>
      <c r="AA157" s="137">
        <f t="shared" si="40"/>
        <v>221134903.2</v>
      </c>
      <c r="AB157" s="137">
        <f t="shared" si="40"/>
        <v>221134903.2</v>
      </c>
      <c r="AC157" s="137">
        <f t="shared" si="40"/>
        <v>221134903.2</v>
      </c>
      <c r="AD157" s="137">
        <f t="shared" si="40"/>
        <v>221134903.2</v>
      </c>
      <c r="AE157" s="137"/>
      <c r="AF157" s="95">
        <v>2211349032</v>
      </c>
      <c r="AG157" s="58"/>
      <c r="AH157" s="117">
        <v>2211349032</v>
      </c>
      <c r="AI157" s="58"/>
      <c r="AJ157" s="58"/>
      <c r="AK157" s="68"/>
      <c r="AL157" s="58"/>
      <c r="AM157" s="58"/>
      <c r="AN157" s="58"/>
      <c r="AO157" s="58"/>
      <c r="AP157" s="94"/>
      <c r="AQ157" s="58"/>
      <c r="AR157" s="58"/>
      <c r="AS157" s="58"/>
      <c r="AT157" s="58"/>
      <c r="AU157" s="90"/>
      <c r="AV157" s="58"/>
      <c r="AW157" s="58"/>
      <c r="AX157" s="58"/>
      <c r="AY157" s="58"/>
      <c r="AZ157" s="122">
        <f t="shared" si="31"/>
        <v>2211349032</v>
      </c>
      <c r="BA157" s="176" t="s">
        <v>372</v>
      </c>
      <c r="BB157" s="182" t="s">
        <v>371</v>
      </c>
    </row>
    <row r="158" spans="1:54" ht="15">
      <c r="A158" s="248"/>
      <c r="B158" s="248"/>
      <c r="C158" s="250"/>
      <c r="D158" s="199"/>
      <c r="E158" s="202"/>
      <c r="F158" s="199"/>
      <c r="G158" s="152">
        <v>28</v>
      </c>
      <c r="H158" s="152">
        <v>3</v>
      </c>
      <c r="I158" s="152">
        <v>33</v>
      </c>
      <c r="J158" s="152">
        <v>13</v>
      </c>
      <c r="K158" s="152">
        <v>832</v>
      </c>
      <c r="L158" s="152">
        <v>48</v>
      </c>
      <c r="M158" s="152">
        <v>14</v>
      </c>
      <c r="N158" s="149"/>
      <c r="O158" s="153">
        <v>33509166</v>
      </c>
      <c r="P158" s="209"/>
      <c r="Q158" s="199"/>
      <c r="R158" s="179"/>
      <c r="S158" s="179"/>
      <c r="T158" s="141"/>
      <c r="U158" s="141">
        <f aca="true" t="shared" si="41" ref="U158:V160">$O158/2</f>
        <v>16754583</v>
      </c>
      <c r="V158" s="141">
        <f t="shared" si="41"/>
        <v>16754583</v>
      </c>
      <c r="W158" s="141"/>
      <c r="X158" s="141"/>
      <c r="Y158" s="141"/>
      <c r="Z158" s="141"/>
      <c r="AA158" s="141"/>
      <c r="AB158" s="141"/>
      <c r="AC158" s="141"/>
      <c r="AD158" s="141"/>
      <c r="AE158" s="141"/>
      <c r="AF158" s="95">
        <v>33509166</v>
      </c>
      <c r="AG158" s="117">
        <v>33509166</v>
      </c>
      <c r="AH158" s="58"/>
      <c r="AI158" s="58"/>
      <c r="AJ158" s="58"/>
      <c r="AK158" s="68"/>
      <c r="AL158" s="58"/>
      <c r="AM158" s="58"/>
      <c r="AN158" s="58"/>
      <c r="AO158" s="58"/>
      <c r="AP158" s="94"/>
      <c r="AQ158" s="58"/>
      <c r="AR158" s="58"/>
      <c r="AS158" s="58"/>
      <c r="AT158" s="58"/>
      <c r="AU158" s="90"/>
      <c r="AV158" s="58"/>
      <c r="AW158" s="58"/>
      <c r="AX158" s="58"/>
      <c r="AY158" s="58"/>
      <c r="AZ158" s="122">
        <f t="shared" si="31"/>
        <v>33509166</v>
      </c>
      <c r="BA158" s="179"/>
      <c r="BB158" s="183"/>
    </row>
    <row r="159" spans="1:54" ht="15">
      <c r="A159" s="248"/>
      <c r="B159" s="248"/>
      <c r="C159" s="250"/>
      <c r="D159" s="199"/>
      <c r="E159" s="202"/>
      <c r="F159" s="199"/>
      <c r="G159" s="152">
        <v>28</v>
      </c>
      <c r="H159" s="152">
        <v>3</v>
      </c>
      <c r="I159" s="152">
        <v>33</v>
      </c>
      <c r="J159" s="152">
        <v>13</v>
      </c>
      <c r="K159" s="152">
        <v>832</v>
      </c>
      <c r="L159" s="152">
        <v>48</v>
      </c>
      <c r="M159" s="152">
        <v>24</v>
      </c>
      <c r="N159" s="149"/>
      <c r="O159" s="153">
        <v>361136923</v>
      </c>
      <c r="P159" s="209"/>
      <c r="Q159" s="199"/>
      <c r="R159" s="179"/>
      <c r="S159" s="179"/>
      <c r="T159" s="141"/>
      <c r="U159" s="141">
        <f t="shared" si="41"/>
        <v>180568461.5</v>
      </c>
      <c r="V159" s="141">
        <f t="shared" si="41"/>
        <v>180568461.5</v>
      </c>
      <c r="W159" s="141"/>
      <c r="X159" s="141"/>
      <c r="Y159" s="141"/>
      <c r="Z159" s="141"/>
      <c r="AA159" s="141"/>
      <c r="AB159" s="141"/>
      <c r="AC159" s="141"/>
      <c r="AD159" s="141"/>
      <c r="AE159" s="141"/>
      <c r="AF159" s="95">
        <v>361136923</v>
      </c>
      <c r="AG159" s="117">
        <v>361136923</v>
      </c>
      <c r="AH159" s="58"/>
      <c r="AI159" s="58"/>
      <c r="AJ159" s="58"/>
      <c r="AK159" s="68"/>
      <c r="AL159" s="58"/>
      <c r="AM159" s="58"/>
      <c r="AN159" s="58"/>
      <c r="AO159" s="58"/>
      <c r="AP159" s="94"/>
      <c r="AQ159" s="58"/>
      <c r="AR159" s="58"/>
      <c r="AS159" s="58"/>
      <c r="AT159" s="58"/>
      <c r="AU159" s="90"/>
      <c r="AV159" s="58"/>
      <c r="AW159" s="58"/>
      <c r="AX159" s="58"/>
      <c r="AY159" s="58"/>
      <c r="AZ159" s="122">
        <f t="shared" si="31"/>
        <v>361136923</v>
      </c>
      <c r="BA159" s="179"/>
      <c r="BB159" s="183"/>
    </row>
    <row r="160" spans="1:54" ht="15">
      <c r="A160" s="249"/>
      <c r="B160" s="249"/>
      <c r="C160" s="217"/>
      <c r="D160" s="200"/>
      <c r="E160" s="203"/>
      <c r="F160" s="200"/>
      <c r="G160" s="152">
        <v>28</v>
      </c>
      <c r="H160" s="152">
        <v>3</v>
      </c>
      <c r="I160" s="152">
        <v>33</v>
      </c>
      <c r="J160" s="152">
        <v>13</v>
      </c>
      <c r="K160" s="152">
        <v>832</v>
      </c>
      <c r="L160" s="152">
        <v>48</v>
      </c>
      <c r="M160" s="152">
        <v>34</v>
      </c>
      <c r="N160" s="149"/>
      <c r="O160" s="153">
        <v>3304400</v>
      </c>
      <c r="P160" s="210"/>
      <c r="Q160" s="200"/>
      <c r="R160" s="177"/>
      <c r="S160" s="177"/>
      <c r="T160" s="138"/>
      <c r="U160" s="138">
        <f t="shared" si="41"/>
        <v>1652200</v>
      </c>
      <c r="V160" s="138">
        <f t="shared" si="41"/>
        <v>1652200</v>
      </c>
      <c r="W160" s="138"/>
      <c r="X160" s="138"/>
      <c r="Y160" s="138"/>
      <c r="Z160" s="138"/>
      <c r="AA160" s="138"/>
      <c r="AB160" s="138"/>
      <c r="AC160" s="138"/>
      <c r="AD160" s="138"/>
      <c r="AE160" s="138"/>
      <c r="AF160" s="95">
        <v>3304400</v>
      </c>
      <c r="AG160" s="117">
        <v>3304400</v>
      </c>
      <c r="AH160" s="58"/>
      <c r="AI160" s="58"/>
      <c r="AJ160" s="58"/>
      <c r="AK160" s="68"/>
      <c r="AL160" s="58"/>
      <c r="AM160" s="58"/>
      <c r="AN160" s="58"/>
      <c r="AO160" s="58"/>
      <c r="AP160" s="94"/>
      <c r="AQ160" s="58"/>
      <c r="AR160" s="58"/>
      <c r="AS160" s="58"/>
      <c r="AT160" s="58"/>
      <c r="AU160" s="90"/>
      <c r="AV160" s="58"/>
      <c r="AW160" s="58"/>
      <c r="AX160" s="58"/>
      <c r="AY160" s="58"/>
      <c r="AZ160" s="122">
        <f t="shared" si="31"/>
        <v>3304400</v>
      </c>
      <c r="BA160" s="177"/>
      <c r="BB160" s="184"/>
    </row>
    <row r="161" spans="1:54" ht="56.25" customHeight="1">
      <c r="A161" s="204" t="s">
        <v>185</v>
      </c>
      <c r="B161" s="218" t="s">
        <v>186</v>
      </c>
      <c r="C161" s="40">
        <v>0.3</v>
      </c>
      <c r="D161" s="41" t="s">
        <v>187</v>
      </c>
      <c r="E161" s="201">
        <v>2012170010094</v>
      </c>
      <c r="F161" s="204" t="s">
        <v>188</v>
      </c>
      <c r="G161" s="152">
        <v>28</v>
      </c>
      <c r="H161" s="152">
        <v>3</v>
      </c>
      <c r="I161" s="152">
        <v>11</v>
      </c>
      <c r="J161" s="152">
        <v>11</v>
      </c>
      <c r="K161" s="152">
        <v>41</v>
      </c>
      <c r="L161" s="152">
        <v>94</v>
      </c>
      <c r="M161" s="152">
        <v>3</v>
      </c>
      <c r="N161" s="149" t="s">
        <v>330</v>
      </c>
      <c r="O161" s="153">
        <v>20000000</v>
      </c>
      <c r="P161" s="71" t="s">
        <v>193</v>
      </c>
      <c r="Q161" s="113" t="s">
        <v>216</v>
      </c>
      <c r="R161" s="72">
        <v>1</v>
      </c>
      <c r="S161" s="72">
        <v>0</v>
      </c>
      <c r="T161" s="139"/>
      <c r="U161" s="139"/>
      <c r="V161" s="139"/>
      <c r="W161" s="139">
        <f>$O161/3</f>
        <v>6666666.666666667</v>
      </c>
      <c r="X161" s="139">
        <f>$O161/3</f>
        <v>6666666.666666667</v>
      </c>
      <c r="Y161" s="139">
        <f>$O161/3</f>
        <v>6666666.666666667</v>
      </c>
      <c r="Z161" s="139"/>
      <c r="AA161" s="139"/>
      <c r="AB161" s="139"/>
      <c r="AC161" s="139"/>
      <c r="AD161" s="139"/>
      <c r="AE161" s="139"/>
      <c r="AF161" s="95"/>
      <c r="AG161" s="58"/>
      <c r="AH161" s="58"/>
      <c r="AI161" s="58"/>
      <c r="AJ161" s="58"/>
      <c r="AK161" s="68">
        <v>20000000</v>
      </c>
      <c r="AL161" s="58"/>
      <c r="AM161" s="58"/>
      <c r="AN161" s="58">
        <v>20000000</v>
      </c>
      <c r="AO161" s="58"/>
      <c r="AP161" s="94"/>
      <c r="AQ161" s="58"/>
      <c r="AR161" s="58"/>
      <c r="AS161" s="58"/>
      <c r="AT161" s="58"/>
      <c r="AU161" s="90"/>
      <c r="AV161" s="58"/>
      <c r="AW161" s="58"/>
      <c r="AX161" s="58"/>
      <c r="AY161" s="58"/>
      <c r="AZ161" s="122">
        <f t="shared" si="31"/>
        <v>20000000</v>
      </c>
      <c r="BA161" s="176" t="s">
        <v>377</v>
      </c>
      <c r="BB161" s="69"/>
    </row>
    <row r="162" spans="1:54" ht="55.5" customHeight="1">
      <c r="A162" s="205"/>
      <c r="B162" s="218"/>
      <c r="C162" s="216">
        <v>0.1</v>
      </c>
      <c r="D162" s="198" t="s">
        <v>189</v>
      </c>
      <c r="E162" s="202"/>
      <c r="F162" s="205"/>
      <c r="G162" s="363">
        <v>28</v>
      </c>
      <c r="H162" s="363">
        <v>3</v>
      </c>
      <c r="I162" s="363">
        <v>11</v>
      </c>
      <c r="J162" s="363">
        <v>11</v>
      </c>
      <c r="K162" s="363">
        <v>41</v>
      </c>
      <c r="L162" s="363">
        <v>94</v>
      </c>
      <c r="M162" s="363">
        <v>4</v>
      </c>
      <c r="N162" s="150" t="s">
        <v>331</v>
      </c>
      <c r="O162" s="153">
        <v>90000000</v>
      </c>
      <c r="P162" s="208" t="s">
        <v>194</v>
      </c>
      <c r="Q162" s="198" t="s">
        <v>217</v>
      </c>
      <c r="R162" s="176">
        <v>40</v>
      </c>
      <c r="S162" s="176">
        <v>20</v>
      </c>
      <c r="T162" s="137"/>
      <c r="U162" s="137">
        <v>45000000</v>
      </c>
      <c r="V162" s="137">
        <v>45000000</v>
      </c>
      <c r="W162" s="137"/>
      <c r="X162" s="137"/>
      <c r="Y162" s="137"/>
      <c r="Z162" s="137"/>
      <c r="AA162" s="137"/>
      <c r="AB162" s="137"/>
      <c r="AC162" s="137"/>
      <c r="AD162" s="137"/>
      <c r="AE162" s="137"/>
      <c r="AF162" s="95">
        <v>90000000</v>
      </c>
      <c r="AG162" s="58"/>
      <c r="AH162" s="58"/>
      <c r="AI162" s="58">
        <v>90000000</v>
      </c>
      <c r="AJ162" s="58"/>
      <c r="AK162" s="68"/>
      <c r="AL162" s="58"/>
      <c r="AM162" s="58"/>
      <c r="AN162" s="58"/>
      <c r="AO162" s="58"/>
      <c r="AP162" s="94"/>
      <c r="AQ162" s="58"/>
      <c r="AR162" s="58"/>
      <c r="AS162" s="58"/>
      <c r="AT162" s="58"/>
      <c r="AU162" s="90"/>
      <c r="AV162" s="58"/>
      <c r="AW162" s="58"/>
      <c r="AX162" s="58"/>
      <c r="AY162" s="58"/>
      <c r="AZ162" s="122">
        <f t="shared" si="31"/>
        <v>90000000</v>
      </c>
      <c r="BA162" s="179"/>
      <c r="BB162" s="69"/>
    </row>
    <row r="163" spans="1:54" ht="55.5" customHeight="1">
      <c r="A163" s="205"/>
      <c r="B163" s="218"/>
      <c r="C163" s="217"/>
      <c r="D163" s="200"/>
      <c r="E163" s="203"/>
      <c r="F163" s="206"/>
      <c r="G163" s="365"/>
      <c r="H163" s="365"/>
      <c r="I163" s="365"/>
      <c r="J163" s="365"/>
      <c r="K163" s="365"/>
      <c r="L163" s="365"/>
      <c r="M163" s="365"/>
      <c r="N163" s="165" t="s">
        <v>332</v>
      </c>
      <c r="O163" s="153">
        <v>10194233</v>
      </c>
      <c r="P163" s="210"/>
      <c r="Q163" s="200"/>
      <c r="R163" s="177"/>
      <c r="S163" s="177"/>
      <c r="T163" s="138"/>
      <c r="U163" s="138">
        <f>$O163/2</f>
        <v>5097116.5</v>
      </c>
      <c r="V163" s="138">
        <f>$O163/2</f>
        <v>5097116.5</v>
      </c>
      <c r="W163" s="138"/>
      <c r="X163" s="138"/>
      <c r="Y163" s="138"/>
      <c r="Z163" s="138"/>
      <c r="AA163" s="138"/>
      <c r="AB163" s="138"/>
      <c r="AC163" s="138"/>
      <c r="AD163" s="138"/>
      <c r="AE163" s="138"/>
      <c r="AF163" s="95">
        <v>10194233</v>
      </c>
      <c r="AG163" s="58"/>
      <c r="AH163" s="58"/>
      <c r="AI163" s="58">
        <v>10194233</v>
      </c>
      <c r="AJ163" s="58"/>
      <c r="AK163" s="68"/>
      <c r="AL163" s="58"/>
      <c r="AM163" s="58"/>
      <c r="AN163" s="58"/>
      <c r="AO163" s="58"/>
      <c r="AP163" s="94"/>
      <c r="AQ163" s="58"/>
      <c r="AR163" s="58"/>
      <c r="AS163" s="58"/>
      <c r="AT163" s="58"/>
      <c r="AU163" s="90"/>
      <c r="AV163" s="58"/>
      <c r="AW163" s="58"/>
      <c r="AX163" s="58"/>
      <c r="AY163" s="58"/>
      <c r="AZ163" s="122">
        <f t="shared" si="31"/>
        <v>10194233</v>
      </c>
      <c r="BA163" s="177"/>
      <c r="BB163" s="69"/>
    </row>
    <row r="164" spans="1:54" ht="75.75" customHeight="1">
      <c r="A164" s="205"/>
      <c r="B164" s="218"/>
      <c r="C164" s="40">
        <v>0.3</v>
      </c>
      <c r="D164" s="50" t="s">
        <v>190</v>
      </c>
      <c r="E164" s="201">
        <v>2012170010095</v>
      </c>
      <c r="F164" s="204" t="s">
        <v>191</v>
      </c>
      <c r="G164" s="152">
        <v>28</v>
      </c>
      <c r="H164" s="152">
        <v>3</v>
      </c>
      <c r="I164" s="152">
        <v>11</v>
      </c>
      <c r="J164" s="152">
        <v>11</v>
      </c>
      <c r="K164" s="152">
        <v>41</v>
      </c>
      <c r="L164" s="152">
        <v>95</v>
      </c>
      <c r="M164" s="166">
        <v>3</v>
      </c>
      <c r="N164" s="154" t="s">
        <v>380</v>
      </c>
      <c r="O164" s="167">
        <v>30000000</v>
      </c>
      <c r="P164" s="71" t="s">
        <v>195</v>
      </c>
      <c r="Q164" s="88" t="s">
        <v>218</v>
      </c>
      <c r="R164" s="89">
        <v>1</v>
      </c>
      <c r="S164" s="89">
        <v>1</v>
      </c>
      <c r="T164" s="139">
        <v>10000000</v>
      </c>
      <c r="U164" s="139">
        <v>10000000</v>
      </c>
      <c r="V164" s="139">
        <v>10000000</v>
      </c>
      <c r="W164" s="139"/>
      <c r="X164" s="139"/>
      <c r="Y164" s="139"/>
      <c r="Z164" s="139"/>
      <c r="AA164" s="139"/>
      <c r="AB164" s="139"/>
      <c r="AC164" s="139"/>
      <c r="AD164" s="139"/>
      <c r="AE164" s="139"/>
      <c r="AF164" s="95">
        <v>30000000</v>
      </c>
      <c r="AG164" s="58"/>
      <c r="AH164" s="58"/>
      <c r="AI164" s="58">
        <v>30000000</v>
      </c>
      <c r="AJ164" s="58"/>
      <c r="AK164" s="68"/>
      <c r="AL164" s="58"/>
      <c r="AM164" s="58"/>
      <c r="AN164" s="58"/>
      <c r="AO164" s="58"/>
      <c r="AP164" s="94"/>
      <c r="AQ164" s="58"/>
      <c r="AR164" s="58"/>
      <c r="AS164" s="58"/>
      <c r="AT164" s="58"/>
      <c r="AU164" s="90"/>
      <c r="AV164" s="58"/>
      <c r="AW164" s="58"/>
      <c r="AX164" s="58"/>
      <c r="AY164" s="58"/>
      <c r="AZ164" s="122">
        <f t="shared" si="31"/>
        <v>30000000</v>
      </c>
      <c r="BA164" s="176" t="s">
        <v>378</v>
      </c>
      <c r="BB164" s="69"/>
    </row>
    <row r="165" spans="1:54" ht="51">
      <c r="A165" s="205"/>
      <c r="B165" s="218"/>
      <c r="C165" s="207">
        <v>0.3</v>
      </c>
      <c r="D165" s="207" t="s">
        <v>192</v>
      </c>
      <c r="E165" s="202"/>
      <c r="F165" s="205"/>
      <c r="G165" s="152">
        <v>28</v>
      </c>
      <c r="H165" s="152">
        <v>3</v>
      </c>
      <c r="I165" s="152">
        <v>11</v>
      </c>
      <c r="J165" s="152">
        <v>11</v>
      </c>
      <c r="K165" s="152">
        <v>41</v>
      </c>
      <c r="L165" s="152">
        <v>95</v>
      </c>
      <c r="M165" s="166">
        <v>4</v>
      </c>
      <c r="N165" s="154" t="s">
        <v>408</v>
      </c>
      <c r="O165" s="167">
        <v>20000000</v>
      </c>
      <c r="P165" s="208" t="s">
        <v>196</v>
      </c>
      <c r="Q165" s="211" t="s">
        <v>219</v>
      </c>
      <c r="R165" s="178">
        <v>1</v>
      </c>
      <c r="S165" s="178">
        <v>0.9</v>
      </c>
      <c r="T165" s="140">
        <f>$O165/12</f>
        <v>1666666.6666666667</v>
      </c>
      <c r="U165" s="140">
        <f aca="true" t="shared" si="42" ref="U165:AE166">$O165/12</f>
        <v>1666666.6666666667</v>
      </c>
      <c r="V165" s="140">
        <f t="shared" si="42"/>
        <v>1666666.6666666667</v>
      </c>
      <c r="W165" s="140">
        <f t="shared" si="42"/>
        <v>1666666.6666666667</v>
      </c>
      <c r="X165" s="140">
        <f t="shared" si="42"/>
        <v>1666666.6666666667</v>
      </c>
      <c r="Y165" s="140">
        <f t="shared" si="42"/>
        <v>1666666.6666666667</v>
      </c>
      <c r="Z165" s="140">
        <f t="shared" si="42"/>
        <v>1666666.6666666667</v>
      </c>
      <c r="AA165" s="140">
        <f t="shared" si="42"/>
        <v>1666666.6666666667</v>
      </c>
      <c r="AB165" s="140">
        <f t="shared" si="42"/>
        <v>1666666.6666666667</v>
      </c>
      <c r="AC165" s="140">
        <f t="shared" si="42"/>
        <v>1666666.6666666667</v>
      </c>
      <c r="AD165" s="140">
        <f t="shared" si="42"/>
        <v>1666666.6666666667</v>
      </c>
      <c r="AE165" s="140">
        <f t="shared" si="42"/>
        <v>1666666.6666666667</v>
      </c>
      <c r="AF165" s="95">
        <v>4000000</v>
      </c>
      <c r="AG165" s="58"/>
      <c r="AH165" s="58"/>
      <c r="AI165" s="58">
        <v>4000000</v>
      </c>
      <c r="AJ165" s="58"/>
      <c r="AK165" s="68">
        <v>6000000</v>
      </c>
      <c r="AL165" s="58"/>
      <c r="AM165" s="58"/>
      <c r="AN165" s="58">
        <v>6000000</v>
      </c>
      <c r="AO165" s="58"/>
      <c r="AP165" s="94">
        <v>6000000</v>
      </c>
      <c r="AQ165" s="58"/>
      <c r="AR165" s="58"/>
      <c r="AS165" s="58">
        <v>6000000</v>
      </c>
      <c r="AT165" s="58"/>
      <c r="AU165" s="90">
        <v>4000000</v>
      </c>
      <c r="AV165" s="58"/>
      <c r="AW165" s="58"/>
      <c r="AX165" s="58">
        <v>4000000</v>
      </c>
      <c r="AY165" s="58"/>
      <c r="AZ165" s="122">
        <f t="shared" si="31"/>
        <v>20000000</v>
      </c>
      <c r="BA165" s="179"/>
      <c r="BB165" s="69"/>
    </row>
    <row r="166" spans="1:54" ht="128.25" customHeight="1">
      <c r="A166" s="205"/>
      <c r="B166" s="218"/>
      <c r="C166" s="207"/>
      <c r="D166" s="207"/>
      <c r="E166" s="202"/>
      <c r="F166" s="205"/>
      <c r="G166" s="152">
        <v>28</v>
      </c>
      <c r="H166" s="152">
        <v>3</v>
      </c>
      <c r="I166" s="152">
        <v>33</v>
      </c>
      <c r="J166" s="152">
        <v>11</v>
      </c>
      <c r="K166" s="152">
        <v>541</v>
      </c>
      <c r="L166" s="152">
        <v>95</v>
      </c>
      <c r="M166" s="152">
        <v>80</v>
      </c>
      <c r="N166" s="162" t="s">
        <v>410</v>
      </c>
      <c r="O166" s="366">
        <v>777228751</v>
      </c>
      <c r="P166" s="209"/>
      <c r="Q166" s="211"/>
      <c r="R166" s="179"/>
      <c r="S166" s="179"/>
      <c r="T166" s="369">
        <f>$O166/12</f>
        <v>64769062.583333336</v>
      </c>
      <c r="U166" s="369">
        <f t="shared" si="42"/>
        <v>64769062.583333336</v>
      </c>
      <c r="V166" s="369">
        <f t="shared" si="42"/>
        <v>64769062.583333336</v>
      </c>
      <c r="W166" s="369">
        <f t="shared" si="42"/>
        <v>64769062.583333336</v>
      </c>
      <c r="X166" s="369">
        <f t="shared" si="42"/>
        <v>64769062.583333336</v>
      </c>
      <c r="Y166" s="369">
        <f t="shared" si="42"/>
        <v>64769062.583333336</v>
      </c>
      <c r="Z166" s="369">
        <f t="shared" si="42"/>
        <v>64769062.583333336</v>
      </c>
      <c r="AA166" s="369">
        <f t="shared" si="42"/>
        <v>64769062.583333336</v>
      </c>
      <c r="AB166" s="369">
        <f t="shared" si="42"/>
        <v>64769062.583333336</v>
      </c>
      <c r="AC166" s="369">
        <f t="shared" si="42"/>
        <v>64769062.583333336</v>
      </c>
      <c r="AD166" s="369">
        <f t="shared" si="42"/>
        <v>64769062.583333336</v>
      </c>
      <c r="AE166" s="369">
        <f t="shared" si="42"/>
        <v>64769062.583333336</v>
      </c>
      <c r="AF166" s="191">
        <f>$O166/4</f>
        <v>194307187.75</v>
      </c>
      <c r="AG166" s="370">
        <v>194307188</v>
      </c>
      <c r="AH166" s="370"/>
      <c r="AI166" s="370"/>
      <c r="AJ166" s="370"/>
      <c r="AK166" s="371">
        <f>O166/4</f>
        <v>194307187.75</v>
      </c>
      <c r="AL166" s="370">
        <v>194307188</v>
      </c>
      <c r="AM166" s="370"/>
      <c r="AN166" s="370"/>
      <c r="AO166" s="370"/>
      <c r="AP166" s="189">
        <f>O166/4</f>
        <v>194307187.75</v>
      </c>
      <c r="AQ166" s="370">
        <v>194307188</v>
      </c>
      <c r="AR166" s="370"/>
      <c r="AS166" s="370"/>
      <c r="AT166" s="370"/>
      <c r="AU166" s="195">
        <f>O166/4</f>
        <v>194307187.75</v>
      </c>
      <c r="AV166" s="370">
        <v>194307188</v>
      </c>
      <c r="AW166" s="370"/>
      <c r="AX166" s="370"/>
      <c r="AY166" s="370"/>
      <c r="AZ166" s="187">
        <f t="shared" si="31"/>
        <v>777228751</v>
      </c>
      <c r="BA166" s="179"/>
      <c r="BB166" s="69"/>
    </row>
    <row r="167" spans="1:54" ht="15">
      <c r="A167" s="205"/>
      <c r="B167" s="218"/>
      <c r="C167" s="207"/>
      <c r="D167" s="207"/>
      <c r="E167" s="202"/>
      <c r="F167" s="205"/>
      <c r="G167" s="152">
        <v>28</v>
      </c>
      <c r="H167" s="152">
        <v>3</v>
      </c>
      <c r="I167" s="152">
        <v>33</v>
      </c>
      <c r="J167" s="152">
        <v>11</v>
      </c>
      <c r="K167" s="152">
        <v>541</v>
      </c>
      <c r="L167" s="152">
        <v>95</v>
      </c>
      <c r="M167" s="152">
        <v>1</v>
      </c>
      <c r="N167" s="356" t="s">
        <v>409</v>
      </c>
      <c r="O167" s="367"/>
      <c r="P167" s="209"/>
      <c r="Q167" s="211"/>
      <c r="R167" s="179"/>
      <c r="S167" s="179"/>
      <c r="T167" s="369"/>
      <c r="U167" s="369"/>
      <c r="V167" s="369"/>
      <c r="W167" s="369"/>
      <c r="X167" s="369"/>
      <c r="Y167" s="369"/>
      <c r="Z167" s="369"/>
      <c r="AA167" s="369"/>
      <c r="AB167" s="369"/>
      <c r="AC167" s="369"/>
      <c r="AD167" s="369"/>
      <c r="AE167" s="369"/>
      <c r="AF167" s="297"/>
      <c r="AG167" s="370"/>
      <c r="AH167" s="370"/>
      <c r="AI167" s="370"/>
      <c r="AJ167" s="370"/>
      <c r="AK167" s="372"/>
      <c r="AL167" s="370"/>
      <c r="AM167" s="370"/>
      <c r="AN167" s="370"/>
      <c r="AO167" s="370"/>
      <c r="AP167" s="299"/>
      <c r="AQ167" s="370"/>
      <c r="AR167" s="370"/>
      <c r="AS167" s="370"/>
      <c r="AT167" s="370"/>
      <c r="AU167" s="301"/>
      <c r="AV167" s="370"/>
      <c r="AW167" s="370"/>
      <c r="AX167" s="370"/>
      <c r="AY167" s="370"/>
      <c r="AZ167" s="298"/>
      <c r="BA167" s="179"/>
      <c r="BB167" s="69"/>
    </row>
    <row r="168" spans="1:54" ht="15">
      <c r="A168" s="205"/>
      <c r="B168" s="218"/>
      <c r="C168" s="207"/>
      <c r="D168" s="207"/>
      <c r="E168" s="202"/>
      <c r="F168" s="205"/>
      <c r="G168" s="152">
        <v>28</v>
      </c>
      <c r="H168" s="152">
        <v>3</v>
      </c>
      <c r="I168" s="152">
        <v>33</v>
      </c>
      <c r="J168" s="152">
        <v>11</v>
      </c>
      <c r="K168" s="152">
        <v>541</v>
      </c>
      <c r="L168" s="152">
        <v>95</v>
      </c>
      <c r="M168" s="152">
        <v>3</v>
      </c>
      <c r="N168" s="357"/>
      <c r="O168" s="367"/>
      <c r="P168" s="209"/>
      <c r="Q168" s="211"/>
      <c r="R168" s="179"/>
      <c r="S168" s="179"/>
      <c r="T168" s="369"/>
      <c r="U168" s="369"/>
      <c r="V168" s="369"/>
      <c r="W168" s="369"/>
      <c r="X168" s="369"/>
      <c r="Y168" s="369"/>
      <c r="Z168" s="369"/>
      <c r="AA168" s="369"/>
      <c r="AB168" s="369"/>
      <c r="AC168" s="369"/>
      <c r="AD168" s="369"/>
      <c r="AE168" s="369"/>
      <c r="AF168" s="297"/>
      <c r="AG168" s="370"/>
      <c r="AH168" s="370"/>
      <c r="AI168" s="370"/>
      <c r="AJ168" s="370"/>
      <c r="AK168" s="372"/>
      <c r="AL168" s="370"/>
      <c r="AM168" s="370"/>
      <c r="AN168" s="370"/>
      <c r="AO168" s="370"/>
      <c r="AP168" s="299"/>
      <c r="AQ168" s="370"/>
      <c r="AR168" s="370"/>
      <c r="AS168" s="370"/>
      <c r="AT168" s="370"/>
      <c r="AU168" s="301"/>
      <c r="AV168" s="370"/>
      <c r="AW168" s="370"/>
      <c r="AX168" s="370"/>
      <c r="AY168" s="370"/>
      <c r="AZ168" s="298"/>
      <c r="BA168" s="179"/>
      <c r="BB168" s="69"/>
    </row>
    <row r="169" spans="1:54" ht="30.75" customHeight="1">
      <c r="A169" s="205"/>
      <c r="B169" s="218"/>
      <c r="C169" s="207"/>
      <c r="D169" s="207"/>
      <c r="E169" s="202"/>
      <c r="F169" s="205"/>
      <c r="G169" s="152">
        <v>28</v>
      </c>
      <c r="H169" s="152">
        <v>3</v>
      </c>
      <c r="I169" s="152">
        <v>33</v>
      </c>
      <c r="J169" s="152">
        <v>11</v>
      </c>
      <c r="K169" s="152">
        <v>541</v>
      </c>
      <c r="L169" s="152">
        <v>95</v>
      </c>
      <c r="M169" s="152">
        <v>4</v>
      </c>
      <c r="N169" s="357"/>
      <c r="O169" s="367"/>
      <c r="P169" s="209"/>
      <c r="Q169" s="211"/>
      <c r="R169" s="179"/>
      <c r="S169" s="179"/>
      <c r="T169" s="369"/>
      <c r="U169" s="369"/>
      <c r="V169" s="369"/>
      <c r="W169" s="369"/>
      <c r="X169" s="369"/>
      <c r="Y169" s="369"/>
      <c r="Z169" s="369"/>
      <c r="AA169" s="369"/>
      <c r="AB169" s="369"/>
      <c r="AC169" s="369"/>
      <c r="AD169" s="369"/>
      <c r="AE169" s="369"/>
      <c r="AF169" s="297"/>
      <c r="AG169" s="370"/>
      <c r="AH169" s="370"/>
      <c r="AI169" s="370"/>
      <c r="AJ169" s="370"/>
      <c r="AK169" s="372"/>
      <c r="AL169" s="370"/>
      <c r="AM169" s="370"/>
      <c r="AN169" s="370"/>
      <c r="AO169" s="370"/>
      <c r="AP169" s="299"/>
      <c r="AQ169" s="370"/>
      <c r="AR169" s="370"/>
      <c r="AS169" s="370"/>
      <c r="AT169" s="370"/>
      <c r="AU169" s="301"/>
      <c r="AV169" s="370"/>
      <c r="AW169" s="370"/>
      <c r="AX169" s="370"/>
      <c r="AY169" s="370"/>
      <c r="AZ169" s="298"/>
      <c r="BA169" s="179"/>
      <c r="BB169" s="69"/>
    </row>
    <row r="170" spans="1:54" ht="15">
      <c r="A170" s="205"/>
      <c r="B170" s="218"/>
      <c r="C170" s="207"/>
      <c r="D170" s="207"/>
      <c r="E170" s="202"/>
      <c r="F170" s="205"/>
      <c r="G170" s="152">
        <v>28</v>
      </c>
      <c r="H170" s="152">
        <v>3</v>
      </c>
      <c r="I170" s="152">
        <v>33</v>
      </c>
      <c r="J170" s="152">
        <v>11</v>
      </c>
      <c r="K170" s="152">
        <v>541</v>
      </c>
      <c r="L170" s="152">
        <v>95</v>
      </c>
      <c r="M170" s="152">
        <v>9</v>
      </c>
      <c r="N170" s="357"/>
      <c r="O170" s="367"/>
      <c r="P170" s="209"/>
      <c r="Q170" s="211"/>
      <c r="R170" s="179"/>
      <c r="S170" s="179"/>
      <c r="T170" s="369"/>
      <c r="U170" s="369"/>
      <c r="V170" s="369"/>
      <c r="W170" s="369"/>
      <c r="X170" s="369"/>
      <c r="Y170" s="369"/>
      <c r="Z170" s="369"/>
      <c r="AA170" s="369"/>
      <c r="AB170" s="369"/>
      <c r="AC170" s="369"/>
      <c r="AD170" s="369"/>
      <c r="AE170" s="369"/>
      <c r="AF170" s="297"/>
      <c r="AG170" s="370"/>
      <c r="AH170" s="370"/>
      <c r="AI170" s="370"/>
      <c r="AJ170" s="370"/>
      <c r="AK170" s="372"/>
      <c r="AL170" s="370"/>
      <c r="AM170" s="370"/>
      <c r="AN170" s="370"/>
      <c r="AO170" s="370"/>
      <c r="AP170" s="299"/>
      <c r="AQ170" s="370"/>
      <c r="AR170" s="370"/>
      <c r="AS170" s="370"/>
      <c r="AT170" s="370"/>
      <c r="AU170" s="301"/>
      <c r="AV170" s="370"/>
      <c r="AW170" s="370"/>
      <c r="AX170" s="370"/>
      <c r="AY170" s="370"/>
      <c r="AZ170" s="298"/>
      <c r="BA170" s="179"/>
      <c r="BB170" s="69"/>
    </row>
    <row r="171" spans="1:54" ht="15">
      <c r="A171" s="205"/>
      <c r="B171" s="218"/>
      <c r="C171" s="207"/>
      <c r="D171" s="207"/>
      <c r="E171" s="202"/>
      <c r="F171" s="205"/>
      <c r="G171" s="152">
        <v>28</v>
      </c>
      <c r="H171" s="152">
        <v>3</v>
      </c>
      <c r="I171" s="152">
        <v>33</v>
      </c>
      <c r="J171" s="152">
        <v>11</v>
      </c>
      <c r="K171" s="152">
        <v>541</v>
      </c>
      <c r="L171" s="152">
        <v>95</v>
      </c>
      <c r="M171" s="152">
        <v>10</v>
      </c>
      <c r="N171" s="357"/>
      <c r="O171" s="367"/>
      <c r="P171" s="209"/>
      <c r="Q171" s="211"/>
      <c r="R171" s="179"/>
      <c r="S171" s="179"/>
      <c r="T171" s="369"/>
      <c r="U171" s="369"/>
      <c r="V171" s="369"/>
      <c r="W171" s="369"/>
      <c r="X171" s="369"/>
      <c r="Y171" s="369"/>
      <c r="Z171" s="369"/>
      <c r="AA171" s="369"/>
      <c r="AB171" s="369"/>
      <c r="AC171" s="369"/>
      <c r="AD171" s="369"/>
      <c r="AE171" s="369"/>
      <c r="AF171" s="297"/>
      <c r="AG171" s="370"/>
      <c r="AH171" s="370"/>
      <c r="AI171" s="370"/>
      <c r="AJ171" s="370"/>
      <c r="AK171" s="372"/>
      <c r="AL171" s="370"/>
      <c r="AM171" s="370"/>
      <c r="AN171" s="370"/>
      <c r="AO171" s="370"/>
      <c r="AP171" s="299"/>
      <c r="AQ171" s="370"/>
      <c r="AR171" s="370"/>
      <c r="AS171" s="370"/>
      <c r="AT171" s="370"/>
      <c r="AU171" s="301"/>
      <c r="AV171" s="370"/>
      <c r="AW171" s="370"/>
      <c r="AX171" s="370"/>
      <c r="AY171" s="370"/>
      <c r="AZ171" s="298"/>
      <c r="BA171" s="179"/>
      <c r="BB171" s="69"/>
    </row>
    <row r="172" spans="1:54" ht="15">
      <c r="A172" s="205"/>
      <c r="B172" s="218"/>
      <c r="C172" s="207"/>
      <c r="D172" s="207"/>
      <c r="E172" s="202"/>
      <c r="F172" s="205"/>
      <c r="G172" s="152">
        <v>28</v>
      </c>
      <c r="H172" s="152">
        <v>3</v>
      </c>
      <c r="I172" s="152">
        <v>33</v>
      </c>
      <c r="J172" s="152">
        <v>11</v>
      </c>
      <c r="K172" s="152">
        <v>541</v>
      </c>
      <c r="L172" s="152">
        <v>95</v>
      </c>
      <c r="M172" s="158">
        <v>11</v>
      </c>
      <c r="N172" s="357"/>
      <c r="O172" s="367"/>
      <c r="P172" s="209"/>
      <c r="Q172" s="211"/>
      <c r="R172" s="179"/>
      <c r="S172" s="179"/>
      <c r="T172" s="369"/>
      <c r="U172" s="369"/>
      <c r="V172" s="369"/>
      <c r="W172" s="369"/>
      <c r="X172" s="369"/>
      <c r="Y172" s="369"/>
      <c r="Z172" s="369"/>
      <c r="AA172" s="369"/>
      <c r="AB172" s="369"/>
      <c r="AC172" s="369"/>
      <c r="AD172" s="369"/>
      <c r="AE172" s="369"/>
      <c r="AF172" s="297"/>
      <c r="AG172" s="370"/>
      <c r="AH172" s="370"/>
      <c r="AI172" s="370"/>
      <c r="AJ172" s="370"/>
      <c r="AK172" s="372"/>
      <c r="AL172" s="370"/>
      <c r="AM172" s="370"/>
      <c r="AN172" s="370"/>
      <c r="AO172" s="370"/>
      <c r="AP172" s="299"/>
      <c r="AQ172" s="370"/>
      <c r="AR172" s="370"/>
      <c r="AS172" s="370"/>
      <c r="AT172" s="370"/>
      <c r="AU172" s="301"/>
      <c r="AV172" s="370"/>
      <c r="AW172" s="370"/>
      <c r="AX172" s="370"/>
      <c r="AY172" s="370"/>
      <c r="AZ172" s="298"/>
      <c r="BA172" s="179"/>
      <c r="BB172" s="69"/>
    </row>
    <row r="173" spans="1:54" ht="15">
      <c r="A173" s="205"/>
      <c r="B173" s="218"/>
      <c r="C173" s="207"/>
      <c r="D173" s="207"/>
      <c r="E173" s="202"/>
      <c r="F173" s="205"/>
      <c r="G173" s="152">
        <v>28</v>
      </c>
      <c r="H173" s="152">
        <v>3</v>
      </c>
      <c r="I173" s="152">
        <v>33</v>
      </c>
      <c r="J173" s="152">
        <v>11</v>
      </c>
      <c r="K173" s="152">
        <v>541</v>
      </c>
      <c r="L173" s="152">
        <v>95</v>
      </c>
      <c r="M173" s="152">
        <v>12</v>
      </c>
      <c r="N173" s="357"/>
      <c r="O173" s="367"/>
      <c r="P173" s="209"/>
      <c r="Q173" s="211"/>
      <c r="R173" s="179"/>
      <c r="S173" s="179"/>
      <c r="T173" s="369"/>
      <c r="U173" s="369"/>
      <c r="V173" s="369"/>
      <c r="W173" s="369"/>
      <c r="X173" s="369"/>
      <c r="Y173" s="369"/>
      <c r="Z173" s="369"/>
      <c r="AA173" s="369"/>
      <c r="AB173" s="369"/>
      <c r="AC173" s="369"/>
      <c r="AD173" s="369"/>
      <c r="AE173" s="369"/>
      <c r="AF173" s="297"/>
      <c r="AG173" s="370"/>
      <c r="AH173" s="370"/>
      <c r="AI173" s="370"/>
      <c r="AJ173" s="370"/>
      <c r="AK173" s="372"/>
      <c r="AL173" s="370"/>
      <c r="AM173" s="370"/>
      <c r="AN173" s="370"/>
      <c r="AO173" s="370"/>
      <c r="AP173" s="299"/>
      <c r="AQ173" s="370"/>
      <c r="AR173" s="370"/>
      <c r="AS173" s="370"/>
      <c r="AT173" s="370"/>
      <c r="AU173" s="301"/>
      <c r="AV173" s="370"/>
      <c r="AW173" s="370"/>
      <c r="AX173" s="370"/>
      <c r="AY173" s="370"/>
      <c r="AZ173" s="298"/>
      <c r="BA173" s="179"/>
      <c r="BB173" s="69"/>
    </row>
    <row r="174" spans="1:54" ht="15">
      <c r="A174" s="205"/>
      <c r="B174" s="218"/>
      <c r="C174" s="207"/>
      <c r="D174" s="207"/>
      <c r="E174" s="202"/>
      <c r="F174" s="205"/>
      <c r="G174" s="152">
        <v>28</v>
      </c>
      <c r="H174" s="152">
        <v>3</v>
      </c>
      <c r="I174" s="152">
        <v>33</v>
      </c>
      <c r="J174" s="152">
        <v>11</v>
      </c>
      <c r="K174" s="152">
        <v>541</v>
      </c>
      <c r="L174" s="152">
        <v>95</v>
      </c>
      <c r="M174" s="152">
        <v>13</v>
      </c>
      <c r="N174" s="357"/>
      <c r="O174" s="367"/>
      <c r="P174" s="209"/>
      <c r="Q174" s="211"/>
      <c r="R174" s="179"/>
      <c r="S174" s="179"/>
      <c r="T174" s="369"/>
      <c r="U174" s="369"/>
      <c r="V174" s="369"/>
      <c r="W174" s="369"/>
      <c r="X174" s="369"/>
      <c r="Y174" s="369"/>
      <c r="Z174" s="369"/>
      <c r="AA174" s="369"/>
      <c r="AB174" s="369"/>
      <c r="AC174" s="369"/>
      <c r="AD174" s="369"/>
      <c r="AE174" s="369"/>
      <c r="AF174" s="297"/>
      <c r="AG174" s="370"/>
      <c r="AH174" s="370"/>
      <c r="AI174" s="370"/>
      <c r="AJ174" s="370"/>
      <c r="AK174" s="372"/>
      <c r="AL174" s="370"/>
      <c r="AM174" s="370"/>
      <c r="AN174" s="370"/>
      <c r="AO174" s="370"/>
      <c r="AP174" s="299"/>
      <c r="AQ174" s="370"/>
      <c r="AR174" s="370"/>
      <c r="AS174" s="370"/>
      <c r="AT174" s="370"/>
      <c r="AU174" s="301"/>
      <c r="AV174" s="370"/>
      <c r="AW174" s="370"/>
      <c r="AX174" s="370"/>
      <c r="AY174" s="370"/>
      <c r="AZ174" s="298"/>
      <c r="BA174" s="179"/>
      <c r="BB174" s="69"/>
    </row>
    <row r="175" spans="1:54" ht="15">
      <c r="A175" s="205"/>
      <c r="B175" s="218"/>
      <c r="C175" s="207"/>
      <c r="D175" s="207"/>
      <c r="E175" s="202"/>
      <c r="F175" s="205"/>
      <c r="G175" s="152">
        <v>28</v>
      </c>
      <c r="H175" s="152">
        <v>3</v>
      </c>
      <c r="I175" s="152">
        <v>33</v>
      </c>
      <c r="J175" s="152">
        <v>11</v>
      </c>
      <c r="K175" s="152">
        <v>541</v>
      </c>
      <c r="L175" s="152">
        <v>95</v>
      </c>
      <c r="M175" s="152">
        <v>14</v>
      </c>
      <c r="N175" s="357"/>
      <c r="O175" s="367"/>
      <c r="P175" s="209"/>
      <c r="Q175" s="211"/>
      <c r="R175" s="179"/>
      <c r="S175" s="179"/>
      <c r="T175" s="369"/>
      <c r="U175" s="369"/>
      <c r="V175" s="369"/>
      <c r="W175" s="369"/>
      <c r="X175" s="369"/>
      <c r="Y175" s="369"/>
      <c r="Z175" s="369"/>
      <c r="AA175" s="369"/>
      <c r="AB175" s="369"/>
      <c r="AC175" s="369"/>
      <c r="AD175" s="369"/>
      <c r="AE175" s="369"/>
      <c r="AF175" s="297"/>
      <c r="AG175" s="370"/>
      <c r="AH175" s="370"/>
      <c r="AI175" s="370"/>
      <c r="AJ175" s="370"/>
      <c r="AK175" s="372"/>
      <c r="AL175" s="370"/>
      <c r="AM175" s="370"/>
      <c r="AN175" s="370"/>
      <c r="AO175" s="370"/>
      <c r="AP175" s="299"/>
      <c r="AQ175" s="370"/>
      <c r="AR175" s="370"/>
      <c r="AS175" s="370"/>
      <c r="AT175" s="370"/>
      <c r="AU175" s="301"/>
      <c r="AV175" s="370"/>
      <c r="AW175" s="370"/>
      <c r="AX175" s="370"/>
      <c r="AY175" s="370"/>
      <c r="AZ175" s="298"/>
      <c r="BA175" s="179"/>
      <c r="BB175" s="69"/>
    </row>
    <row r="176" spans="1:54" ht="15">
      <c r="A176" s="205"/>
      <c r="B176" s="218"/>
      <c r="C176" s="207"/>
      <c r="D176" s="207"/>
      <c r="E176" s="202"/>
      <c r="F176" s="205"/>
      <c r="G176" s="152">
        <v>28</v>
      </c>
      <c r="H176" s="152">
        <v>3</v>
      </c>
      <c r="I176" s="152">
        <v>33</v>
      </c>
      <c r="J176" s="152">
        <v>11</v>
      </c>
      <c r="K176" s="152">
        <v>541</v>
      </c>
      <c r="L176" s="152">
        <v>95</v>
      </c>
      <c r="M176" s="152">
        <v>15</v>
      </c>
      <c r="N176" s="357"/>
      <c r="O176" s="367"/>
      <c r="P176" s="209"/>
      <c r="Q176" s="211"/>
      <c r="R176" s="179"/>
      <c r="S176" s="179"/>
      <c r="T176" s="369"/>
      <c r="U176" s="369"/>
      <c r="V176" s="369"/>
      <c r="W176" s="369"/>
      <c r="X176" s="369"/>
      <c r="Y176" s="369"/>
      <c r="Z176" s="369"/>
      <c r="AA176" s="369"/>
      <c r="AB176" s="369"/>
      <c r="AC176" s="369"/>
      <c r="AD176" s="369"/>
      <c r="AE176" s="369"/>
      <c r="AF176" s="297"/>
      <c r="AG176" s="370"/>
      <c r="AH176" s="370"/>
      <c r="AI176" s="370"/>
      <c r="AJ176" s="370"/>
      <c r="AK176" s="372"/>
      <c r="AL176" s="370"/>
      <c r="AM176" s="370"/>
      <c r="AN176" s="370"/>
      <c r="AO176" s="370"/>
      <c r="AP176" s="299"/>
      <c r="AQ176" s="370"/>
      <c r="AR176" s="370"/>
      <c r="AS176" s="370"/>
      <c r="AT176" s="370"/>
      <c r="AU176" s="301"/>
      <c r="AV176" s="370"/>
      <c r="AW176" s="370"/>
      <c r="AX176" s="370"/>
      <c r="AY176" s="370"/>
      <c r="AZ176" s="298"/>
      <c r="BA176" s="179"/>
      <c r="BB176" s="69"/>
    </row>
    <row r="177" spans="1:54" ht="15">
      <c r="A177" s="205"/>
      <c r="B177" s="218"/>
      <c r="C177" s="207"/>
      <c r="D177" s="207"/>
      <c r="E177" s="202"/>
      <c r="F177" s="205"/>
      <c r="G177" s="152">
        <v>28</v>
      </c>
      <c r="H177" s="152">
        <v>3</v>
      </c>
      <c r="I177" s="152">
        <v>33</v>
      </c>
      <c r="J177" s="152">
        <v>11</v>
      </c>
      <c r="K177" s="152">
        <v>541</v>
      </c>
      <c r="L177" s="152">
        <v>95</v>
      </c>
      <c r="M177" s="152">
        <v>16</v>
      </c>
      <c r="N177" s="357"/>
      <c r="O177" s="367"/>
      <c r="P177" s="209"/>
      <c r="Q177" s="211"/>
      <c r="R177" s="179"/>
      <c r="S177" s="179"/>
      <c r="T177" s="369"/>
      <c r="U177" s="369"/>
      <c r="V177" s="369"/>
      <c r="W177" s="369"/>
      <c r="X177" s="369"/>
      <c r="Y177" s="369"/>
      <c r="Z177" s="369"/>
      <c r="AA177" s="369"/>
      <c r="AB177" s="369"/>
      <c r="AC177" s="369"/>
      <c r="AD177" s="369"/>
      <c r="AE177" s="369"/>
      <c r="AF177" s="297"/>
      <c r="AG177" s="370"/>
      <c r="AH177" s="370"/>
      <c r="AI177" s="370"/>
      <c r="AJ177" s="370"/>
      <c r="AK177" s="372"/>
      <c r="AL177" s="370"/>
      <c r="AM177" s="370"/>
      <c r="AN177" s="370"/>
      <c r="AO177" s="370"/>
      <c r="AP177" s="299"/>
      <c r="AQ177" s="370"/>
      <c r="AR177" s="370"/>
      <c r="AS177" s="370"/>
      <c r="AT177" s="370"/>
      <c r="AU177" s="301"/>
      <c r="AV177" s="370"/>
      <c r="AW177" s="370"/>
      <c r="AX177" s="370"/>
      <c r="AY177" s="370"/>
      <c r="AZ177" s="298"/>
      <c r="BA177" s="179"/>
      <c r="BB177" s="69"/>
    </row>
    <row r="178" spans="1:54" ht="15">
      <c r="A178" s="205"/>
      <c r="B178" s="218"/>
      <c r="C178" s="207"/>
      <c r="D178" s="207"/>
      <c r="E178" s="202"/>
      <c r="F178" s="205"/>
      <c r="G178" s="152">
        <v>28</v>
      </c>
      <c r="H178" s="152">
        <v>3</v>
      </c>
      <c r="I178" s="152">
        <v>33</v>
      </c>
      <c r="J178" s="152">
        <v>11</v>
      </c>
      <c r="K178" s="152">
        <v>541</v>
      </c>
      <c r="L178" s="152">
        <v>95</v>
      </c>
      <c r="M178" s="152">
        <v>17</v>
      </c>
      <c r="N178" s="357"/>
      <c r="O178" s="367"/>
      <c r="P178" s="209"/>
      <c r="Q178" s="211"/>
      <c r="R178" s="179"/>
      <c r="S178" s="179"/>
      <c r="T178" s="369"/>
      <c r="U178" s="369"/>
      <c r="V178" s="369"/>
      <c r="W178" s="369"/>
      <c r="X178" s="369"/>
      <c r="Y178" s="369"/>
      <c r="Z178" s="369"/>
      <c r="AA178" s="369"/>
      <c r="AB178" s="369"/>
      <c r="AC178" s="369"/>
      <c r="AD178" s="369"/>
      <c r="AE178" s="369"/>
      <c r="AF178" s="297"/>
      <c r="AG178" s="370"/>
      <c r="AH178" s="370"/>
      <c r="AI178" s="370"/>
      <c r="AJ178" s="370"/>
      <c r="AK178" s="372"/>
      <c r="AL178" s="370"/>
      <c r="AM178" s="370"/>
      <c r="AN178" s="370"/>
      <c r="AO178" s="370"/>
      <c r="AP178" s="299"/>
      <c r="AQ178" s="370"/>
      <c r="AR178" s="370"/>
      <c r="AS178" s="370"/>
      <c r="AT178" s="370"/>
      <c r="AU178" s="301"/>
      <c r="AV178" s="370"/>
      <c r="AW178" s="370"/>
      <c r="AX178" s="370"/>
      <c r="AY178" s="370"/>
      <c r="AZ178" s="298"/>
      <c r="BA178" s="179"/>
      <c r="BB178" s="69"/>
    </row>
    <row r="179" spans="1:54" ht="15">
      <c r="A179" s="205"/>
      <c r="B179" s="218"/>
      <c r="C179" s="207"/>
      <c r="D179" s="207"/>
      <c r="E179" s="202"/>
      <c r="F179" s="205"/>
      <c r="G179" s="152">
        <v>28</v>
      </c>
      <c r="H179" s="152">
        <v>3</v>
      </c>
      <c r="I179" s="152">
        <v>33</v>
      </c>
      <c r="J179" s="152">
        <v>11</v>
      </c>
      <c r="K179" s="152">
        <v>541</v>
      </c>
      <c r="L179" s="152">
        <v>95</v>
      </c>
      <c r="M179" s="152">
        <v>18</v>
      </c>
      <c r="N179" s="357"/>
      <c r="O179" s="367"/>
      <c r="P179" s="209"/>
      <c r="Q179" s="211"/>
      <c r="R179" s="179"/>
      <c r="S179" s="179"/>
      <c r="T179" s="369"/>
      <c r="U179" s="369"/>
      <c r="V179" s="369"/>
      <c r="W179" s="369"/>
      <c r="X179" s="369"/>
      <c r="Y179" s="369"/>
      <c r="Z179" s="369"/>
      <c r="AA179" s="369"/>
      <c r="AB179" s="369"/>
      <c r="AC179" s="369"/>
      <c r="AD179" s="369"/>
      <c r="AE179" s="369"/>
      <c r="AF179" s="297"/>
      <c r="AG179" s="370"/>
      <c r="AH179" s="370"/>
      <c r="AI179" s="370"/>
      <c r="AJ179" s="370"/>
      <c r="AK179" s="372"/>
      <c r="AL179" s="370"/>
      <c r="AM179" s="370"/>
      <c r="AN179" s="370"/>
      <c r="AO179" s="370"/>
      <c r="AP179" s="299"/>
      <c r="AQ179" s="370"/>
      <c r="AR179" s="370"/>
      <c r="AS179" s="370"/>
      <c r="AT179" s="370"/>
      <c r="AU179" s="301"/>
      <c r="AV179" s="370"/>
      <c r="AW179" s="370"/>
      <c r="AX179" s="370"/>
      <c r="AY179" s="370"/>
      <c r="AZ179" s="298"/>
      <c r="BA179" s="179"/>
      <c r="BB179" s="69"/>
    </row>
    <row r="180" spans="1:54" ht="15">
      <c r="A180" s="205"/>
      <c r="B180" s="218"/>
      <c r="C180" s="207"/>
      <c r="D180" s="207"/>
      <c r="E180" s="202"/>
      <c r="F180" s="205"/>
      <c r="G180" s="152">
        <v>28</v>
      </c>
      <c r="H180" s="152">
        <v>3</v>
      </c>
      <c r="I180" s="152">
        <v>33</v>
      </c>
      <c r="J180" s="152">
        <v>11</v>
      </c>
      <c r="K180" s="152">
        <v>541</v>
      </c>
      <c r="L180" s="152">
        <v>95</v>
      </c>
      <c r="M180" s="152">
        <v>19</v>
      </c>
      <c r="N180" s="357"/>
      <c r="O180" s="367"/>
      <c r="P180" s="209"/>
      <c r="Q180" s="211"/>
      <c r="R180" s="179"/>
      <c r="S180" s="179"/>
      <c r="T180" s="369"/>
      <c r="U180" s="369"/>
      <c r="V180" s="369"/>
      <c r="W180" s="369"/>
      <c r="X180" s="369"/>
      <c r="Y180" s="369"/>
      <c r="Z180" s="369"/>
      <c r="AA180" s="369"/>
      <c r="AB180" s="369"/>
      <c r="AC180" s="369"/>
      <c r="AD180" s="369"/>
      <c r="AE180" s="369"/>
      <c r="AF180" s="297"/>
      <c r="AG180" s="370"/>
      <c r="AH180" s="370"/>
      <c r="AI180" s="370"/>
      <c r="AJ180" s="370"/>
      <c r="AK180" s="372"/>
      <c r="AL180" s="370"/>
      <c r="AM180" s="370"/>
      <c r="AN180" s="370"/>
      <c r="AO180" s="370"/>
      <c r="AP180" s="299"/>
      <c r="AQ180" s="370"/>
      <c r="AR180" s="370"/>
      <c r="AS180" s="370"/>
      <c r="AT180" s="370"/>
      <c r="AU180" s="301"/>
      <c r="AV180" s="370"/>
      <c r="AW180" s="370"/>
      <c r="AX180" s="370"/>
      <c r="AY180" s="370"/>
      <c r="AZ180" s="298"/>
      <c r="BA180" s="179"/>
      <c r="BB180" s="69"/>
    </row>
    <row r="181" spans="1:54" ht="15">
      <c r="A181" s="205"/>
      <c r="B181" s="218"/>
      <c r="C181" s="207"/>
      <c r="D181" s="207"/>
      <c r="E181" s="202"/>
      <c r="F181" s="205"/>
      <c r="G181" s="152">
        <v>28</v>
      </c>
      <c r="H181" s="152">
        <v>3</v>
      </c>
      <c r="I181" s="152">
        <v>33</v>
      </c>
      <c r="J181" s="152">
        <v>11</v>
      </c>
      <c r="K181" s="152">
        <v>541</v>
      </c>
      <c r="L181" s="152">
        <v>95</v>
      </c>
      <c r="M181" s="152">
        <v>20</v>
      </c>
      <c r="N181" s="357"/>
      <c r="O181" s="367"/>
      <c r="P181" s="209"/>
      <c r="Q181" s="211"/>
      <c r="R181" s="179"/>
      <c r="S181" s="179"/>
      <c r="T181" s="369"/>
      <c r="U181" s="369"/>
      <c r="V181" s="369"/>
      <c r="W181" s="369"/>
      <c r="X181" s="369"/>
      <c r="Y181" s="369"/>
      <c r="Z181" s="369"/>
      <c r="AA181" s="369"/>
      <c r="AB181" s="369"/>
      <c r="AC181" s="369"/>
      <c r="AD181" s="369"/>
      <c r="AE181" s="369"/>
      <c r="AF181" s="297"/>
      <c r="AG181" s="370"/>
      <c r="AH181" s="370"/>
      <c r="AI181" s="370"/>
      <c r="AJ181" s="370"/>
      <c r="AK181" s="372"/>
      <c r="AL181" s="370"/>
      <c r="AM181" s="370"/>
      <c r="AN181" s="370"/>
      <c r="AO181" s="370"/>
      <c r="AP181" s="299"/>
      <c r="AQ181" s="370"/>
      <c r="AR181" s="370"/>
      <c r="AS181" s="370"/>
      <c r="AT181" s="370"/>
      <c r="AU181" s="301"/>
      <c r="AV181" s="370"/>
      <c r="AW181" s="370"/>
      <c r="AX181" s="370"/>
      <c r="AY181" s="370"/>
      <c r="AZ181" s="298"/>
      <c r="BA181" s="179"/>
      <c r="BB181" s="69"/>
    </row>
    <row r="182" spans="1:54" ht="15">
      <c r="A182" s="205"/>
      <c r="B182" s="218"/>
      <c r="C182" s="207"/>
      <c r="D182" s="207"/>
      <c r="E182" s="202"/>
      <c r="F182" s="205"/>
      <c r="G182" s="152">
        <v>28</v>
      </c>
      <c r="H182" s="152">
        <v>3</v>
      </c>
      <c r="I182" s="152">
        <v>33</v>
      </c>
      <c r="J182" s="152">
        <v>11</v>
      </c>
      <c r="K182" s="152">
        <v>541</v>
      </c>
      <c r="L182" s="152">
        <v>95</v>
      </c>
      <c r="M182" s="152">
        <v>21</v>
      </c>
      <c r="N182" s="357"/>
      <c r="O182" s="367"/>
      <c r="P182" s="209"/>
      <c r="Q182" s="211"/>
      <c r="R182" s="179"/>
      <c r="S182" s="179"/>
      <c r="T182" s="369"/>
      <c r="U182" s="369"/>
      <c r="V182" s="369"/>
      <c r="W182" s="369"/>
      <c r="X182" s="369"/>
      <c r="Y182" s="369"/>
      <c r="Z182" s="369"/>
      <c r="AA182" s="369"/>
      <c r="AB182" s="369"/>
      <c r="AC182" s="369"/>
      <c r="AD182" s="369"/>
      <c r="AE182" s="369"/>
      <c r="AF182" s="297"/>
      <c r="AG182" s="370"/>
      <c r="AH182" s="370"/>
      <c r="AI182" s="370"/>
      <c r="AJ182" s="370"/>
      <c r="AK182" s="372"/>
      <c r="AL182" s="370"/>
      <c r="AM182" s="370"/>
      <c r="AN182" s="370"/>
      <c r="AO182" s="370"/>
      <c r="AP182" s="299"/>
      <c r="AQ182" s="370"/>
      <c r="AR182" s="370"/>
      <c r="AS182" s="370"/>
      <c r="AT182" s="370"/>
      <c r="AU182" s="301"/>
      <c r="AV182" s="370"/>
      <c r="AW182" s="370"/>
      <c r="AX182" s="370"/>
      <c r="AY182" s="370"/>
      <c r="AZ182" s="298"/>
      <c r="BA182" s="179"/>
      <c r="BB182" s="69"/>
    </row>
    <row r="183" spans="1:54" ht="15">
      <c r="A183" s="206"/>
      <c r="B183" s="218"/>
      <c r="C183" s="207"/>
      <c r="D183" s="207"/>
      <c r="E183" s="203"/>
      <c r="F183" s="206"/>
      <c r="G183" s="152">
        <v>28</v>
      </c>
      <c r="H183" s="152">
        <v>3</v>
      </c>
      <c r="I183" s="152">
        <v>33</v>
      </c>
      <c r="J183" s="152">
        <v>11</v>
      </c>
      <c r="K183" s="152">
        <v>541</v>
      </c>
      <c r="L183" s="152">
        <v>95</v>
      </c>
      <c r="M183" s="152">
        <v>22</v>
      </c>
      <c r="N183" s="358"/>
      <c r="O183" s="368"/>
      <c r="P183" s="210"/>
      <c r="Q183" s="211"/>
      <c r="R183" s="177"/>
      <c r="S183" s="177"/>
      <c r="T183" s="369"/>
      <c r="U183" s="369"/>
      <c r="V183" s="369"/>
      <c r="W183" s="369"/>
      <c r="X183" s="369"/>
      <c r="Y183" s="369"/>
      <c r="Z183" s="369"/>
      <c r="AA183" s="369"/>
      <c r="AB183" s="369"/>
      <c r="AC183" s="369"/>
      <c r="AD183" s="369"/>
      <c r="AE183" s="369"/>
      <c r="AF183" s="192"/>
      <c r="AG183" s="360"/>
      <c r="AH183" s="360"/>
      <c r="AI183" s="360"/>
      <c r="AJ183" s="360"/>
      <c r="AK183" s="373"/>
      <c r="AL183" s="360"/>
      <c r="AM183" s="360"/>
      <c r="AN183" s="360"/>
      <c r="AO183" s="360"/>
      <c r="AP183" s="190"/>
      <c r="AQ183" s="360"/>
      <c r="AR183" s="360"/>
      <c r="AS183" s="360"/>
      <c r="AT183" s="360"/>
      <c r="AU183" s="196"/>
      <c r="AV183" s="360"/>
      <c r="AW183" s="360"/>
      <c r="AX183" s="360"/>
      <c r="AY183" s="360"/>
      <c r="AZ183" s="188"/>
      <c r="BA183" s="177"/>
      <c r="BB183" s="69"/>
    </row>
    <row r="184" spans="1:54" ht="15">
      <c r="A184" s="3"/>
      <c r="B184" s="3"/>
      <c r="C184" s="3"/>
      <c r="D184" s="3"/>
      <c r="E184" s="4"/>
      <c r="F184" s="3"/>
      <c r="G184" s="3"/>
      <c r="H184" s="3"/>
      <c r="I184" s="3"/>
      <c r="J184" s="3"/>
      <c r="K184" s="3"/>
      <c r="L184" s="3"/>
      <c r="M184" s="3"/>
      <c r="N184" s="3"/>
      <c r="O184" s="3"/>
      <c r="P184" s="3"/>
      <c r="Q184" s="3"/>
      <c r="R184" s="3"/>
      <c r="S184" s="4"/>
      <c r="T184" s="3"/>
      <c r="U184" s="3"/>
      <c r="V184" s="3"/>
      <c r="W184" s="3"/>
      <c r="X184" s="3"/>
      <c r="Y184" s="3"/>
      <c r="Z184" s="3"/>
      <c r="AA184" s="3"/>
      <c r="AB184" s="3"/>
      <c r="AC184" s="3"/>
      <c r="AD184" s="3"/>
      <c r="AE184" s="3"/>
      <c r="AG184" s="3"/>
      <c r="AH184" s="3"/>
      <c r="AI184" s="3"/>
      <c r="AJ184" s="3"/>
      <c r="AK184" s="92"/>
      <c r="AL184" s="3"/>
      <c r="AM184" s="3"/>
      <c r="AN184" s="3"/>
      <c r="AO184" s="3"/>
      <c r="AP184" s="92"/>
      <c r="AQ184" s="3"/>
      <c r="AR184" s="3"/>
      <c r="AS184" s="3"/>
      <c r="AT184" s="3"/>
      <c r="AU184" s="92"/>
      <c r="AV184" s="3"/>
      <c r="AW184" s="3"/>
      <c r="AX184" s="3"/>
      <c r="AY184" s="3"/>
      <c r="BA184" s="3"/>
      <c r="BB184" s="3"/>
    </row>
    <row r="185" spans="1:54" ht="15">
      <c r="A185" s="3"/>
      <c r="B185" s="3"/>
      <c r="C185" s="3"/>
      <c r="D185" s="3"/>
      <c r="E185" s="4"/>
      <c r="F185" s="3"/>
      <c r="G185" s="3"/>
      <c r="H185" s="3"/>
      <c r="I185" s="3"/>
      <c r="J185" s="3"/>
      <c r="K185" s="3"/>
      <c r="L185" s="3"/>
      <c r="M185" s="3"/>
      <c r="N185" s="3"/>
      <c r="O185" s="3"/>
      <c r="P185" s="3"/>
      <c r="Q185" s="3"/>
      <c r="R185" s="3"/>
      <c r="S185" s="4"/>
      <c r="T185" s="3"/>
      <c r="U185" s="3"/>
      <c r="V185" s="3"/>
      <c r="W185" s="3"/>
      <c r="X185" s="3"/>
      <c r="Y185" s="3"/>
      <c r="Z185" s="3"/>
      <c r="AA185" s="3"/>
      <c r="AB185" s="3"/>
      <c r="AC185" s="3"/>
      <c r="AD185" s="3"/>
      <c r="AE185" s="3"/>
      <c r="AG185" s="3"/>
      <c r="AH185" s="3"/>
      <c r="AI185" s="3"/>
      <c r="AJ185" s="3"/>
      <c r="AK185" s="92"/>
      <c r="AL185" s="3"/>
      <c r="AM185" s="3"/>
      <c r="AN185" s="3"/>
      <c r="AO185" s="3"/>
      <c r="AP185" s="92"/>
      <c r="AQ185" s="3"/>
      <c r="AR185" s="3"/>
      <c r="AS185" s="3"/>
      <c r="AT185" s="3"/>
      <c r="AU185" s="92"/>
      <c r="AV185" s="3"/>
      <c r="AW185" s="3"/>
      <c r="AX185" s="3"/>
      <c r="AY185" s="3"/>
      <c r="BA185" s="3"/>
      <c r="BB185" s="3"/>
    </row>
    <row r="186" spans="1:54" ht="15">
      <c r="A186" s="3"/>
      <c r="B186" s="3"/>
      <c r="C186" s="3"/>
      <c r="D186" s="3"/>
      <c r="E186" s="4"/>
      <c r="F186" s="3"/>
      <c r="G186" s="3"/>
      <c r="H186" s="3"/>
      <c r="I186" s="3"/>
      <c r="J186" s="3"/>
      <c r="K186" s="3"/>
      <c r="L186" s="3"/>
      <c r="M186" s="3"/>
      <c r="N186" s="3"/>
      <c r="O186" s="3"/>
      <c r="P186" s="3"/>
      <c r="Q186" s="3"/>
      <c r="R186" s="3"/>
      <c r="S186" s="4"/>
      <c r="T186" s="3"/>
      <c r="U186" s="3"/>
      <c r="V186" s="3"/>
      <c r="W186" s="3"/>
      <c r="X186" s="3"/>
      <c r="Y186" s="3"/>
      <c r="Z186" s="3"/>
      <c r="AA186" s="3"/>
      <c r="AB186" s="3"/>
      <c r="AC186" s="3"/>
      <c r="AD186" s="3"/>
      <c r="AE186" s="3"/>
      <c r="AG186" s="3"/>
      <c r="AH186" s="3"/>
      <c r="AI186" s="3"/>
      <c r="AJ186" s="3"/>
      <c r="AK186" s="92"/>
      <c r="AL186" s="3"/>
      <c r="AM186" s="3"/>
      <c r="AN186" s="3"/>
      <c r="AO186" s="3"/>
      <c r="AP186" s="92"/>
      <c r="AQ186" s="3"/>
      <c r="AR186" s="3"/>
      <c r="AS186" s="3"/>
      <c r="AT186" s="3"/>
      <c r="AU186" s="92"/>
      <c r="AV186" s="3"/>
      <c r="AW186" s="3"/>
      <c r="AX186" s="3"/>
      <c r="AY186" s="3"/>
      <c r="BA186" s="3"/>
      <c r="BB186" s="3"/>
    </row>
    <row r="187" spans="1:54" ht="15">
      <c r="A187" s="3"/>
      <c r="B187" s="3"/>
      <c r="C187" s="3"/>
      <c r="D187" s="3"/>
      <c r="E187" s="4"/>
      <c r="F187" s="3"/>
      <c r="G187" s="3"/>
      <c r="H187" s="3"/>
      <c r="I187" s="3"/>
      <c r="J187" s="3"/>
      <c r="K187" s="3"/>
      <c r="L187" s="3"/>
      <c r="M187" s="3"/>
      <c r="N187" s="3"/>
      <c r="O187" s="147">
        <f>SUM(O15:O184)</f>
        <v>123449344863.58487</v>
      </c>
      <c r="P187" s="3"/>
      <c r="Q187" s="3"/>
      <c r="R187" s="3"/>
      <c r="S187" s="4"/>
      <c r="T187" s="3"/>
      <c r="U187" s="3"/>
      <c r="V187" s="3"/>
      <c r="W187" s="3"/>
      <c r="X187" s="3"/>
      <c r="Y187" s="3"/>
      <c r="Z187" s="3"/>
      <c r="AA187" s="3"/>
      <c r="AB187" s="3"/>
      <c r="AC187" s="3"/>
      <c r="AD187" s="3"/>
      <c r="AE187" s="3"/>
      <c r="AG187" s="3"/>
      <c r="AH187" s="3"/>
      <c r="AI187" s="3"/>
      <c r="AJ187" s="3"/>
      <c r="AK187" s="92"/>
      <c r="AL187" s="3"/>
      <c r="AM187" s="3"/>
      <c r="AN187" s="3"/>
      <c r="AO187" s="3"/>
      <c r="AP187" s="92"/>
      <c r="AQ187" s="3"/>
      <c r="AR187" s="3"/>
      <c r="AS187" s="3"/>
      <c r="AT187" s="3"/>
      <c r="AU187" s="92"/>
      <c r="AV187" s="3"/>
      <c r="AW187" s="3"/>
      <c r="AX187" s="3"/>
      <c r="AY187" s="3"/>
      <c r="BA187" s="3"/>
      <c r="BB187" s="3"/>
    </row>
    <row r="188" spans="1:54" ht="15">
      <c r="A188" s="3"/>
      <c r="B188" s="3"/>
      <c r="C188" s="3"/>
      <c r="D188" s="3"/>
      <c r="E188" s="4"/>
      <c r="F188" s="3"/>
      <c r="G188" s="3"/>
      <c r="H188" s="3"/>
      <c r="I188" s="3"/>
      <c r="J188" s="3"/>
      <c r="K188" s="3"/>
      <c r="L188" s="3"/>
      <c r="M188" s="3"/>
      <c r="N188" s="3"/>
      <c r="O188" s="148">
        <v>123449344864</v>
      </c>
      <c r="P188" s="3"/>
      <c r="Q188" s="3"/>
      <c r="R188" s="3"/>
      <c r="S188" s="4"/>
      <c r="T188" s="3"/>
      <c r="U188" s="3"/>
      <c r="V188" s="3"/>
      <c r="W188" s="3"/>
      <c r="X188" s="3"/>
      <c r="Y188" s="3"/>
      <c r="Z188" s="3"/>
      <c r="AA188" s="3"/>
      <c r="AB188" s="3"/>
      <c r="AC188" s="3"/>
      <c r="AD188" s="3"/>
      <c r="AE188" s="3"/>
      <c r="AG188" s="3"/>
      <c r="AH188" s="3"/>
      <c r="AI188" s="3"/>
      <c r="AJ188" s="3"/>
      <c r="AK188" s="92"/>
      <c r="AL188" s="3"/>
      <c r="AM188" s="3"/>
      <c r="AN188" s="3"/>
      <c r="AO188" s="3"/>
      <c r="AP188" s="92"/>
      <c r="AQ188" s="3"/>
      <c r="AR188" s="3"/>
      <c r="AS188" s="3"/>
      <c r="AT188" s="3"/>
      <c r="AU188" s="92"/>
      <c r="AV188" s="3"/>
      <c r="AW188" s="3"/>
      <c r="AX188" s="3"/>
      <c r="AY188" s="3"/>
      <c r="BA188" s="3"/>
      <c r="BB188" s="3"/>
    </row>
    <row r="189" spans="1:54" ht="15">
      <c r="A189" s="3"/>
      <c r="B189" s="3"/>
      <c r="C189" s="3"/>
      <c r="D189" s="3"/>
      <c r="E189" s="4"/>
      <c r="F189" s="3"/>
      <c r="G189" s="3"/>
      <c r="H189" s="3"/>
      <c r="I189" s="3"/>
      <c r="J189" s="3"/>
      <c r="K189" s="3"/>
      <c r="L189" s="3"/>
      <c r="M189" s="3"/>
      <c r="N189" s="3"/>
      <c r="O189" s="148"/>
      <c r="P189" s="3"/>
      <c r="Q189" s="3"/>
      <c r="R189" s="3"/>
      <c r="S189" s="4"/>
      <c r="T189" s="3"/>
      <c r="U189" s="3"/>
      <c r="V189" s="3"/>
      <c r="W189" s="3"/>
      <c r="X189" s="3"/>
      <c r="Y189" s="3"/>
      <c r="Z189" s="3"/>
      <c r="AA189" s="3"/>
      <c r="AB189" s="3"/>
      <c r="AC189" s="3"/>
      <c r="AD189" s="3"/>
      <c r="AE189" s="3"/>
      <c r="AG189" s="3"/>
      <c r="AH189" s="3"/>
      <c r="AI189" s="3"/>
      <c r="AJ189" s="3"/>
      <c r="AK189" s="92"/>
      <c r="AL189" s="3"/>
      <c r="AM189" s="3"/>
      <c r="AN189" s="3"/>
      <c r="AO189" s="3"/>
      <c r="AP189" s="92"/>
      <c r="AQ189" s="3"/>
      <c r="AR189" s="3"/>
      <c r="AS189" s="3"/>
      <c r="AT189" s="3"/>
      <c r="AU189" s="92"/>
      <c r="AV189" s="3"/>
      <c r="AW189" s="3"/>
      <c r="AX189" s="3"/>
      <c r="AY189" s="3"/>
      <c r="BA189" s="3"/>
      <c r="BB189" s="3"/>
    </row>
    <row r="190" spans="1:54" ht="15">
      <c r="A190" s="3"/>
      <c r="B190" s="3"/>
      <c r="C190" s="3"/>
      <c r="D190" s="3"/>
      <c r="E190" s="4"/>
      <c r="F190" s="3"/>
      <c r="G190" s="3"/>
      <c r="H190" s="3"/>
      <c r="I190" s="3"/>
      <c r="J190" s="3"/>
      <c r="K190" s="3"/>
      <c r="L190" s="3"/>
      <c r="M190" s="3"/>
      <c r="N190" s="3"/>
      <c r="O190" s="148"/>
      <c r="P190" s="3"/>
      <c r="Q190" s="3"/>
      <c r="R190" s="3"/>
      <c r="S190" s="4"/>
      <c r="T190" s="3"/>
      <c r="U190" s="3"/>
      <c r="V190" s="3"/>
      <c r="W190" s="3"/>
      <c r="X190" s="3"/>
      <c r="Y190" s="3"/>
      <c r="Z190" s="3"/>
      <c r="AA190" s="3"/>
      <c r="AB190" s="3"/>
      <c r="AC190" s="3"/>
      <c r="AD190" s="3"/>
      <c r="AE190" s="3"/>
      <c r="AG190" s="3"/>
      <c r="AH190" s="3"/>
      <c r="AI190" s="3"/>
      <c r="AJ190" s="3"/>
      <c r="AK190" s="92"/>
      <c r="AL190" s="3"/>
      <c r="AM190" s="3"/>
      <c r="AN190" s="3"/>
      <c r="AO190" s="3"/>
      <c r="AP190" s="92"/>
      <c r="AQ190" s="3"/>
      <c r="AR190" s="3"/>
      <c r="AS190" s="3"/>
      <c r="AT190" s="3"/>
      <c r="AU190" s="92"/>
      <c r="AV190" s="3"/>
      <c r="AW190" s="3"/>
      <c r="AX190" s="3"/>
      <c r="AY190" s="3"/>
      <c r="BA190" s="3"/>
      <c r="BB190" s="3"/>
    </row>
    <row r="191" spans="1:54" ht="15">
      <c r="A191" s="3"/>
      <c r="B191" s="3"/>
      <c r="C191" s="3"/>
      <c r="D191" s="3"/>
      <c r="E191" s="4"/>
      <c r="F191" s="3"/>
      <c r="G191" s="3"/>
      <c r="H191" s="3"/>
      <c r="I191" s="3"/>
      <c r="J191" s="3"/>
      <c r="K191" s="3"/>
      <c r="L191" s="3"/>
      <c r="M191" s="3"/>
      <c r="N191" s="3"/>
      <c r="O191" s="148">
        <f>O188-O187</f>
        <v>0.415130615234375</v>
      </c>
      <c r="P191" s="3"/>
      <c r="Q191" s="3"/>
      <c r="R191" s="3"/>
      <c r="S191" s="4"/>
      <c r="T191" s="3"/>
      <c r="U191" s="3"/>
      <c r="V191" s="3"/>
      <c r="W191" s="3"/>
      <c r="X191" s="3"/>
      <c r="Y191" s="3"/>
      <c r="Z191" s="3"/>
      <c r="AA191" s="3"/>
      <c r="AB191" s="3"/>
      <c r="AC191" s="3"/>
      <c r="AD191" s="3"/>
      <c r="AE191" s="3"/>
      <c r="AG191" s="3"/>
      <c r="AH191" s="3"/>
      <c r="AI191" s="3"/>
      <c r="AJ191" s="3"/>
      <c r="AK191" s="92"/>
      <c r="AL191" s="3"/>
      <c r="AM191" s="3"/>
      <c r="AN191" s="3"/>
      <c r="AO191" s="3"/>
      <c r="AP191" s="92"/>
      <c r="AQ191" s="3"/>
      <c r="AR191" s="3"/>
      <c r="AS191" s="3"/>
      <c r="AT191" s="3"/>
      <c r="AU191" s="92"/>
      <c r="AV191" s="3"/>
      <c r="AW191" s="3"/>
      <c r="AX191" s="3"/>
      <c r="AY191" s="3"/>
      <c r="BA191" s="3"/>
      <c r="BB191" s="3"/>
    </row>
    <row r="192" spans="1:54" ht="15">
      <c r="A192" s="3"/>
      <c r="B192" s="3"/>
      <c r="C192" s="3"/>
      <c r="D192" s="3"/>
      <c r="E192" s="4"/>
      <c r="F192" s="3"/>
      <c r="G192" s="3"/>
      <c r="H192" s="3"/>
      <c r="I192" s="3"/>
      <c r="J192" s="3"/>
      <c r="K192" s="3"/>
      <c r="L192" s="3"/>
      <c r="M192" s="3"/>
      <c r="N192" s="3"/>
      <c r="O192" s="3"/>
      <c r="P192" s="3"/>
      <c r="Q192" s="3"/>
      <c r="R192" s="3"/>
      <c r="S192" s="4"/>
      <c r="T192" s="3"/>
      <c r="U192" s="3"/>
      <c r="V192" s="3"/>
      <c r="W192" s="3"/>
      <c r="X192" s="3"/>
      <c r="Y192" s="3"/>
      <c r="Z192" s="3"/>
      <c r="AA192" s="3"/>
      <c r="AB192" s="3"/>
      <c r="AC192" s="3"/>
      <c r="AD192" s="3"/>
      <c r="AE192" s="3"/>
      <c r="AG192" s="3"/>
      <c r="AH192" s="3"/>
      <c r="AI192" s="3"/>
      <c r="AJ192" s="3"/>
      <c r="AK192" s="92"/>
      <c r="AL192" s="3"/>
      <c r="AM192" s="3"/>
      <c r="AN192" s="3"/>
      <c r="AO192" s="3"/>
      <c r="AP192" s="92"/>
      <c r="AQ192" s="3"/>
      <c r="AR192" s="3"/>
      <c r="AS192" s="3"/>
      <c r="AT192" s="3"/>
      <c r="AU192" s="92"/>
      <c r="AV192" s="3"/>
      <c r="AW192" s="60"/>
      <c r="AX192" s="3"/>
      <c r="AY192" s="3"/>
      <c r="BA192" s="3"/>
      <c r="BB192" s="3"/>
    </row>
    <row r="193" spans="1:54" ht="15">
      <c r="A193" s="3"/>
      <c r="B193" s="3"/>
      <c r="C193" s="3"/>
      <c r="D193" s="3"/>
      <c r="E193" s="4"/>
      <c r="F193" s="3"/>
      <c r="G193" s="3"/>
      <c r="H193" s="3"/>
      <c r="I193" s="3"/>
      <c r="J193" s="3"/>
      <c r="K193" s="3"/>
      <c r="L193" s="3"/>
      <c r="M193" s="3"/>
      <c r="N193" s="3"/>
      <c r="O193" s="3"/>
      <c r="P193" s="3"/>
      <c r="Q193" s="3"/>
      <c r="R193" s="3"/>
      <c r="S193" s="4"/>
      <c r="T193" s="3"/>
      <c r="U193" s="3"/>
      <c r="V193" s="3"/>
      <c r="W193" s="3"/>
      <c r="X193" s="3"/>
      <c r="Y193" s="3"/>
      <c r="Z193" s="3"/>
      <c r="AA193" s="3"/>
      <c r="AB193" s="3"/>
      <c r="AC193" s="3"/>
      <c r="AD193" s="3"/>
      <c r="AE193" s="3"/>
      <c r="AG193" s="3"/>
      <c r="AH193" s="3"/>
      <c r="AI193" s="3"/>
      <c r="AJ193" s="3"/>
      <c r="AK193" s="92"/>
      <c r="AL193" s="3"/>
      <c r="AM193" s="3"/>
      <c r="AN193" s="3"/>
      <c r="AO193" s="3"/>
      <c r="AP193" s="92"/>
      <c r="AQ193" s="3"/>
      <c r="AR193" s="3"/>
      <c r="AS193" s="3"/>
      <c r="AT193" s="3"/>
      <c r="AU193" s="92"/>
      <c r="AV193" s="3"/>
      <c r="AW193" s="3"/>
      <c r="AX193" s="3"/>
      <c r="AY193" s="3"/>
      <c r="BA193" s="3"/>
      <c r="BB193" s="3"/>
    </row>
    <row r="194" spans="1:54" ht="15">
      <c r="A194" s="3"/>
      <c r="B194" s="3"/>
      <c r="C194" s="3"/>
      <c r="D194" s="3"/>
      <c r="E194" s="4"/>
      <c r="F194" s="3"/>
      <c r="G194" s="3"/>
      <c r="H194" s="3"/>
      <c r="I194" s="3"/>
      <c r="J194" s="3"/>
      <c r="K194" s="3"/>
      <c r="L194" s="3"/>
      <c r="M194" s="3"/>
      <c r="N194" s="3"/>
      <c r="O194" s="3"/>
      <c r="P194" s="3"/>
      <c r="Q194" s="3"/>
      <c r="R194" s="3"/>
      <c r="S194" s="4"/>
      <c r="T194" s="3"/>
      <c r="U194" s="3"/>
      <c r="V194" s="3"/>
      <c r="W194" s="3"/>
      <c r="X194" s="3"/>
      <c r="Y194" s="3"/>
      <c r="Z194" s="3"/>
      <c r="AA194" s="3"/>
      <c r="AB194" s="3"/>
      <c r="AC194" s="3"/>
      <c r="AD194" s="3"/>
      <c r="AE194" s="3"/>
      <c r="AG194" s="3"/>
      <c r="AH194" s="3"/>
      <c r="AI194" s="3"/>
      <c r="AJ194" s="3"/>
      <c r="AK194" s="92"/>
      <c r="AL194" s="3"/>
      <c r="AM194" s="3"/>
      <c r="AN194" s="3"/>
      <c r="AO194" s="3"/>
      <c r="AP194" s="92"/>
      <c r="AQ194" s="3"/>
      <c r="AR194" s="3"/>
      <c r="AS194" s="3"/>
      <c r="AT194" s="3"/>
      <c r="AU194" s="92"/>
      <c r="AV194" s="3"/>
      <c r="AW194" s="3"/>
      <c r="AX194" s="3"/>
      <c r="AY194" s="3"/>
      <c r="BA194" s="3"/>
      <c r="BB194" s="3"/>
    </row>
    <row r="195" spans="1:54" ht="15">
      <c r="A195" s="3"/>
      <c r="B195" s="3"/>
      <c r="C195" s="3"/>
      <c r="D195" s="3"/>
      <c r="E195" s="4"/>
      <c r="F195" s="3"/>
      <c r="G195" s="3"/>
      <c r="H195" s="3"/>
      <c r="I195" s="3"/>
      <c r="J195" s="3"/>
      <c r="K195" s="3"/>
      <c r="L195" s="3"/>
      <c r="M195" s="3"/>
      <c r="N195" s="3"/>
      <c r="O195" s="3"/>
      <c r="P195" s="3"/>
      <c r="Q195" s="3"/>
      <c r="R195" s="3"/>
      <c r="S195" s="4"/>
      <c r="T195" s="3"/>
      <c r="U195" s="3"/>
      <c r="V195" s="3"/>
      <c r="W195" s="3"/>
      <c r="X195" s="3"/>
      <c r="Y195" s="3"/>
      <c r="Z195" s="3"/>
      <c r="AA195" s="3"/>
      <c r="AB195" s="3"/>
      <c r="AC195" s="3"/>
      <c r="AD195" s="3"/>
      <c r="AE195" s="3"/>
      <c r="AG195" s="3"/>
      <c r="AH195" s="3"/>
      <c r="AI195" s="3"/>
      <c r="AJ195" s="3"/>
      <c r="AK195" s="92"/>
      <c r="AL195" s="3"/>
      <c r="AM195" s="3"/>
      <c r="AN195" s="3"/>
      <c r="AO195" s="3"/>
      <c r="AP195" s="92"/>
      <c r="AQ195" s="3"/>
      <c r="AR195" s="3"/>
      <c r="AS195" s="3"/>
      <c r="AT195" s="3"/>
      <c r="AU195" s="92"/>
      <c r="AV195" s="3"/>
      <c r="AW195" s="3"/>
      <c r="AX195" s="3"/>
      <c r="AY195" s="3"/>
      <c r="BA195" s="3"/>
      <c r="BB195" s="3"/>
    </row>
    <row r="196" spans="1:54" ht="15">
      <c r="A196" s="3"/>
      <c r="B196" s="3"/>
      <c r="C196" s="3"/>
      <c r="D196" s="3"/>
      <c r="E196" s="4"/>
      <c r="F196" s="3"/>
      <c r="G196" s="3"/>
      <c r="H196" s="3"/>
      <c r="I196" s="3"/>
      <c r="J196" s="3"/>
      <c r="K196" s="3"/>
      <c r="L196" s="3"/>
      <c r="M196" s="3"/>
      <c r="N196" s="3"/>
      <c r="O196" s="3"/>
      <c r="P196" s="3"/>
      <c r="Q196" s="3"/>
      <c r="R196" s="3"/>
      <c r="S196" s="4"/>
      <c r="T196" s="3"/>
      <c r="U196" s="3"/>
      <c r="V196" s="3"/>
      <c r="W196" s="3"/>
      <c r="X196" s="3"/>
      <c r="Y196" s="3"/>
      <c r="Z196" s="3"/>
      <c r="AA196" s="3"/>
      <c r="AB196" s="3"/>
      <c r="AC196" s="3"/>
      <c r="AD196" s="3"/>
      <c r="AE196" s="3"/>
      <c r="AG196" s="3"/>
      <c r="AH196" s="3"/>
      <c r="AI196" s="3"/>
      <c r="AJ196" s="3"/>
      <c r="AK196" s="92"/>
      <c r="AL196" s="3"/>
      <c r="AM196" s="3"/>
      <c r="AN196" s="3"/>
      <c r="AO196" s="3"/>
      <c r="AP196" s="92"/>
      <c r="AQ196" s="3"/>
      <c r="AR196" s="3"/>
      <c r="AS196" s="3"/>
      <c r="AT196" s="3"/>
      <c r="AU196" s="92"/>
      <c r="AV196" s="3"/>
      <c r="AW196" s="3"/>
      <c r="AX196" s="3"/>
      <c r="AY196" s="3"/>
      <c r="BA196" s="3"/>
      <c r="BB196" s="3"/>
    </row>
    <row r="197" spans="1:54" ht="15">
      <c r="A197" s="3"/>
      <c r="B197" s="3"/>
      <c r="C197" s="3"/>
      <c r="D197" s="3"/>
      <c r="E197" s="4"/>
      <c r="F197" s="3"/>
      <c r="G197" s="3"/>
      <c r="H197" s="3"/>
      <c r="I197" s="3"/>
      <c r="J197" s="3"/>
      <c r="K197" s="3"/>
      <c r="L197" s="3"/>
      <c r="M197" s="3"/>
      <c r="N197" s="3"/>
      <c r="O197" s="3"/>
      <c r="P197" s="3"/>
      <c r="Q197" s="3"/>
      <c r="R197" s="3"/>
      <c r="S197" s="4"/>
      <c r="T197" s="3"/>
      <c r="U197" s="3"/>
      <c r="V197" s="3"/>
      <c r="W197" s="3"/>
      <c r="X197" s="3"/>
      <c r="Y197" s="3"/>
      <c r="Z197" s="3"/>
      <c r="AA197" s="3"/>
      <c r="AB197" s="3"/>
      <c r="AC197" s="3"/>
      <c r="AD197" s="3"/>
      <c r="AE197" s="3"/>
      <c r="AG197" s="3"/>
      <c r="AH197" s="3"/>
      <c r="AI197" s="3"/>
      <c r="AJ197" s="3"/>
      <c r="AK197" s="92"/>
      <c r="AL197" s="3"/>
      <c r="AM197" s="3"/>
      <c r="AN197" s="3"/>
      <c r="AO197" s="3"/>
      <c r="AP197" s="92"/>
      <c r="AQ197" s="3"/>
      <c r="AR197" s="3"/>
      <c r="AS197" s="3"/>
      <c r="AT197" s="3"/>
      <c r="AU197" s="92"/>
      <c r="AV197" s="3"/>
      <c r="AW197" s="3"/>
      <c r="AX197" s="3"/>
      <c r="AY197" s="3"/>
      <c r="BA197" s="3"/>
      <c r="BB197" s="3"/>
    </row>
    <row r="198" spans="1:54" ht="15">
      <c r="A198" s="3"/>
      <c r="B198" s="3"/>
      <c r="C198" s="3"/>
      <c r="D198" s="3"/>
      <c r="E198" s="4"/>
      <c r="F198" s="3"/>
      <c r="G198" s="3"/>
      <c r="H198" s="3"/>
      <c r="I198" s="3"/>
      <c r="J198" s="3"/>
      <c r="K198" s="3"/>
      <c r="L198" s="3"/>
      <c r="M198" s="3"/>
      <c r="N198" s="3"/>
      <c r="O198" s="3"/>
      <c r="P198" s="3"/>
      <c r="Q198" s="3"/>
      <c r="R198" s="3"/>
      <c r="S198" s="4"/>
      <c r="T198" s="3"/>
      <c r="U198" s="3"/>
      <c r="V198" s="3"/>
      <c r="W198" s="3"/>
      <c r="X198" s="3"/>
      <c r="Y198" s="3"/>
      <c r="Z198" s="3"/>
      <c r="AA198" s="3"/>
      <c r="AB198" s="3"/>
      <c r="AC198" s="3"/>
      <c r="AD198" s="3"/>
      <c r="AE198" s="3"/>
      <c r="AG198" s="3"/>
      <c r="AH198" s="3"/>
      <c r="AI198" s="3"/>
      <c r="AJ198" s="3"/>
      <c r="AK198" s="92"/>
      <c r="AL198" s="3"/>
      <c r="AM198" s="3"/>
      <c r="AN198" s="3"/>
      <c r="AO198" s="3"/>
      <c r="AP198" s="92"/>
      <c r="AQ198" s="3"/>
      <c r="AR198" s="3"/>
      <c r="AS198" s="3"/>
      <c r="AT198" s="3"/>
      <c r="AU198" s="92"/>
      <c r="AV198" s="3"/>
      <c r="AW198" s="3"/>
      <c r="AX198" s="3"/>
      <c r="AY198" s="3"/>
      <c r="BA198" s="3"/>
      <c r="BB198" s="3"/>
    </row>
    <row r="199" spans="1:54" ht="15">
      <c r="A199" s="3"/>
      <c r="B199" s="3"/>
      <c r="C199" s="3"/>
      <c r="D199" s="3"/>
      <c r="E199" s="4"/>
      <c r="F199" s="3"/>
      <c r="G199" s="3"/>
      <c r="H199" s="3"/>
      <c r="I199" s="3"/>
      <c r="J199" s="3"/>
      <c r="K199" s="3"/>
      <c r="L199" s="3"/>
      <c r="M199" s="3"/>
      <c r="N199" s="3"/>
      <c r="O199" s="3"/>
      <c r="P199" s="3"/>
      <c r="Q199" s="3"/>
      <c r="R199" s="3"/>
      <c r="S199" s="4"/>
      <c r="T199" s="3"/>
      <c r="U199" s="3"/>
      <c r="V199" s="3"/>
      <c r="W199" s="3"/>
      <c r="X199" s="3"/>
      <c r="Y199" s="3"/>
      <c r="Z199" s="3"/>
      <c r="AA199" s="3"/>
      <c r="AB199" s="3"/>
      <c r="AC199" s="3"/>
      <c r="AD199" s="3"/>
      <c r="AE199" s="3"/>
      <c r="AG199" s="3"/>
      <c r="AH199" s="3"/>
      <c r="AI199" s="3"/>
      <c r="AJ199" s="3"/>
      <c r="AK199" s="92"/>
      <c r="AL199" s="3"/>
      <c r="AM199" s="3"/>
      <c r="AN199" s="3"/>
      <c r="AO199" s="3"/>
      <c r="AP199" s="92"/>
      <c r="AQ199" s="3"/>
      <c r="AR199" s="3"/>
      <c r="AS199" s="3"/>
      <c r="AT199" s="3"/>
      <c r="AU199" s="92"/>
      <c r="AV199" s="3"/>
      <c r="AW199" s="3"/>
      <c r="AX199" s="3"/>
      <c r="AY199" s="3"/>
      <c r="BA199" s="3"/>
      <c r="BB199" s="3"/>
    </row>
    <row r="200" spans="1:54" ht="15">
      <c r="A200" s="3"/>
      <c r="B200" s="3"/>
      <c r="C200" s="3"/>
      <c r="D200" s="3"/>
      <c r="E200" s="4"/>
      <c r="F200" s="3"/>
      <c r="G200" s="3"/>
      <c r="H200" s="3"/>
      <c r="I200" s="3"/>
      <c r="J200" s="3"/>
      <c r="K200" s="3"/>
      <c r="L200" s="3"/>
      <c r="M200" s="3"/>
      <c r="N200" s="3"/>
      <c r="O200" s="3"/>
      <c r="P200" s="3"/>
      <c r="Q200" s="3"/>
      <c r="R200" s="3"/>
      <c r="S200" s="4"/>
      <c r="T200" s="3"/>
      <c r="U200" s="3"/>
      <c r="V200" s="3"/>
      <c r="W200" s="3"/>
      <c r="X200" s="3"/>
      <c r="Y200" s="3"/>
      <c r="Z200" s="3"/>
      <c r="AA200" s="3"/>
      <c r="AB200" s="3"/>
      <c r="AC200" s="3"/>
      <c r="AD200" s="3"/>
      <c r="AE200" s="3"/>
      <c r="AG200" s="3"/>
      <c r="AH200" s="3"/>
      <c r="AI200" s="3"/>
      <c r="AJ200" s="3"/>
      <c r="AK200" s="92"/>
      <c r="AL200" s="3"/>
      <c r="AM200" s="3"/>
      <c r="AN200" s="3"/>
      <c r="AO200" s="3"/>
      <c r="AP200" s="92"/>
      <c r="AQ200" s="3"/>
      <c r="AR200" s="3"/>
      <c r="AS200" s="3"/>
      <c r="AT200" s="3"/>
      <c r="AU200" s="92"/>
      <c r="AV200" s="3"/>
      <c r="AW200" s="3"/>
      <c r="AX200" s="3"/>
      <c r="AY200" s="3"/>
      <c r="BA200" s="3"/>
      <c r="BB200" s="3"/>
    </row>
    <row r="201" spans="1:54" ht="15">
      <c r="A201" s="3"/>
      <c r="B201" s="3"/>
      <c r="C201" s="3"/>
      <c r="D201" s="3"/>
      <c r="E201" s="4"/>
      <c r="F201" s="3"/>
      <c r="G201" s="3"/>
      <c r="H201" s="3"/>
      <c r="I201" s="3"/>
      <c r="J201" s="3"/>
      <c r="K201" s="3"/>
      <c r="L201" s="3"/>
      <c r="M201" s="3"/>
      <c r="N201" s="3"/>
      <c r="O201" s="3"/>
      <c r="P201" s="3"/>
      <c r="Q201" s="3"/>
      <c r="R201" s="3"/>
      <c r="S201" s="4"/>
      <c r="T201" s="3"/>
      <c r="U201" s="3"/>
      <c r="V201" s="3"/>
      <c r="W201" s="3"/>
      <c r="X201" s="3"/>
      <c r="Y201" s="3"/>
      <c r="Z201" s="3"/>
      <c r="AA201" s="3"/>
      <c r="AB201" s="3"/>
      <c r="AC201" s="3"/>
      <c r="AD201" s="3"/>
      <c r="AE201" s="3"/>
      <c r="AG201" s="3"/>
      <c r="AH201" s="3"/>
      <c r="AI201" s="3"/>
      <c r="AJ201" s="3"/>
      <c r="AK201" s="92"/>
      <c r="AL201" s="3"/>
      <c r="AM201" s="3"/>
      <c r="AN201" s="3"/>
      <c r="AO201" s="3"/>
      <c r="AP201" s="92"/>
      <c r="AQ201" s="3"/>
      <c r="AR201" s="3"/>
      <c r="AS201" s="3"/>
      <c r="AT201" s="3"/>
      <c r="AU201" s="92"/>
      <c r="AV201" s="3"/>
      <c r="AW201" s="3"/>
      <c r="AX201" s="3"/>
      <c r="AY201" s="3"/>
      <c r="BA201" s="3"/>
      <c r="BB201" s="3"/>
    </row>
    <row r="202" spans="1:54" ht="15">
      <c r="A202" s="3"/>
      <c r="B202" s="3"/>
      <c r="C202" s="3"/>
      <c r="D202" s="3"/>
      <c r="E202" s="4"/>
      <c r="F202" s="3"/>
      <c r="G202" s="3"/>
      <c r="H202" s="3"/>
      <c r="I202" s="3"/>
      <c r="J202" s="3"/>
      <c r="K202" s="3"/>
      <c r="L202" s="3"/>
      <c r="M202" s="3"/>
      <c r="N202" s="3"/>
      <c r="O202" s="3"/>
      <c r="P202" s="3"/>
      <c r="Q202" s="3"/>
      <c r="R202" s="3"/>
      <c r="S202" s="4"/>
      <c r="T202" s="3"/>
      <c r="U202" s="3"/>
      <c r="V202" s="3"/>
      <c r="W202" s="3"/>
      <c r="X202" s="3"/>
      <c r="Y202" s="3"/>
      <c r="Z202" s="3"/>
      <c r="AA202" s="3"/>
      <c r="AB202" s="3"/>
      <c r="AC202" s="3"/>
      <c r="AD202" s="3"/>
      <c r="AE202" s="3"/>
      <c r="AG202" s="3"/>
      <c r="AH202" s="3"/>
      <c r="AI202" s="3"/>
      <c r="AJ202" s="3"/>
      <c r="AK202" s="92"/>
      <c r="AL202" s="3"/>
      <c r="AM202" s="3"/>
      <c r="AN202" s="3"/>
      <c r="AO202" s="3"/>
      <c r="AP202" s="92"/>
      <c r="AQ202" s="3"/>
      <c r="AR202" s="3"/>
      <c r="AS202" s="3"/>
      <c r="AT202" s="3"/>
      <c r="AU202" s="92"/>
      <c r="AV202" s="3"/>
      <c r="AW202" s="3"/>
      <c r="AX202" s="3"/>
      <c r="AY202" s="3"/>
      <c r="BA202" s="3"/>
      <c r="BB202" s="3"/>
    </row>
    <row r="203" spans="1:54" ht="15">
      <c r="A203" s="3"/>
      <c r="B203" s="3"/>
      <c r="C203" s="3"/>
      <c r="D203" s="3"/>
      <c r="E203" s="4"/>
      <c r="F203" s="3"/>
      <c r="G203" s="3"/>
      <c r="H203" s="3"/>
      <c r="I203" s="3"/>
      <c r="J203" s="3"/>
      <c r="K203" s="3"/>
      <c r="L203" s="3"/>
      <c r="M203" s="3"/>
      <c r="N203" s="3"/>
      <c r="O203" s="3"/>
      <c r="P203" s="3"/>
      <c r="Q203" s="3"/>
      <c r="R203" s="3"/>
      <c r="S203" s="4"/>
      <c r="T203" s="3"/>
      <c r="U203" s="3"/>
      <c r="V203" s="3"/>
      <c r="W203" s="3"/>
      <c r="X203" s="3"/>
      <c r="Y203" s="3"/>
      <c r="Z203" s="3"/>
      <c r="AA203" s="3"/>
      <c r="AB203" s="3"/>
      <c r="AC203" s="3"/>
      <c r="AD203" s="3"/>
      <c r="AE203" s="3"/>
      <c r="AG203" s="3"/>
      <c r="AH203" s="3"/>
      <c r="AI203" s="3"/>
      <c r="AJ203" s="3"/>
      <c r="AK203" s="92"/>
      <c r="AL203" s="3"/>
      <c r="AM203" s="3"/>
      <c r="AN203" s="3"/>
      <c r="AO203" s="3"/>
      <c r="AP203" s="92"/>
      <c r="AQ203" s="3"/>
      <c r="AR203" s="3"/>
      <c r="AS203" s="3"/>
      <c r="AT203" s="3"/>
      <c r="AU203" s="92"/>
      <c r="AV203" s="3"/>
      <c r="AW203" s="3"/>
      <c r="AX203" s="3"/>
      <c r="AY203" s="3"/>
      <c r="BA203" s="3"/>
      <c r="BB203" s="3"/>
    </row>
    <row r="204" spans="1:54" ht="15">
      <c r="A204" s="3"/>
      <c r="B204" s="3"/>
      <c r="C204" s="3"/>
      <c r="D204" s="3"/>
      <c r="E204" s="4"/>
      <c r="F204" s="3"/>
      <c r="G204" s="3"/>
      <c r="H204" s="3"/>
      <c r="I204" s="3"/>
      <c r="J204" s="3"/>
      <c r="K204" s="3"/>
      <c r="L204" s="3"/>
      <c r="M204" s="3"/>
      <c r="N204" s="3"/>
      <c r="O204" s="3"/>
      <c r="P204" s="3"/>
      <c r="Q204" s="3"/>
      <c r="R204" s="3"/>
      <c r="S204" s="4"/>
      <c r="T204" s="3"/>
      <c r="U204" s="3"/>
      <c r="V204" s="3"/>
      <c r="W204" s="3"/>
      <c r="X204" s="3"/>
      <c r="Y204" s="3"/>
      <c r="Z204" s="3"/>
      <c r="AA204" s="3"/>
      <c r="AB204" s="3"/>
      <c r="AC204" s="3"/>
      <c r="AD204" s="3"/>
      <c r="AE204" s="3"/>
      <c r="AG204" s="3"/>
      <c r="AH204" s="3"/>
      <c r="AI204" s="3"/>
      <c r="AJ204" s="3"/>
      <c r="AK204" s="92"/>
      <c r="AL204" s="3"/>
      <c r="AM204" s="3"/>
      <c r="AN204" s="3"/>
      <c r="AO204" s="3"/>
      <c r="AP204" s="92"/>
      <c r="AQ204" s="3"/>
      <c r="AR204" s="3"/>
      <c r="AS204" s="3"/>
      <c r="AT204" s="3"/>
      <c r="AU204" s="92"/>
      <c r="AV204" s="3"/>
      <c r="AW204" s="3"/>
      <c r="AX204" s="3"/>
      <c r="AY204" s="3"/>
      <c r="BA204" s="3"/>
      <c r="BB204" s="3"/>
    </row>
    <row r="205" spans="1:54" ht="15">
      <c r="A205" s="3"/>
      <c r="B205" s="3"/>
      <c r="C205" s="3"/>
      <c r="D205" s="3"/>
      <c r="E205" s="4"/>
      <c r="F205" s="3"/>
      <c r="G205" s="3"/>
      <c r="H205" s="3"/>
      <c r="I205" s="3"/>
      <c r="J205" s="3"/>
      <c r="K205" s="3"/>
      <c r="L205" s="3"/>
      <c r="M205" s="3"/>
      <c r="N205" s="3"/>
      <c r="O205" s="3"/>
      <c r="P205" s="3"/>
      <c r="Q205" s="3"/>
      <c r="R205" s="3"/>
      <c r="S205" s="4"/>
      <c r="T205" s="3"/>
      <c r="U205" s="3"/>
      <c r="V205" s="3"/>
      <c r="W205" s="3"/>
      <c r="X205" s="3"/>
      <c r="Y205" s="3"/>
      <c r="Z205" s="3"/>
      <c r="AA205" s="3"/>
      <c r="AB205" s="3"/>
      <c r="AC205" s="3"/>
      <c r="AD205" s="3"/>
      <c r="AE205" s="3"/>
      <c r="AG205" s="3"/>
      <c r="AH205" s="3"/>
      <c r="AI205" s="3"/>
      <c r="AJ205" s="3"/>
      <c r="AK205" s="92"/>
      <c r="AL205" s="3"/>
      <c r="AM205" s="3"/>
      <c r="AN205" s="3"/>
      <c r="AO205" s="3"/>
      <c r="AP205" s="92"/>
      <c r="AQ205" s="3"/>
      <c r="AR205" s="3"/>
      <c r="AS205" s="3"/>
      <c r="AT205" s="3"/>
      <c r="AU205" s="92"/>
      <c r="AV205" s="3"/>
      <c r="AW205" s="3"/>
      <c r="AX205" s="3"/>
      <c r="AY205" s="3"/>
      <c r="BA205" s="3"/>
      <c r="BB205" s="3"/>
    </row>
    <row r="206" spans="1:54" ht="15">
      <c r="A206" s="3"/>
      <c r="B206" s="3"/>
      <c r="C206" s="3"/>
      <c r="D206" s="3"/>
      <c r="E206" s="4"/>
      <c r="F206" s="3"/>
      <c r="G206" s="3"/>
      <c r="H206" s="3"/>
      <c r="I206" s="3"/>
      <c r="J206" s="3"/>
      <c r="K206" s="3"/>
      <c r="L206" s="3"/>
      <c r="M206" s="3"/>
      <c r="N206" s="3"/>
      <c r="O206" s="3"/>
      <c r="P206" s="3"/>
      <c r="Q206" s="3"/>
      <c r="R206" s="3"/>
      <c r="S206" s="4"/>
      <c r="T206" s="3"/>
      <c r="U206" s="3"/>
      <c r="V206" s="3"/>
      <c r="W206" s="3"/>
      <c r="X206" s="3"/>
      <c r="Y206" s="3"/>
      <c r="Z206" s="3"/>
      <c r="AA206" s="3"/>
      <c r="AB206" s="3"/>
      <c r="AC206" s="3"/>
      <c r="AD206" s="3"/>
      <c r="AE206" s="3"/>
      <c r="AG206" s="3"/>
      <c r="AH206" s="3"/>
      <c r="AI206" s="3"/>
      <c r="AJ206" s="3"/>
      <c r="AK206" s="92"/>
      <c r="AL206" s="3"/>
      <c r="AM206" s="3"/>
      <c r="AN206" s="3"/>
      <c r="AO206" s="3"/>
      <c r="AP206" s="92"/>
      <c r="AQ206" s="3"/>
      <c r="AR206" s="3"/>
      <c r="AS206" s="3"/>
      <c r="AT206" s="3"/>
      <c r="AU206" s="92"/>
      <c r="AV206" s="3"/>
      <c r="AW206" s="3"/>
      <c r="AX206" s="3"/>
      <c r="AY206" s="3"/>
      <c r="BA206" s="3"/>
      <c r="BB206" s="3"/>
    </row>
    <row r="207" spans="1:54" ht="15">
      <c r="A207" s="3"/>
      <c r="B207" s="3"/>
      <c r="C207" s="3"/>
      <c r="D207" s="3"/>
      <c r="E207" s="4"/>
      <c r="F207" s="3"/>
      <c r="G207" s="3"/>
      <c r="H207" s="3"/>
      <c r="I207" s="3"/>
      <c r="J207" s="3"/>
      <c r="K207" s="3"/>
      <c r="L207" s="3"/>
      <c r="M207" s="3"/>
      <c r="N207" s="3"/>
      <c r="O207" s="3"/>
      <c r="P207" s="3"/>
      <c r="Q207" s="3"/>
      <c r="R207" s="3"/>
      <c r="S207" s="4"/>
      <c r="T207" s="3"/>
      <c r="U207" s="3"/>
      <c r="V207" s="3"/>
      <c r="W207" s="3"/>
      <c r="X207" s="3"/>
      <c r="Y207" s="3"/>
      <c r="Z207" s="3"/>
      <c r="AA207" s="3"/>
      <c r="AB207" s="3"/>
      <c r="AC207" s="3"/>
      <c r="AD207" s="3"/>
      <c r="AE207" s="3"/>
      <c r="AG207" s="3"/>
      <c r="AH207" s="3"/>
      <c r="AI207" s="3"/>
      <c r="AJ207" s="3"/>
      <c r="AK207" s="92"/>
      <c r="AL207" s="3"/>
      <c r="AM207" s="3"/>
      <c r="AN207" s="3"/>
      <c r="AO207" s="3"/>
      <c r="AP207" s="92"/>
      <c r="AQ207" s="3"/>
      <c r="AR207" s="3"/>
      <c r="AS207" s="3"/>
      <c r="AT207" s="3"/>
      <c r="AU207" s="92"/>
      <c r="AV207" s="3"/>
      <c r="AW207" s="3"/>
      <c r="AX207" s="3"/>
      <c r="AY207" s="3"/>
      <c r="BA207" s="3"/>
      <c r="BB207" s="3"/>
    </row>
    <row r="208" spans="1:54" ht="15">
      <c r="A208" s="3"/>
      <c r="B208" s="3"/>
      <c r="C208" s="3"/>
      <c r="D208" s="3"/>
      <c r="E208" s="4"/>
      <c r="F208" s="3"/>
      <c r="G208" s="3"/>
      <c r="H208" s="3"/>
      <c r="I208" s="3"/>
      <c r="J208" s="3"/>
      <c r="K208" s="3"/>
      <c r="L208" s="3"/>
      <c r="M208" s="3"/>
      <c r="N208" s="3"/>
      <c r="O208" s="3"/>
      <c r="P208" s="3"/>
      <c r="Q208" s="3"/>
      <c r="R208" s="3"/>
      <c r="S208" s="4"/>
      <c r="T208" s="3"/>
      <c r="U208" s="3"/>
      <c r="V208" s="3"/>
      <c r="W208" s="3"/>
      <c r="X208" s="3"/>
      <c r="Y208" s="3"/>
      <c r="Z208" s="3"/>
      <c r="AA208" s="3"/>
      <c r="AB208" s="3"/>
      <c r="AC208" s="3"/>
      <c r="AD208" s="3"/>
      <c r="AE208" s="3"/>
      <c r="AG208" s="3"/>
      <c r="AH208" s="3"/>
      <c r="AI208" s="3"/>
      <c r="AJ208" s="3"/>
      <c r="AK208" s="92"/>
      <c r="AL208" s="3"/>
      <c r="AM208" s="3"/>
      <c r="AN208" s="3"/>
      <c r="AO208" s="3"/>
      <c r="AP208" s="92"/>
      <c r="AQ208" s="3"/>
      <c r="AR208" s="3"/>
      <c r="AS208" s="3"/>
      <c r="AT208" s="3"/>
      <c r="AU208" s="92"/>
      <c r="AV208" s="3"/>
      <c r="AW208" s="3"/>
      <c r="AX208" s="3"/>
      <c r="AY208" s="3"/>
      <c r="BA208" s="3"/>
      <c r="BB208" s="3"/>
    </row>
    <row r="209" spans="1:54" ht="15">
      <c r="A209" s="3"/>
      <c r="B209" s="3"/>
      <c r="C209" s="3"/>
      <c r="D209" s="3"/>
      <c r="E209" s="4"/>
      <c r="F209" s="3"/>
      <c r="G209" s="3"/>
      <c r="H209" s="3"/>
      <c r="I209" s="3"/>
      <c r="J209" s="3"/>
      <c r="K209" s="3"/>
      <c r="L209" s="3"/>
      <c r="M209" s="3"/>
      <c r="N209" s="3"/>
      <c r="O209" s="3"/>
      <c r="P209" s="3"/>
      <c r="Q209" s="3"/>
      <c r="R209" s="3"/>
      <c r="S209" s="4"/>
      <c r="T209" s="3"/>
      <c r="U209" s="3"/>
      <c r="V209" s="3"/>
      <c r="W209" s="3"/>
      <c r="X209" s="3"/>
      <c r="Y209" s="3"/>
      <c r="Z209" s="3"/>
      <c r="AA209" s="3"/>
      <c r="AB209" s="3"/>
      <c r="AC209" s="3"/>
      <c r="AD209" s="3"/>
      <c r="AE209" s="3"/>
      <c r="AG209" s="3"/>
      <c r="AH209" s="3"/>
      <c r="AI209" s="3"/>
      <c r="AJ209" s="3"/>
      <c r="AK209" s="92"/>
      <c r="AL209" s="3"/>
      <c r="AM209" s="3"/>
      <c r="AN209" s="3"/>
      <c r="AO209" s="3"/>
      <c r="AP209" s="92"/>
      <c r="AQ209" s="3"/>
      <c r="AR209" s="3"/>
      <c r="AS209" s="3"/>
      <c r="AT209" s="3"/>
      <c r="AU209" s="92"/>
      <c r="AV209" s="3"/>
      <c r="AW209" s="3"/>
      <c r="AX209" s="3"/>
      <c r="AY209" s="3"/>
      <c r="BA209" s="3"/>
      <c r="BB209" s="3"/>
    </row>
    <row r="210" spans="1:54" ht="15">
      <c r="A210" s="3"/>
      <c r="B210" s="3"/>
      <c r="C210" s="3"/>
      <c r="D210" s="3"/>
      <c r="E210" s="4"/>
      <c r="F210" s="3"/>
      <c r="G210" s="3"/>
      <c r="H210" s="3"/>
      <c r="I210" s="3"/>
      <c r="J210" s="3"/>
      <c r="K210" s="3"/>
      <c r="L210" s="3"/>
      <c r="M210" s="3"/>
      <c r="N210" s="3"/>
      <c r="O210" s="3"/>
      <c r="P210" s="3"/>
      <c r="Q210" s="3"/>
      <c r="R210" s="3"/>
      <c r="S210" s="4"/>
      <c r="T210" s="3"/>
      <c r="U210" s="3"/>
      <c r="V210" s="3"/>
      <c r="W210" s="3"/>
      <c r="X210" s="3"/>
      <c r="Y210" s="3"/>
      <c r="Z210" s="3"/>
      <c r="AA210" s="3"/>
      <c r="AB210" s="3"/>
      <c r="AC210" s="3"/>
      <c r="AD210" s="3"/>
      <c r="AE210" s="3"/>
      <c r="AG210" s="3"/>
      <c r="AH210" s="3"/>
      <c r="AI210" s="3"/>
      <c r="AJ210" s="3"/>
      <c r="AK210" s="92"/>
      <c r="AL210" s="3"/>
      <c r="AM210" s="3"/>
      <c r="AN210" s="3"/>
      <c r="AO210" s="3"/>
      <c r="AP210" s="92"/>
      <c r="AQ210" s="3"/>
      <c r="AR210" s="3"/>
      <c r="AS210" s="3"/>
      <c r="AT210" s="3"/>
      <c r="AU210" s="92"/>
      <c r="AV210" s="3"/>
      <c r="AW210" s="3"/>
      <c r="AX210" s="3"/>
      <c r="AY210" s="3"/>
      <c r="BA210" s="3"/>
      <c r="BB210" s="3"/>
    </row>
    <row r="211" spans="1:54" ht="15">
      <c r="A211" s="3"/>
      <c r="B211" s="3"/>
      <c r="C211" s="3"/>
      <c r="D211" s="3"/>
      <c r="E211" s="4"/>
      <c r="F211" s="3"/>
      <c r="G211" s="3"/>
      <c r="H211" s="3"/>
      <c r="I211" s="3"/>
      <c r="J211" s="3"/>
      <c r="K211" s="3"/>
      <c r="L211" s="3"/>
      <c r="M211" s="3"/>
      <c r="N211" s="3"/>
      <c r="O211" s="3"/>
      <c r="P211" s="3"/>
      <c r="Q211" s="3"/>
      <c r="R211" s="3"/>
      <c r="S211" s="4"/>
      <c r="T211" s="3"/>
      <c r="U211" s="3"/>
      <c r="V211" s="3"/>
      <c r="W211" s="3"/>
      <c r="X211" s="3"/>
      <c r="Y211" s="3"/>
      <c r="Z211" s="3"/>
      <c r="AA211" s="3"/>
      <c r="AB211" s="3"/>
      <c r="AC211" s="3"/>
      <c r="AD211" s="3"/>
      <c r="AE211" s="3"/>
      <c r="AG211" s="3"/>
      <c r="AH211" s="3"/>
      <c r="AI211" s="3"/>
      <c r="AJ211" s="3"/>
      <c r="AK211" s="92"/>
      <c r="AL211" s="3"/>
      <c r="AM211" s="3"/>
      <c r="AN211" s="3"/>
      <c r="AO211" s="3"/>
      <c r="AP211" s="92"/>
      <c r="AQ211" s="3"/>
      <c r="AR211" s="3"/>
      <c r="AS211" s="3"/>
      <c r="AT211" s="3"/>
      <c r="AU211" s="92"/>
      <c r="AV211" s="3"/>
      <c r="AW211" s="3"/>
      <c r="AX211" s="3"/>
      <c r="AY211" s="3"/>
      <c r="BA211" s="3"/>
      <c r="BB211" s="3"/>
    </row>
    <row r="212" spans="1:54" ht="15">
      <c r="A212" s="3"/>
      <c r="B212" s="3"/>
      <c r="C212" s="3"/>
      <c r="D212" s="3"/>
      <c r="E212" s="4"/>
      <c r="F212" s="3"/>
      <c r="G212" s="3"/>
      <c r="H212" s="3"/>
      <c r="I212" s="3"/>
      <c r="J212" s="3"/>
      <c r="K212" s="3"/>
      <c r="L212" s="3"/>
      <c r="M212" s="3"/>
      <c r="N212" s="3"/>
      <c r="O212" s="3"/>
      <c r="P212" s="3"/>
      <c r="Q212" s="3"/>
      <c r="R212" s="3"/>
      <c r="S212" s="4"/>
      <c r="T212" s="3"/>
      <c r="U212" s="3"/>
      <c r="V212" s="3"/>
      <c r="W212" s="3"/>
      <c r="X212" s="3"/>
      <c r="Y212" s="3"/>
      <c r="Z212" s="3"/>
      <c r="AA212" s="3"/>
      <c r="AB212" s="3"/>
      <c r="AC212" s="3"/>
      <c r="AD212" s="3"/>
      <c r="AE212" s="3"/>
      <c r="AG212" s="3"/>
      <c r="AH212" s="3"/>
      <c r="AI212" s="3"/>
      <c r="AJ212" s="3"/>
      <c r="AK212" s="92"/>
      <c r="AL212" s="3"/>
      <c r="AM212" s="3"/>
      <c r="AN212" s="3"/>
      <c r="AO212" s="3"/>
      <c r="AP212" s="92"/>
      <c r="AQ212" s="3"/>
      <c r="AR212" s="3"/>
      <c r="AS212" s="3"/>
      <c r="AT212" s="3"/>
      <c r="AU212" s="92"/>
      <c r="AV212" s="3"/>
      <c r="AW212" s="3"/>
      <c r="AX212" s="3"/>
      <c r="AY212" s="3"/>
      <c r="BA212" s="3"/>
      <c r="BB212" s="3"/>
    </row>
    <row r="213" spans="1:54" ht="15">
      <c r="A213" s="3"/>
      <c r="B213" s="3"/>
      <c r="C213" s="3"/>
      <c r="D213" s="3"/>
      <c r="E213" s="4"/>
      <c r="F213" s="3"/>
      <c r="G213" s="3"/>
      <c r="H213" s="3"/>
      <c r="I213" s="3"/>
      <c r="J213" s="3"/>
      <c r="K213" s="3"/>
      <c r="L213" s="3"/>
      <c r="M213" s="3"/>
      <c r="N213" s="3"/>
      <c r="O213" s="3"/>
      <c r="P213" s="3"/>
      <c r="Q213" s="3"/>
      <c r="R213" s="3"/>
      <c r="S213" s="4"/>
      <c r="T213" s="3"/>
      <c r="U213" s="3"/>
      <c r="V213" s="3"/>
      <c r="W213" s="3"/>
      <c r="X213" s="3"/>
      <c r="Y213" s="3"/>
      <c r="Z213" s="3"/>
      <c r="AA213" s="3"/>
      <c r="AB213" s="3"/>
      <c r="AC213" s="3"/>
      <c r="AD213" s="3"/>
      <c r="AE213" s="3"/>
      <c r="AG213" s="3"/>
      <c r="AH213" s="3"/>
      <c r="AI213" s="3"/>
      <c r="AJ213" s="3"/>
      <c r="AK213" s="92"/>
      <c r="AL213" s="3"/>
      <c r="AM213" s="3"/>
      <c r="AN213" s="3"/>
      <c r="AO213" s="3"/>
      <c r="AP213" s="92"/>
      <c r="AQ213" s="3"/>
      <c r="AR213" s="3"/>
      <c r="AS213" s="3"/>
      <c r="AT213" s="3"/>
      <c r="AU213" s="92"/>
      <c r="AV213" s="3"/>
      <c r="AW213" s="3"/>
      <c r="AX213" s="3"/>
      <c r="AY213" s="3"/>
      <c r="BA213" s="3"/>
      <c r="BB213" s="3"/>
    </row>
    <row r="214" spans="1:54" ht="15">
      <c r="A214" s="3"/>
      <c r="B214" s="3"/>
      <c r="C214" s="3"/>
      <c r="D214" s="3"/>
      <c r="E214" s="4"/>
      <c r="F214" s="3"/>
      <c r="G214" s="3"/>
      <c r="H214" s="3"/>
      <c r="I214" s="3"/>
      <c r="J214" s="3"/>
      <c r="K214" s="3"/>
      <c r="L214" s="3"/>
      <c r="M214" s="3"/>
      <c r="N214" s="3"/>
      <c r="O214" s="3"/>
      <c r="P214" s="3"/>
      <c r="Q214" s="3"/>
      <c r="R214" s="3"/>
      <c r="S214" s="4"/>
      <c r="T214" s="3"/>
      <c r="U214" s="3"/>
      <c r="V214" s="3"/>
      <c r="W214" s="3"/>
      <c r="X214" s="3"/>
      <c r="Y214" s="3"/>
      <c r="Z214" s="3"/>
      <c r="AA214" s="3"/>
      <c r="AB214" s="3"/>
      <c r="AC214" s="3"/>
      <c r="AD214" s="3"/>
      <c r="AE214" s="3"/>
      <c r="AG214" s="3"/>
      <c r="AH214" s="3"/>
      <c r="AI214" s="3"/>
      <c r="AJ214" s="3"/>
      <c r="AK214" s="92"/>
      <c r="AL214" s="3"/>
      <c r="AM214" s="3"/>
      <c r="AN214" s="3"/>
      <c r="AO214" s="3"/>
      <c r="AP214" s="92"/>
      <c r="AQ214" s="3"/>
      <c r="AR214" s="3"/>
      <c r="AS214" s="3"/>
      <c r="AT214" s="3"/>
      <c r="AU214" s="92"/>
      <c r="AV214" s="3"/>
      <c r="AW214" s="3"/>
      <c r="AX214" s="3"/>
      <c r="AY214" s="3"/>
      <c r="BA214" s="3"/>
      <c r="BB214" s="3"/>
    </row>
    <row r="215" spans="1:54" ht="15">
      <c r="A215" s="3"/>
      <c r="B215" s="3"/>
      <c r="C215" s="3"/>
      <c r="D215" s="3"/>
      <c r="E215" s="4"/>
      <c r="F215" s="3"/>
      <c r="G215" s="3"/>
      <c r="H215" s="3"/>
      <c r="I215" s="3"/>
      <c r="J215" s="3"/>
      <c r="K215" s="3"/>
      <c r="L215" s="3"/>
      <c r="M215" s="3"/>
      <c r="N215" s="3"/>
      <c r="O215" s="3"/>
      <c r="P215" s="3"/>
      <c r="Q215" s="3"/>
      <c r="R215" s="3"/>
      <c r="S215" s="4"/>
      <c r="T215" s="3"/>
      <c r="U215" s="3"/>
      <c r="V215" s="3"/>
      <c r="W215" s="3"/>
      <c r="X215" s="3"/>
      <c r="Y215" s="3"/>
      <c r="Z215" s="3"/>
      <c r="AA215" s="3"/>
      <c r="AB215" s="3"/>
      <c r="AC215" s="3"/>
      <c r="AD215" s="3"/>
      <c r="AE215" s="3"/>
      <c r="AG215" s="3"/>
      <c r="AH215" s="3"/>
      <c r="AI215" s="3"/>
      <c r="AJ215" s="3"/>
      <c r="AK215" s="92"/>
      <c r="AL215" s="3"/>
      <c r="AM215" s="3"/>
      <c r="AN215" s="3"/>
      <c r="AO215" s="3"/>
      <c r="AP215" s="92"/>
      <c r="AQ215" s="3"/>
      <c r="AR215" s="3"/>
      <c r="AS215" s="3"/>
      <c r="AT215" s="3"/>
      <c r="AU215" s="92"/>
      <c r="AV215" s="3"/>
      <c r="AW215" s="3"/>
      <c r="AX215" s="3"/>
      <c r="AY215" s="3"/>
      <c r="BA215" s="3"/>
      <c r="BB215" s="3"/>
    </row>
    <row r="216" spans="1:54" ht="15">
      <c r="A216" s="3"/>
      <c r="B216" s="3"/>
      <c r="C216" s="3"/>
      <c r="D216" s="3"/>
      <c r="E216" s="4"/>
      <c r="F216" s="3"/>
      <c r="G216" s="3"/>
      <c r="H216" s="3"/>
      <c r="I216" s="3"/>
      <c r="J216" s="3"/>
      <c r="K216" s="3"/>
      <c r="L216" s="3"/>
      <c r="M216" s="3"/>
      <c r="N216" s="3"/>
      <c r="O216" s="3"/>
      <c r="P216" s="3"/>
      <c r="Q216" s="3"/>
      <c r="R216" s="3"/>
      <c r="S216" s="4"/>
      <c r="T216" s="3"/>
      <c r="U216" s="3"/>
      <c r="V216" s="3"/>
      <c r="W216" s="3"/>
      <c r="X216" s="3"/>
      <c r="Y216" s="3"/>
      <c r="Z216" s="3"/>
      <c r="AA216" s="3"/>
      <c r="AB216" s="3"/>
      <c r="AC216" s="3"/>
      <c r="AD216" s="3"/>
      <c r="AE216" s="3"/>
      <c r="AG216" s="3"/>
      <c r="AH216" s="3"/>
      <c r="AI216" s="3"/>
      <c r="AJ216" s="3"/>
      <c r="AK216" s="92"/>
      <c r="AL216" s="3"/>
      <c r="AM216" s="3"/>
      <c r="AN216" s="3"/>
      <c r="AO216" s="3"/>
      <c r="AP216" s="92"/>
      <c r="AQ216" s="3"/>
      <c r="AR216" s="3"/>
      <c r="AS216" s="3"/>
      <c r="AT216" s="3"/>
      <c r="AU216" s="92"/>
      <c r="AV216" s="3"/>
      <c r="AW216" s="3"/>
      <c r="AX216" s="3"/>
      <c r="AY216" s="3"/>
      <c r="BA216" s="3"/>
      <c r="BB216" s="3"/>
    </row>
    <row r="217" spans="1:54" ht="15">
      <c r="A217" s="3"/>
      <c r="B217" s="3"/>
      <c r="C217" s="3"/>
      <c r="D217" s="3"/>
      <c r="E217" s="4"/>
      <c r="F217" s="3"/>
      <c r="G217" s="3"/>
      <c r="H217" s="3"/>
      <c r="I217" s="3"/>
      <c r="J217" s="3"/>
      <c r="K217" s="3"/>
      <c r="L217" s="3"/>
      <c r="M217" s="3"/>
      <c r="N217" s="3"/>
      <c r="O217" s="3"/>
      <c r="P217" s="3"/>
      <c r="Q217" s="3"/>
      <c r="R217" s="3"/>
      <c r="S217" s="4"/>
      <c r="T217" s="3"/>
      <c r="U217" s="3"/>
      <c r="V217" s="3"/>
      <c r="W217" s="3"/>
      <c r="X217" s="3"/>
      <c r="Y217" s="3"/>
      <c r="Z217" s="3"/>
      <c r="AA217" s="3"/>
      <c r="AB217" s="3"/>
      <c r="AC217" s="3"/>
      <c r="AD217" s="3"/>
      <c r="AE217" s="3"/>
      <c r="AG217" s="3"/>
      <c r="AH217" s="3"/>
      <c r="AI217" s="3"/>
      <c r="AJ217" s="3"/>
      <c r="AK217" s="92"/>
      <c r="AL217" s="3"/>
      <c r="AM217" s="3"/>
      <c r="AN217" s="3"/>
      <c r="AO217" s="3"/>
      <c r="AP217" s="92"/>
      <c r="AQ217" s="3"/>
      <c r="AR217" s="3"/>
      <c r="AS217" s="3"/>
      <c r="AT217" s="3"/>
      <c r="AU217" s="92"/>
      <c r="AV217" s="3"/>
      <c r="AW217" s="3"/>
      <c r="AX217" s="3"/>
      <c r="AY217" s="3"/>
      <c r="BA217" s="3"/>
      <c r="BB217" s="3"/>
    </row>
    <row r="218" spans="1:54" ht="15">
      <c r="A218" s="3"/>
      <c r="B218" s="3"/>
      <c r="C218" s="3"/>
      <c r="D218" s="3"/>
      <c r="E218" s="4"/>
      <c r="F218" s="3"/>
      <c r="G218" s="3"/>
      <c r="H218" s="3"/>
      <c r="I218" s="3"/>
      <c r="J218" s="3"/>
      <c r="K218" s="3"/>
      <c r="L218" s="3"/>
      <c r="M218" s="3"/>
      <c r="N218" s="3"/>
      <c r="O218" s="3"/>
      <c r="P218" s="3"/>
      <c r="Q218" s="3"/>
      <c r="R218" s="3"/>
      <c r="S218" s="4"/>
      <c r="T218" s="3"/>
      <c r="U218" s="3"/>
      <c r="V218" s="3"/>
      <c r="W218" s="3"/>
      <c r="X218" s="3"/>
      <c r="Y218" s="3"/>
      <c r="Z218" s="3"/>
      <c r="AA218" s="3"/>
      <c r="AB218" s="3"/>
      <c r="AC218" s="3"/>
      <c r="AD218" s="3"/>
      <c r="AE218" s="3"/>
      <c r="AG218" s="3"/>
      <c r="AH218" s="3"/>
      <c r="AI218" s="3"/>
      <c r="AJ218" s="3"/>
      <c r="AK218" s="92"/>
      <c r="AL218" s="3"/>
      <c r="AM218" s="3"/>
      <c r="AN218" s="3"/>
      <c r="AO218" s="3"/>
      <c r="AP218" s="92"/>
      <c r="AQ218" s="3"/>
      <c r="AR218" s="3"/>
      <c r="AS218" s="3"/>
      <c r="AT218" s="3"/>
      <c r="AU218" s="92"/>
      <c r="AV218" s="3"/>
      <c r="AW218" s="3"/>
      <c r="AX218" s="3"/>
      <c r="AY218" s="3"/>
      <c r="BA218" s="3"/>
      <c r="BB218" s="3"/>
    </row>
    <row r="219" spans="1:54" ht="15">
      <c r="A219" s="3"/>
      <c r="B219" s="3"/>
      <c r="C219" s="3"/>
      <c r="D219" s="3"/>
      <c r="E219" s="4"/>
      <c r="F219" s="3"/>
      <c r="G219" s="3"/>
      <c r="H219" s="3"/>
      <c r="I219" s="3"/>
      <c r="J219" s="3"/>
      <c r="K219" s="3"/>
      <c r="L219" s="3"/>
      <c r="M219" s="3"/>
      <c r="N219" s="3"/>
      <c r="O219" s="3"/>
      <c r="P219" s="3"/>
      <c r="Q219" s="3"/>
      <c r="R219" s="3"/>
      <c r="S219" s="4"/>
      <c r="T219" s="3"/>
      <c r="U219" s="3"/>
      <c r="V219" s="3"/>
      <c r="W219" s="3"/>
      <c r="X219" s="3"/>
      <c r="Y219" s="3"/>
      <c r="Z219" s="3"/>
      <c r="AA219" s="3"/>
      <c r="AB219" s="3"/>
      <c r="AC219" s="3"/>
      <c r="AD219" s="3"/>
      <c r="AE219" s="3"/>
      <c r="AG219" s="3"/>
      <c r="AH219" s="3"/>
      <c r="AI219" s="3"/>
      <c r="AJ219" s="3"/>
      <c r="AK219" s="92"/>
      <c r="AL219" s="3"/>
      <c r="AM219" s="3"/>
      <c r="AN219" s="3"/>
      <c r="AO219" s="3"/>
      <c r="AP219" s="92"/>
      <c r="AQ219" s="3"/>
      <c r="AR219" s="3"/>
      <c r="AS219" s="3"/>
      <c r="AT219" s="3"/>
      <c r="AU219" s="92"/>
      <c r="AV219" s="3"/>
      <c r="AW219" s="3"/>
      <c r="AX219" s="3"/>
      <c r="AY219" s="3"/>
      <c r="BA219" s="3"/>
      <c r="BB219" s="3"/>
    </row>
    <row r="220" spans="1:54" ht="15">
      <c r="A220" s="3"/>
      <c r="B220" s="3"/>
      <c r="C220" s="3"/>
      <c r="D220" s="3"/>
      <c r="E220" s="4"/>
      <c r="F220" s="3"/>
      <c r="G220" s="3"/>
      <c r="H220" s="3"/>
      <c r="I220" s="3"/>
      <c r="J220" s="3"/>
      <c r="K220" s="3"/>
      <c r="L220" s="3"/>
      <c r="M220" s="3"/>
      <c r="N220" s="3"/>
      <c r="O220" s="3"/>
      <c r="P220" s="3"/>
      <c r="Q220" s="3"/>
      <c r="R220" s="3"/>
      <c r="S220" s="4"/>
      <c r="T220" s="3"/>
      <c r="U220" s="3"/>
      <c r="V220" s="3"/>
      <c r="W220" s="3"/>
      <c r="X220" s="3"/>
      <c r="Y220" s="3"/>
      <c r="Z220" s="3"/>
      <c r="AA220" s="3"/>
      <c r="AB220" s="3"/>
      <c r="AC220" s="3"/>
      <c r="AD220" s="3"/>
      <c r="AE220" s="3"/>
      <c r="AG220" s="3"/>
      <c r="AH220" s="3"/>
      <c r="AI220" s="3"/>
      <c r="AJ220" s="3"/>
      <c r="AK220" s="92"/>
      <c r="AL220" s="3"/>
      <c r="AM220" s="3"/>
      <c r="AN220" s="3"/>
      <c r="AO220" s="3"/>
      <c r="AP220" s="92"/>
      <c r="AQ220" s="3"/>
      <c r="AR220" s="3"/>
      <c r="AS220" s="3"/>
      <c r="AT220" s="3"/>
      <c r="AU220" s="92"/>
      <c r="AV220" s="3"/>
      <c r="AW220" s="3"/>
      <c r="AX220" s="3"/>
      <c r="AY220" s="3"/>
      <c r="BA220" s="3"/>
      <c r="BB220" s="3"/>
    </row>
    <row r="221" spans="1:54" ht="15">
      <c r="A221" s="3"/>
      <c r="B221" s="3"/>
      <c r="C221" s="3"/>
      <c r="D221" s="3"/>
      <c r="E221" s="4"/>
      <c r="F221" s="3"/>
      <c r="G221" s="3"/>
      <c r="H221" s="3"/>
      <c r="I221" s="3"/>
      <c r="J221" s="3"/>
      <c r="K221" s="3"/>
      <c r="L221" s="3"/>
      <c r="M221" s="3"/>
      <c r="N221" s="3"/>
      <c r="O221" s="3"/>
      <c r="P221" s="3"/>
      <c r="Q221" s="3"/>
      <c r="R221" s="3"/>
      <c r="S221" s="4"/>
      <c r="T221" s="3"/>
      <c r="U221" s="3"/>
      <c r="V221" s="3"/>
      <c r="W221" s="3"/>
      <c r="X221" s="3"/>
      <c r="Y221" s="3"/>
      <c r="Z221" s="3"/>
      <c r="AA221" s="3"/>
      <c r="AB221" s="3"/>
      <c r="AC221" s="3"/>
      <c r="AD221" s="3"/>
      <c r="AE221" s="3"/>
      <c r="AG221" s="3"/>
      <c r="AH221" s="3"/>
      <c r="AI221" s="3"/>
      <c r="AJ221" s="3"/>
      <c r="AK221" s="92"/>
      <c r="AL221" s="3"/>
      <c r="AM221" s="3"/>
      <c r="AN221" s="3"/>
      <c r="AO221" s="3"/>
      <c r="AP221" s="92"/>
      <c r="AQ221" s="3"/>
      <c r="AR221" s="3"/>
      <c r="AS221" s="3"/>
      <c r="AT221" s="3"/>
      <c r="AU221" s="92"/>
      <c r="AV221" s="3"/>
      <c r="AW221" s="3"/>
      <c r="AX221" s="3"/>
      <c r="AY221" s="3"/>
      <c r="BA221" s="3"/>
      <c r="BB221" s="3"/>
    </row>
    <row r="222" spans="1:54" ht="15">
      <c r="A222" s="3"/>
      <c r="B222" s="3"/>
      <c r="C222" s="3"/>
      <c r="D222" s="3"/>
      <c r="E222" s="4"/>
      <c r="F222" s="3"/>
      <c r="G222" s="3"/>
      <c r="H222" s="3"/>
      <c r="I222" s="3"/>
      <c r="J222" s="3"/>
      <c r="K222" s="3"/>
      <c r="L222" s="3"/>
      <c r="M222" s="3"/>
      <c r="N222" s="3"/>
      <c r="O222" s="3"/>
      <c r="P222" s="3"/>
      <c r="Q222" s="3"/>
      <c r="R222" s="3"/>
      <c r="S222" s="4"/>
      <c r="T222" s="3"/>
      <c r="U222" s="3"/>
      <c r="V222" s="3"/>
      <c r="W222" s="3"/>
      <c r="X222" s="3"/>
      <c r="Y222" s="3"/>
      <c r="Z222" s="3"/>
      <c r="AA222" s="3"/>
      <c r="AB222" s="3"/>
      <c r="AC222" s="3"/>
      <c r="AD222" s="3"/>
      <c r="AE222" s="3"/>
      <c r="AG222" s="3"/>
      <c r="AH222" s="3"/>
      <c r="AI222" s="3"/>
      <c r="AJ222" s="3"/>
      <c r="AK222" s="92"/>
      <c r="AL222" s="3"/>
      <c r="AM222" s="3"/>
      <c r="AN222" s="3"/>
      <c r="AO222" s="3"/>
      <c r="AP222" s="92"/>
      <c r="AQ222" s="3"/>
      <c r="AR222" s="3"/>
      <c r="AS222" s="3"/>
      <c r="AT222" s="3"/>
      <c r="AU222" s="92"/>
      <c r="AV222" s="3"/>
      <c r="AW222" s="3"/>
      <c r="AX222" s="3"/>
      <c r="AY222" s="3"/>
      <c r="BA222" s="3"/>
      <c r="BB222" s="3"/>
    </row>
    <row r="223" spans="1:54" ht="15">
      <c r="A223" s="3"/>
      <c r="B223" s="3"/>
      <c r="C223" s="3"/>
      <c r="D223" s="3"/>
      <c r="E223" s="4"/>
      <c r="F223" s="3"/>
      <c r="G223" s="3"/>
      <c r="H223" s="3"/>
      <c r="I223" s="3"/>
      <c r="J223" s="3"/>
      <c r="K223" s="3"/>
      <c r="L223" s="3"/>
      <c r="M223" s="3"/>
      <c r="N223" s="3"/>
      <c r="O223" s="3"/>
      <c r="P223" s="3"/>
      <c r="Q223" s="3"/>
      <c r="R223" s="3"/>
      <c r="S223" s="4"/>
      <c r="T223" s="3"/>
      <c r="U223" s="3"/>
      <c r="V223" s="3"/>
      <c r="W223" s="3"/>
      <c r="X223" s="3"/>
      <c r="Y223" s="3"/>
      <c r="Z223" s="3"/>
      <c r="AA223" s="3"/>
      <c r="AB223" s="3"/>
      <c r="AC223" s="3"/>
      <c r="AD223" s="3"/>
      <c r="AE223" s="3"/>
      <c r="AG223" s="3"/>
      <c r="AH223" s="3"/>
      <c r="AI223" s="3"/>
      <c r="AJ223" s="3"/>
      <c r="AK223" s="92"/>
      <c r="AL223" s="3"/>
      <c r="AM223" s="3"/>
      <c r="AN223" s="3"/>
      <c r="AO223" s="3"/>
      <c r="AP223" s="92"/>
      <c r="AQ223" s="3"/>
      <c r="AR223" s="3"/>
      <c r="AS223" s="3"/>
      <c r="AT223" s="3"/>
      <c r="AU223" s="92"/>
      <c r="AV223" s="3"/>
      <c r="AW223" s="3"/>
      <c r="AX223" s="3"/>
      <c r="AY223" s="3"/>
      <c r="BA223" s="3"/>
      <c r="BB223" s="3"/>
    </row>
    <row r="224" spans="1:54" ht="15">
      <c r="A224" s="3"/>
      <c r="B224" s="3"/>
      <c r="C224" s="3"/>
      <c r="D224" s="3"/>
      <c r="E224" s="4"/>
      <c r="F224" s="3"/>
      <c r="G224" s="3"/>
      <c r="H224" s="3"/>
      <c r="I224" s="3"/>
      <c r="J224" s="3"/>
      <c r="K224" s="3"/>
      <c r="L224" s="3"/>
      <c r="M224" s="3"/>
      <c r="N224" s="3"/>
      <c r="O224" s="3"/>
      <c r="P224" s="3"/>
      <c r="Q224" s="3"/>
      <c r="R224" s="3"/>
      <c r="S224" s="4"/>
      <c r="T224" s="3"/>
      <c r="U224" s="3"/>
      <c r="V224" s="3"/>
      <c r="W224" s="3"/>
      <c r="X224" s="3"/>
      <c r="Y224" s="3"/>
      <c r="Z224" s="3"/>
      <c r="AA224" s="3"/>
      <c r="AB224" s="3"/>
      <c r="AC224" s="3"/>
      <c r="AD224" s="3"/>
      <c r="AE224" s="3"/>
      <c r="AG224" s="3"/>
      <c r="AH224" s="3"/>
      <c r="AI224" s="3"/>
      <c r="AJ224" s="3"/>
      <c r="AK224" s="92"/>
      <c r="AL224" s="3"/>
      <c r="AM224" s="3"/>
      <c r="AN224" s="3"/>
      <c r="AO224" s="3"/>
      <c r="AP224" s="92"/>
      <c r="AQ224" s="3"/>
      <c r="AR224" s="3"/>
      <c r="AS224" s="3"/>
      <c r="AT224" s="3"/>
      <c r="AU224" s="92"/>
      <c r="AV224" s="3"/>
      <c r="AW224" s="3"/>
      <c r="AX224" s="3"/>
      <c r="AY224" s="3"/>
      <c r="BA224" s="3"/>
      <c r="BB224" s="3"/>
    </row>
    <row r="225" spans="1:54" ht="15">
      <c r="A225" s="3"/>
      <c r="B225" s="3"/>
      <c r="C225" s="3"/>
      <c r="D225" s="3"/>
      <c r="E225" s="4"/>
      <c r="F225" s="3"/>
      <c r="G225" s="3"/>
      <c r="H225" s="3"/>
      <c r="I225" s="3"/>
      <c r="J225" s="3"/>
      <c r="K225" s="3"/>
      <c r="L225" s="3"/>
      <c r="M225" s="3"/>
      <c r="N225" s="3"/>
      <c r="O225" s="3"/>
      <c r="P225" s="3"/>
      <c r="Q225" s="3"/>
      <c r="R225" s="3"/>
      <c r="S225" s="4"/>
      <c r="T225" s="3"/>
      <c r="U225" s="3"/>
      <c r="V225" s="3"/>
      <c r="W225" s="3"/>
      <c r="X225" s="3"/>
      <c r="Y225" s="3"/>
      <c r="Z225" s="3"/>
      <c r="AA225" s="3"/>
      <c r="AB225" s="3"/>
      <c r="AC225" s="3"/>
      <c r="AD225" s="3"/>
      <c r="AE225" s="3"/>
      <c r="AG225" s="3"/>
      <c r="AH225" s="3"/>
      <c r="AI225" s="3"/>
      <c r="AJ225" s="3"/>
      <c r="AK225" s="92"/>
      <c r="AL225" s="3"/>
      <c r="AM225" s="3"/>
      <c r="AN225" s="3"/>
      <c r="AO225" s="3"/>
      <c r="AP225" s="92"/>
      <c r="AQ225" s="3"/>
      <c r="AR225" s="3"/>
      <c r="AS225" s="3"/>
      <c r="AT225" s="3"/>
      <c r="AU225" s="92"/>
      <c r="AV225" s="3"/>
      <c r="AW225" s="3"/>
      <c r="AX225" s="3"/>
      <c r="AY225" s="3"/>
      <c r="BA225" s="3"/>
      <c r="BB225" s="3"/>
    </row>
    <row r="226" spans="1:54" ht="15">
      <c r="A226" s="3"/>
      <c r="B226" s="3"/>
      <c r="C226" s="3"/>
      <c r="D226" s="3"/>
      <c r="E226" s="4"/>
      <c r="F226" s="3"/>
      <c r="G226" s="3"/>
      <c r="H226" s="3"/>
      <c r="I226" s="3"/>
      <c r="J226" s="3"/>
      <c r="K226" s="3"/>
      <c r="L226" s="3"/>
      <c r="M226" s="3"/>
      <c r="N226" s="3"/>
      <c r="O226" s="3"/>
      <c r="P226" s="3"/>
      <c r="Q226" s="3"/>
      <c r="R226" s="3"/>
      <c r="S226" s="4"/>
      <c r="T226" s="3"/>
      <c r="U226" s="3"/>
      <c r="V226" s="3"/>
      <c r="W226" s="3"/>
      <c r="X226" s="3"/>
      <c r="Y226" s="3"/>
      <c r="Z226" s="3"/>
      <c r="AA226" s="3"/>
      <c r="AB226" s="3"/>
      <c r="AC226" s="3"/>
      <c r="AD226" s="3"/>
      <c r="AE226" s="3"/>
      <c r="AG226" s="3"/>
      <c r="AH226" s="3"/>
      <c r="AI226" s="3"/>
      <c r="AJ226" s="3"/>
      <c r="AK226" s="92"/>
      <c r="AL226" s="3"/>
      <c r="AM226" s="3"/>
      <c r="AN226" s="3"/>
      <c r="AO226" s="3"/>
      <c r="AP226" s="92"/>
      <c r="AQ226" s="3"/>
      <c r="AR226" s="3"/>
      <c r="AS226" s="3"/>
      <c r="AT226" s="3"/>
      <c r="AU226" s="92"/>
      <c r="AV226" s="3"/>
      <c r="AW226" s="3"/>
      <c r="AX226" s="3"/>
      <c r="AY226" s="3"/>
      <c r="BA226" s="3"/>
      <c r="BB226" s="3"/>
    </row>
    <row r="227" spans="1:54" ht="15">
      <c r="A227" s="3"/>
      <c r="B227" s="3"/>
      <c r="C227" s="3"/>
      <c r="D227" s="3"/>
      <c r="E227" s="4"/>
      <c r="F227" s="3"/>
      <c r="G227" s="3"/>
      <c r="H227" s="3"/>
      <c r="I227" s="3"/>
      <c r="J227" s="3"/>
      <c r="K227" s="3"/>
      <c r="L227" s="3"/>
      <c r="M227" s="3"/>
      <c r="N227" s="3"/>
      <c r="O227" s="3"/>
      <c r="P227" s="3"/>
      <c r="Q227" s="3"/>
      <c r="R227" s="3"/>
      <c r="S227" s="4"/>
      <c r="T227" s="3"/>
      <c r="U227" s="3"/>
      <c r="V227" s="3"/>
      <c r="W227" s="3"/>
      <c r="X227" s="3"/>
      <c r="Y227" s="3"/>
      <c r="Z227" s="3"/>
      <c r="AA227" s="3"/>
      <c r="AB227" s="3"/>
      <c r="AC227" s="3"/>
      <c r="AD227" s="3"/>
      <c r="AE227" s="3"/>
      <c r="AG227" s="3"/>
      <c r="AH227" s="3"/>
      <c r="AI227" s="3"/>
      <c r="AJ227" s="3"/>
      <c r="AK227" s="92"/>
      <c r="AL227" s="3"/>
      <c r="AM227" s="3"/>
      <c r="AN227" s="3"/>
      <c r="AO227" s="3"/>
      <c r="AP227" s="92"/>
      <c r="AQ227" s="3"/>
      <c r="AR227" s="3"/>
      <c r="AS227" s="3"/>
      <c r="AT227" s="3"/>
      <c r="AU227" s="92"/>
      <c r="AV227" s="3"/>
      <c r="AW227" s="3"/>
      <c r="AX227" s="3"/>
      <c r="AY227" s="3"/>
      <c r="BA227" s="3"/>
      <c r="BB227" s="3"/>
    </row>
    <row r="228" spans="1:54" ht="15">
      <c r="A228" s="3"/>
      <c r="B228" s="3"/>
      <c r="C228" s="3"/>
      <c r="D228" s="3"/>
      <c r="E228" s="4"/>
      <c r="F228" s="3"/>
      <c r="G228" s="3"/>
      <c r="H228" s="3"/>
      <c r="I228" s="3"/>
      <c r="J228" s="3"/>
      <c r="K228" s="3"/>
      <c r="L228" s="3"/>
      <c r="M228" s="3"/>
      <c r="N228" s="3"/>
      <c r="O228" s="3"/>
      <c r="P228" s="3"/>
      <c r="Q228" s="3"/>
      <c r="R228" s="3"/>
      <c r="S228" s="4"/>
      <c r="T228" s="3"/>
      <c r="U228" s="3"/>
      <c r="V228" s="3"/>
      <c r="W228" s="3"/>
      <c r="X228" s="3"/>
      <c r="Y228" s="3"/>
      <c r="Z228" s="3"/>
      <c r="AA228" s="3"/>
      <c r="AB228" s="3"/>
      <c r="AC228" s="3"/>
      <c r="AD228" s="3"/>
      <c r="AE228" s="3"/>
      <c r="AG228" s="3"/>
      <c r="AH228" s="3"/>
      <c r="AI228" s="3"/>
      <c r="AJ228" s="3"/>
      <c r="AK228" s="92"/>
      <c r="AL228" s="3"/>
      <c r="AM228" s="3"/>
      <c r="AN228" s="3"/>
      <c r="AO228" s="3"/>
      <c r="AP228" s="92"/>
      <c r="AQ228" s="3"/>
      <c r="AR228" s="3"/>
      <c r="AS228" s="3"/>
      <c r="AT228" s="3"/>
      <c r="AU228" s="92"/>
      <c r="AV228" s="3"/>
      <c r="AW228" s="3"/>
      <c r="AX228" s="3"/>
      <c r="AY228" s="3"/>
      <c r="BA228" s="3"/>
      <c r="BB228" s="3"/>
    </row>
    <row r="229" spans="1:54" ht="15">
      <c r="A229" s="3"/>
      <c r="B229" s="3"/>
      <c r="C229" s="3"/>
      <c r="D229" s="3"/>
      <c r="E229" s="4"/>
      <c r="F229" s="3"/>
      <c r="G229" s="3"/>
      <c r="H229" s="3"/>
      <c r="I229" s="3"/>
      <c r="J229" s="3"/>
      <c r="K229" s="3"/>
      <c r="L229" s="3"/>
      <c r="M229" s="3"/>
      <c r="N229" s="3"/>
      <c r="O229" s="3"/>
      <c r="P229" s="3"/>
      <c r="Q229" s="3"/>
      <c r="R229" s="3"/>
      <c r="S229" s="4"/>
      <c r="T229" s="3"/>
      <c r="U229" s="3"/>
      <c r="V229" s="3"/>
      <c r="W229" s="3"/>
      <c r="X229" s="3"/>
      <c r="Y229" s="3"/>
      <c r="Z229" s="3"/>
      <c r="AA229" s="3"/>
      <c r="AB229" s="3"/>
      <c r="AC229" s="3"/>
      <c r="AD229" s="3"/>
      <c r="AE229" s="3"/>
      <c r="AG229" s="3"/>
      <c r="AH229" s="3"/>
      <c r="AI229" s="3"/>
      <c r="AJ229" s="3"/>
      <c r="AK229" s="92"/>
      <c r="AL229" s="3"/>
      <c r="AM229" s="3"/>
      <c r="AN229" s="3"/>
      <c r="AO229" s="3"/>
      <c r="AP229" s="92"/>
      <c r="AQ229" s="3"/>
      <c r="AR229" s="3"/>
      <c r="AS229" s="3"/>
      <c r="AT229" s="3"/>
      <c r="AU229" s="92"/>
      <c r="AV229" s="3"/>
      <c r="AW229" s="3"/>
      <c r="AX229" s="3"/>
      <c r="AY229" s="3"/>
      <c r="BA229" s="3"/>
      <c r="BB229" s="3"/>
    </row>
    <row r="230" spans="1:54" ht="15">
      <c r="A230" s="3"/>
      <c r="B230" s="3"/>
      <c r="C230" s="3"/>
      <c r="D230" s="3"/>
      <c r="E230" s="4"/>
      <c r="F230" s="3"/>
      <c r="G230" s="3"/>
      <c r="H230" s="3"/>
      <c r="I230" s="3"/>
      <c r="J230" s="3"/>
      <c r="K230" s="3"/>
      <c r="L230" s="3"/>
      <c r="M230" s="3"/>
      <c r="N230" s="3"/>
      <c r="O230" s="3"/>
      <c r="P230" s="3"/>
      <c r="Q230" s="3"/>
      <c r="R230" s="3"/>
      <c r="S230" s="4"/>
      <c r="T230" s="3"/>
      <c r="U230" s="3"/>
      <c r="V230" s="3"/>
      <c r="W230" s="3"/>
      <c r="X230" s="3"/>
      <c r="Y230" s="3"/>
      <c r="Z230" s="3"/>
      <c r="AA230" s="3"/>
      <c r="AB230" s="3"/>
      <c r="AC230" s="3"/>
      <c r="AD230" s="3"/>
      <c r="AE230" s="3"/>
      <c r="AG230" s="3"/>
      <c r="AH230" s="3"/>
      <c r="AI230" s="3"/>
      <c r="AJ230" s="3"/>
      <c r="AK230" s="92"/>
      <c r="AL230" s="3"/>
      <c r="AM230" s="3"/>
      <c r="AN230" s="3"/>
      <c r="AO230" s="3"/>
      <c r="AP230" s="92"/>
      <c r="AQ230" s="3"/>
      <c r="AR230" s="3"/>
      <c r="AS230" s="3"/>
      <c r="AT230" s="3"/>
      <c r="AU230" s="92"/>
      <c r="AV230" s="3"/>
      <c r="AW230" s="3"/>
      <c r="AX230" s="3"/>
      <c r="AY230" s="3"/>
      <c r="BA230" s="3"/>
      <c r="BB230" s="3"/>
    </row>
    <row r="231" spans="1:54" ht="15">
      <c r="A231" s="3"/>
      <c r="B231" s="3"/>
      <c r="C231" s="3"/>
      <c r="D231" s="3"/>
      <c r="E231" s="4"/>
      <c r="F231" s="3"/>
      <c r="G231" s="3"/>
      <c r="H231" s="3"/>
      <c r="I231" s="3"/>
      <c r="J231" s="3"/>
      <c r="K231" s="3"/>
      <c r="L231" s="3"/>
      <c r="M231" s="3"/>
      <c r="N231" s="3"/>
      <c r="O231" s="3"/>
      <c r="P231" s="3"/>
      <c r="Q231" s="3"/>
      <c r="R231" s="3"/>
      <c r="S231" s="4"/>
      <c r="T231" s="3"/>
      <c r="U231" s="3"/>
      <c r="V231" s="3"/>
      <c r="W231" s="3"/>
      <c r="X231" s="3"/>
      <c r="Y231" s="3"/>
      <c r="Z231" s="3"/>
      <c r="AA231" s="3"/>
      <c r="AB231" s="3"/>
      <c r="AC231" s="3"/>
      <c r="AD231" s="3"/>
      <c r="AE231" s="3"/>
      <c r="AG231" s="3"/>
      <c r="AH231" s="3"/>
      <c r="AI231" s="3"/>
      <c r="AJ231" s="3"/>
      <c r="AK231" s="92"/>
      <c r="AL231" s="3"/>
      <c r="AM231" s="3"/>
      <c r="AN231" s="3"/>
      <c r="AO231" s="3"/>
      <c r="AP231" s="92"/>
      <c r="AQ231" s="3"/>
      <c r="AR231" s="3"/>
      <c r="AS231" s="3"/>
      <c r="AT231" s="3"/>
      <c r="AU231" s="92"/>
      <c r="AV231" s="3"/>
      <c r="AW231" s="3"/>
      <c r="AX231" s="3"/>
      <c r="AY231" s="3"/>
      <c r="BA231" s="3"/>
      <c r="BB231" s="3"/>
    </row>
    <row r="232" spans="1:54" ht="15">
      <c r="A232" s="3"/>
      <c r="B232" s="3"/>
      <c r="C232" s="3"/>
      <c r="D232" s="3"/>
      <c r="E232" s="4"/>
      <c r="F232" s="3"/>
      <c r="G232" s="3"/>
      <c r="H232" s="3"/>
      <c r="I232" s="3"/>
      <c r="J232" s="3"/>
      <c r="K232" s="3"/>
      <c r="L232" s="3"/>
      <c r="M232" s="3"/>
      <c r="N232" s="3"/>
      <c r="O232" s="3"/>
      <c r="P232" s="3"/>
      <c r="Q232" s="3"/>
      <c r="R232" s="3"/>
      <c r="S232" s="4"/>
      <c r="T232" s="3"/>
      <c r="U232" s="3"/>
      <c r="V232" s="3"/>
      <c r="W232" s="3"/>
      <c r="X232" s="3"/>
      <c r="Y232" s="3"/>
      <c r="Z232" s="3"/>
      <c r="AA232" s="3"/>
      <c r="AB232" s="3"/>
      <c r="AC232" s="3"/>
      <c r="AD232" s="3"/>
      <c r="AE232" s="3"/>
      <c r="AG232" s="3"/>
      <c r="AH232" s="3"/>
      <c r="AI232" s="3"/>
      <c r="AJ232" s="3"/>
      <c r="AK232" s="92"/>
      <c r="AL232" s="3"/>
      <c r="AM232" s="3"/>
      <c r="AN232" s="3"/>
      <c r="AO232" s="3"/>
      <c r="AP232" s="92"/>
      <c r="AQ232" s="3"/>
      <c r="AR232" s="3"/>
      <c r="AS232" s="3"/>
      <c r="AT232" s="3"/>
      <c r="AU232" s="92"/>
      <c r="AV232" s="3"/>
      <c r="AW232" s="3"/>
      <c r="AX232" s="3"/>
      <c r="AY232" s="3"/>
      <c r="BA232" s="3"/>
      <c r="BB232" s="3"/>
    </row>
    <row r="233" spans="1:54" ht="15">
      <c r="A233" s="3"/>
      <c r="B233" s="3"/>
      <c r="C233" s="3"/>
      <c r="D233" s="3"/>
      <c r="E233" s="4"/>
      <c r="F233" s="3"/>
      <c r="G233" s="3"/>
      <c r="H233" s="3"/>
      <c r="I233" s="3"/>
      <c r="J233" s="3"/>
      <c r="K233" s="3"/>
      <c r="L233" s="3"/>
      <c r="M233" s="3"/>
      <c r="N233" s="3"/>
      <c r="O233" s="3"/>
      <c r="P233" s="3"/>
      <c r="Q233" s="3"/>
      <c r="R233" s="3"/>
      <c r="S233" s="4"/>
      <c r="T233" s="3"/>
      <c r="U233" s="3"/>
      <c r="V233" s="3"/>
      <c r="W233" s="3"/>
      <c r="X233" s="3"/>
      <c r="Y233" s="3"/>
      <c r="Z233" s="3"/>
      <c r="AA233" s="3"/>
      <c r="AB233" s="3"/>
      <c r="AC233" s="3"/>
      <c r="AD233" s="3"/>
      <c r="AE233" s="3"/>
      <c r="AG233" s="3"/>
      <c r="AH233" s="3"/>
      <c r="AI233" s="3"/>
      <c r="AJ233" s="3"/>
      <c r="AK233" s="92"/>
      <c r="AL233" s="3"/>
      <c r="AM233" s="3"/>
      <c r="AN233" s="3"/>
      <c r="AO233" s="3"/>
      <c r="AP233" s="92"/>
      <c r="AQ233" s="3"/>
      <c r="AR233" s="3"/>
      <c r="AS233" s="3"/>
      <c r="AT233" s="3"/>
      <c r="AU233" s="92"/>
      <c r="AV233" s="3"/>
      <c r="AW233" s="3"/>
      <c r="AX233" s="3"/>
      <c r="AY233" s="3"/>
      <c r="BA233" s="3"/>
      <c r="BB233" s="3"/>
    </row>
    <row r="234" spans="1:54" ht="15">
      <c r="A234" s="3"/>
      <c r="B234" s="3"/>
      <c r="C234" s="3"/>
      <c r="D234" s="3"/>
      <c r="E234" s="4"/>
      <c r="F234" s="3"/>
      <c r="G234" s="3"/>
      <c r="H234" s="3"/>
      <c r="I234" s="3"/>
      <c r="J234" s="3"/>
      <c r="K234" s="3"/>
      <c r="L234" s="3"/>
      <c r="M234" s="3"/>
      <c r="N234" s="3"/>
      <c r="O234" s="3"/>
      <c r="P234" s="3"/>
      <c r="Q234" s="3"/>
      <c r="R234" s="3"/>
      <c r="S234" s="4"/>
      <c r="T234" s="3"/>
      <c r="U234" s="3"/>
      <c r="V234" s="3"/>
      <c r="W234" s="3"/>
      <c r="X234" s="3"/>
      <c r="Y234" s="3"/>
      <c r="Z234" s="3"/>
      <c r="AA234" s="3"/>
      <c r="AB234" s="3"/>
      <c r="AC234" s="3"/>
      <c r="AD234" s="3"/>
      <c r="AE234" s="3"/>
      <c r="AG234" s="3"/>
      <c r="AH234" s="3"/>
      <c r="AI234" s="3"/>
      <c r="AJ234" s="3"/>
      <c r="AK234" s="92"/>
      <c r="AL234" s="3"/>
      <c r="AM234" s="3"/>
      <c r="AN234" s="3"/>
      <c r="AO234" s="3"/>
      <c r="AP234" s="92"/>
      <c r="AQ234" s="3"/>
      <c r="AR234" s="3"/>
      <c r="AS234" s="3"/>
      <c r="AT234" s="3"/>
      <c r="AU234" s="92"/>
      <c r="AV234" s="3"/>
      <c r="AW234" s="3"/>
      <c r="AX234" s="3"/>
      <c r="AY234" s="3"/>
      <c r="BA234" s="3"/>
      <c r="BB234" s="3"/>
    </row>
    <row r="235" spans="1:54" ht="15">
      <c r="A235" s="3"/>
      <c r="B235" s="3"/>
      <c r="C235" s="3"/>
      <c r="D235" s="3"/>
      <c r="E235" s="4"/>
      <c r="F235" s="3"/>
      <c r="G235" s="3"/>
      <c r="H235" s="3"/>
      <c r="I235" s="3"/>
      <c r="J235" s="3"/>
      <c r="K235" s="3"/>
      <c r="L235" s="3"/>
      <c r="M235" s="3"/>
      <c r="N235" s="3"/>
      <c r="O235" s="3"/>
      <c r="P235" s="3"/>
      <c r="Q235" s="3"/>
      <c r="R235" s="3"/>
      <c r="S235" s="4"/>
      <c r="T235" s="3"/>
      <c r="U235" s="3"/>
      <c r="V235" s="3"/>
      <c r="W235" s="3"/>
      <c r="X235" s="3"/>
      <c r="Y235" s="3"/>
      <c r="Z235" s="3"/>
      <c r="AA235" s="3"/>
      <c r="AB235" s="3"/>
      <c r="AC235" s="3"/>
      <c r="AD235" s="3"/>
      <c r="AE235" s="3"/>
      <c r="AG235" s="3"/>
      <c r="AH235" s="3"/>
      <c r="AI235" s="3"/>
      <c r="AJ235" s="3"/>
      <c r="AK235" s="92"/>
      <c r="AL235" s="3"/>
      <c r="AM235" s="3"/>
      <c r="AN235" s="3"/>
      <c r="AO235" s="3"/>
      <c r="AP235" s="92"/>
      <c r="AQ235" s="3"/>
      <c r="AR235" s="3"/>
      <c r="AS235" s="3"/>
      <c r="AT235" s="3"/>
      <c r="AU235" s="92"/>
      <c r="AV235" s="3"/>
      <c r="AW235" s="3"/>
      <c r="AX235" s="3"/>
      <c r="AY235" s="3"/>
      <c r="BA235" s="3"/>
      <c r="BB235" s="3"/>
    </row>
    <row r="236" spans="1:54" ht="15">
      <c r="A236" s="3"/>
      <c r="B236" s="3"/>
      <c r="C236" s="3"/>
      <c r="D236" s="3"/>
      <c r="E236" s="4"/>
      <c r="F236" s="3"/>
      <c r="G236" s="3"/>
      <c r="H236" s="3"/>
      <c r="I236" s="3"/>
      <c r="J236" s="3"/>
      <c r="K236" s="3"/>
      <c r="L236" s="3"/>
      <c r="M236" s="3"/>
      <c r="N236" s="3"/>
      <c r="O236" s="3"/>
      <c r="P236" s="3"/>
      <c r="Q236" s="3"/>
      <c r="R236" s="3"/>
      <c r="S236" s="4"/>
      <c r="T236" s="3"/>
      <c r="U236" s="3"/>
      <c r="V236" s="3"/>
      <c r="W236" s="3"/>
      <c r="X236" s="3"/>
      <c r="Y236" s="3"/>
      <c r="Z236" s="3"/>
      <c r="AA236" s="3"/>
      <c r="AB236" s="3"/>
      <c r="AC236" s="3"/>
      <c r="AD236" s="3"/>
      <c r="AE236" s="3"/>
      <c r="AG236" s="3"/>
      <c r="AH236" s="3"/>
      <c r="AI236" s="3"/>
      <c r="AJ236" s="3"/>
      <c r="AK236" s="92"/>
      <c r="AL236" s="3"/>
      <c r="AM236" s="3"/>
      <c r="AN236" s="3"/>
      <c r="AO236" s="3"/>
      <c r="AP236" s="92"/>
      <c r="AQ236" s="3"/>
      <c r="AR236" s="3"/>
      <c r="AS236" s="3"/>
      <c r="AT236" s="3"/>
      <c r="AU236" s="92"/>
      <c r="AV236" s="3"/>
      <c r="AW236" s="3"/>
      <c r="AX236" s="3"/>
      <c r="AY236" s="3"/>
      <c r="BA236" s="3"/>
      <c r="BB236" s="3"/>
    </row>
    <row r="237" spans="1:54" ht="15">
      <c r="A237" s="3"/>
      <c r="B237" s="3"/>
      <c r="C237" s="3"/>
      <c r="D237" s="3"/>
      <c r="E237" s="4"/>
      <c r="F237" s="3"/>
      <c r="G237" s="3"/>
      <c r="H237" s="3"/>
      <c r="I237" s="3"/>
      <c r="J237" s="3"/>
      <c r="K237" s="3"/>
      <c r="L237" s="3"/>
      <c r="M237" s="3"/>
      <c r="N237" s="3"/>
      <c r="O237" s="3"/>
      <c r="P237" s="3"/>
      <c r="Q237" s="3"/>
      <c r="R237" s="3"/>
      <c r="S237" s="4"/>
      <c r="T237" s="3"/>
      <c r="U237" s="3"/>
      <c r="V237" s="3"/>
      <c r="W237" s="3"/>
      <c r="X237" s="3"/>
      <c r="Y237" s="3"/>
      <c r="Z237" s="3"/>
      <c r="AA237" s="3"/>
      <c r="AB237" s="3"/>
      <c r="AC237" s="3"/>
      <c r="AD237" s="3"/>
      <c r="AE237" s="3"/>
      <c r="AG237" s="3"/>
      <c r="AH237" s="3"/>
      <c r="AI237" s="3"/>
      <c r="AJ237" s="3"/>
      <c r="AK237" s="92"/>
      <c r="AL237" s="3"/>
      <c r="AM237" s="3"/>
      <c r="AN237" s="3"/>
      <c r="AO237" s="3"/>
      <c r="AP237" s="92"/>
      <c r="AQ237" s="3"/>
      <c r="AR237" s="3"/>
      <c r="AS237" s="3"/>
      <c r="AT237" s="3"/>
      <c r="AU237" s="92"/>
      <c r="AV237" s="3"/>
      <c r="AW237" s="3"/>
      <c r="AX237" s="3"/>
      <c r="AY237" s="3"/>
      <c r="BA237" s="3"/>
      <c r="BB237" s="3"/>
    </row>
    <row r="238" spans="1:54" ht="15">
      <c r="A238" s="3"/>
      <c r="B238" s="3"/>
      <c r="C238" s="3"/>
      <c r="D238" s="3"/>
      <c r="E238" s="4"/>
      <c r="F238" s="3"/>
      <c r="G238" s="3"/>
      <c r="H238" s="3"/>
      <c r="I238" s="3"/>
      <c r="J238" s="3"/>
      <c r="K238" s="3"/>
      <c r="L238" s="3"/>
      <c r="M238" s="3"/>
      <c r="N238" s="3"/>
      <c r="O238" s="3"/>
      <c r="P238" s="3"/>
      <c r="Q238" s="3"/>
      <c r="R238" s="3"/>
      <c r="S238" s="4"/>
      <c r="T238" s="3"/>
      <c r="U238" s="3"/>
      <c r="V238" s="3"/>
      <c r="W238" s="3"/>
      <c r="X238" s="3"/>
      <c r="Y238" s="3"/>
      <c r="Z238" s="3"/>
      <c r="AA238" s="3"/>
      <c r="AB238" s="3"/>
      <c r="AC238" s="3"/>
      <c r="AD238" s="3"/>
      <c r="AE238" s="3"/>
      <c r="AG238" s="3"/>
      <c r="AH238" s="3"/>
      <c r="AI238" s="3"/>
      <c r="AJ238" s="3"/>
      <c r="AK238" s="92"/>
      <c r="AL238" s="3"/>
      <c r="AM238" s="3"/>
      <c r="AN238" s="3"/>
      <c r="AO238" s="3"/>
      <c r="AP238" s="92"/>
      <c r="AQ238" s="3"/>
      <c r="AR238" s="3"/>
      <c r="AS238" s="3"/>
      <c r="AT238" s="3"/>
      <c r="AU238" s="92"/>
      <c r="AV238" s="3"/>
      <c r="AW238" s="3"/>
      <c r="AX238" s="3"/>
      <c r="AY238" s="3"/>
      <c r="BA238" s="3"/>
      <c r="BB238" s="3"/>
    </row>
    <row r="239" spans="1:54" ht="15">
      <c r="A239" s="3"/>
      <c r="B239" s="3"/>
      <c r="C239" s="3"/>
      <c r="D239" s="3"/>
      <c r="E239" s="4"/>
      <c r="F239" s="3"/>
      <c r="G239" s="3"/>
      <c r="H239" s="3"/>
      <c r="I239" s="3"/>
      <c r="J239" s="3"/>
      <c r="K239" s="3"/>
      <c r="L239" s="3"/>
      <c r="M239" s="3"/>
      <c r="N239" s="3"/>
      <c r="O239" s="3"/>
      <c r="P239" s="3"/>
      <c r="Q239" s="3"/>
      <c r="R239" s="3"/>
      <c r="S239" s="4"/>
      <c r="T239" s="3"/>
      <c r="U239" s="3"/>
      <c r="V239" s="3"/>
      <c r="W239" s="3"/>
      <c r="X239" s="3"/>
      <c r="Y239" s="3"/>
      <c r="Z239" s="3"/>
      <c r="AA239" s="3"/>
      <c r="AB239" s="3"/>
      <c r="AC239" s="3"/>
      <c r="AD239" s="3"/>
      <c r="AE239" s="3"/>
      <c r="AG239" s="3"/>
      <c r="AH239" s="3"/>
      <c r="AI239" s="3"/>
      <c r="AJ239" s="3"/>
      <c r="AK239" s="92"/>
      <c r="AL239" s="3"/>
      <c r="AM239" s="3"/>
      <c r="AN239" s="3"/>
      <c r="AO239" s="3"/>
      <c r="AP239" s="92"/>
      <c r="AQ239" s="3"/>
      <c r="AR239" s="3"/>
      <c r="AS239" s="3"/>
      <c r="AT239" s="3"/>
      <c r="AU239" s="92"/>
      <c r="AV239" s="3"/>
      <c r="AW239" s="3"/>
      <c r="AX239" s="3"/>
      <c r="AY239" s="3"/>
      <c r="BA239" s="3"/>
      <c r="BB239" s="3"/>
    </row>
    <row r="240" spans="1:54" ht="15">
      <c r="A240" s="3"/>
      <c r="B240" s="3"/>
      <c r="C240" s="3"/>
      <c r="D240" s="3"/>
      <c r="E240" s="4"/>
      <c r="F240" s="3"/>
      <c r="G240" s="3"/>
      <c r="H240" s="3"/>
      <c r="I240" s="3"/>
      <c r="J240" s="3"/>
      <c r="K240" s="3"/>
      <c r="L240" s="3"/>
      <c r="M240" s="3"/>
      <c r="N240" s="3"/>
      <c r="O240" s="3"/>
      <c r="P240" s="3"/>
      <c r="Q240" s="3"/>
      <c r="R240" s="3"/>
      <c r="S240" s="4"/>
      <c r="T240" s="3"/>
      <c r="U240" s="3"/>
      <c r="V240" s="3"/>
      <c r="W240" s="3"/>
      <c r="X240" s="3"/>
      <c r="Y240" s="3"/>
      <c r="Z240" s="3"/>
      <c r="AA240" s="3"/>
      <c r="AB240" s="3"/>
      <c r="AC240" s="3"/>
      <c r="AD240" s="3"/>
      <c r="AE240" s="3"/>
      <c r="AG240" s="3"/>
      <c r="AH240" s="3"/>
      <c r="AI240" s="3"/>
      <c r="AJ240" s="3"/>
      <c r="AK240" s="92"/>
      <c r="AL240" s="3"/>
      <c r="AM240" s="3"/>
      <c r="AN240" s="3"/>
      <c r="AO240" s="3"/>
      <c r="AP240" s="92"/>
      <c r="AQ240" s="3"/>
      <c r="AR240" s="3"/>
      <c r="AS240" s="3"/>
      <c r="AT240" s="3"/>
      <c r="AU240" s="92"/>
      <c r="AV240" s="3"/>
      <c r="AW240" s="3"/>
      <c r="AX240" s="3"/>
      <c r="AY240" s="3"/>
      <c r="BA240" s="3"/>
      <c r="BB240" s="3"/>
    </row>
  </sheetData>
  <sheetProtection/>
  <mergeCells count="338">
    <mergeCell ref="N65:N66"/>
    <mergeCell ref="N167:N183"/>
    <mergeCell ref="AX166:AX183"/>
    <mergeCell ref="AY166:AY183"/>
    <mergeCell ref="AK166:AK183"/>
    <mergeCell ref="AP166:AP183"/>
    <mergeCell ref="AU166:AU183"/>
    <mergeCell ref="AI166:AI183"/>
    <mergeCell ref="AJ166:AJ183"/>
    <mergeCell ref="AZ166:AZ183"/>
    <mergeCell ref="AQ166:AQ183"/>
    <mergeCell ref="AR166:AR183"/>
    <mergeCell ref="AS166:AS183"/>
    <mergeCell ref="AT166:AT183"/>
    <mergeCell ref="AV166:AV183"/>
    <mergeCell ref="AW166:AW183"/>
    <mergeCell ref="AL166:AL183"/>
    <mergeCell ref="AM166:AM183"/>
    <mergeCell ref="AN166:AN183"/>
    <mergeCell ref="AO166:AO183"/>
    <mergeCell ref="AC166:AC183"/>
    <mergeCell ref="AD166:AD183"/>
    <mergeCell ref="AE166:AE183"/>
    <mergeCell ref="AF166:AF183"/>
    <mergeCell ref="AG166:AG183"/>
    <mergeCell ref="AH166:AH183"/>
    <mergeCell ref="W166:W183"/>
    <mergeCell ref="X166:X183"/>
    <mergeCell ref="Y166:Y183"/>
    <mergeCell ref="Z166:Z183"/>
    <mergeCell ref="AA166:AA183"/>
    <mergeCell ref="AB166:AB183"/>
    <mergeCell ref="BA164:BA183"/>
    <mergeCell ref="C165:C183"/>
    <mergeCell ref="D165:D183"/>
    <mergeCell ref="P165:P183"/>
    <mergeCell ref="Q165:Q183"/>
    <mergeCell ref="R165:R183"/>
    <mergeCell ref="O166:O183"/>
    <mergeCell ref="T166:T183"/>
    <mergeCell ref="U166:U183"/>
    <mergeCell ref="V166:V183"/>
    <mergeCell ref="S162:S163"/>
    <mergeCell ref="G162:G163"/>
    <mergeCell ref="H162:H163"/>
    <mergeCell ref="N26:N27"/>
    <mergeCell ref="L162:L163"/>
    <mergeCell ref="N150:N151"/>
    <mergeCell ref="P150:P151"/>
    <mergeCell ref="Q150:Q151"/>
    <mergeCell ref="R150:R151"/>
    <mergeCell ref="S150:S151"/>
    <mergeCell ref="BA157:BA160"/>
    <mergeCell ref="BB157:BB160"/>
    <mergeCell ref="S157:S160"/>
    <mergeCell ref="S165:S183"/>
    <mergeCell ref="E164:E183"/>
    <mergeCell ref="F164:F183"/>
    <mergeCell ref="M162:M163"/>
    <mergeCell ref="P162:P163"/>
    <mergeCell ref="Q162:Q163"/>
    <mergeCell ref="R162:R163"/>
    <mergeCell ref="A161:A183"/>
    <mergeCell ref="B161:B183"/>
    <mergeCell ref="E161:E163"/>
    <mergeCell ref="F161:F163"/>
    <mergeCell ref="BA161:BA163"/>
    <mergeCell ref="C162:C163"/>
    <mergeCell ref="D162:D163"/>
    <mergeCell ref="I162:I163"/>
    <mergeCell ref="J162:J163"/>
    <mergeCell ref="K162:K163"/>
    <mergeCell ref="BA155:BA156"/>
    <mergeCell ref="C157:C160"/>
    <mergeCell ref="D157:D160"/>
    <mergeCell ref="E157:E160"/>
    <mergeCell ref="F157:F160"/>
    <mergeCell ref="P157:P160"/>
    <mergeCell ref="Q157:Q160"/>
    <mergeCell ref="R157:R160"/>
    <mergeCell ref="R155:R156"/>
    <mergeCell ref="S155:S156"/>
    <mergeCell ref="S152:S154"/>
    <mergeCell ref="C155:C156"/>
    <mergeCell ref="D155:D156"/>
    <mergeCell ref="E155:E156"/>
    <mergeCell ref="F155:F156"/>
    <mergeCell ref="P155:P156"/>
    <mergeCell ref="Q155:Q156"/>
    <mergeCell ref="BB53:BB54"/>
    <mergeCell ref="Q56:Q148"/>
    <mergeCell ref="R56:R148"/>
    <mergeCell ref="S56:S148"/>
    <mergeCell ref="BA65:BA148"/>
    <mergeCell ref="C152:C154"/>
    <mergeCell ref="D152:D154"/>
    <mergeCell ref="P152:P154"/>
    <mergeCell ref="Q152:Q154"/>
    <mergeCell ref="R152:R154"/>
    <mergeCell ref="B56:B160"/>
    <mergeCell ref="C56:C148"/>
    <mergeCell ref="D56:D148"/>
    <mergeCell ref="E56:E57"/>
    <mergeCell ref="F56:F57"/>
    <mergeCell ref="BA150:BA154"/>
    <mergeCell ref="BA58:BA60"/>
    <mergeCell ref="E65:E148"/>
    <mergeCell ref="F65:F148"/>
    <mergeCell ref="E58:E64"/>
    <mergeCell ref="P56:P148"/>
    <mergeCell ref="C150:C151"/>
    <mergeCell ref="D150:D151"/>
    <mergeCell ref="E150:E154"/>
    <mergeCell ref="F150:F154"/>
    <mergeCell ref="R45:R52"/>
    <mergeCell ref="F58:F64"/>
    <mergeCell ref="N58:N62"/>
    <mergeCell ref="N63:N64"/>
    <mergeCell ref="N70:N148"/>
    <mergeCell ref="S45:S52"/>
    <mergeCell ref="BA45:BA52"/>
    <mergeCell ref="N47:N52"/>
    <mergeCell ref="B53:B55"/>
    <mergeCell ref="E53:E54"/>
    <mergeCell ref="F53:F54"/>
    <mergeCell ref="BA53:BA54"/>
    <mergeCell ref="Q42:Q44"/>
    <mergeCell ref="R42:R44"/>
    <mergeCell ref="S42:S44"/>
    <mergeCell ref="BA42:BA44"/>
    <mergeCell ref="C45:C52"/>
    <mergeCell ref="D45:D52"/>
    <mergeCell ref="E45:E52"/>
    <mergeCell ref="F45:F52"/>
    <mergeCell ref="P45:P52"/>
    <mergeCell ref="Q45:Q52"/>
    <mergeCell ref="R38:R41"/>
    <mergeCell ref="S38:S41"/>
    <mergeCell ref="BA38:BA41"/>
    <mergeCell ref="BB38:BB41"/>
    <mergeCell ref="B42:B52"/>
    <mergeCell ref="C42:C44"/>
    <mergeCell ref="D42:D44"/>
    <mergeCell ref="E42:E44"/>
    <mergeCell ref="F42:F44"/>
    <mergeCell ref="P42:P44"/>
    <mergeCell ref="J38:J40"/>
    <mergeCell ref="K38:K40"/>
    <mergeCell ref="L38:L40"/>
    <mergeCell ref="M38:M40"/>
    <mergeCell ref="P38:P41"/>
    <mergeCell ref="Q38:Q41"/>
    <mergeCell ref="BB36:BB37"/>
    <mergeCell ref="A38:A160"/>
    <mergeCell ref="B38:B41"/>
    <mergeCell ref="C38:C41"/>
    <mergeCell ref="D38:D41"/>
    <mergeCell ref="E38:E41"/>
    <mergeCell ref="F38:F41"/>
    <mergeCell ref="G38:G40"/>
    <mergeCell ref="H38:H40"/>
    <mergeCell ref="I38:I40"/>
    <mergeCell ref="AV36:AV37"/>
    <mergeCell ref="AW36:AW37"/>
    <mergeCell ref="AX36:AX37"/>
    <mergeCell ref="AY36:AY37"/>
    <mergeCell ref="AZ36:AZ37"/>
    <mergeCell ref="BA36:BA37"/>
    <mergeCell ref="AP36:AP37"/>
    <mergeCell ref="AQ36:AQ37"/>
    <mergeCell ref="AR36:AR37"/>
    <mergeCell ref="AS36:AS37"/>
    <mergeCell ref="AT36:AT37"/>
    <mergeCell ref="AU36:AU37"/>
    <mergeCell ref="AJ36:AJ37"/>
    <mergeCell ref="AK36:AK37"/>
    <mergeCell ref="AL36:AL37"/>
    <mergeCell ref="AM36:AM37"/>
    <mergeCell ref="AN36:AN37"/>
    <mergeCell ref="AO36:AO37"/>
    <mergeCell ref="R36:R37"/>
    <mergeCell ref="S36:S37"/>
    <mergeCell ref="AF36:AF37"/>
    <mergeCell ref="AG36:AG37"/>
    <mergeCell ref="AH36:AH37"/>
    <mergeCell ref="AI36:AI37"/>
    <mergeCell ref="J36:J37"/>
    <mergeCell ref="K36:K37"/>
    <mergeCell ref="L36:L37"/>
    <mergeCell ref="M36:M37"/>
    <mergeCell ref="P36:P37"/>
    <mergeCell ref="Q36:Q37"/>
    <mergeCell ref="BA33:BA34"/>
    <mergeCell ref="BB33:BB34"/>
    <mergeCell ref="B36:B37"/>
    <mergeCell ref="C36:C37"/>
    <mergeCell ref="D36:D37"/>
    <mergeCell ref="E36:E37"/>
    <mergeCell ref="F36:F37"/>
    <mergeCell ref="G36:G37"/>
    <mergeCell ref="H36:H37"/>
    <mergeCell ref="I36:I37"/>
    <mergeCell ref="AU33:AU34"/>
    <mergeCell ref="AV33:AV34"/>
    <mergeCell ref="AW33:AW34"/>
    <mergeCell ref="AX33:AX34"/>
    <mergeCell ref="AY33:AY34"/>
    <mergeCell ref="AZ33:AZ34"/>
    <mergeCell ref="AO33:AO34"/>
    <mergeCell ref="AP33:AP34"/>
    <mergeCell ref="AQ33:AQ34"/>
    <mergeCell ref="AR33:AR34"/>
    <mergeCell ref="AS33:AS34"/>
    <mergeCell ref="AT33:AT34"/>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Y33:Y34"/>
    <mergeCell ref="Z33:Z34"/>
    <mergeCell ref="AA33:AA34"/>
    <mergeCell ref="AB33:AB34"/>
    <mergeCell ref="BB29:BB32"/>
    <mergeCell ref="C33:C34"/>
    <mergeCell ref="D33:D34"/>
    <mergeCell ref="P33:P34"/>
    <mergeCell ref="Q33:Q34"/>
    <mergeCell ref="R33:R34"/>
    <mergeCell ref="S33:S34"/>
    <mergeCell ref="T33:T34"/>
    <mergeCell ref="U33:U34"/>
    <mergeCell ref="V33:V34"/>
    <mergeCell ref="AV29:AV32"/>
    <mergeCell ref="AW29:AW32"/>
    <mergeCell ref="AX29:AX32"/>
    <mergeCell ref="AY29:AY32"/>
    <mergeCell ref="AZ29:AZ32"/>
    <mergeCell ref="BA29:BA32"/>
    <mergeCell ref="AP29:AP32"/>
    <mergeCell ref="AQ29:AQ32"/>
    <mergeCell ref="AR29:AR32"/>
    <mergeCell ref="AS29:AS32"/>
    <mergeCell ref="AT29:AT32"/>
    <mergeCell ref="AU29:AU32"/>
    <mergeCell ref="AJ29:AJ32"/>
    <mergeCell ref="AK29:AK32"/>
    <mergeCell ref="AL29:AL32"/>
    <mergeCell ref="AM29:AM32"/>
    <mergeCell ref="AN29:AN32"/>
    <mergeCell ref="AO29:AO32"/>
    <mergeCell ref="R29:R32"/>
    <mergeCell ref="S29:S32"/>
    <mergeCell ref="AF29:AF32"/>
    <mergeCell ref="AG29:AG32"/>
    <mergeCell ref="AH29:AH32"/>
    <mergeCell ref="AI29:AI32"/>
    <mergeCell ref="J29:J34"/>
    <mergeCell ref="K29:K34"/>
    <mergeCell ref="L29:L34"/>
    <mergeCell ref="M29:M34"/>
    <mergeCell ref="P29:P32"/>
    <mergeCell ref="Q29:Q32"/>
    <mergeCell ref="BA26:BA28"/>
    <mergeCell ref="BB26:BB28"/>
    <mergeCell ref="B29:B34"/>
    <mergeCell ref="C29:C32"/>
    <mergeCell ref="D29:D32"/>
    <mergeCell ref="E29:E34"/>
    <mergeCell ref="F29:F34"/>
    <mergeCell ref="G29:G34"/>
    <mergeCell ref="H29:H34"/>
    <mergeCell ref="I29:I34"/>
    <mergeCell ref="R24:R25"/>
    <mergeCell ref="S24:S25"/>
    <mergeCell ref="C26:C28"/>
    <mergeCell ref="D26:D28"/>
    <mergeCell ref="E26:E28"/>
    <mergeCell ref="F26:F28"/>
    <mergeCell ref="P26:P28"/>
    <mergeCell ref="Q26:Q28"/>
    <mergeCell ref="R26:R28"/>
    <mergeCell ref="S26:S28"/>
    <mergeCell ref="R17:R18"/>
    <mergeCell ref="S17:S18"/>
    <mergeCell ref="A20:A37"/>
    <mergeCell ref="B20:B28"/>
    <mergeCell ref="C24:C25"/>
    <mergeCell ref="D24:D25"/>
    <mergeCell ref="E24:E25"/>
    <mergeCell ref="F24:F25"/>
    <mergeCell ref="P24:P25"/>
    <mergeCell ref="Q24:Q25"/>
    <mergeCell ref="P15:P16"/>
    <mergeCell ref="Q15:Q16"/>
    <mergeCell ref="R15:R16"/>
    <mergeCell ref="S15:S16"/>
    <mergeCell ref="BA15:BA19"/>
    <mergeCell ref="C17:C18"/>
    <mergeCell ref="D17:D18"/>
    <mergeCell ref="N17:N18"/>
    <mergeCell ref="P17:P18"/>
    <mergeCell ref="Q17:Q18"/>
    <mergeCell ref="G13:M13"/>
    <mergeCell ref="A15:A19"/>
    <mergeCell ref="B15:B19"/>
    <mergeCell ref="C15:C16"/>
    <mergeCell ref="D15:D16"/>
    <mergeCell ref="E15:E19"/>
    <mergeCell ref="F15:F19"/>
    <mergeCell ref="A8:BB8"/>
    <mergeCell ref="A9:BB9"/>
    <mergeCell ref="A10:BB10"/>
    <mergeCell ref="A11:BB11"/>
    <mergeCell ref="A12:O12"/>
    <mergeCell ref="P12:S12"/>
    <mergeCell ref="T12:AE12"/>
    <mergeCell ref="AF12:AZ12"/>
    <mergeCell ref="BA12:BA13"/>
    <mergeCell ref="BB12:BB13"/>
    <mergeCell ref="A1:B7"/>
    <mergeCell ref="C1:BA1"/>
    <mergeCell ref="BB1:BB7"/>
    <mergeCell ref="C2:BA2"/>
    <mergeCell ref="C3:BA3"/>
    <mergeCell ref="C4:BA4"/>
    <mergeCell ref="C5:BA5"/>
    <mergeCell ref="C6:BA6"/>
    <mergeCell ref="C7:BA7"/>
  </mergeCells>
  <printOptions/>
  <pageMargins left="1.0236220472440944" right="1.220472440944882" top="0.35433070866141736" bottom="0.35433070866141736" header="0.31496062992125984" footer="0.31496062992125984"/>
  <pageSetup orientation="landscape" paperSize="5"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Archbold</dc:creator>
  <cp:keywords/>
  <dc:description/>
  <cp:lastModifiedBy>Luz Marina Hurtado Giraldo</cp:lastModifiedBy>
  <cp:lastPrinted>2013-12-11T21:20:21Z</cp:lastPrinted>
  <dcterms:created xsi:type="dcterms:W3CDTF">2013-01-07T15:09:44Z</dcterms:created>
  <dcterms:modified xsi:type="dcterms:W3CDTF">2014-01-27T14:15:11Z</dcterms:modified>
  <cp:category/>
  <cp:version/>
  <cp:contentType/>
  <cp:contentStatus/>
</cp:coreProperties>
</file>