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UGAM - UMATA" sheetId="1" r:id="rId1"/>
    <sheet name="PROTECCIÓN SOCIAL" sheetId="2" r:id="rId2"/>
    <sheet name="GOBIERNO" sheetId="3" r:id="rId3"/>
    <sheet name="PLANEACIÓN" sheetId="4" r:id="rId4"/>
  </sheets>
  <definedNames>
    <definedName name="_xlnm.Print_Area" localSheetId="2">'GOBIERNO'!$A$1:$Z$82</definedName>
  </definedNames>
  <calcPr fullCalcOnLoad="1"/>
</workbook>
</file>

<file path=xl/sharedStrings.xml><?xml version="1.0" encoding="utf-8"?>
<sst xmlns="http://schemas.openxmlformats.org/spreadsheetml/2006/main" count="1090" uniqueCount="724">
  <si>
    <t>SUBPROGRAMA</t>
  </si>
  <si>
    <t>PROYECTO</t>
  </si>
  <si>
    <t>INDICADOR</t>
  </si>
  <si>
    <t xml:space="preserve">TRIM I </t>
  </si>
  <si>
    <t>TRIM II</t>
  </si>
  <si>
    <t>TRIM III</t>
  </si>
  <si>
    <t>TRIM IV</t>
  </si>
  <si>
    <t xml:space="preserve">TOTAL </t>
  </si>
  <si>
    <t>SGP</t>
  </si>
  <si>
    <t xml:space="preserve">REGALIAS </t>
  </si>
  <si>
    <t>RECURSOS MILLONES DE PESOS</t>
  </si>
  <si>
    <t>ANULIZACION META PRODUCTO</t>
  </si>
  <si>
    <t>PUERTO TRIUNFO</t>
  </si>
  <si>
    <t>CREDITO</t>
  </si>
  <si>
    <t>REC. PROPIOS</t>
  </si>
  <si>
    <t>TOTAL</t>
  </si>
  <si>
    <t>Construccion de colectores y redes alcantarillado urbano y rurales</t>
  </si>
  <si>
    <t>Lotes comprados</t>
  </si>
  <si>
    <t>Credito adquirido</t>
  </si>
  <si>
    <t>Ampliacion cobertura en alumbrado publico</t>
  </si>
  <si>
    <t>Mantenimiento de alumbrado publico</t>
  </si>
  <si>
    <t>ACTIVIDADES</t>
  </si>
  <si>
    <t>OBSERVACIONES</t>
  </si>
  <si>
    <t>DEST. ESPEC.</t>
  </si>
  <si>
    <t>COD.</t>
  </si>
  <si>
    <t>PLAN DE ACCIÓN 2012</t>
  </si>
  <si>
    <t>RESPONSABLE</t>
  </si>
  <si>
    <t>META 2012</t>
  </si>
  <si>
    <t>Unidad de Gestión Ambiental Municipal "UGAM" - Unidad Municipal de Asistencia Técnica "UMATA"</t>
  </si>
  <si>
    <t>VIGENCIA:</t>
  </si>
  <si>
    <t>MUNICIPIO:</t>
  </si>
  <si>
    <t>SECRETARÍA:</t>
  </si>
  <si>
    <t>EJE ÁREA SECTOR:</t>
  </si>
  <si>
    <t>OBJETIVO  GENERAL:</t>
  </si>
  <si>
    <t>META RESULTADO:</t>
  </si>
  <si>
    <t>LINEA 3: DESARROLLO ECONÓMICO (3.2 Agropecuario)          LÍNEA 4: DESARROLLO DE INFRAESTRUCTURA O TERRITORIAL (4,1 Medio Ambiente)</t>
  </si>
  <si>
    <t>Adelantar proyectos y programas de desarrollo ambiental, de asistencia técnica y extensión agropecuaria para contribuir con la protección del medio ambiente y correcta explotación.</t>
  </si>
  <si>
    <t>AMBIENTAL</t>
  </si>
  <si>
    <t>AGROPECUARIA</t>
  </si>
  <si>
    <t>Lograr articular acciones entre la gestión ambiental y producción agropecuaria con el fin de llegar a un  mejor desarrollo sostenible a través de los recursos naturales y la actividad agropecuaria.</t>
  </si>
  <si>
    <t>Construcción de Escuela Rural para las familias de ASOCAECO ubicados en las 27 parcelas de cacao establecidas en la Hacienda Nápoles del Municipio de Puerto Triunfo</t>
  </si>
  <si>
    <t>Establecimiento de 30 hectáreas de cacao en arreglos agroforestales con caucho en la vereda Balsora del Municipio de Puerto Triunfo.</t>
  </si>
  <si>
    <t>Establecimiento de 10 hectáreas de limón Tahití en predios de la Hacienda Nápoles con familias de condición vulnerable del Municipio de Puerto Triunfo.</t>
  </si>
  <si>
    <t>Secretaria de UGAM-UMATA</t>
  </si>
  <si>
    <t>Escuela Construida</t>
  </si>
  <si>
    <t>META 2012   %</t>
  </si>
  <si>
    <t>0.5</t>
  </si>
  <si>
    <t>ÌTEM</t>
  </si>
  <si>
    <t>Parque Construido</t>
  </si>
  <si>
    <t>Secretaria de UGAM-UMATA, Planeación y Obras Públicas</t>
  </si>
  <si>
    <t>Secretaria de UGAM-UMATA, Planeación y Protección Social</t>
  </si>
  <si>
    <t>ENCUENTRO DE ONG'S AMBIENTALISTAS</t>
  </si>
  <si>
    <t>IMPLEMENTACIÓN DE MEDIDAS PENDIENTES PARA LA RECUPERACIÓN DE HUMEDALES, MICROCUENCAS, QUEBRADAS PARA LA CONSERVACIÓN DE LAS ESPECIES ÍCTICAS Y DE LA TORTUGA DE RÍO EN LOS MUNICIPIOS DE PUERTO TRIUNFO Y PUERTO NARE</t>
  </si>
  <si>
    <t>Estufa Construida</t>
  </si>
  <si>
    <t>ADECUACIÓN DEL ÁREA DE INUNDACIÓN EN EL SECTOR DEL PARQUE PRINCIPAL DEL CORREGIMIENTO DE ESTACIÓN COCORNÁ, MUNICIPIO DE PUERTO TRIUNFO MEDIANTE LA REALIZACIÓN DE OBRAS Y ACTIVIDADES QUE MITIGUEN EL IMPACTO DE LAS CRECIENTES DEL RÍO CLARO COCORNÁ SUR Y SE MEJORE LAS CONDICCIONES AMBIENTALES Y PAISAJÍSTICAS</t>
  </si>
  <si>
    <t>IMPLEMENTACIÓN DEL PROYECTO HUELLAS "HUERTOS Y ESTUFAS LEÑERAS LIMPIAS AMBIENTAL Y SOCIALMENTE SOSTENIBLES", FASE V PARA 100 FAMILIAS DEL MUNICIPIO DE PUERTO TRIUNFO, JURISDICCIÓN CORNARE</t>
  </si>
  <si>
    <t>GESTIÓN DEL RIESGO A TRAVÉS DE LA CONSTRUCCIÓN DE 120 METROS CÚBICOS DE GAVIÓN  EN LA MARGEN IZQUIERDA DEL RÍO MAGDALENA EN EL MUNICIPIO DE PUERTO TRIUNFO, ANTIOQUIA COMO MEDIDA DE MITIGACIÓN A LA OLA INVERNAL</t>
  </si>
  <si>
    <t>RECUPERACIÓN  DE ZONAS VERDES DEGRADADAS Y CONTROL DE EROSIÓN EN LA QUEBRADA DOSQUEBRADAS DEL CORREGIMIENTO DE DORADAL, COMO MEDIDA DE MITIGACIÓN DEL DETERIORO AMBIENTAL Y PREVENCIÓN DEL RIESGO POR  DESLIZAMIENTO DE TIERRA EN EL MUNICIPIO DE PUERTO TRIUNFO”. II ETAPA</t>
  </si>
  <si>
    <t>REFORESTACIÓN DE 8 HA EN BOSQUE PROTECTOR EN UN AFLUENTE  SURTIDOR DE ACUEDUCTOS COMUNITARIOS EN LA VEREDA LA FLORIDA TRES RANCHOS DEL MUNICIPIO DE PUERTO TRIUNFO, ANTIOQUIA. II ETAPA</t>
  </si>
  <si>
    <t>APOYO AL CONTROL Y SEGUIMIENTO DE LOS RECURSOS NATURALES DE LA CUENCA BAJA DEL RÍO CLARO COCORNÁ SUR "VIGÍAS DEL RÍO" MUNICIPIO DE PUERTO TRIUNFO, ANTIOQUIA 2012</t>
  </si>
  <si>
    <t>MEJORAMIENTO AMBIENTAL Y PAISAJÍSTICO DEL PARQUE INFANTIL DEL CORREGIMIENTO DE LAS MERCEDES DEL MUNICIPIO DE PUERTO TRIUNFO, ANTIOQUIA</t>
  </si>
  <si>
    <t xml:space="preserve">CONSTRUCCIÓN DE 11 POZOS SÉPTICOS PARA EL MANEJO DE LAS AGUAS RESIDUALES DE LAS FAMILIAS ESTABLECIDAS EN EL PROYECTO DE CACAO DE LA HACIENDA NÁPOLES, SEGUNDA ETAPA </t>
  </si>
  <si>
    <t xml:space="preserve">FORTALECIMIENTO A LA IMPLEMENTACIÓN DEL PGIR'S EN SU COMPONENTE DE RECICLAJE Y MANEJO DE ORGÁNICOS EN LA CABECERA MUNICIPAL DE PUERTO TRIUNFO, ANTIOQUIA </t>
  </si>
  <si>
    <t>COFINANCIÓN</t>
  </si>
  <si>
    <t>Metro Cúbico</t>
  </si>
  <si>
    <t>Proyecto</t>
  </si>
  <si>
    <t>Hectárea</t>
  </si>
  <si>
    <t>Pozo Séptico Construido</t>
  </si>
  <si>
    <t>MANTENIMIENTO Y ENRIQUECIMIENTO DE LAS REFORESTACIONES DE LOS CORREDORES BIOLÓGICOS EN LAS RIBERAS DE LOS RÍOS CLARO COCORNÁ SUR, RÍO CLARO SUR Y RÍO GRANDE DE LA MAGDALENA</t>
  </si>
  <si>
    <t>Construcción de 100 estufas y siembra de huertos leñeros a diferentes familias el radio Municipal que cumplan con ciertas carateristicas que les permitan acceder a la estufa eficiente</t>
  </si>
  <si>
    <t>Construcción de un gavión de 120 metros cubicos</t>
  </si>
  <si>
    <t>Metro cubico de gavion y colchoneta</t>
  </si>
  <si>
    <t xml:space="preserve">Construcción de gavión y de colchoneta, </t>
  </si>
  <si>
    <t xml:space="preserve"> Plateo, trazos, ahoyado, siembra y fertilización con  especies protectoras-productoras.</t>
  </si>
  <si>
    <t xml:space="preserve">Brigadas ambientales, controles de   pesca y vedas, talleres de capacitación en uso racional de los recursos naturales, </t>
  </si>
  <si>
    <t>Proyecto/Meses</t>
  </si>
  <si>
    <t>Reconstrucción y recuperación del parque infantil y adecuación de la zona verde</t>
  </si>
  <si>
    <t>Instalación de pozos septicos a las familias de ASOCAECO ubicados en el proyecto de  cacao en la Hacienda Nápoles</t>
  </si>
  <si>
    <t>Limpieza y recuperación de espejos de agua en los  humedales alto bonito y la unión - conservación de la tortuga de río, Repoblamiento con alevinos en las cienagas del rio claro cocorná sur y mantenimiento de 50 hectareas de reforestación protectora-productora en las margenes del rio claro cocorna Sur</t>
  </si>
  <si>
    <t>Hectareas</t>
  </si>
  <si>
    <t xml:space="preserve">Capacitar en diferentes temas ambientales a los representantes de las asocienes del oriente Antioqueño e integrar las asociaciones para conocer  el trabajo de cada una de ellas en su  municipio, con el firn de fortalecer y dar a conocer el trabajo ambiental  ambiental que cada una   realiza. </t>
  </si>
  <si>
    <t>Proyecto/Dias</t>
  </si>
  <si>
    <t>Conformación de La Asociación de productores de cacao de la vereda Balsora</t>
  </si>
  <si>
    <t xml:space="preserve">Asociación </t>
  </si>
  <si>
    <t>Preparaciónde lotes(zocola, trazo siembra, fertilización, controles fitosanitarios.</t>
  </si>
  <si>
    <t>Preparación del terreno (trazo siembra, fertilización, controles fitosanitarios)</t>
  </si>
  <si>
    <t xml:space="preserve">Proyecto productivo sostenible, para madres cabeza de familia; para el fortalecimiento  de la seguridad alimentaria  y sostenibilidad mediante el acceso a mercados verdes  de los excedentes producidos  con énfasis  en consolidación y fortalecimiento d ela base social, hábitos alimentarios, producción con tendencia a la producción más limpia, potscosecha y comercialización de los excedentes. </t>
  </si>
  <si>
    <t>Tenencia de aves de postura con un correcto manejo, producción de pollo de engorde, siembra de cultivos transitorios (pan coger)</t>
  </si>
  <si>
    <t>Construción de gradas, Embellecimiento paisajistico, demolición de andenes y de adoquines que han sido deteriorados por causa de la ola invernal, con fines de recuperación y adecuación de un sendero ecológico aledaño a la margen del río</t>
  </si>
  <si>
    <t>Campañas educativas para la separación desde la fuente, capacitación a los recicladores y conformación de la Empresa.</t>
  </si>
  <si>
    <t xml:space="preserve">Resiembras, controles fitosanitarios y reparación de cercos </t>
  </si>
  <si>
    <t>Se encuentra pendiente</t>
  </si>
  <si>
    <t>Secretaria de Protección Social</t>
  </si>
  <si>
    <t>Atención Familias Beneficiarias</t>
  </si>
  <si>
    <t>Fortalecimiento del proyecto RED UNIDOS “ red para la superacion de la pobreza extrema"</t>
  </si>
  <si>
    <t>2.6.5</t>
  </si>
  <si>
    <t>N° de capacitaciones y talleres realizados</t>
  </si>
  <si>
    <t>1 Proyecto</t>
  </si>
  <si>
    <t>Capacitaciones y talleres a los trabajadores informales del municipio</t>
  </si>
  <si>
    <t>Fortalecimiento de las acciones de inducción a la demanda a los servicios de promoción de la salud, y prevención de riesgos profesionales.</t>
  </si>
  <si>
    <t>2.6.4.1</t>
  </si>
  <si>
    <t>Proyecto en convenio con Indeportes</t>
  </si>
  <si>
    <t>N° de centros fortalecidos y funcionando</t>
  </si>
  <si>
    <t>Coordinacióon de los centros de promoción de la salud (cabecera y Doradal)</t>
  </si>
  <si>
    <t>Fortalecimiento del proyecto de prevención de enfermedades cronicas (por su salud muévase pues)</t>
  </si>
  <si>
    <t>2.6.4</t>
  </si>
  <si>
    <t>Según Decreto 1757</t>
  </si>
  <si>
    <t>N° comites conformados y fortalecidos</t>
  </si>
  <si>
    <t>Conformación y Fortalecimiento de los comites</t>
  </si>
  <si>
    <t>Conformación comites</t>
  </si>
  <si>
    <t>Fortalecimiento del CMSSS, COPACOS y ASOCIACIONES DE USUARIOS</t>
  </si>
  <si>
    <t>2.6.3.1</t>
  </si>
  <si>
    <t>N° Actas de Seguimiento</t>
  </si>
  <si>
    <t>Visitas de Seguimiento a la IPS Y EPS-S Muniicpal</t>
  </si>
  <si>
    <t>Mejoramiento de la accesibilidad a los servicios de salud</t>
  </si>
  <si>
    <t>2.6.3</t>
  </si>
  <si>
    <t>N° Interventorias realizadas a los convenios</t>
  </si>
  <si>
    <t>Contrato prestación de servicios</t>
  </si>
  <si>
    <t>Interventoria Convenios Interadministrativos</t>
  </si>
  <si>
    <t>2.6.2.10</t>
  </si>
  <si>
    <t>N° campañas y tomas de prueba VIH</t>
  </si>
  <si>
    <t>Campañas educativas y toma de pruebas VIH</t>
  </si>
  <si>
    <t>Fortalecimiento de las campañas de toma voluntaria de pruebas de VIH en población en general</t>
  </si>
  <si>
    <t>2.6.2.9</t>
  </si>
  <si>
    <t>N° de actividades realizadas</t>
  </si>
  <si>
    <t>Realizar talleres, campañas educativas y actividades ludico, recreativas y deportivas con jovenes y adolescentes.</t>
  </si>
  <si>
    <t>Fortalecimiento del proyecto de prevención de consumo de tabaquismo, alcoholismo y sustancias sicoactivas</t>
  </si>
  <si>
    <t>2.6.2.8</t>
  </si>
  <si>
    <t>N° capacitaciones</t>
  </si>
  <si>
    <t xml:space="preserve">Dar formación a los sistemas de servicios de salud con orientacion a la estrategia APS </t>
  </si>
  <si>
    <t>Implementación de la estrategia de APS en salud mental</t>
  </si>
  <si>
    <t>2.6.2.7</t>
  </si>
  <si>
    <t>Capacitaciones en prevención de embarazos, métodos de planificación  y en prevención de enfermedades de transmisión sexual</t>
  </si>
  <si>
    <t>Fortalecimiento del proyecto de salud sexual y reproductiva "en todo tu derecho"</t>
  </si>
  <si>
    <t>2.6.2.6</t>
  </si>
  <si>
    <t>N° Capacitaciones brindadas tanto al sector salud y a la comunidad</t>
  </si>
  <si>
    <t xml:space="preserve">mejorar el desempeño del personal de salud para la prevención de enfermedades en la niñez y para su tratamiento, mejorar la organización y funcionamiento de los servicios de salud para que brinden atención de calidad apropiada y mejorar las prácticas familiares y comunitarias de cuidado y atención de la niñez. </t>
  </si>
  <si>
    <t>Implementación de la estrategia de AIEPI (atención integral de enfermedades prevalentes en infancia)</t>
  </si>
  <si>
    <t>2.6.2.5</t>
  </si>
  <si>
    <t>N° Capacitaciones brindadas.</t>
  </si>
  <si>
    <t xml:space="preserve">Capacitaciones a madres lactantes </t>
  </si>
  <si>
    <t>Implementación del proyecto de lactancia y alimentación adecuada en niños menores de dos años</t>
  </si>
  <si>
    <t>2.6.2.4</t>
  </si>
  <si>
    <t>N° de Jornadas de Vacunación y N° de Monitoreos rápidos de cobertura de vacunación</t>
  </si>
  <si>
    <t>Jornadas y monitoreos rápidos coberturas de Vacunación</t>
  </si>
  <si>
    <t>Fortalecimiento del proyecto vacunación sin barreras</t>
  </si>
  <si>
    <t>2.6.2.3</t>
  </si>
  <si>
    <t>N° de Lecturas Políticas</t>
  </si>
  <si>
    <t>Lecturas públicas de deberes y derechos en el acceso y  atención a la salud</t>
  </si>
  <si>
    <t>Difusión y promoción de las políticas públicas en salud</t>
  </si>
  <si>
    <t>2.6.2.2</t>
  </si>
  <si>
    <t>N° Convenios firmados y ejecutados</t>
  </si>
  <si>
    <t>Convenio Interadministrativo</t>
  </si>
  <si>
    <t>Plan Municipal de Salud Pública</t>
  </si>
  <si>
    <t>2.6.2.1</t>
  </si>
  <si>
    <t>El presupuesto del convenio es sin situación de fondos</t>
  </si>
  <si>
    <t>Prestación de servicios de salud a la población pobre y vulnerable no cubierta con subsidios a la demanda</t>
  </si>
  <si>
    <t>2.6.2</t>
  </si>
  <si>
    <t>Se realiza la contratacion con las empresas habilitadas por la Supersalud</t>
  </si>
  <si>
    <t>N° Interventorías realizadas a los contratos del regimen subsidiado</t>
  </si>
  <si>
    <t>Contratación Empresas Habilitadas para la Interventoria al Regimen Subsidiado</t>
  </si>
  <si>
    <t>Intervetoria Regimen Subsidiado</t>
  </si>
  <si>
    <t>2.6.1.2</t>
  </si>
  <si>
    <t>No. De convocatorias públicas</t>
  </si>
  <si>
    <t>Cobertura Uubiversal</t>
  </si>
  <si>
    <t xml:space="preserve">Convocatoria pública,  </t>
  </si>
  <si>
    <t>Promoción de la afiliación al SGSSS</t>
  </si>
  <si>
    <t>2.6.1.1</t>
  </si>
  <si>
    <t>N° de personas afiliadas al regimen subsidiado</t>
  </si>
  <si>
    <t>Destinación Recursos para garantizar la continuidad del aseguramiento de los afiliados al regimen subsidiado</t>
  </si>
  <si>
    <t>Continuidad en la atención a la población afiliada al regimen subsidiado</t>
  </si>
  <si>
    <t>2.6.1</t>
  </si>
  <si>
    <t xml:space="preserve">SALUD  </t>
  </si>
  <si>
    <t>COFINAN</t>
  </si>
  <si>
    <t>ANUALIZACION META PRODUCTO</t>
  </si>
  <si>
    <t>META CUATRIENIO</t>
  </si>
  <si>
    <t xml:space="preserve">CODIGO </t>
  </si>
  <si>
    <t>COBERTURA UNIVERSAL AL REGIMEN SUBSIDIADO EN LOS PUNTAJES ESTABLECIDOS POR EL SISBEN</t>
  </si>
  <si>
    <t>META RESULTADO</t>
  </si>
  <si>
    <t>DIRECCIONAR, INSPECCIONAR, VIGILAR Y CONTROLAR EL SGSSS A NIVEL MUNICIPAL</t>
  </si>
  <si>
    <t>OBJETIVO  GENERAL</t>
  </si>
  <si>
    <t>LINEA 1: Desarrollo Politico: seguridad y convivencia</t>
  </si>
  <si>
    <t>EJE AREA SECTOR</t>
  </si>
  <si>
    <t xml:space="preserve">Gobierno y servicios Administrativos </t>
  </si>
  <si>
    <t xml:space="preserve">SECRETARIA DE </t>
  </si>
  <si>
    <t>MUNICIPIO</t>
  </si>
  <si>
    <t>VIGENCIA</t>
  </si>
  <si>
    <t>SECRETARÍA DE PROTECCIÓN SOCIAL</t>
  </si>
  <si>
    <t>Secretaria de Gobierno y Servicios Administrativos</t>
  </si>
  <si>
    <t>nro. Casas de la cultura dotadas</t>
  </si>
  <si>
    <t>garantizar el funcionamiento de las casas de la cultura y bibliotecas dotación y suministro</t>
  </si>
  <si>
    <t xml:space="preserve">Dotación Casas de la Cultura </t>
  </si>
  <si>
    <t>2.9.12</t>
  </si>
  <si>
    <t>nro. de fiestas</t>
  </si>
  <si>
    <t xml:space="preserve">recuperar las tradiones culturales y artisticas creando un espacios de integraci{on y participaci{on </t>
  </si>
  <si>
    <t>Apoyo Fiestas tradicionales del limon y la fantasia</t>
  </si>
  <si>
    <t>2.9.11</t>
  </si>
  <si>
    <t>nro. De eventos</t>
  </si>
  <si>
    <t>celebrar los dias tradicionales de los niños realizando actividades ludicas - recreativas</t>
  </si>
  <si>
    <t>Celebración del día del niño en todos los corregimientos y veredas</t>
  </si>
  <si>
    <t>2.9.10</t>
  </si>
  <si>
    <t xml:space="preserve">realizado personal casa cultura, en la I.E. cabecera, </t>
  </si>
  <si>
    <t>nro. De talleres</t>
  </si>
  <si>
    <t>crear espacios culturales en las Instituciones Educativas</t>
  </si>
  <si>
    <t>Realización de talleres para los docentes y estudiantes</t>
  </si>
  <si>
    <t>2.9.9</t>
  </si>
  <si>
    <t>pago de promotores todo el año</t>
  </si>
  <si>
    <t>nro. De promotores</t>
  </si>
  <si>
    <t>coordinar a nivel Municipal los centros culturales con la capacitaci{on y conformaci{on de grupos artisticos</t>
  </si>
  <si>
    <t xml:space="preserve">Pago de promotores artísticos y culturales </t>
  </si>
  <si>
    <t>2.9.8</t>
  </si>
  <si>
    <t>nro. De grupos</t>
  </si>
  <si>
    <t>promover y fortalecer los grupos folcloricos y las expresiones artisticas</t>
  </si>
  <si>
    <t>Apoyo grupos artísticos e Implementación de vestuarios grupos conformados</t>
  </si>
  <si>
    <t>2.9.7</t>
  </si>
  <si>
    <t>crear espacios de convivencia y respeto entre los jovenes proyectados en la cultura</t>
  </si>
  <si>
    <t>Conformar grupo de zanqueros en la cabecera y promover en los corregimientos</t>
  </si>
  <si>
    <t>2.9.6</t>
  </si>
  <si>
    <t>corregimientos y veredas, contratación personal y transporte</t>
  </si>
  <si>
    <t>Integrar los jovenes niños y adultos en las artes escenicas buscando crear espacios de cultura</t>
  </si>
  <si>
    <t>Realización de viernes culturales en la cabecera y corregimientos del municipio</t>
  </si>
  <si>
    <t>2.9.5</t>
  </si>
  <si>
    <t>mayor inversión 2009-2010-2011</t>
  </si>
  <si>
    <t>nro. De bibliotecas dotadas</t>
  </si>
  <si>
    <t>fortalecer el material bibliografico para ofrecer un mejor servicio a la comunidad</t>
  </si>
  <si>
    <t>Actualización de material bibliográficos en las bibliotecas</t>
  </si>
  <si>
    <t>2.9.4</t>
  </si>
  <si>
    <t>personal casa cultura y transporte ya contratado. no gastos</t>
  </si>
  <si>
    <t>Promocionar la lectura en las veredas, los corregimientos y las Instituciones Educativas</t>
  </si>
  <si>
    <t>Cajas viajeras corregimientos y veredas</t>
  </si>
  <si>
    <t>2.9.3</t>
  </si>
  <si>
    <t>contratación maestro de musica y dotación</t>
  </si>
  <si>
    <t>Formación de semilleros Musicales y ensdamble en grupo de repertorio musical</t>
  </si>
  <si>
    <t xml:space="preserve">Pago de promotor para formación de escuela de Música como formación e integración de los jóvenes en la banda de música. </t>
  </si>
  <si>
    <t>2.9.2</t>
  </si>
  <si>
    <t>CULTURA</t>
  </si>
  <si>
    <t>encuentros de varios municipio y contratación de personal</t>
  </si>
  <si>
    <t>nro. De semanas</t>
  </si>
  <si>
    <t xml:space="preserve">Realizar actividades ludicas y culturales en la cabecera Municipal integrando todos los Corregimientos y Municipios vecinos </t>
  </si>
  <si>
    <t>Semana de la cultura como integración de todas las artes.</t>
  </si>
  <si>
    <t>2.9.1</t>
  </si>
  <si>
    <t>No. De instituciones dotadas</t>
  </si>
  <si>
    <t>fomentar la practica del deporte en la población estudiantil</t>
  </si>
  <si>
    <t>Dotación de implementos deportivos para instituciones educativas</t>
  </si>
  <si>
    <t>2.8.23</t>
  </si>
  <si>
    <t>Numero de actos administrativos firmados</t>
  </si>
  <si>
    <t>Garantizar inclusion a la educación superior</t>
  </si>
  <si>
    <t>Convenios con las universidades y Sena</t>
  </si>
  <si>
    <t>2.8.21</t>
  </si>
  <si>
    <t>Capacitación docentes</t>
  </si>
  <si>
    <t xml:space="preserve"> encuentro docentes</t>
  </si>
  <si>
    <t>Foro educativo municipal</t>
  </si>
  <si>
    <t>2.8.20</t>
  </si>
  <si>
    <t>Numero de gobiernos escolares capacitados en Ley 115  y decretos reglamentarios</t>
  </si>
  <si>
    <t>mejorar el nivel academico de la población estudiantil</t>
  </si>
  <si>
    <t>Capacitación gobiernos escolares</t>
  </si>
  <si>
    <t>2.8.19</t>
  </si>
  <si>
    <t>concientización de los jovenes en buenos habitos y vida sana</t>
  </si>
  <si>
    <t xml:space="preserve">Capacitación estudiantes en prevención y proyecto de vida </t>
  </si>
  <si>
    <t>2.8.18</t>
  </si>
  <si>
    <t>Numero de capacitaciones</t>
  </si>
  <si>
    <t>promover el sentido de pertenecia de los padres de familia hacia la Instituciones educativas</t>
  </si>
  <si>
    <t>Capacitación padres de familia</t>
  </si>
  <si>
    <t>2.8.17</t>
  </si>
  <si>
    <t>Numero de Proyectos de investigación financiados</t>
  </si>
  <si>
    <t>Apoyar a la investigación y las iniciativas de la comunidad educativa</t>
  </si>
  <si>
    <t>2.8.16</t>
  </si>
  <si>
    <t>Apoyo a capacitación a docentes y directivos docentes</t>
  </si>
  <si>
    <t>2.8.15</t>
  </si>
  <si>
    <t>No. Incentivos</t>
  </si>
  <si>
    <t xml:space="preserve">garantizar permanencia escolar  </t>
  </si>
  <si>
    <t>Incentivos a niños, jóvenes y comunidad educativa</t>
  </si>
  <si>
    <t>2.8.14</t>
  </si>
  <si>
    <t>No. De Kit escolares entregados</t>
  </si>
  <si>
    <t xml:space="preserve">garantizar permanencia escolar </t>
  </si>
  <si>
    <t>Kit escolar niños y jóvenes</t>
  </si>
  <si>
    <t>2.8.13</t>
  </si>
  <si>
    <t>transporte escolar durante todo el año, 8 rutas</t>
  </si>
  <si>
    <t xml:space="preserve">No. De alumnos transportados </t>
  </si>
  <si>
    <t>brindar transporte escolar a 170 niños por año y jovenes en edades escolares</t>
  </si>
  <si>
    <t>Transporte escolar a niños y jóvenes</t>
  </si>
  <si>
    <t>2.8.12</t>
  </si>
  <si>
    <t>Numero de bibliobancos fortalecidos</t>
  </si>
  <si>
    <t>fortalecimiento a los bibliobancos en los corregimientos y veredas</t>
  </si>
  <si>
    <t>fortalecimiento a los bibliobancos escolares</t>
  </si>
  <si>
    <t>2.8.10</t>
  </si>
  <si>
    <t>no se presupuesto lo real, ampliar inversión para funcionar</t>
  </si>
  <si>
    <t xml:space="preserve">Numero de computadores y mantenimiento salas de computo </t>
  </si>
  <si>
    <t xml:space="preserve">Dotar las salas de computo y aulas virtuales de 40 nuevos computadores y realizar mantenimiento de estas </t>
  </si>
  <si>
    <t>Dotación de computadores aulas virtuales</t>
  </si>
  <si>
    <t>2.8.9</t>
  </si>
  <si>
    <t xml:space="preserve">No. De personas alfabetizadas </t>
  </si>
  <si>
    <t>200.</t>
  </si>
  <si>
    <t xml:space="preserve">brindar el acceso a la educación a las personas adultas  </t>
  </si>
  <si>
    <t>Disminuir tasa de analfabetismo en mayores de 15 años</t>
  </si>
  <si>
    <t>2.8.5</t>
  </si>
  <si>
    <t xml:space="preserve">no presupuesto lo real, plan de acción sin descontar </t>
  </si>
  <si>
    <t>No. De instituciones beneficiadas</t>
  </si>
  <si>
    <t>Dotar y mejorar las Instituciones educativas para garantizar la inclusión y disminuir la tasa de deserción escolar</t>
  </si>
  <si>
    <t xml:space="preserve">Mejoramiento de los ambientes escolares </t>
  </si>
  <si>
    <t>2.8.4</t>
  </si>
  <si>
    <t>Porcentaje elevado</t>
  </si>
  <si>
    <t>elevar la tasa de escolaridad de un 95% a un 98% brindando acceso a las instituciones y docentes necesarios</t>
  </si>
  <si>
    <t>Elevar la tasa de escolaridad en los diferentes niveles educativos</t>
  </si>
  <si>
    <t>2.8.3</t>
  </si>
  <si>
    <t>No. De puesto a mejorar</t>
  </si>
  <si>
    <t>mejorar del puesto 70 al puesto 50 en pruebas SABER</t>
  </si>
  <si>
    <t>Mejorar puesto del municipio en pruebas SABER</t>
  </si>
  <si>
    <t>2.8.2</t>
  </si>
  <si>
    <t>mejorar el puesto 70 al puesto 50 en pruebas ICFES</t>
  </si>
  <si>
    <t>Mejorar puesto del municipio en prueba ICFES</t>
  </si>
  <si>
    <t>2.8.1</t>
  </si>
  <si>
    <t>EDUCACIÓN</t>
  </si>
  <si>
    <t>garantizar educación con calidad y cobertura</t>
  </si>
  <si>
    <t>Brindar a la comunidad educativa del Municipio de Puerto Triunfo una educación con calidad, pertinente, justa e inclusiva, dando la oportunidad a niños,  jóvenes y adultos de un desarrollo pleno.</t>
  </si>
  <si>
    <t>DESARROLLO SOCIAL O DE LA COMUNIDAD</t>
  </si>
  <si>
    <t>GOBIERNO</t>
  </si>
  <si>
    <t>VIGENCIA 2009</t>
  </si>
  <si>
    <t>plan de acción protección social</t>
  </si>
  <si>
    <t>No.de campañas educativas de sensibilización del maltrato intrafamiliar</t>
  </si>
  <si>
    <t>meta de la comisaria de familia</t>
  </si>
  <si>
    <t>Campaña de prevención y control a la violencia intrafamiliar</t>
  </si>
  <si>
    <t>1.5.4</t>
  </si>
  <si>
    <t>alimentación, atención salud y demás todo el año</t>
  </si>
  <si>
    <t xml:space="preserve">No. De campañas </t>
  </si>
  <si>
    <t>Mantenimiento, Atención Integral al Preso, Dotación</t>
  </si>
  <si>
    <t>Campañas y acciones que beneficien y garantisen los derechos a los presos</t>
  </si>
  <si>
    <t>1.5.3</t>
  </si>
  <si>
    <t>No. De talleres</t>
  </si>
  <si>
    <t>Talleres de Capacitación</t>
  </si>
  <si>
    <t>capacitación conciliadores en equidad y jueces de paz</t>
  </si>
  <si>
    <t>1.5.2</t>
  </si>
  <si>
    <t>proyecto cumplido en el 2008</t>
  </si>
  <si>
    <t>funcionamiento de la comisaria de familia</t>
  </si>
  <si>
    <t>Actos Administrativo</t>
  </si>
  <si>
    <t>Creación de comisarías de familias</t>
  </si>
  <si>
    <t>1.5.1</t>
  </si>
  <si>
    <t>JUSTICIA COMUITARIA</t>
  </si>
  <si>
    <t>No. De encuentros</t>
  </si>
  <si>
    <t>Conversatorios Comunidad, Refrigerios</t>
  </si>
  <si>
    <t>Promover la reconciliación teniendo com parte fundamental las victimas</t>
  </si>
  <si>
    <t>1.4.3</t>
  </si>
  <si>
    <t xml:space="preserve">No. De reuniones </t>
  </si>
  <si>
    <t>Reuniones,  Talleres, Refrigerios</t>
  </si>
  <si>
    <t>Creación de espacios para las victimas</t>
  </si>
  <si>
    <t>1.4.2</t>
  </si>
  <si>
    <t>No. De visitas</t>
  </si>
  <si>
    <t>Acompañamiento, Apoyo Refrigerios</t>
  </si>
  <si>
    <t xml:space="preserve">Acompañamiento institucional a las victimas </t>
  </si>
  <si>
    <t>1.4.1</t>
  </si>
  <si>
    <t xml:space="preserve">VICTIMAS </t>
  </si>
  <si>
    <t>No. De Reuniones con familias</t>
  </si>
  <si>
    <t>Conferencias</t>
  </si>
  <si>
    <t>Motivar a las familias para iniciar retorno donde se garantice su seguridad</t>
  </si>
  <si>
    <t>1.3.2.4</t>
  </si>
  <si>
    <t xml:space="preserve">No. De talleres para familias </t>
  </si>
  <si>
    <t>Asistencia Alimentaria, Salud</t>
  </si>
  <si>
    <t>generar espacios de desarrollo integral a las familias desplazadas</t>
  </si>
  <si>
    <t>1.3.2.3</t>
  </si>
  <si>
    <t>Formular y depurar nueva base de datos</t>
  </si>
  <si>
    <t>Atención Registro, Censo</t>
  </si>
  <si>
    <t>Actualizar y mantener la base de datos de los desplazados</t>
  </si>
  <si>
    <t>1.3.2.2</t>
  </si>
  <si>
    <t>No. De visitas a desplazados</t>
  </si>
  <si>
    <t>Participación, apoyo alimentario</t>
  </si>
  <si>
    <t>Acompañamiento Institucional a las familias desplazadas</t>
  </si>
  <si>
    <t>1.3.2.1</t>
  </si>
  <si>
    <t>DESPLAZADOS</t>
  </si>
  <si>
    <t>No. De visitas a reinsertados</t>
  </si>
  <si>
    <t>Participación y Apoyo Refrigerios</t>
  </si>
  <si>
    <t>Acompañamiento para Garantizar los derechos  a los reinsertados, de la mano con el gobierno nacional y departamental.</t>
  </si>
  <si>
    <t>1.3.1.4</t>
  </si>
  <si>
    <t>plan de acción Ugam - Umata</t>
  </si>
  <si>
    <t>Convocatoria a Talleres, Apoyo Financiero a Proyectos</t>
  </si>
  <si>
    <t>Generar espacios de productividad- talleres</t>
  </si>
  <si>
    <t>1.3.1.3</t>
  </si>
  <si>
    <t>Participación, Apoyo Refrigerios</t>
  </si>
  <si>
    <t>Acompañamiento Institucional en la educacion y desarrollo social</t>
  </si>
  <si>
    <t>1.3.1.2</t>
  </si>
  <si>
    <t>No. De talleres de promocion para la reconciliacion y la convivencia</t>
  </si>
  <si>
    <t xml:space="preserve">Convocatorias, Talleres, Refrigerios </t>
  </si>
  <si>
    <t xml:space="preserve">Talleres Socializacion y sensibilizacion para la reconcialiacion </t>
  </si>
  <si>
    <t>1.3.1.1</t>
  </si>
  <si>
    <t>REINSERCIÓN</t>
  </si>
  <si>
    <t>Impresión del manual de convivencia para el fomento y la socializacion de la convivencia</t>
  </si>
  <si>
    <t>Ampliacion, socializacion y aplicación del manual de convivencia del  Municipio</t>
  </si>
  <si>
    <t>1.2.5</t>
  </si>
  <si>
    <t xml:space="preserve">N. Campañas </t>
  </si>
  <si>
    <t>Pautas Radiales, Charlas, y talleres</t>
  </si>
  <si>
    <t>campañas en las Comunidades para el logro de la paz y convievencia</t>
  </si>
  <si>
    <t>1.2.2</t>
  </si>
  <si>
    <t>No, de consejos comunitarios</t>
  </si>
  <si>
    <t>logistica, realización de reuniones</t>
  </si>
  <si>
    <t xml:space="preserve">realizacion de consejos comunitarios </t>
  </si>
  <si>
    <t>1.2.1</t>
  </si>
  <si>
    <t>PAZ Y CONVIVENCIA</t>
  </si>
  <si>
    <t>No. De visitas a instituciones y hogares</t>
  </si>
  <si>
    <t>visitas a las Instituciones Educativas</t>
  </si>
  <si>
    <t>Plan desarme en las instituciones educativas y comunidad en general</t>
  </si>
  <si>
    <t>1.1.7</t>
  </si>
  <si>
    <t>funcionamiento doradal, perales,cabecera, mercedes y cocorná</t>
  </si>
  <si>
    <t>No. De inspeccion de policia con apoyo (dotaciòn)</t>
  </si>
  <si>
    <t>Pago Salarios y Dotación Materiales y Equipos de Oficina</t>
  </si>
  <si>
    <t>Fortalecimiento inspecciones</t>
  </si>
  <si>
    <t>1.1.5       1.1.6</t>
  </si>
  <si>
    <t>Apoyo comandos, policia carretera y soldados</t>
  </si>
  <si>
    <t>No de comandos con apoyo (dotacion )</t>
  </si>
  <si>
    <t>Autorizaciones a Mantenimiento y Reparaciones Tecnicomecánicas, Suministro de Combustibles, Dotación de Materiales y Equipos de Oficina</t>
  </si>
  <si>
    <t>Apoyo a los comandos de la policia</t>
  </si>
  <si>
    <t>1.1.4</t>
  </si>
  <si>
    <t>Numero de campañas</t>
  </si>
  <si>
    <t>Convocatorias a las Comunidades, Refrigerios</t>
  </si>
  <si>
    <t>Capacitacion a la poblacion civil</t>
  </si>
  <si>
    <t>1.1.3</t>
  </si>
  <si>
    <t>No. Comites  seguridad conformados</t>
  </si>
  <si>
    <t>Convocatoria Reuniones a las Comunidades, Refrigerios</t>
  </si>
  <si>
    <t>Creacion de comités de seguridad en el àrea rural.</t>
  </si>
  <si>
    <t>1.1.2</t>
  </si>
  <si>
    <t>No. de consejos de seguridad</t>
  </si>
  <si>
    <t xml:space="preserve"> Reuniones representantes entidades oficiales.</t>
  </si>
  <si>
    <t>Consejos de seguridad</t>
  </si>
  <si>
    <t>1.1.1</t>
  </si>
  <si>
    <t>SEGURIDAD</t>
  </si>
  <si>
    <t xml:space="preserve">Mejorar </t>
  </si>
  <si>
    <t>Preservar y mantener la seguridad ciudadana en procura de la Paz</t>
  </si>
  <si>
    <t>MUNICIPIO PUERTO TRIUNFO</t>
  </si>
  <si>
    <t>VIGENCIA 2012</t>
  </si>
  <si>
    <t xml:space="preserve">PLAN DE ACCIÓN SECRETARIA DE GOBIERNO  </t>
  </si>
  <si>
    <t>Planeacion y Obras Públicas</t>
  </si>
  <si>
    <t>LINEA 4: Desarrollo de infraestructura o Territorial</t>
  </si>
  <si>
    <t>Emprender acciones que permitan un crecimiento ordenado del territorio, donde se de prioridad a una buena prestación de los servicios públicos y a la generación de nuevos espacios comunes en el municipio Puerto Triunfo</t>
  </si>
  <si>
    <t>Asegurar la articulación e integración por medio de infraestructuras y conectividad del, el ordenamiento adecuado según los usos del suelo, la ocupación de la población  y la dotación de servicios;  la sostenibilidad del medio ambiente junto con la conservación y el aprovechamiento racional de los recursos naturales, con el fin de mejorar la calidad de vida para la poblacion de Puerto Triunfo.</t>
  </si>
  <si>
    <t>META 2012 2015</t>
  </si>
  <si>
    <t>DEST. ESPEC  PLAN  AGUA</t>
  </si>
  <si>
    <t>Saneamiento básico</t>
  </si>
  <si>
    <t>4,2,1,1</t>
  </si>
  <si>
    <t>Mantenimiento de sistemas de tratamiento de aguas negras rurales</t>
  </si>
  <si>
    <t>Presupuesto de obra, visita de campo y contratación de obras</t>
  </si>
  <si>
    <t>Numero de sistemas de tratamientos construidos rurales</t>
  </si>
  <si>
    <t>Secretaria de Planeacion y Desarrollo Territorial</t>
  </si>
  <si>
    <t>4,2,1,2</t>
  </si>
  <si>
    <t>Construccion de sistemas de tratamiento de aguas negras en corregimientos y Veredas</t>
  </si>
  <si>
    <t>Estudios, diseños, formulacion proyecto, gestion de recursos  ejecucion de obras</t>
  </si>
  <si>
    <t>Numero de plantas construidos</t>
  </si>
  <si>
    <t>Construcción planta de tratamiento de aguas residuales en Doradal</t>
  </si>
  <si>
    <t>Número de plantas de tratamiento</t>
  </si>
  <si>
    <t>4,2,1,3</t>
  </si>
  <si>
    <t>Número de colectores y redes construidos</t>
  </si>
  <si>
    <t>Rehabilitación sistema de alcantarillado sanitario en la cabecera</t>
  </si>
  <si>
    <t>Número de colectores y redes rehabilitadas</t>
  </si>
  <si>
    <t>Construcción y Rehabilitación alcantarillado Doradal</t>
  </si>
  <si>
    <t>Número de colectores y redes construidas y rehabilitadas</t>
  </si>
  <si>
    <t>Mantenimiento alcantarillado Las Mercedes</t>
  </si>
  <si>
    <t>Mantenimiento alcantarillado Estación Cocorná</t>
  </si>
  <si>
    <t>Número de colectores y redes construidaqs</t>
  </si>
  <si>
    <t xml:space="preserve">Rehabilitación y construcción alcantarillado Santiago Berrío </t>
  </si>
  <si>
    <t xml:space="preserve">Rehabilitación y construcción alcantarillado Puerto Perales </t>
  </si>
  <si>
    <t>4,2,1,4</t>
  </si>
  <si>
    <t>Compra de lote para la construccion de planta de tratamiento de aguas negras</t>
  </si>
  <si>
    <t xml:space="preserve">Levantamiento topografico, avaluo comercial, escritura </t>
  </si>
  <si>
    <t>Numero de lotes comprados</t>
  </si>
  <si>
    <t>Compa de lote para tratamiento de aguas negras en corr. Las Mercedes</t>
  </si>
  <si>
    <t>Compra de lote construcción Planta de Tratamientode doradal</t>
  </si>
  <si>
    <t>4,2,1,5</t>
  </si>
  <si>
    <t>Construccion de redes de aguas lluvias</t>
  </si>
  <si>
    <t>Numero de redes de aguas lluvias construidas</t>
  </si>
  <si>
    <t>4,2,1,6</t>
  </si>
  <si>
    <t>Mantenimiento y operación planta de tratamiento</t>
  </si>
  <si>
    <t>Numero de plantas operadas</t>
  </si>
  <si>
    <t>4,2,1,7</t>
  </si>
  <si>
    <t>Mantenimiento  alcantarillado sanitario Puerto Perales</t>
  </si>
  <si>
    <t xml:space="preserve">Numero de redes de alcantarillado </t>
  </si>
  <si>
    <t>4,2,1,8</t>
  </si>
  <si>
    <t>Estudio ejecución de plan maestro alcantarillado Doradal</t>
  </si>
  <si>
    <t>Numero de estudios realizados</t>
  </si>
  <si>
    <t>Agua potable</t>
  </si>
  <si>
    <t>4,2,2,1</t>
  </si>
  <si>
    <t>Estudio para optimizacion de acueductos rurales</t>
  </si>
  <si>
    <t>Se tiene los estudios y diseños para los acueductos de los corregimiento y Santiago Berrio</t>
  </si>
  <si>
    <t>4,2,2,2</t>
  </si>
  <si>
    <t>Optimizacion de acueductos rurales</t>
  </si>
  <si>
    <t>Estudios, diseños, formulacion proyecto y gestion de recursos</t>
  </si>
  <si>
    <t>Numero de acueductos optimizados</t>
  </si>
  <si>
    <t>Se firma convenio con la Gobernacion de Antioquia para optimizacion de Acueducto Doradal</t>
  </si>
  <si>
    <t>Mantenimiento Acueducto Estación Cocorná</t>
  </si>
  <si>
    <t>Acueducto optimizado</t>
  </si>
  <si>
    <t>Mantenimiento Acueducto Las Mercedes</t>
  </si>
  <si>
    <t>Construcción y mantenimiento Acueducto Santiago Berrío</t>
  </si>
  <si>
    <t>4,2,2,3</t>
  </si>
  <si>
    <t>Compra de lote para construccion de planta de tratamiento de agua potable</t>
  </si>
  <si>
    <t>Se compra predio para planta de tratamiento de agua de Doradal</t>
  </si>
  <si>
    <t>Compra de lote y servidumbre construccion acueductoCabecera</t>
  </si>
  <si>
    <t>4,2,2,4</t>
  </si>
  <si>
    <t>Construcción Acueductopor gravedad puerto perales</t>
  </si>
  <si>
    <t>Licitación y construcción de obras</t>
  </si>
  <si>
    <t>Acueducto construido y  funcionando</t>
  </si>
  <si>
    <t>Interventoria construcción acueducto</t>
  </si>
  <si>
    <t>Proyecto bien ejecutado</t>
  </si>
  <si>
    <t>4,2,2,5</t>
  </si>
  <si>
    <t>Construcción Acueducto Cabecera</t>
  </si>
  <si>
    <t>Elaboración de estudio y construcción de obras</t>
  </si>
  <si>
    <t>0.25</t>
  </si>
  <si>
    <t>Acueducto construido y funcionando</t>
  </si>
  <si>
    <t>4,2,2,6</t>
  </si>
  <si>
    <t>Deuda pública acueducto</t>
  </si>
  <si>
    <t xml:space="preserve">amortización y pago de intereses de la deuda </t>
  </si>
  <si>
    <t>Deuda con pronto pago</t>
  </si>
  <si>
    <t>electrificacion</t>
  </si>
  <si>
    <t>4,2,3,1</t>
  </si>
  <si>
    <t>Estudio para electrificacion rural</t>
  </si>
  <si>
    <t>Levantamiento topografico, Estudios, diseños, formulacion proyecto, gestion de recursos  ejecucion de obras</t>
  </si>
  <si>
    <t>4,2,3,2</t>
  </si>
  <si>
    <t>4,2,3,3</t>
  </si>
  <si>
    <t>Pocentaje de cobertura</t>
  </si>
  <si>
    <t>4,2,3,4</t>
  </si>
  <si>
    <t>Evaluacion de lamparas, compra de materiales, cambio de lamparas</t>
  </si>
  <si>
    <r>
      <t>400</t>
    </r>
    <r>
      <rPr>
        <sz val="9"/>
        <rFont val="Calibri"/>
        <family val="2"/>
      </rPr>
      <t xml:space="preserve"> lamparas</t>
    </r>
  </si>
  <si>
    <t>Numero de lamparas reparados</t>
  </si>
  <si>
    <t>4,2,3,5</t>
  </si>
  <si>
    <t>Ampliación y mantenimiento de redes electricas</t>
  </si>
  <si>
    <t>Pago a eléctricos y materiales para redes eléctricas</t>
  </si>
  <si>
    <t>Numero de redes nuevas instaladas</t>
  </si>
  <si>
    <t>,25</t>
  </si>
  <si>
    <t>4,2,4,6</t>
  </si>
  <si>
    <t>Mejoramiento y mantenimiento de matadero</t>
  </si>
  <si>
    <t>Actividades para el mejoramiento y el mantenimiento del matadero</t>
  </si>
  <si>
    <t>Matadero en buenas condiciones</t>
  </si>
  <si>
    <t>Prevencion y atencion de desastres</t>
  </si>
  <si>
    <t>4,3,1</t>
  </si>
  <si>
    <t>Construccion de obras de mitigacion y proteccion en rio y quebradas</t>
  </si>
  <si>
    <t>Numero de obras realizadas</t>
  </si>
  <si>
    <t>4,3,2</t>
  </si>
  <si>
    <t>Construccion de obras de protecccion en taludes y pendientes</t>
  </si>
  <si>
    <t>Construcción obras de protección Mitigación Florida Tres Ranchos</t>
  </si>
  <si>
    <t>4,3,3</t>
  </si>
  <si>
    <t>4,3,4</t>
  </si>
  <si>
    <t>4,3,5</t>
  </si>
  <si>
    <t>Limpieza de caños, zanjas, quebradas y boxcollver para prevención de inundaciones</t>
  </si>
  <si>
    <t>Visita de campo, realizacion de presupuestos de obras , contratacion de obras</t>
  </si>
  <si>
    <t>Sistemas limpios</t>
  </si>
  <si>
    <t>1Utilización pedagógica del territorio</t>
  </si>
  <si>
    <t>VIVIENDA</t>
  </si>
  <si>
    <t>4,4,1</t>
  </si>
  <si>
    <t>Construccion de vivienda nueva corregimientos y cabecera para disminucion deficit</t>
  </si>
  <si>
    <t>Numero de viviendas construidas</t>
  </si>
  <si>
    <t>4,4,2</t>
  </si>
  <si>
    <t>Mejoramiento de vivienda para disminucion de deficit cualitativo</t>
  </si>
  <si>
    <t>No de viviendas mejoradas</t>
  </si>
  <si>
    <t>4,4,3</t>
  </si>
  <si>
    <t>Terminacion de programas de vivienda nueva</t>
  </si>
  <si>
    <t>Compra de materiales, realizacion de contratos , ejecucion de obras</t>
  </si>
  <si>
    <t>4,4,4</t>
  </si>
  <si>
    <t>Compra de predios para viviendas de interes social</t>
  </si>
  <si>
    <t xml:space="preserve">Levantamiento topografico, avaluo comercio, escritura </t>
  </si>
  <si>
    <t>Numero de predios comprados</t>
  </si>
  <si>
    <t>Compra de predios para programa de vivienda en corregimientos</t>
  </si>
  <si>
    <t>Compra de predios cabecera municipal</t>
  </si>
  <si>
    <t>4,4,5</t>
  </si>
  <si>
    <t>Credito para vivienda</t>
  </si>
  <si>
    <t xml:space="preserve">Estudio financiero, </t>
  </si>
  <si>
    <t>4,4,6</t>
  </si>
  <si>
    <t>Reubicacion de viviendas en alto riesgo</t>
  </si>
  <si>
    <t>No. De viviendas reubicadas</t>
  </si>
  <si>
    <t>4,4,7</t>
  </si>
  <si>
    <t>Terminacion de programa de legalizacion y titulacion de viviendas</t>
  </si>
  <si>
    <t>Estudios  de tenencia de tierra, recepcion de documentos, realizacion de edictos y de resoluciones e inscripcion en instrumentos publicos</t>
  </si>
  <si>
    <t>No. De viviendas tituladas y legalizadas</t>
  </si>
  <si>
    <t>vias y transporte</t>
  </si>
  <si>
    <t>4,5,1</t>
  </si>
  <si>
    <t>Mantenimiento de red vial terciaria</t>
  </si>
  <si>
    <t>150 kilometros</t>
  </si>
  <si>
    <t>Numero de kilometros mejorados</t>
  </si>
  <si>
    <t>4,5,2</t>
  </si>
  <si>
    <t xml:space="preserve">Construccion de obras de drenajes en vías rurales </t>
  </si>
  <si>
    <t>25 obras</t>
  </si>
  <si>
    <t>No de obras construidas</t>
  </si>
  <si>
    <t>4,5,3</t>
  </si>
  <si>
    <t xml:space="preserve">Construccion de vias urbanas </t>
  </si>
  <si>
    <t>800 Metros</t>
  </si>
  <si>
    <t>Numero de metros construidos</t>
  </si>
  <si>
    <t>4,5,4</t>
  </si>
  <si>
    <t xml:space="preserve">Apertura de vías urbanas </t>
  </si>
  <si>
    <t>No de vias aperturada</t>
  </si>
  <si>
    <t>4,5,5</t>
  </si>
  <si>
    <t>Apertura de vías rurales</t>
  </si>
  <si>
    <t>4,5,6</t>
  </si>
  <si>
    <t>Construccion de puentes rurales</t>
  </si>
  <si>
    <t>Numero de puentes construidos</t>
  </si>
  <si>
    <t>4,5,7</t>
  </si>
  <si>
    <t>Mejoramiento de vias rurales</t>
  </si>
  <si>
    <t>Compra de materiales y pago de mano de obra</t>
  </si>
  <si>
    <t>No. De vias mejoradas</t>
  </si>
  <si>
    <t>Recuperación vía de acceso</t>
  </si>
  <si>
    <t>42 Ml</t>
  </si>
  <si>
    <t>No. De vías mejoradas</t>
  </si>
  <si>
    <t>ordenamiento territorial</t>
  </si>
  <si>
    <t>4,6,1</t>
  </si>
  <si>
    <t>Revision esquema de ordenamiento territorial</t>
  </si>
  <si>
    <t>Revision de normas, actualizacion de cartografia</t>
  </si>
  <si>
    <t>Plan revisado</t>
  </si>
  <si>
    <t>4,6,2</t>
  </si>
  <si>
    <t>Planificacion zonas de crecimiento urbano</t>
  </si>
  <si>
    <t>Estudios, diseños, formulacion proyecto, trazado urbano</t>
  </si>
  <si>
    <t>4,6,3</t>
  </si>
  <si>
    <t>Realizacion de Planes sectoriales</t>
  </si>
  <si>
    <t>No. De planes realizados</t>
  </si>
  <si>
    <t>Infraestructura varios sectores - educacion</t>
  </si>
  <si>
    <t>4,7,1,1</t>
  </si>
  <si>
    <t>Construccion de aulas nuevas en Institución Educativa</t>
  </si>
  <si>
    <t>Numero de aulas construidas</t>
  </si>
  <si>
    <t>4,7,1,2</t>
  </si>
  <si>
    <t xml:space="preserve">Construccion de nuevas instituciones </t>
  </si>
  <si>
    <t>Institucion nueva</t>
  </si>
  <si>
    <t>4,7,1,3</t>
  </si>
  <si>
    <t>Mantenimiento de instituciones educativas</t>
  </si>
  <si>
    <t>Numero de instituciones mantenidas</t>
  </si>
  <si>
    <t>Mantenimiento Institución Educativa Santiago Berrío</t>
  </si>
  <si>
    <t>Institución educativa en buen estado</t>
  </si>
  <si>
    <t>Mantenimiento y dotación de restaurantes escolares</t>
  </si>
  <si>
    <t>No. De restaurantes adecuados</t>
  </si>
  <si>
    <t>Construcción unidades sanitarias en Inst. Educ.</t>
  </si>
  <si>
    <t>No. De unidades sanitarias construidas</t>
  </si>
  <si>
    <t>4,7,1,4</t>
  </si>
  <si>
    <t>Construccion de restaurantes escolares</t>
  </si>
  <si>
    <t>No de restaurantes construidos</t>
  </si>
  <si>
    <t>4,7,1,5</t>
  </si>
  <si>
    <t>Mantenimiento bibliotecas</t>
  </si>
  <si>
    <t>Formulación de proyecto, elaboración de estudios y construcción de obras</t>
  </si>
  <si>
    <t>Biblioteca</t>
  </si>
  <si>
    <t>4,7,1,6</t>
  </si>
  <si>
    <t>Compra de terreno construcción aulas</t>
  </si>
  <si>
    <t>Estudios de avaluo y compra de terreno</t>
  </si>
  <si>
    <t>Lote adquirido</t>
  </si>
  <si>
    <t>Infraestructura varios sectores - salud</t>
  </si>
  <si>
    <t>4,7,2,1</t>
  </si>
  <si>
    <t>Adecuacion de centros  y puestos de salud</t>
  </si>
  <si>
    <t>Numero de puestos y centros adecuados</t>
  </si>
  <si>
    <t>4,7,2,2</t>
  </si>
  <si>
    <t>Ampliación Hospital la Paz</t>
  </si>
  <si>
    <t>Hospital ampliado</t>
  </si>
  <si>
    <t>Infraestructura varios sectores - deportes</t>
  </si>
  <si>
    <t>4,7,3,1</t>
  </si>
  <si>
    <t>Mantenimiento y adecuación de escenarios deportivos</t>
  </si>
  <si>
    <t>Numero de escenarios recuperados</t>
  </si>
  <si>
    <t>4,7,3,2</t>
  </si>
  <si>
    <t>Construccion de cubierta de placas polideportivas</t>
  </si>
  <si>
    <t>No. De placas cubiertas</t>
  </si>
  <si>
    <t>4,7,3,3</t>
  </si>
  <si>
    <t>Construccion de pista de bicicros cabecera</t>
  </si>
  <si>
    <t>Pista constuida</t>
  </si>
  <si>
    <t>4,7,3,4</t>
  </si>
  <si>
    <t>mantenimiento obras coliseo</t>
  </si>
  <si>
    <t>Coliseo</t>
  </si>
  <si>
    <t>4,7,3,5</t>
  </si>
  <si>
    <t>Adecuacion de estadio cabecera Municipal</t>
  </si>
  <si>
    <t>Estadio adecuado</t>
  </si>
  <si>
    <t>Infraestructura varios sectores - cultura</t>
  </si>
  <si>
    <t>4,7,4,1</t>
  </si>
  <si>
    <t>Mantenimiento de casa de la cultura cabecera</t>
  </si>
  <si>
    <t>Casa de la cultura adecuada</t>
  </si>
  <si>
    <t>4,7,4,2</t>
  </si>
  <si>
    <t>Ampliacion casa de la cultura</t>
  </si>
  <si>
    <t>Casa ampliada</t>
  </si>
  <si>
    <t>4,7,4,3</t>
  </si>
  <si>
    <t>Terminacion de casa de la cultuta Doradal (sujeto a ser trasladado inmueble a mpio )</t>
  </si>
  <si>
    <t>Casa cultura terminada</t>
  </si>
  <si>
    <t>Infraestructura varios sectores - hogares comunitarios</t>
  </si>
  <si>
    <t>4,7,5,1</t>
  </si>
  <si>
    <t>Adecuacion hogares multiples</t>
  </si>
  <si>
    <t>Numero de hogares adecuados</t>
  </si>
  <si>
    <t>4,7,5,2</t>
  </si>
  <si>
    <t>Construccion de hogar multiple corregimientos(sujeto a gestion de recursos)</t>
  </si>
  <si>
    <t>Hogares construidos</t>
  </si>
  <si>
    <t>4,7,5,3</t>
  </si>
  <si>
    <t>mantenimiento Hogar Infantil Cabecera</t>
  </si>
  <si>
    <t>mantenimiento</t>
  </si>
  <si>
    <t>Hogar infantil construaido</t>
  </si>
  <si>
    <t>Infraestructura varios sectores - equipamiento publico y comunitario</t>
  </si>
  <si>
    <t>4,7,6,1</t>
  </si>
  <si>
    <t>Construccion de parques infantiles</t>
  </si>
  <si>
    <t>Numero de parques construidos</t>
  </si>
  <si>
    <t>4,7,6,2</t>
  </si>
  <si>
    <t>Construccion de tercera  etapa obras malecon</t>
  </si>
  <si>
    <t>Malecon Construido</t>
  </si>
  <si>
    <t>Construcción Malecón Puerto Perales</t>
  </si>
  <si>
    <t>Malecón construido</t>
  </si>
  <si>
    <t>Compra de terreno construcción malecón Puerto Perales</t>
  </si>
  <si>
    <t>Lote comprado</t>
  </si>
  <si>
    <t>4,7,6,3</t>
  </si>
  <si>
    <t>Mantenimiento parque ecologico picina cabecera</t>
  </si>
  <si>
    <t>Parque mantenido</t>
  </si>
  <si>
    <t>4,7,6,4</t>
  </si>
  <si>
    <t>Mantenimiento CBA</t>
  </si>
  <si>
    <t>Realizacion de presupuestos de obras , contratacion de obras y ejecución de obras</t>
  </si>
  <si>
    <t>CDA adecuado</t>
  </si>
  <si>
    <t>4,7,6,5</t>
  </si>
  <si>
    <t xml:space="preserve">Mantenimiento de casetas comunales </t>
  </si>
  <si>
    <t>Casetas restauradas</t>
  </si>
  <si>
    <t>4,7,6,6</t>
  </si>
  <si>
    <t>4,7,6,7</t>
  </si>
  <si>
    <t>Recuperación del espacio público en las vías y parques</t>
  </si>
  <si>
    <t>200 M2</t>
  </si>
  <si>
    <t>Espacios recuperados</t>
  </si>
  <si>
    <t>4,7,6,8</t>
  </si>
  <si>
    <t>Recuperación quebrada Doradal y construcción de parque</t>
  </si>
  <si>
    <t>Metros lineales de quebrada recuperaqda</t>
  </si>
  <si>
    <t>4,7,6,9</t>
  </si>
  <si>
    <t>Construccion y mantenimiento dependencias municipales</t>
  </si>
  <si>
    <t>Dependencias con mantenimiento</t>
  </si>
  <si>
    <t>4,7,6,10</t>
  </si>
  <si>
    <t>Ampliación Centro Administrativo Municipal</t>
  </si>
  <si>
    <t>Centro Administrativo ampliado</t>
  </si>
  <si>
    <t>4,7,6,11</t>
  </si>
  <si>
    <t>Construcción coso municipal</t>
  </si>
  <si>
    <t>Coso municipal construido</t>
  </si>
  <si>
    <t>INVERSION TOTAL OBRAS PUBLICAS - PLANEACION - VIVIENDA - BANCO DE PROYECTOS</t>
  </si>
  <si>
    <t>DEUDA</t>
  </si>
  <si>
    <t>PUBLICA</t>
  </si>
  <si>
    <t>RECURSOS PROPIOS</t>
  </si>
  <si>
    <t>SGP Y REGALIAS</t>
  </si>
  <si>
    <t>EDUCACION</t>
  </si>
  <si>
    <t>AGUA POTABLE</t>
  </si>
  <si>
    <t>TRANSFERENCIA PARA EL PLAN DEPARTAMENTAL DE AGUA POTABLE Y SANEAMIENTO BASICO</t>
  </si>
  <si>
    <t>TOTAL COMPROMISOS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</si>
</sst>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 &quot;$&quot;\ * #,##0.0_ ;_ &quot;$&quot;\ * \-#,##0.0_ ;_ &quot;$&quot;\ * &quot;-&quot;??_ ;_ @_ 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* #,##0.0_ ;_ * \-#,##0.0_ ;_ * &quot;-&quot;??_ ;_ @_ "/>
    <numFmt numFmtId="201" formatCode="_ * #,##0_ ;_ * \-#,##0_ ;_ * &quot;-&quot;??_ ;_ @_ "/>
    <numFmt numFmtId="202" formatCode="_ &quot;$&quot;\ * #,##0_ ;_ &quot;$&quot;\ * \-#,##0_ ;_ &quot;$&quot;\ * &quot;-&quot;??_ ;_ @_ "/>
    <numFmt numFmtId="203" formatCode="_ * #,##0.000_ ;_ * \-#,##0.000_ ;_ * &quot;-&quot;??_ ;_ @_ 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0"/>
      <color indexed="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u val="single"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7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justify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93" fontId="3" fillId="0" borderId="10" xfId="46" applyFont="1" applyFill="1" applyBorder="1" applyAlignment="1">
      <alignment horizontal="center" vertical="center" wrapText="1"/>
    </xf>
    <xf numFmtId="193" fontId="3" fillId="0" borderId="10" xfId="4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193" fontId="3" fillId="0" borderId="17" xfId="46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01" fontId="3" fillId="0" borderId="16" xfId="46" applyNumberFormat="1" applyFont="1" applyFill="1" applyBorder="1" applyAlignment="1">
      <alignment horizontal="center" vertical="center"/>
    </xf>
    <xf numFmtId="201" fontId="3" fillId="0" borderId="20" xfId="46" applyNumberFormat="1" applyFont="1" applyFill="1" applyBorder="1" applyAlignment="1">
      <alignment horizontal="center" vertical="center" wrapText="1"/>
    </xf>
    <xf numFmtId="201" fontId="3" fillId="0" borderId="16" xfId="46" applyNumberFormat="1" applyFont="1" applyFill="1" applyBorder="1" applyAlignment="1">
      <alignment horizontal="center" vertical="center" wrapText="1"/>
    </xf>
    <xf numFmtId="201" fontId="3" fillId="0" borderId="10" xfId="46" applyNumberFormat="1" applyFont="1" applyFill="1" applyBorder="1" applyAlignment="1">
      <alignment horizontal="center" vertical="center"/>
    </xf>
    <xf numFmtId="201" fontId="3" fillId="0" borderId="17" xfId="46" applyNumberFormat="1" applyFont="1" applyFill="1" applyBorder="1" applyAlignment="1">
      <alignment horizontal="center" vertical="center" wrapText="1"/>
    </xf>
    <xf numFmtId="201" fontId="3" fillId="0" borderId="10" xfId="46" applyNumberFormat="1" applyFont="1" applyFill="1" applyBorder="1" applyAlignment="1">
      <alignment horizontal="center" vertical="center" wrapText="1"/>
    </xf>
    <xf numFmtId="0" fontId="0" fillId="0" borderId="21" xfId="52" applyNumberFormat="1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horizontal="center" vertical="center" wrapText="1"/>
    </xf>
    <xf numFmtId="201" fontId="3" fillId="0" borderId="23" xfId="46" applyNumberFormat="1" applyFont="1" applyFill="1" applyBorder="1" applyAlignment="1">
      <alignment horizontal="center" vertical="center" wrapText="1"/>
    </xf>
    <xf numFmtId="201" fontId="3" fillId="0" borderId="24" xfId="46" applyNumberFormat="1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01" fontId="0" fillId="0" borderId="0" xfId="46" applyNumberFormat="1" applyFont="1" applyAlignment="1">
      <alignment vertical="center"/>
    </xf>
    <xf numFmtId="193" fontId="0" fillId="0" borderId="0" xfId="46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14" borderId="10" xfId="0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0" fontId="3" fillId="14" borderId="10" xfId="0" applyFont="1" applyFill="1" applyBorder="1" applyAlignment="1">
      <alignment horizontal="justify" vertical="center" wrapText="1"/>
    </xf>
    <xf numFmtId="0" fontId="0" fillId="14" borderId="10" xfId="0" applyFill="1" applyBorder="1" applyAlignment="1">
      <alignment horizontal="justify" vertical="center"/>
    </xf>
    <xf numFmtId="0" fontId="0" fillId="33" borderId="2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3" borderId="2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56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horizontal="justify" vertical="center" wrapText="1"/>
    </xf>
    <xf numFmtId="0" fontId="0" fillId="0" borderId="26" xfId="52" applyNumberFormat="1" applyFont="1" applyFill="1" applyBorder="1" applyAlignment="1" applyProtection="1">
      <alignment horizontal="justify" vertical="center" wrapText="1"/>
      <protection locked="0"/>
    </xf>
    <xf numFmtId="0" fontId="0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65" fillId="0" borderId="14" xfId="0" applyNumberFormat="1" applyFont="1" applyBorder="1" applyAlignment="1">
      <alignment horizontal="justify" vertical="center" wrapText="1"/>
    </xf>
    <xf numFmtId="0" fontId="3" fillId="0" borderId="14" xfId="56" applyFont="1" applyFill="1" applyBorder="1" applyAlignment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Border="1" applyAlignment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  <protection locked="0"/>
    </xf>
    <xf numFmtId="3" fontId="3" fillId="0" borderId="17" xfId="0" applyNumberFormat="1" applyFont="1" applyFill="1" applyBorder="1" applyAlignment="1">
      <alignment horizontal="center" vertical="center" wrapText="1"/>
    </xf>
    <xf numFmtId="0" fontId="0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justify" vertical="center" wrapText="1"/>
      <protection locked="0"/>
    </xf>
    <xf numFmtId="3" fontId="3" fillId="0" borderId="1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4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52" applyNumberFormat="1" applyFont="1" applyFill="1" applyBorder="1" applyAlignment="1" applyProtection="1">
      <alignment horizontal="center" vertical="center" wrapText="1"/>
      <protection locked="0"/>
    </xf>
    <xf numFmtId="201" fontId="3" fillId="0" borderId="23" xfId="46" applyNumberFormat="1" applyFont="1" applyFill="1" applyBorder="1" applyAlignment="1">
      <alignment horizontal="center" vertical="center"/>
    </xf>
    <xf numFmtId="201" fontId="3" fillId="0" borderId="24" xfId="46" applyNumberFormat="1" applyFont="1" applyFill="1" applyBorder="1" applyAlignment="1">
      <alignment horizontal="center" vertical="center"/>
    </xf>
    <xf numFmtId="193" fontId="3" fillId="0" borderId="24" xfId="46" applyFont="1" applyFill="1" applyBorder="1" applyAlignment="1">
      <alignment horizontal="center" vertical="center"/>
    </xf>
    <xf numFmtId="0" fontId="0" fillId="14" borderId="27" xfId="52" applyNumberFormat="1" applyFont="1" applyFill="1" applyBorder="1" applyAlignment="1" applyProtection="1">
      <alignment horizontal="left" vertical="center" textRotation="255" wrapText="1"/>
      <protection locked="0"/>
    </xf>
    <xf numFmtId="0" fontId="0" fillId="14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14" borderId="27" xfId="0" applyFont="1" applyFill="1" applyBorder="1" applyAlignment="1" applyProtection="1">
      <alignment horizontal="justify" vertical="center" wrapText="1"/>
      <protection locked="0"/>
    </xf>
    <xf numFmtId="0" fontId="3" fillId="14" borderId="27" xfId="56" applyFont="1" applyFill="1" applyBorder="1" applyAlignment="1">
      <alignment horizontal="center" vertical="center"/>
      <protection/>
    </xf>
    <xf numFmtId="0" fontId="0" fillId="14" borderId="27" xfId="49" applyNumberFormat="1" applyFont="1" applyFill="1" applyBorder="1" applyAlignment="1" applyProtection="1">
      <alignment horizontal="center" vertical="center" wrapText="1"/>
      <protection locked="0"/>
    </xf>
    <xf numFmtId="0" fontId="0" fillId="14" borderId="27" xfId="52" applyNumberFormat="1" applyFont="1" applyFill="1" applyBorder="1" applyAlignment="1" applyProtection="1">
      <alignment horizontal="justify" vertical="center" wrapText="1"/>
      <protection locked="0"/>
    </xf>
    <xf numFmtId="201" fontId="3" fillId="14" borderId="27" xfId="46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1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1" fontId="3" fillId="0" borderId="18" xfId="46" applyNumberFormat="1" applyFont="1" applyFill="1" applyBorder="1" applyAlignment="1">
      <alignment horizontal="center" vertical="center" wrapText="1"/>
    </xf>
    <xf numFmtId="193" fontId="3" fillId="0" borderId="18" xfId="46" applyFont="1" applyFill="1" applyBorder="1" applyAlignment="1">
      <alignment horizontal="center" vertical="center" wrapText="1"/>
    </xf>
    <xf numFmtId="0" fontId="0" fillId="14" borderId="30" xfId="0" applyFill="1" applyBorder="1" applyAlignment="1">
      <alignment horizontal="center" vertical="center" wrapText="1"/>
    </xf>
    <xf numFmtId="201" fontId="3" fillId="14" borderId="31" xfId="4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65" fillId="0" borderId="1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0" fillId="14" borderId="31" xfId="0" applyFont="1" applyFill="1" applyBorder="1" applyAlignment="1" applyProtection="1">
      <alignment horizontal="center" vertical="center" wrapText="1"/>
      <protection locked="0"/>
    </xf>
    <xf numFmtId="3" fontId="1" fillId="0" borderId="16" xfId="0" applyNumberFormat="1" applyFont="1" applyBorder="1" applyAlignment="1">
      <alignment horizontal="right" vertical="center" wrapText="1"/>
    </xf>
    <xf numFmtId="201" fontId="3" fillId="0" borderId="29" xfId="46" applyNumberFormat="1" applyFont="1" applyFill="1" applyBorder="1" applyAlignment="1">
      <alignment horizontal="center" vertical="center" wrapText="1"/>
    </xf>
    <xf numFmtId="0" fontId="0" fillId="0" borderId="3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2" applyNumberFormat="1" applyFont="1" applyFill="1" applyBorder="1" applyAlignment="1" applyProtection="1">
      <alignment horizontal="center" vertical="center" wrapText="1"/>
      <protection locked="0"/>
    </xf>
    <xf numFmtId="0" fontId="42" fillId="14" borderId="37" xfId="0" applyFont="1" applyFill="1" applyBorder="1" applyAlignment="1">
      <alignment horizontal="center" vertical="center" wrapText="1"/>
    </xf>
    <xf numFmtId="0" fontId="42" fillId="14" borderId="38" xfId="0" applyFont="1" applyFill="1" applyBorder="1" applyAlignment="1">
      <alignment horizontal="center" vertical="center" wrapText="1"/>
    </xf>
    <xf numFmtId="0" fontId="42" fillId="14" borderId="39" xfId="0" applyFont="1" applyFill="1" applyBorder="1" applyAlignment="1">
      <alignment horizontal="center" vertical="center" wrapText="1"/>
    </xf>
    <xf numFmtId="201" fontId="42" fillId="14" borderId="40" xfId="46" applyNumberFormat="1" applyFont="1" applyFill="1" applyBorder="1" applyAlignment="1">
      <alignment horizontal="center" vertical="center" wrapText="1"/>
    </xf>
    <xf numFmtId="201" fontId="42" fillId="14" borderId="37" xfId="46" applyNumberFormat="1" applyFont="1" applyFill="1" applyBorder="1" applyAlignment="1">
      <alignment horizontal="center" vertical="center" wrapText="1"/>
    </xf>
    <xf numFmtId="201" fontId="42" fillId="14" borderId="38" xfId="46" applyNumberFormat="1" applyFont="1" applyFill="1" applyBorder="1" applyAlignment="1">
      <alignment horizontal="center" vertical="center" wrapText="1"/>
    </xf>
    <xf numFmtId="193" fontId="42" fillId="14" borderId="38" xfId="46" applyFont="1" applyFill="1" applyBorder="1" applyAlignment="1">
      <alignment horizontal="center" vertical="center" wrapText="1"/>
    </xf>
    <xf numFmtId="201" fontId="42" fillId="14" borderId="39" xfId="46" applyNumberFormat="1" applyFont="1" applyFill="1" applyBorder="1" applyAlignment="1">
      <alignment horizontal="center" vertical="center" wrapText="1"/>
    </xf>
    <xf numFmtId="0" fontId="0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justify" vertical="center" wrapText="1"/>
    </xf>
    <xf numFmtId="0" fontId="0" fillId="0" borderId="36" xfId="52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36" xfId="52" applyNumberFormat="1" applyFont="1" applyFill="1" applyBorder="1" applyAlignment="1" applyProtection="1">
      <alignment horizontal="justify" vertical="center" wrapText="1"/>
      <protection locked="0"/>
    </xf>
    <xf numFmtId="201" fontId="0" fillId="0" borderId="36" xfId="46" applyNumberFormat="1" applyFont="1" applyBorder="1" applyAlignment="1">
      <alignment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18" xfId="0" applyFont="1" applyFill="1" applyBorder="1" applyAlignment="1" applyProtection="1">
      <alignment horizontal="justify" vertical="center" wrapText="1"/>
      <protection locked="0"/>
    </xf>
    <xf numFmtId="3" fontId="1" fillId="0" borderId="36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201" fontId="3" fillId="14" borderId="30" xfId="46" applyNumberFormat="1" applyFont="1" applyFill="1" applyBorder="1" applyAlignment="1">
      <alignment horizontal="center" vertical="center"/>
    </xf>
    <xf numFmtId="0" fontId="0" fillId="0" borderId="32" xfId="52" applyNumberFormat="1" applyFont="1" applyFill="1" applyBorder="1" applyAlignment="1" applyProtection="1">
      <alignment vertical="center" wrapText="1"/>
      <protection locked="0"/>
    </xf>
    <xf numFmtId="0" fontId="0" fillId="14" borderId="21" xfId="0" applyFill="1" applyBorder="1" applyAlignment="1">
      <alignment vertical="center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14" borderId="47" xfId="52" applyNumberFormat="1" applyFont="1" applyFill="1" applyBorder="1" applyAlignment="1" applyProtection="1">
      <alignment vertical="center" wrapText="1"/>
      <protection locked="0"/>
    </xf>
    <xf numFmtId="0" fontId="0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52" applyNumberFormat="1" applyFont="1" applyFill="1" applyBorder="1" applyAlignment="1" applyProtection="1">
      <alignment horizontal="center" vertical="center" wrapText="1"/>
      <protection locked="0"/>
    </xf>
    <xf numFmtId="0" fontId="0" fillId="14" borderId="49" xfId="0" applyFill="1" applyBorder="1" applyAlignment="1">
      <alignment horizontal="center" vertical="center"/>
    </xf>
    <xf numFmtId="0" fontId="0" fillId="0" borderId="50" xfId="52" applyNumberFormat="1" applyFont="1" applyFill="1" applyBorder="1" applyAlignment="1" applyProtection="1">
      <alignment horizontal="center" vertical="center" wrapText="1"/>
      <protection locked="0"/>
    </xf>
    <xf numFmtId="0" fontId="0" fillId="14" borderId="51" xfId="52" applyNumberFormat="1" applyFont="1" applyFill="1" applyBorder="1" applyAlignment="1" applyProtection="1">
      <alignment horizontal="center" vertical="center" wrapText="1"/>
      <protection locked="0"/>
    </xf>
    <xf numFmtId="0" fontId="0" fillId="14" borderId="26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201" fontId="0" fillId="34" borderId="0" xfId="46" applyNumberFormat="1" applyFont="1" applyFill="1" applyAlignment="1">
      <alignment vertical="center"/>
    </xf>
    <xf numFmtId="193" fontId="0" fillId="34" borderId="0" xfId="46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3" fontId="1" fillId="0" borderId="24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201" fontId="1" fillId="0" borderId="24" xfId="46" applyNumberFormat="1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201" fontId="0" fillId="14" borderId="53" xfId="46" applyNumberFormat="1" applyFont="1" applyFill="1" applyBorder="1" applyAlignment="1">
      <alignment vertical="center"/>
    </xf>
    <xf numFmtId="201" fontId="0" fillId="14" borderId="41" xfId="46" applyNumberFormat="1" applyFont="1" applyFill="1" applyBorder="1" applyAlignment="1">
      <alignment vertical="center"/>
    </xf>
    <xf numFmtId="201" fontId="0" fillId="14" borderId="13" xfId="46" applyNumberFormat="1" applyFont="1" applyFill="1" applyBorder="1" applyAlignment="1">
      <alignment vertical="center"/>
    </xf>
    <xf numFmtId="0" fontId="0" fillId="14" borderId="36" xfId="0" applyFill="1" applyBorder="1" applyAlignment="1">
      <alignment horizontal="justify" vertical="center"/>
    </xf>
    <xf numFmtId="0" fontId="0" fillId="14" borderId="20" xfId="0" applyFill="1" applyBorder="1" applyAlignment="1">
      <alignment horizontal="center" vertical="center"/>
    </xf>
    <xf numFmtId="0" fontId="0" fillId="0" borderId="21" xfId="52" applyNumberFormat="1" applyFont="1" applyFill="1" applyBorder="1" applyAlignment="1" applyProtection="1">
      <alignment vertical="center" wrapText="1"/>
      <protection locked="0"/>
    </xf>
    <xf numFmtId="0" fontId="0" fillId="0" borderId="54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59">
      <alignment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1" applyNumberFormat="1" applyFont="1" applyFill="1" applyBorder="1" applyAlignment="1" applyProtection="1">
      <alignment horizontal="left" vertical="center" wrapText="1"/>
      <protection locked="0"/>
    </xf>
    <xf numFmtId="202" fontId="66" fillId="0" borderId="10" xfId="51" applyNumberFormat="1" applyFont="1" applyFill="1" applyBorder="1" applyAlignment="1" applyProtection="1">
      <alignment vertical="center" wrapText="1"/>
      <protection locked="0"/>
    </xf>
    <xf numFmtId="201" fontId="0" fillId="0" borderId="10" xfId="48" applyNumberFormat="1" applyFont="1" applyBorder="1" applyAlignment="1">
      <alignment/>
    </xf>
    <xf numFmtId="201" fontId="0" fillId="0" borderId="10" xfId="48" applyNumberFormat="1" applyFont="1" applyBorder="1" applyAlignment="1">
      <alignment horizontal="left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34" borderId="10" xfId="58" applyFont="1" applyFill="1" applyBorder="1" applyAlignment="1">
      <alignment horizontal="left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>
      <alignment horizontal="center" vertical="center" wrapText="1"/>
      <protection/>
    </xf>
    <xf numFmtId="0" fontId="0" fillId="34" borderId="10" xfId="57" applyFont="1" applyFill="1" applyBorder="1" applyAlignment="1">
      <alignment horizontal="left" vertical="center" wrapText="1"/>
      <protection/>
    </xf>
    <xf numFmtId="0" fontId="67" fillId="33" borderId="10" xfId="51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>
      <alignment horizontal="center" vertical="center"/>
      <protection/>
    </xf>
    <xf numFmtId="0" fontId="0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58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48" fillId="0" borderId="0" xfId="59" applyAlignment="1">
      <alignment wrapText="1"/>
      <protection/>
    </xf>
    <xf numFmtId="0" fontId="48" fillId="0" borderId="0" xfId="59" applyFill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left" vertical="center" wrapText="1"/>
      <protection/>
    </xf>
    <xf numFmtId="201" fontId="8" fillId="0" borderId="10" xfId="48" applyNumberFormat="1" applyFont="1" applyFill="1" applyBorder="1" applyAlignment="1">
      <alignment horizontal="center" vertical="center" wrapText="1"/>
    </xf>
    <xf numFmtId="0" fontId="0" fillId="0" borderId="18" xfId="57" applyFill="1" applyBorder="1" applyAlignment="1">
      <alignment vertical="center" wrapText="1"/>
      <protection/>
    </xf>
    <xf numFmtId="0" fontId="0" fillId="0" borderId="55" xfId="57" applyFill="1" applyBorder="1" applyAlignment="1">
      <alignment vertical="center" wrapText="1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67" fillId="0" borderId="0" xfId="59" applyFont="1" applyAlignment="1">
      <alignment wrapText="1"/>
      <protection/>
    </xf>
    <xf numFmtId="0" fontId="4" fillId="0" borderId="24" xfId="57" applyFont="1" applyFill="1" applyBorder="1" applyAlignment="1">
      <alignment horizontal="left" vertical="center" wrapText="1"/>
      <protection/>
    </xf>
    <xf numFmtId="201" fontId="0" fillId="0" borderId="10" xfId="48" applyNumberFormat="1" applyFont="1" applyFill="1" applyBorder="1" applyAlignment="1">
      <alignment horizontal="center" vertical="center" wrapText="1"/>
    </xf>
    <xf numFmtId="0" fontId="0" fillId="0" borderId="24" xfId="57" applyFont="1" applyBorder="1" applyAlignment="1">
      <alignment horizontal="left" vertical="center" wrapText="1"/>
      <protection/>
    </xf>
    <xf numFmtId="201" fontId="0" fillId="0" borderId="10" xfId="48" applyNumberFormat="1" applyFont="1" applyBorder="1" applyAlignment="1">
      <alignment vertical="center" wrapText="1"/>
    </xf>
    <xf numFmtId="3" fontId="0" fillId="34" borderId="10" xfId="58" applyNumberFormat="1" applyFont="1" applyFill="1" applyBorder="1" applyAlignment="1">
      <alignment horizontal="center" vertical="center" wrapText="1"/>
      <protection/>
    </xf>
    <xf numFmtId="202" fontId="67" fillId="0" borderId="10" xfId="51" applyNumberFormat="1" applyFont="1" applyFill="1" applyBorder="1" applyAlignment="1" applyProtection="1">
      <alignment vertical="center" wrapText="1"/>
      <protection locked="0"/>
    </xf>
    <xf numFmtId="201" fontId="0" fillId="0" borderId="10" xfId="48" applyNumberFormat="1" applyFont="1" applyFill="1" applyBorder="1" applyAlignment="1">
      <alignment horizontal="center" vertical="center"/>
    </xf>
    <xf numFmtId="201" fontId="8" fillId="35" borderId="25" xfId="48" applyNumberFormat="1" applyFont="1" applyFill="1" applyBorder="1" applyAlignment="1">
      <alignment horizontal="center" vertical="center" wrapText="1"/>
    </xf>
    <xf numFmtId="201" fontId="8" fillId="35" borderId="10" xfId="48" applyNumberFormat="1" applyFont="1" applyFill="1" applyBorder="1" applyAlignment="1">
      <alignment horizontal="center" vertical="center" wrapText="1"/>
    </xf>
    <xf numFmtId="0" fontId="0" fillId="35" borderId="18" xfId="57" applyFill="1" applyBorder="1" applyAlignment="1">
      <alignment vertical="center" wrapText="1"/>
      <protection/>
    </xf>
    <xf numFmtId="0" fontId="0" fillId="35" borderId="55" xfId="57" applyFill="1" applyBorder="1" applyAlignment="1">
      <alignment vertical="center" wrapText="1"/>
      <protection/>
    </xf>
    <xf numFmtId="0" fontId="4" fillId="35" borderId="24" xfId="57" applyFont="1" applyFill="1" applyBorder="1" applyAlignment="1">
      <alignment vertical="center"/>
      <protection/>
    </xf>
    <xf numFmtId="201" fontId="9" fillId="35" borderId="55" xfId="48" applyNumberFormat="1" applyFont="1" applyFill="1" applyBorder="1" applyAlignment="1">
      <alignment horizontal="center" vertical="center"/>
    </xf>
    <xf numFmtId="0" fontId="4" fillId="35" borderId="18" xfId="57" applyFont="1" applyFill="1" applyBorder="1" applyAlignment="1">
      <alignment vertical="center"/>
      <protection/>
    </xf>
    <xf numFmtId="0" fontId="0" fillId="0" borderId="0" xfId="57">
      <alignment/>
      <protection/>
    </xf>
    <xf numFmtId="201" fontId="0" fillId="0" borderId="0" xfId="48" applyNumberFormat="1" applyFont="1" applyAlignment="1">
      <alignment/>
    </xf>
    <xf numFmtId="0" fontId="0" fillId="0" borderId="0" xfId="57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11" fillId="0" borderId="0" xfId="57" applyFont="1">
      <alignment/>
      <protection/>
    </xf>
    <xf numFmtId="0" fontId="4" fillId="0" borderId="0" xfId="57" applyFont="1">
      <alignment/>
      <protection/>
    </xf>
    <xf numFmtId="0" fontId="9" fillId="0" borderId="0" xfId="57" applyFont="1">
      <alignment/>
      <protection/>
    </xf>
    <xf numFmtId="0" fontId="12" fillId="0" borderId="0" xfId="57" applyFont="1" applyAlignment="1">
      <alignment/>
      <protection/>
    </xf>
    <xf numFmtId="201" fontId="12" fillId="0" borderId="0" xfId="48" applyNumberFormat="1" applyFont="1" applyAlignment="1">
      <alignment/>
    </xf>
    <xf numFmtId="0" fontId="13" fillId="0" borderId="0" xfId="57" applyFont="1" applyAlignment="1">
      <alignment/>
      <protection/>
    </xf>
    <xf numFmtId="0" fontId="3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vertical="center" wrapText="1"/>
      <protection locked="0"/>
    </xf>
    <xf numFmtId="0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201" fontId="3" fillId="0" borderId="10" xfId="48" applyNumberFormat="1" applyFont="1" applyBorder="1" applyAlignment="1">
      <alignment vertical="center" wrapText="1"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202" fontId="3" fillId="0" borderId="10" xfId="51" applyNumberFormat="1" applyFont="1" applyFill="1" applyBorder="1" applyAlignment="1" applyProtection="1">
      <alignment vertical="center" wrapText="1"/>
      <protection locked="0"/>
    </xf>
    <xf numFmtId="3" fontId="3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4" fillId="33" borderId="10" xfId="51" applyNumberFormat="1" applyFont="1" applyFill="1" applyBorder="1" applyAlignment="1" applyProtection="1">
      <alignment horizontal="left" vertical="center" wrapText="1"/>
      <protection locked="0"/>
    </xf>
    <xf numFmtId="201" fontId="3" fillId="0" borderId="10" xfId="48" applyNumberFormat="1" applyFont="1" applyFill="1" applyBorder="1" applyAlignment="1" applyProtection="1">
      <alignment vertical="center" wrapText="1"/>
      <protection locked="0"/>
    </xf>
    <xf numFmtId="202" fontId="14" fillId="0" borderId="10" xfId="51" applyNumberFormat="1" applyFont="1" applyFill="1" applyBorder="1" applyAlignment="1" applyProtection="1">
      <alignment vertical="center" wrapText="1"/>
      <protection locked="0"/>
    </xf>
    <xf numFmtId="201" fontId="3" fillId="33" borderId="10" xfId="48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26" xfId="51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0" borderId="36" xfId="51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3" applyNumberFormat="1" applyFont="1" applyFill="1" applyBorder="1" applyAlignment="1" applyProtection="1">
      <alignment vertical="center" wrapText="1"/>
      <protection locked="0"/>
    </xf>
    <xf numFmtId="201" fontId="3" fillId="35" borderId="10" xfId="48" applyNumberFormat="1" applyFont="1" applyFill="1" applyBorder="1" applyAlignment="1">
      <alignment vertical="center" wrapText="1"/>
    </xf>
    <xf numFmtId="201" fontId="3" fillId="35" borderId="25" xfId="48" applyNumberFormat="1" applyFont="1" applyFill="1" applyBorder="1" applyAlignment="1">
      <alignment horizontal="center" vertical="center" wrapText="1"/>
    </xf>
    <xf numFmtId="201" fontId="3" fillId="35" borderId="10" xfId="48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3" borderId="24" xfId="53" applyNumberFormat="1" applyFont="1" applyFill="1" applyBorder="1" applyAlignment="1" applyProtection="1">
      <alignment vertical="center"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194" fontId="3" fillId="0" borderId="10" xfId="51" applyNumberFormat="1" applyFont="1" applyFill="1" applyBorder="1" applyAlignment="1" applyProtection="1">
      <alignment vertical="center" wrapText="1"/>
      <protection locked="0"/>
    </xf>
    <xf numFmtId="3" fontId="3" fillId="0" borderId="10" xfId="58" applyNumberFormat="1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justify" vertical="center"/>
      <protection/>
    </xf>
    <xf numFmtId="0" fontId="3" fillId="33" borderId="0" xfId="58" applyFont="1" applyFill="1" applyAlignment="1">
      <alignment horizontal="justify" vertical="center"/>
      <protection/>
    </xf>
    <xf numFmtId="0" fontId="3" fillId="33" borderId="10" xfId="0" applyFont="1" applyFill="1" applyBorder="1" applyAlignment="1">
      <alignment horizontal="left" vertical="center" wrapText="1"/>
    </xf>
    <xf numFmtId="202" fontId="3" fillId="33" borderId="10" xfId="51" applyNumberFormat="1" applyFont="1" applyFill="1" applyBorder="1" applyAlignment="1" applyProtection="1">
      <alignment vertical="center" wrapText="1"/>
      <protection locked="0"/>
    </xf>
    <xf numFmtId="202" fontId="3" fillId="0" borderId="10" xfId="51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0" borderId="24" xfId="51" applyNumberFormat="1" applyFont="1" applyFill="1" applyBorder="1" applyAlignment="1" applyProtection="1">
      <alignment horizontal="center" vertical="center" wrapText="1"/>
      <protection locked="0"/>
    </xf>
    <xf numFmtId="202" fontId="3" fillId="0" borderId="10" xfId="51" applyNumberFormat="1" applyFont="1" applyBorder="1" applyAlignment="1">
      <alignment vertical="center" wrapText="1"/>
    </xf>
    <xf numFmtId="9" fontId="3" fillId="33" borderId="10" xfId="62" applyNumberFormat="1" applyFont="1" applyFill="1" applyBorder="1" applyAlignment="1">
      <alignment horizontal="center" vertical="center" wrapText="1"/>
    </xf>
    <xf numFmtId="201" fontId="3" fillId="33" borderId="10" xfId="48" applyNumberFormat="1" applyFont="1" applyFill="1" applyBorder="1" applyAlignment="1">
      <alignment horizontal="center" vertical="center" wrapText="1"/>
    </xf>
    <xf numFmtId="9" fontId="3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53" applyNumberFormat="1" applyFont="1" applyFill="1" applyBorder="1" applyAlignment="1" applyProtection="1">
      <alignment horizontal="left" vertical="center" wrapText="1"/>
      <protection locked="0"/>
    </xf>
    <xf numFmtId="201" fontId="3" fillId="35" borderId="10" xfId="48" applyNumberFormat="1" applyFont="1" applyFill="1" applyBorder="1" applyAlignment="1" applyProtection="1">
      <alignment vertical="center" wrapText="1"/>
      <protection locked="0"/>
    </xf>
    <xf numFmtId="0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14" fillId="33" borderId="10" xfId="51" applyNumberFormat="1" applyFont="1" applyFill="1" applyBorder="1" applyAlignment="1" applyProtection="1">
      <alignment vertical="center" wrapText="1"/>
      <protection locked="0"/>
    </xf>
    <xf numFmtId="3" fontId="3" fillId="33" borderId="24" xfId="58" applyNumberFormat="1" applyFont="1" applyFill="1" applyBorder="1" applyAlignment="1">
      <alignment horizontal="center" vertical="center" wrapText="1"/>
      <protection/>
    </xf>
    <xf numFmtId="202" fontId="14" fillId="35" borderId="10" xfId="48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14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24" xfId="53" applyNumberFormat="1" applyFont="1" applyFill="1" applyBorder="1" applyAlignment="1" applyProtection="1">
      <alignment vertical="center" wrapText="1"/>
      <protection locked="0"/>
    </xf>
    <xf numFmtId="0" fontId="3" fillId="0" borderId="10" xfId="58" applyFont="1" applyBorder="1" applyAlignment="1">
      <alignment horizontal="justify" vertical="center"/>
      <protection/>
    </xf>
    <xf numFmtId="202" fontId="14" fillId="35" borderId="10" xfId="51" applyNumberFormat="1" applyFont="1" applyFill="1" applyBorder="1" applyAlignment="1" applyProtection="1">
      <alignment vertical="center" wrapText="1"/>
      <protection locked="0"/>
    </xf>
    <xf numFmtId="201" fontId="3" fillId="35" borderId="24" xfId="48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3" fillId="0" borderId="25" xfId="53" applyNumberFormat="1" applyFont="1" applyFill="1" applyBorder="1" applyAlignment="1" applyProtection="1">
      <alignment vertical="center" wrapText="1"/>
      <protection locked="0"/>
    </xf>
    <xf numFmtId="0" fontId="3" fillId="0" borderId="25" xfId="53" applyNumberFormat="1" applyFont="1" applyFill="1" applyBorder="1" applyAlignment="1" applyProtection="1">
      <alignment horizontal="center" vertical="center" wrapText="1"/>
      <protection locked="0"/>
    </xf>
    <xf numFmtId="202" fontId="14" fillId="35" borderId="10" xfId="58" applyNumberFormat="1" applyFont="1" applyFill="1" applyBorder="1" applyAlignment="1">
      <alignment horizontal="center" vertical="center"/>
      <protection/>
    </xf>
    <xf numFmtId="3" fontId="3" fillId="35" borderId="10" xfId="58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51" applyNumberFormat="1" applyFont="1" applyFill="1" applyBorder="1" applyAlignment="1" applyProtection="1">
      <alignment horizontal="center" vertical="center" wrapText="1"/>
      <protection locked="0"/>
    </xf>
    <xf numFmtId="202" fontId="14" fillId="35" borderId="10" xfId="48" applyNumberFormat="1" applyFont="1" applyFill="1" applyBorder="1" applyAlignment="1">
      <alignment vertical="center" wrapText="1"/>
    </xf>
    <xf numFmtId="201" fontId="3" fillId="35" borderId="10" xfId="48" applyNumberFormat="1" applyFont="1" applyFill="1" applyBorder="1" applyAlignment="1">
      <alignment/>
    </xf>
    <xf numFmtId="202" fontId="14" fillId="35" borderId="10" xfId="48" applyNumberFormat="1" applyFont="1" applyFill="1" applyBorder="1" applyAlignment="1">
      <alignment/>
    </xf>
    <xf numFmtId="0" fontId="3" fillId="35" borderId="18" xfId="58" applyFont="1" applyFill="1" applyBorder="1" applyAlignment="1">
      <alignment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10" xfId="51" applyNumberFormat="1" applyFont="1" applyFill="1" applyBorder="1" applyAlignment="1" applyProtection="1">
      <alignment horizontal="left" vertical="center" wrapText="1"/>
      <protection locked="0"/>
    </xf>
    <xf numFmtId="202" fontId="16" fillId="0" borderId="10" xfId="51" applyNumberFormat="1" applyFont="1" applyFill="1" applyBorder="1" applyAlignment="1" applyProtection="1">
      <alignment vertical="center" wrapText="1"/>
      <protection locked="0"/>
    </xf>
    <xf numFmtId="201" fontId="15" fillId="0" borderId="10" xfId="48" applyNumberFormat="1" applyFont="1" applyBorder="1" applyAlignment="1">
      <alignment/>
    </xf>
    <xf numFmtId="201" fontId="15" fillId="0" borderId="10" xfId="48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33" borderId="10" xfId="58" applyFont="1" applyFill="1" applyBorder="1" applyAlignment="1">
      <alignment horizontal="left" vertical="center" wrapText="1"/>
      <protection/>
    </xf>
    <xf numFmtId="0" fontId="1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58" applyFont="1" applyFill="1" applyBorder="1" applyAlignment="1">
      <alignment horizontal="center" vertical="center"/>
      <protection/>
    </xf>
    <xf numFmtId="0" fontId="16" fillId="33" borderId="10" xfId="51" applyNumberFormat="1" applyFont="1" applyFill="1" applyBorder="1" applyAlignment="1" applyProtection="1">
      <alignment horizontal="left" vertical="center" wrapText="1"/>
      <protection locked="0"/>
    </xf>
    <xf numFmtId="0" fontId="15" fillId="33" borderId="10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left" vertical="center" wrapText="1"/>
    </xf>
    <xf numFmtId="201" fontId="15" fillId="0" borderId="10" xfId="48" applyNumberFormat="1" applyFont="1" applyFill="1" applyBorder="1" applyAlignment="1">
      <alignment horizontal="center" vertical="center"/>
    </xf>
    <xf numFmtId="3" fontId="15" fillId="33" borderId="10" xfId="58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 wrapText="1"/>
    </xf>
    <xf numFmtId="201" fontId="15" fillId="0" borderId="10" xfId="48" applyNumberFormat="1" applyFont="1" applyBorder="1" applyAlignment="1">
      <alignment vertical="center" wrapText="1"/>
    </xf>
    <xf numFmtId="201" fontId="15" fillId="0" borderId="10" xfId="48" applyNumberFormat="1" applyFont="1" applyFill="1" applyBorder="1" applyAlignment="1">
      <alignment horizontal="center" vertical="center" wrapText="1"/>
    </xf>
    <xf numFmtId="201" fontId="15" fillId="9" borderId="25" xfId="48" applyNumberFormat="1" applyFont="1" applyFill="1" applyBorder="1" applyAlignment="1">
      <alignment horizontal="center" vertical="center" wrapText="1"/>
    </xf>
    <xf numFmtId="201" fontId="15" fillId="9" borderId="10" xfId="48" applyNumberFormat="1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vertical="center" wrapText="1"/>
    </xf>
    <xf numFmtId="0" fontId="15" fillId="9" borderId="55" xfId="0" applyFont="1" applyFill="1" applyBorder="1" applyAlignment="1">
      <alignment vertical="center" wrapText="1"/>
    </xf>
    <xf numFmtId="201" fontId="17" fillId="9" borderId="55" xfId="48" applyNumberFormat="1" applyFont="1" applyFill="1" applyBorder="1" applyAlignment="1">
      <alignment horizontal="center" vertical="center"/>
    </xf>
    <xf numFmtId="201" fontId="3" fillId="0" borderId="0" xfId="48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201" fontId="18" fillId="0" borderId="0" xfId="48" applyNumberFormat="1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48" applyNumberFormat="1" applyFont="1" applyAlignment="1">
      <alignment/>
    </xf>
    <xf numFmtId="193" fontId="12" fillId="0" borderId="0" xfId="48" applyFont="1" applyAlignment="1">
      <alignment/>
    </xf>
    <xf numFmtId="1" fontId="12" fillId="0" borderId="0" xfId="48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01" fontId="0" fillId="0" borderId="0" xfId="48" applyNumberFormat="1" applyFont="1" applyAlignment="1">
      <alignment/>
    </xf>
    <xf numFmtId="1" fontId="0" fillId="0" borderId="0" xfId="48" applyNumberFormat="1" applyFont="1" applyAlignment="1">
      <alignment/>
    </xf>
    <xf numFmtId="193" fontId="0" fillId="0" borderId="0" xfId="48" applyFont="1" applyAlignment="1">
      <alignment/>
    </xf>
    <xf numFmtId="1" fontId="0" fillId="0" borderId="0" xfId="48" applyNumberFormat="1" applyFont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14" borderId="37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9" xfId="0" applyFont="1" applyFill="1" applyBorder="1" applyAlignment="1">
      <alignment horizontal="center" vertical="center" wrapText="1"/>
    </xf>
    <xf numFmtId="201" fontId="44" fillId="14" borderId="40" xfId="48" applyNumberFormat="1" applyFont="1" applyFill="1" applyBorder="1" applyAlignment="1">
      <alignment horizontal="center" vertical="center" wrapText="1"/>
    </xf>
    <xf numFmtId="1" fontId="44" fillId="14" borderId="37" xfId="48" applyNumberFormat="1" applyFont="1" applyFill="1" applyBorder="1" applyAlignment="1">
      <alignment horizontal="center" vertical="center" wrapText="1"/>
    </xf>
    <xf numFmtId="201" fontId="44" fillId="14" borderId="38" xfId="48" applyNumberFormat="1" applyFont="1" applyFill="1" applyBorder="1" applyAlignment="1">
      <alignment horizontal="center" vertical="center" wrapText="1"/>
    </xf>
    <xf numFmtId="193" fontId="44" fillId="14" borderId="38" xfId="48" applyFont="1" applyFill="1" applyBorder="1" applyAlignment="1">
      <alignment horizontal="center" vertical="center" wrapText="1"/>
    </xf>
    <xf numFmtId="1" fontId="44" fillId="14" borderId="38" xfId="48" applyNumberFormat="1" applyFont="1" applyFill="1" applyBorder="1" applyAlignment="1">
      <alignment horizontal="right" vertical="center" wrapText="1"/>
    </xf>
    <xf numFmtId="201" fontId="44" fillId="14" borderId="39" xfId="48" applyNumberFormat="1" applyFont="1" applyFill="1" applyBorder="1" applyAlignment="1">
      <alignment horizontal="center" vertical="center" wrapText="1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4" applyNumberFormat="1" applyFont="1" applyFill="1" applyBorder="1" applyAlignment="1" applyProtection="1">
      <alignment vertical="center" wrapText="1"/>
      <protection locked="0"/>
    </xf>
    <xf numFmtId="3" fontId="3" fillId="0" borderId="15" xfId="58" applyNumberFormat="1" applyFont="1" applyFill="1" applyBorder="1" applyAlignment="1">
      <alignment horizontal="center" vertical="center" wrapText="1"/>
      <protection/>
    </xf>
    <xf numFmtId="201" fontId="3" fillId="0" borderId="56" xfId="48" applyNumberFormat="1" applyFont="1" applyFill="1" applyBorder="1" applyAlignment="1">
      <alignment horizontal="center" vertical="center" wrapText="1"/>
    </xf>
    <xf numFmtId="1" fontId="0" fillId="0" borderId="24" xfId="48" applyNumberFormat="1" applyFont="1" applyBorder="1" applyAlignment="1">
      <alignment vertical="center" wrapText="1"/>
    </xf>
    <xf numFmtId="201" fontId="0" fillId="0" borderId="24" xfId="48" applyNumberFormat="1" applyFont="1" applyBorder="1" applyAlignment="1">
      <alignment/>
    </xf>
    <xf numFmtId="193" fontId="0" fillId="0" borderId="24" xfId="48" applyFont="1" applyBorder="1" applyAlignment="1">
      <alignment/>
    </xf>
    <xf numFmtId="201" fontId="0" fillId="0" borderId="14" xfId="48" applyNumberFormat="1" applyFont="1" applyBorder="1" applyAlignment="1">
      <alignment vertical="center" wrapText="1"/>
    </xf>
    <xf numFmtId="1" fontId="0" fillId="0" borderId="14" xfId="48" applyNumberFormat="1" applyFont="1" applyBorder="1" applyAlignment="1">
      <alignment horizontal="right" vertical="center" wrapText="1"/>
    </xf>
    <xf numFmtId="201" fontId="0" fillId="0" borderId="11" xfId="48" applyNumberFormat="1" applyFont="1" applyBorder="1" applyAlignment="1">
      <alignment vertical="center" wrapText="1"/>
    </xf>
    <xf numFmtId="0" fontId="0" fillId="0" borderId="21" xfId="54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/>
      <protection/>
    </xf>
    <xf numFmtId="201" fontId="3" fillId="0" borderId="21" xfId="48" applyNumberFormat="1" applyFont="1" applyFill="1" applyBorder="1" applyAlignment="1">
      <alignment horizontal="center" vertical="center"/>
    </xf>
    <xf numFmtId="1" fontId="0" fillId="0" borderId="10" xfId="48" applyNumberFormat="1" applyFont="1" applyBorder="1" applyAlignment="1">
      <alignment horizontal="left" vertical="center" wrapText="1"/>
    </xf>
    <xf numFmtId="201" fontId="0" fillId="0" borderId="10" xfId="48" applyNumberFormat="1" applyFont="1" applyBorder="1" applyAlignment="1">
      <alignment/>
    </xf>
    <xf numFmtId="193" fontId="0" fillId="0" borderId="10" xfId="48" applyFont="1" applyBorder="1" applyAlignment="1">
      <alignment/>
    </xf>
    <xf numFmtId="201" fontId="0" fillId="0" borderId="10" xfId="48" applyNumberFormat="1" applyFont="1" applyBorder="1" applyAlignment="1">
      <alignment horizontal="left" vertical="center" wrapText="1"/>
    </xf>
    <xf numFmtId="1" fontId="0" fillId="0" borderId="10" xfId="48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8" xfId="58" applyFont="1" applyFill="1" applyBorder="1" applyAlignment="1">
      <alignment horizontal="center" vertical="center" wrapText="1"/>
      <protection/>
    </xf>
    <xf numFmtId="201" fontId="0" fillId="0" borderId="12" xfId="48" applyNumberFormat="1" applyFont="1" applyBorder="1" applyAlignment="1">
      <alignment vertical="center" wrapText="1"/>
    </xf>
    <xf numFmtId="0" fontId="3" fillId="0" borderId="16" xfId="58" applyFont="1" applyFill="1" applyBorder="1" applyAlignment="1">
      <alignment horizontal="center" vertical="center" wrapText="1"/>
      <protection/>
    </xf>
    <xf numFmtId="201" fontId="0" fillId="0" borderId="21" xfId="48" applyNumberFormat="1" applyFont="1" applyBorder="1" applyAlignment="1">
      <alignment horizontal="left" vertical="center" wrapText="1"/>
    </xf>
    <xf numFmtId="3" fontId="0" fillId="36" borderId="10" xfId="48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" fontId="0" fillId="0" borderId="10" xfId="48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201" fontId="0" fillId="0" borderId="21" xfId="48" applyNumberFormat="1" applyFont="1" applyBorder="1" applyAlignment="1">
      <alignment/>
    </xf>
    <xf numFmtId="1" fontId="0" fillId="0" borderId="10" xfId="48" applyNumberFormat="1" applyFont="1" applyBorder="1" applyAlignment="1">
      <alignment horizontal="right"/>
    </xf>
    <xf numFmtId="0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203" fontId="0" fillId="0" borderId="55" xfId="48" applyNumberFormat="1" applyFont="1" applyBorder="1" applyAlignment="1">
      <alignment/>
    </xf>
    <xf numFmtId="203" fontId="0" fillId="0" borderId="10" xfId="48" applyNumberFormat="1" applyFont="1" applyBorder="1" applyAlignment="1">
      <alignment/>
    </xf>
    <xf numFmtId="203" fontId="0" fillId="0" borderId="18" xfId="48" applyNumberFormat="1" applyFont="1" applyBorder="1" applyAlignment="1">
      <alignment/>
    </xf>
    <xf numFmtId="1" fontId="0" fillId="0" borderId="18" xfId="48" applyNumberFormat="1" applyFont="1" applyBorder="1" applyAlignment="1">
      <alignment horizontal="right"/>
    </xf>
    <xf numFmtId="203" fontId="0" fillId="0" borderId="12" xfId="48" applyNumberFormat="1" applyFont="1" applyBorder="1" applyAlignment="1">
      <alignment vertical="center" wrapText="1"/>
    </xf>
    <xf numFmtId="203" fontId="0" fillId="0" borderId="21" xfId="48" applyNumberFormat="1" applyFont="1" applyBorder="1" applyAlignment="1">
      <alignment/>
    </xf>
    <xf numFmtId="1" fontId="0" fillId="0" borderId="10" xfId="48" applyNumberFormat="1" applyFont="1" applyBorder="1" applyAlignment="1">
      <alignment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203" fontId="0" fillId="0" borderId="20" xfId="48" applyNumberFormat="1" applyFont="1" applyBorder="1" applyAlignment="1">
      <alignment/>
    </xf>
    <xf numFmtId="1" fontId="0" fillId="0" borderId="17" xfId="48" applyNumberFormat="1" applyFont="1" applyFill="1" applyBorder="1" applyAlignment="1">
      <alignment/>
    </xf>
    <xf numFmtId="203" fontId="0" fillId="0" borderId="17" xfId="48" applyNumberFormat="1" applyFont="1" applyBorder="1" applyAlignment="1">
      <alignment/>
    </xf>
    <xf numFmtId="1" fontId="0" fillId="0" borderId="17" xfId="48" applyNumberFormat="1" applyFont="1" applyBorder="1" applyAlignment="1">
      <alignment horizontal="right"/>
    </xf>
    <xf numFmtId="0" fontId="0" fillId="14" borderId="25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14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14" borderId="10" xfId="0" applyFont="1" applyFill="1" applyBorder="1" applyAlignment="1" applyProtection="1">
      <alignment horizontal="center" vertical="center" wrapText="1"/>
      <protection locked="0"/>
    </xf>
    <xf numFmtId="0" fontId="0" fillId="14" borderId="10" xfId="0" applyFont="1" applyFill="1" applyBorder="1" applyAlignment="1" applyProtection="1">
      <alignment horizontal="left" vertical="center" wrapText="1"/>
      <protection locked="0"/>
    </xf>
    <xf numFmtId="0" fontId="0" fillId="14" borderId="18" xfId="0" applyFont="1" applyFill="1" applyBorder="1" applyAlignment="1" applyProtection="1">
      <alignment horizontal="center" vertical="center" wrapText="1"/>
      <protection locked="0"/>
    </xf>
    <xf numFmtId="0" fontId="3" fillId="14" borderId="18" xfId="58" applyFont="1" applyFill="1" applyBorder="1" applyAlignment="1">
      <alignment vertical="center" wrapText="1"/>
      <protection/>
    </xf>
    <xf numFmtId="0" fontId="0" fillId="14" borderId="10" xfId="54" applyNumberFormat="1" applyFont="1" applyFill="1" applyBorder="1" applyAlignment="1" applyProtection="1">
      <alignment vertical="center" wrapText="1"/>
      <protection locked="0"/>
    </xf>
    <xf numFmtId="0" fontId="3" fillId="14" borderId="25" xfId="58" applyFont="1" applyFill="1" applyBorder="1" applyAlignment="1">
      <alignment horizontal="center" vertical="center" wrapText="1"/>
      <protection/>
    </xf>
    <xf numFmtId="0" fontId="0" fillId="14" borderId="25" xfId="54" applyNumberFormat="1" applyFont="1" applyFill="1" applyBorder="1" applyAlignment="1" applyProtection="1">
      <alignment horizontal="center" vertical="center" wrapText="1"/>
      <protection locked="0"/>
    </xf>
    <xf numFmtId="0" fontId="0" fillId="14" borderId="52" xfId="0" applyFill="1" applyBorder="1" applyAlignment="1">
      <alignment horizontal="center" vertical="center" wrapText="1"/>
    </xf>
    <xf numFmtId="201" fontId="0" fillId="14" borderId="37" xfId="48" applyNumberFormat="1" applyFont="1" applyFill="1" applyBorder="1" applyAlignment="1" applyProtection="1">
      <alignment vertical="center" wrapText="1"/>
      <protection locked="0"/>
    </xf>
    <xf numFmtId="1" fontId="0" fillId="14" borderId="38" xfId="48" applyNumberFormat="1" applyFont="1" applyFill="1" applyBorder="1" applyAlignment="1" applyProtection="1">
      <alignment vertical="center" wrapText="1"/>
      <protection locked="0"/>
    </xf>
    <xf numFmtId="201" fontId="0" fillId="14" borderId="38" xfId="48" applyNumberFormat="1" applyFont="1" applyFill="1" applyBorder="1" applyAlignment="1" applyProtection="1">
      <alignment vertical="center" wrapText="1"/>
      <protection locked="0"/>
    </xf>
    <xf numFmtId="201" fontId="0" fillId="14" borderId="25" xfId="48" applyNumberFormat="1" applyFont="1" applyFill="1" applyBorder="1" applyAlignment="1" applyProtection="1">
      <alignment vertical="center" wrapText="1"/>
      <protection locked="0"/>
    </xf>
    <xf numFmtId="1" fontId="0" fillId="14" borderId="25" xfId="48" applyNumberFormat="1" applyFont="1" applyFill="1" applyBorder="1" applyAlignment="1" applyProtection="1">
      <alignment horizontal="right" vertical="center" wrapText="1"/>
      <protection locked="0"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01" fontId="3" fillId="0" borderId="32" xfId="48" applyNumberFormat="1" applyFont="1" applyFill="1" applyBorder="1" applyAlignment="1">
      <alignment horizontal="center" vertical="center" wrapText="1"/>
    </xf>
    <xf numFmtId="1" fontId="3" fillId="0" borderId="24" xfId="48" applyNumberFormat="1" applyFont="1" applyFill="1" applyBorder="1" applyAlignment="1">
      <alignment horizontal="center" vertical="center" wrapText="1"/>
    </xf>
    <xf numFmtId="201" fontId="3" fillId="0" borderId="24" xfId="48" applyNumberFormat="1" applyFont="1" applyFill="1" applyBorder="1" applyAlignment="1">
      <alignment horizontal="center" vertical="center" wrapText="1"/>
    </xf>
    <xf numFmtId="193" fontId="3" fillId="0" borderId="24" xfId="48" applyFont="1" applyFill="1" applyBorder="1" applyAlignment="1">
      <alignment horizontal="center" vertical="center" wrapText="1"/>
    </xf>
    <xf numFmtId="201" fontId="3" fillId="0" borderId="14" xfId="48" applyNumberFormat="1" applyFont="1" applyFill="1" applyBorder="1" applyAlignment="1">
      <alignment horizontal="center" vertical="center" wrapText="1"/>
    </xf>
    <xf numFmtId="1" fontId="3" fillId="0" borderId="14" xfId="48" applyNumberFormat="1" applyFont="1" applyFill="1" applyBorder="1" applyAlignment="1">
      <alignment horizontal="right" vertical="center" wrapText="1"/>
    </xf>
    <xf numFmtId="0" fontId="3" fillId="0" borderId="10" xfId="58" applyFont="1" applyFill="1" applyBorder="1" applyAlignment="1">
      <alignment horizontal="center" vertical="center"/>
      <protection/>
    </xf>
    <xf numFmtId="1" fontId="3" fillId="0" borderId="10" xfId="48" applyNumberFormat="1" applyFont="1" applyFill="1" applyBorder="1" applyAlignment="1">
      <alignment horizontal="center" vertical="center"/>
    </xf>
    <xf numFmtId="201" fontId="3" fillId="0" borderId="10" xfId="48" applyNumberFormat="1" applyFont="1" applyFill="1" applyBorder="1" applyAlignment="1">
      <alignment horizontal="center" vertical="center"/>
    </xf>
    <xf numFmtId="193" fontId="3" fillId="0" borderId="10" xfId="48" applyFont="1" applyFill="1" applyBorder="1" applyAlignment="1">
      <alignment horizontal="center" vertical="center"/>
    </xf>
    <xf numFmtId="1" fontId="3" fillId="0" borderId="10" xfId="48" applyNumberFormat="1" applyFont="1" applyFill="1" applyBorder="1" applyAlignment="1">
      <alignment horizontal="right" vertical="center"/>
    </xf>
    <xf numFmtId="0" fontId="0" fillId="0" borderId="36" xfId="54" applyNumberFormat="1" applyFont="1" applyFill="1" applyBorder="1" applyAlignment="1" applyProtection="1">
      <alignment vertical="center" wrapText="1"/>
      <protection locked="0"/>
    </xf>
    <xf numFmtId="201" fontId="3" fillId="0" borderId="55" xfId="48" applyNumberFormat="1" applyFont="1" applyFill="1" applyBorder="1" applyAlignment="1">
      <alignment horizontal="center" vertical="center"/>
    </xf>
    <xf numFmtId="201" fontId="3" fillId="0" borderId="18" xfId="48" applyNumberFormat="1" applyFont="1" applyFill="1" applyBorder="1" applyAlignment="1">
      <alignment horizontal="center" vertical="center"/>
    </xf>
    <xf numFmtId="1" fontId="3" fillId="0" borderId="18" xfId="48" applyNumberFormat="1" applyFont="1" applyFill="1" applyBorder="1" applyAlignment="1">
      <alignment horizontal="right" vertical="center"/>
    </xf>
    <xf numFmtId="0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201" fontId="0" fillId="0" borderId="19" xfId="48" applyNumberFormat="1" applyFont="1" applyBorder="1" applyAlignment="1">
      <alignment vertical="center" wrapText="1"/>
    </xf>
    <xf numFmtId="201" fontId="3" fillId="0" borderId="21" xfId="48" applyNumberFormat="1" applyFont="1" applyFill="1" applyBorder="1" applyAlignment="1">
      <alignment horizontal="center" vertical="center" wrapText="1"/>
    </xf>
    <xf numFmtId="1" fontId="3" fillId="0" borderId="10" xfId="48" applyNumberFormat="1" applyFont="1" applyFill="1" applyBorder="1" applyAlignment="1">
      <alignment horizontal="center" vertical="center" wrapText="1"/>
    </xf>
    <xf numFmtId="201" fontId="3" fillId="0" borderId="10" xfId="48" applyNumberFormat="1" applyFont="1" applyFill="1" applyBorder="1" applyAlignment="1">
      <alignment horizontal="center" vertical="center" wrapText="1"/>
    </xf>
    <xf numFmtId="193" fontId="3" fillId="0" borderId="10" xfId="48" applyFont="1" applyFill="1" applyBorder="1" applyAlignment="1">
      <alignment horizontal="center" vertical="center" wrapText="1"/>
    </xf>
    <xf numFmtId="1" fontId="3" fillId="0" borderId="10" xfId="48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201" fontId="3" fillId="0" borderId="20" xfId="48" applyNumberFormat="1" applyFont="1" applyFill="1" applyBorder="1" applyAlignment="1">
      <alignment horizontal="center" vertical="center" wrapText="1"/>
    </xf>
    <xf numFmtId="1" fontId="3" fillId="0" borderId="17" xfId="48" applyNumberFormat="1" applyFont="1" applyFill="1" applyBorder="1" applyAlignment="1">
      <alignment horizontal="center" vertical="center" wrapText="1"/>
    </xf>
    <xf numFmtId="201" fontId="3" fillId="0" borderId="17" xfId="48" applyNumberFormat="1" applyFont="1" applyFill="1" applyBorder="1" applyAlignment="1">
      <alignment horizontal="center" vertical="center" wrapText="1"/>
    </xf>
    <xf numFmtId="193" fontId="3" fillId="0" borderId="17" xfId="48" applyFont="1" applyFill="1" applyBorder="1" applyAlignment="1">
      <alignment horizontal="center" vertical="center" wrapText="1"/>
    </xf>
    <xf numFmtId="1" fontId="3" fillId="0" borderId="17" xfId="48" applyNumberFormat="1" applyFont="1" applyFill="1" applyBorder="1" applyAlignment="1">
      <alignment horizontal="right" vertical="center" wrapText="1"/>
    </xf>
    <xf numFmtId="201" fontId="0" fillId="0" borderId="13" xfId="48" applyNumberFormat="1" applyFont="1" applyBorder="1" applyAlignment="1">
      <alignment vertical="center" wrapText="1"/>
    </xf>
    <xf numFmtId="0" fontId="0" fillId="14" borderId="10" xfId="54" applyNumberFormat="1" applyFont="1" applyFill="1" applyBorder="1" applyAlignment="1" applyProtection="1">
      <alignment horizontal="left" vertical="center" textRotation="255" wrapText="1"/>
      <protection locked="0"/>
    </xf>
    <xf numFmtId="0" fontId="3" fillId="14" borderId="10" xfId="58" applyFont="1" applyFill="1" applyBorder="1" applyAlignment="1">
      <alignment horizontal="center" vertical="center"/>
      <protection/>
    </xf>
    <xf numFmtId="0" fontId="0" fillId="14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14" borderId="38" xfId="0" applyFill="1" applyBorder="1" applyAlignment="1">
      <alignment horizontal="center" vertical="center" wrapText="1"/>
    </xf>
    <xf numFmtId="201" fontId="3" fillId="14" borderId="38" xfId="48" applyNumberFormat="1" applyFont="1" applyFill="1" applyBorder="1" applyAlignment="1">
      <alignment horizontal="center" vertical="center"/>
    </xf>
    <xf numFmtId="1" fontId="3" fillId="14" borderId="25" xfId="48" applyNumberFormat="1" applyFont="1" applyFill="1" applyBorder="1" applyAlignment="1">
      <alignment horizontal="center" vertical="center"/>
    </xf>
    <xf numFmtId="201" fontId="3" fillId="14" borderId="25" xfId="48" applyNumberFormat="1" applyFont="1" applyFill="1" applyBorder="1" applyAlignment="1">
      <alignment horizontal="center" vertical="center"/>
    </xf>
    <xf numFmtId="1" fontId="3" fillId="14" borderId="25" xfId="48" applyNumberFormat="1" applyFont="1" applyFill="1" applyBorder="1" applyAlignment="1">
      <alignment horizontal="right" vertical="center"/>
    </xf>
    <xf numFmtId="0" fontId="0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4" applyNumberFormat="1" applyFont="1" applyFill="1" applyBorder="1" applyAlignment="1" applyProtection="1">
      <alignment horizontal="center" vertical="center" wrapText="1"/>
      <protection locked="0"/>
    </xf>
    <xf numFmtId="201" fontId="3" fillId="0" borderId="15" xfId="48" applyNumberFormat="1" applyFont="1" applyFill="1" applyBorder="1" applyAlignment="1">
      <alignment horizontal="center" vertical="center"/>
    </xf>
    <xf numFmtId="1" fontId="3" fillId="0" borderId="14" xfId="48" applyNumberFormat="1" applyFont="1" applyFill="1" applyBorder="1" applyAlignment="1">
      <alignment horizontal="center" vertical="center"/>
    </xf>
    <xf numFmtId="201" fontId="3" fillId="0" borderId="14" xfId="48" applyNumberFormat="1" applyFont="1" applyFill="1" applyBorder="1" applyAlignment="1">
      <alignment horizontal="center" vertical="center"/>
    </xf>
    <xf numFmtId="193" fontId="3" fillId="0" borderId="14" xfId="48" applyFont="1" applyFill="1" applyBorder="1" applyAlignment="1">
      <alignment horizontal="center" vertical="center"/>
    </xf>
    <xf numFmtId="1" fontId="3" fillId="0" borderId="14" xfId="48" applyNumberFormat="1" applyFont="1" applyFill="1" applyBorder="1" applyAlignment="1">
      <alignment horizontal="right" vertical="center"/>
    </xf>
    <xf numFmtId="0" fontId="0" fillId="0" borderId="10" xfId="54" applyNumberFormat="1" applyFont="1" applyFill="1" applyBorder="1" applyAlignment="1" applyProtection="1">
      <alignment vertical="center" wrapText="1"/>
      <protection locked="0"/>
    </xf>
    <xf numFmtId="0" fontId="0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201" fontId="3" fillId="0" borderId="16" xfId="48" applyNumberFormat="1" applyFont="1" applyFill="1" applyBorder="1" applyAlignment="1">
      <alignment horizontal="center" vertical="center" wrapText="1"/>
    </xf>
    <xf numFmtId="9" fontId="3" fillId="0" borderId="10" xfId="58" applyNumberFormat="1" applyFont="1" applyFill="1" applyBorder="1" applyAlignment="1">
      <alignment horizontal="center" vertical="center"/>
      <protection/>
    </xf>
    <xf numFmtId="201" fontId="3" fillId="0" borderId="16" xfId="48" applyNumberFormat="1" applyFont="1" applyFill="1" applyBorder="1" applyAlignment="1">
      <alignment horizontal="center" vertical="center"/>
    </xf>
    <xf numFmtId="0" fontId="0" fillId="0" borderId="25" xfId="54" applyNumberFormat="1" applyFont="1" applyFill="1" applyBorder="1" applyAlignment="1" applyProtection="1">
      <alignment vertical="center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>
      <alignment horizontal="center" vertical="center" wrapText="1"/>
    </xf>
    <xf numFmtId="201" fontId="3" fillId="0" borderId="37" xfId="48" applyNumberFormat="1" applyFont="1" applyFill="1" applyBorder="1" applyAlignment="1">
      <alignment horizontal="center" vertical="center" wrapText="1"/>
    </xf>
    <xf numFmtId="1" fontId="3" fillId="0" borderId="38" xfId="48" applyNumberFormat="1" applyFont="1" applyFill="1" applyBorder="1" applyAlignment="1">
      <alignment horizontal="center" vertical="center" wrapText="1"/>
    </xf>
    <xf numFmtId="201" fontId="3" fillId="0" borderId="38" xfId="48" applyNumberFormat="1" applyFont="1" applyFill="1" applyBorder="1" applyAlignment="1">
      <alignment horizontal="center" vertical="center" wrapText="1"/>
    </xf>
    <xf numFmtId="193" fontId="3" fillId="0" borderId="38" xfId="48" applyFont="1" applyFill="1" applyBorder="1" applyAlignment="1">
      <alignment horizontal="center" vertical="center" wrapText="1"/>
    </xf>
    <xf numFmtId="1" fontId="3" fillId="0" borderId="38" xfId="48" applyNumberFormat="1" applyFont="1" applyFill="1" applyBorder="1" applyAlignment="1">
      <alignment horizontal="right" vertical="center" wrapText="1"/>
    </xf>
    <xf numFmtId="201" fontId="0" fillId="0" borderId="39" xfId="48" applyNumberFormat="1" applyFont="1" applyBorder="1" applyAlignment="1">
      <alignment vertical="center" wrapText="1"/>
    </xf>
    <xf numFmtId="0" fontId="0" fillId="14" borderId="24" xfId="0" applyFont="1" applyFill="1" applyBorder="1" applyAlignment="1" applyProtection="1">
      <alignment horizontal="left" vertical="center" wrapText="1"/>
      <protection locked="0"/>
    </xf>
    <xf numFmtId="0" fontId="0" fillId="14" borderId="24" xfId="0" applyFont="1" applyFill="1" applyBorder="1" applyAlignment="1" applyProtection="1">
      <alignment horizontal="center" vertical="center" wrapText="1"/>
      <protection locked="0"/>
    </xf>
    <xf numFmtId="0" fontId="0" fillId="14" borderId="24" xfId="54" applyNumberFormat="1" applyFont="1" applyFill="1" applyBorder="1" applyAlignment="1" applyProtection="1">
      <alignment vertical="center" wrapText="1"/>
      <protection locked="0"/>
    </xf>
    <xf numFmtId="0" fontId="0" fillId="14" borderId="25" xfId="0" applyFill="1" applyBorder="1" applyAlignment="1">
      <alignment horizontal="center" vertical="center" wrapText="1"/>
    </xf>
    <xf numFmtId="1" fontId="0" fillId="14" borderId="25" xfId="48" applyNumberFormat="1" applyFont="1" applyFill="1" applyBorder="1" applyAlignment="1" applyProtection="1">
      <alignment vertical="center" wrapText="1"/>
      <protection locked="0"/>
    </xf>
    <xf numFmtId="193" fontId="0" fillId="14" borderId="25" xfId="48" applyFont="1" applyFill="1" applyBorder="1" applyAlignment="1" applyProtection="1">
      <alignment vertical="center" wrapText="1"/>
      <protection locked="0"/>
    </xf>
    <xf numFmtId="201" fontId="0" fillId="14" borderId="25" xfId="48" applyNumberFormat="1" applyFont="1" applyFill="1" applyBorder="1" applyAlignment="1">
      <alignment vertical="center" wrapText="1"/>
    </xf>
    <xf numFmtId="0" fontId="0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1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 wrapText="1"/>
      <protection locked="0"/>
    </xf>
    <xf numFmtId="201" fontId="3" fillId="0" borderId="15" xfId="48" applyNumberFormat="1" applyFont="1" applyFill="1" applyBorder="1" applyAlignment="1">
      <alignment horizontal="center" vertical="center" wrapText="1"/>
    </xf>
    <xf numFmtId="1" fontId="3" fillId="0" borderId="14" xfId="48" applyNumberFormat="1" applyFont="1" applyFill="1" applyBorder="1" applyAlignment="1">
      <alignment horizontal="center" vertical="center" wrapText="1"/>
    </xf>
    <xf numFmtId="193" fontId="3" fillId="0" borderId="14" xfId="48" applyFont="1" applyFill="1" applyBorder="1" applyAlignment="1">
      <alignment horizontal="center" vertical="center" wrapText="1"/>
    </xf>
    <xf numFmtId="0" fontId="0" fillId="0" borderId="10" xfId="54" applyNumberFormat="1" applyFont="1" applyFill="1" applyBorder="1" applyAlignment="1" applyProtection="1">
      <alignment vertical="center" wrapText="1"/>
      <protection locked="0"/>
    </xf>
    <xf numFmtId="201" fontId="0" fillId="0" borderId="16" xfId="48" applyNumberFormat="1" applyFont="1" applyFill="1" applyBorder="1" applyAlignment="1" applyProtection="1">
      <alignment vertical="center" wrapText="1"/>
      <protection locked="0"/>
    </xf>
    <xf numFmtId="1" fontId="0" fillId="0" borderId="10" xfId="48" applyNumberFormat="1" applyFont="1" applyFill="1" applyBorder="1" applyAlignment="1" applyProtection="1">
      <alignment vertical="center" wrapText="1"/>
      <protection locked="0"/>
    </xf>
    <xf numFmtId="201" fontId="0" fillId="0" borderId="10" xfId="48" applyNumberFormat="1" applyFont="1" applyFill="1" applyBorder="1" applyAlignment="1" applyProtection="1">
      <alignment vertical="center" wrapText="1"/>
      <protection locked="0"/>
    </xf>
    <xf numFmtId="193" fontId="0" fillId="0" borderId="10" xfId="48" applyFont="1" applyFill="1" applyBorder="1" applyAlignment="1" applyProtection="1">
      <alignment vertical="center" wrapText="1"/>
      <protection locked="0"/>
    </xf>
    <xf numFmtId="1" fontId="0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201" fontId="0" fillId="0" borderId="20" xfId="48" applyNumberFormat="1" applyFont="1" applyFill="1" applyBorder="1" applyAlignment="1" applyProtection="1">
      <alignment vertical="center" wrapText="1"/>
      <protection locked="0"/>
    </xf>
    <xf numFmtId="1" fontId="0" fillId="0" borderId="17" xfId="48" applyNumberFormat="1" applyFont="1" applyFill="1" applyBorder="1" applyAlignment="1" applyProtection="1">
      <alignment vertical="center" wrapText="1"/>
      <protection locked="0"/>
    </xf>
    <xf numFmtId="201" fontId="0" fillId="0" borderId="17" xfId="48" applyNumberFormat="1" applyFont="1" applyFill="1" applyBorder="1" applyAlignment="1" applyProtection="1">
      <alignment vertical="center" wrapText="1"/>
      <protection locked="0"/>
    </xf>
    <xf numFmtId="193" fontId="0" fillId="0" borderId="17" xfId="48" applyFont="1" applyFill="1" applyBorder="1" applyAlignment="1" applyProtection="1">
      <alignment vertical="center" wrapText="1"/>
      <protection locked="0"/>
    </xf>
    <xf numFmtId="1" fontId="0" fillId="0" borderId="17" xfId="48" applyNumberFormat="1" applyFont="1" applyFill="1" applyBorder="1" applyAlignment="1" applyProtection="1">
      <alignment horizontal="right" vertical="center" wrapText="1"/>
      <protection locked="0"/>
    </xf>
    <xf numFmtId="0" fontId="3" fillId="14" borderId="18" xfId="58" applyFont="1" applyFill="1" applyBorder="1" applyAlignment="1">
      <alignment horizontal="center" vertical="center" wrapText="1"/>
      <protection/>
    </xf>
    <xf numFmtId="0" fontId="0" fillId="14" borderId="24" xfId="54" applyNumberFormat="1" applyFont="1" applyFill="1" applyBorder="1" applyAlignment="1" applyProtection="1">
      <alignment horizontal="left" vertical="center" wrapText="1"/>
      <protection locked="0"/>
    </xf>
    <xf numFmtId="0" fontId="3" fillId="14" borderId="10" xfId="58" applyFont="1" applyFill="1" applyBorder="1" applyAlignment="1">
      <alignment vertical="center" wrapText="1"/>
      <protection/>
    </xf>
    <xf numFmtId="0" fontId="0" fillId="14" borderId="10" xfId="0" applyFill="1" applyBorder="1" applyAlignment="1">
      <alignment horizontal="center" vertical="center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48" applyNumberFormat="1" applyFont="1" applyFill="1" applyBorder="1" applyAlignment="1" applyProtection="1">
      <alignment horizontal="right" vertical="center" wrapText="1"/>
      <protection locked="0"/>
    </xf>
    <xf numFmtId="201" fontId="0" fillId="0" borderId="15" xfId="48" applyNumberFormat="1" applyFont="1" applyFill="1" applyBorder="1" applyAlignment="1" applyProtection="1">
      <alignment vertical="center" wrapText="1"/>
      <protection locked="0"/>
    </xf>
    <xf numFmtId="1" fontId="0" fillId="0" borderId="14" xfId="48" applyNumberFormat="1" applyFont="1" applyFill="1" applyBorder="1" applyAlignment="1" applyProtection="1">
      <alignment vertical="center" wrapText="1"/>
      <protection locked="0"/>
    </xf>
    <xf numFmtId="201" fontId="0" fillId="0" borderId="14" xfId="48" applyNumberFormat="1" applyFont="1" applyFill="1" applyBorder="1" applyAlignment="1" applyProtection="1">
      <alignment vertical="center" wrapText="1"/>
      <protection locked="0"/>
    </xf>
    <xf numFmtId="193" fontId="0" fillId="0" borderId="14" xfId="48" applyFont="1" applyFill="1" applyBorder="1" applyAlignment="1" applyProtection="1">
      <alignment vertical="center" wrapText="1"/>
      <protection locked="0"/>
    </xf>
    <xf numFmtId="1" fontId="0" fillId="0" borderId="14" xfId="48" applyNumberFormat="1" applyFont="1" applyFill="1" applyBorder="1" applyAlignment="1" applyProtection="1">
      <alignment horizontal="right" vertical="center" wrapText="1"/>
      <protection locked="0"/>
    </xf>
    <xf numFmtId="0" fontId="3" fillId="14" borderId="10" xfId="58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54" applyNumberFormat="1" applyFont="1" applyFill="1" applyBorder="1" applyAlignment="1" applyProtection="1">
      <alignment horizontal="center" vertical="center" wrapText="1"/>
      <protection locked="0"/>
    </xf>
    <xf numFmtId="201" fontId="0" fillId="0" borderId="29" xfId="48" applyNumberFormat="1" applyFont="1" applyFill="1" applyBorder="1" applyAlignment="1" applyProtection="1">
      <alignment vertical="center" wrapText="1"/>
      <protection locked="0"/>
    </xf>
    <xf numFmtId="193" fontId="0" fillId="0" borderId="18" xfId="48" applyFont="1" applyFill="1" applyBorder="1" applyAlignment="1" applyProtection="1">
      <alignment vertical="center" wrapText="1"/>
      <protection locked="0"/>
    </xf>
    <xf numFmtId="201" fontId="0" fillId="0" borderId="18" xfId="48" applyNumberFormat="1" applyFont="1" applyFill="1" applyBorder="1" applyAlignment="1" applyProtection="1">
      <alignment vertical="center" wrapText="1"/>
      <protection locked="0"/>
    </xf>
    <xf numFmtId="1" fontId="0" fillId="0" borderId="18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/>
    </xf>
    <xf numFmtId="0" fontId="0" fillId="0" borderId="36" xfId="54" applyNumberFormat="1" applyFont="1" applyFill="1" applyBorder="1" applyAlignment="1" applyProtection="1">
      <alignment vertical="center" wrapText="1"/>
      <protection locked="0"/>
    </xf>
    <xf numFmtId="0" fontId="0" fillId="0" borderId="37" xfId="54" applyNumberFormat="1" applyFont="1" applyFill="1" applyBorder="1" applyAlignment="1" applyProtection="1">
      <alignment horizontal="center" vertical="center" wrapText="1"/>
      <protection locked="0"/>
    </xf>
    <xf numFmtId="201" fontId="0" fillId="0" borderId="37" xfId="48" applyNumberFormat="1" applyFont="1" applyFill="1" applyBorder="1" applyAlignment="1" applyProtection="1">
      <alignment vertical="center" wrapText="1"/>
      <protection locked="0"/>
    </xf>
    <xf numFmtId="193" fontId="0" fillId="0" borderId="38" xfId="48" applyFont="1" applyFill="1" applyBorder="1" applyAlignment="1" applyProtection="1">
      <alignment vertical="center" wrapText="1"/>
      <protection locked="0"/>
    </xf>
    <xf numFmtId="201" fontId="0" fillId="0" borderId="38" xfId="48" applyNumberFormat="1" applyFont="1" applyFill="1" applyBorder="1" applyAlignment="1" applyProtection="1">
      <alignment vertical="center" wrapText="1"/>
      <protection locked="0"/>
    </xf>
    <xf numFmtId="1" fontId="0" fillId="0" borderId="38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14" borderId="25" xfId="0" applyFill="1" applyBorder="1" applyAlignment="1">
      <alignment horizontal="center"/>
    </xf>
    <xf numFmtId="201" fontId="0" fillId="14" borderId="25" xfId="48" applyNumberFormat="1" applyFont="1" applyFill="1" applyBorder="1" applyAlignment="1">
      <alignment/>
    </xf>
    <xf numFmtId="1" fontId="0" fillId="14" borderId="25" xfId="48" applyNumberFormat="1" applyFont="1" applyFill="1" applyBorder="1" applyAlignment="1">
      <alignment/>
    </xf>
    <xf numFmtId="193" fontId="0" fillId="14" borderId="25" xfId="48" applyFont="1" applyFill="1" applyBorder="1" applyAlignment="1">
      <alignment/>
    </xf>
    <xf numFmtId="1" fontId="0" fillId="14" borderId="25" xfId="48" applyNumberFormat="1" applyFont="1" applyFill="1" applyBorder="1" applyAlignment="1">
      <alignment horizontal="right"/>
    </xf>
    <xf numFmtId="0" fontId="0" fillId="14" borderId="24" xfId="0" applyFill="1" applyBorder="1" applyAlignment="1">
      <alignment horizontal="center" vertical="center" wrapText="1"/>
    </xf>
    <xf numFmtId="201" fontId="0" fillId="14" borderId="24" xfId="48" applyNumberFormat="1" applyFont="1" applyFill="1" applyBorder="1" applyAlignment="1">
      <alignment/>
    </xf>
    <xf numFmtId="201" fontId="3" fillId="0" borderId="23" xfId="48" applyNumberFormat="1" applyFont="1" applyFill="1" applyBorder="1" applyAlignment="1">
      <alignment horizontal="center" vertical="center" wrapText="1"/>
    </xf>
    <xf numFmtId="1" fontId="3" fillId="0" borderId="10" xfId="48" applyNumberFormat="1" applyFont="1" applyBorder="1" applyAlignment="1">
      <alignment horizontal="justify" vertical="center"/>
    </xf>
    <xf numFmtId="1" fontId="3" fillId="0" borderId="10" xfId="48" applyNumberFormat="1" applyFont="1" applyBorder="1" applyAlignment="1">
      <alignment horizontal="right" vertical="center"/>
    </xf>
    <xf numFmtId="0" fontId="3" fillId="34" borderId="10" xfId="58" applyFont="1" applyFill="1" applyBorder="1" applyAlignment="1">
      <alignment horizontal="justify" vertical="center"/>
      <protection/>
    </xf>
    <xf numFmtId="0" fontId="3" fillId="0" borderId="10" xfId="58" applyFont="1" applyFill="1" applyBorder="1" applyAlignment="1">
      <alignment horizontal="justify" vertical="center"/>
      <protection/>
    </xf>
    <xf numFmtId="1" fontId="0" fillId="0" borderId="10" xfId="48" applyNumberFormat="1" applyFont="1" applyFill="1" applyBorder="1" applyAlignment="1" applyProtection="1">
      <alignment horizontal="right" vertical="center" wrapText="1"/>
      <protection locked="0"/>
    </xf>
    <xf numFmtId="1" fontId="0" fillId="0" borderId="18" xfId="48" applyNumberFormat="1" applyFont="1" applyFill="1" applyBorder="1" applyAlignment="1" applyProtection="1">
      <alignment vertical="center" wrapText="1"/>
      <protection locked="0"/>
    </xf>
    <xf numFmtId="0" fontId="3" fillId="0" borderId="25" xfId="58" applyFont="1" applyFill="1" applyBorder="1" applyAlignment="1">
      <alignment horizontal="justify" vertical="center"/>
      <protection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0" fillId="13" borderId="24" xfId="0" applyFill="1" applyBorder="1" applyAlignment="1">
      <alignment horizontal="center"/>
    </xf>
    <xf numFmtId="0" fontId="0" fillId="13" borderId="24" xfId="0" applyFill="1" applyBorder="1" applyAlignment="1">
      <alignment horizontal="center" vertical="center" wrapText="1"/>
    </xf>
    <xf numFmtId="201" fontId="0" fillId="13" borderId="24" xfId="48" applyNumberFormat="1" applyFont="1" applyFill="1" applyBorder="1" applyAlignment="1">
      <alignment/>
    </xf>
    <xf numFmtId="1" fontId="0" fillId="13" borderId="24" xfId="48" applyNumberFormat="1" applyFont="1" applyFill="1" applyBorder="1" applyAlignment="1">
      <alignment/>
    </xf>
    <xf numFmtId="193" fontId="0" fillId="13" borderId="24" xfId="48" applyFont="1" applyFill="1" applyBorder="1" applyAlignment="1">
      <alignment/>
    </xf>
    <xf numFmtId="1" fontId="0" fillId="13" borderId="24" xfId="48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22" fillId="0" borderId="0" xfId="0" applyFont="1" applyAlignment="1">
      <alignment horizontal="center" vertical="center" wrapText="1"/>
    </xf>
    <xf numFmtId="201" fontId="22" fillId="16" borderId="10" xfId="48" applyNumberFormat="1" applyFont="1" applyFill="1" applyBorder="1" applyAlignment="1">
      <alignment/>
    </xf>
    <xf numFmtId="1" fontId="22" fillId="16" borderId="10" xfId="48" applyNumberFormat="1" applyFont="1" applyFill="1" applyBorder="1" applyAlignment="1">
      <alignment/>
    </xf>
    <xf numFmtId="3" fontId="22" fillId="16" borderId="10" xfId="48" applyNumberFormat="1" applyFont="1" applyFill="1" applyBorder="1" applyAlignment="1">
      <alignment/>
    </xf>
    <xf numFmtId="201" fontId="0" fillId="16" borderId="10" xfId="48" applyNumberFormat="1" applyFont="1" applyFill="1" applyBorder="1" applyAlignment="1">
      <alignment/>
    </xf>
    <xf numFmtId="1" fontId="22" fillId="16" borderId="10" xfId="48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201" fontId="9" fillId="37" borderId="51" xfId="48" applyNumberFormat="1" applyFont="1" applyFill="1" applyBorder="1" applyAlignment="1">
      <alignment/>
    </xf>
    <xf numFmtId="201" fontId="9" fillId="0" borderId="0" xfId="48" applyNumberFormat="1" applyFont="1" applyAlignment="1">
      <alignment/>
    </xf>
    <xf numFmtId="3" fontId="9" fillId="38" borderId="51" xfId="0" applyNumberFormat="1" applyFont="1" applyFill="1" applyBorder="1" applyAlignment="1">
      <alignment/>
    </xf>
    <xf numFmtId="201" fontId="9" fillId="16" borderId="51" xfId="48" applyNumberFormat="1" applyFont="1" applyFill="1" applyBorder="1" applyAlignment="1">
      <alignment/>
    </xf>
    <xf numFmtId="201" fontId="68" fillId="39" borderId="51" xfId="48" applyNumberFormat="1" applyFont="1" applyFill="1" applyBorder="1" applyAlignment="1">
      <alignment/>
    </xf>
    <xf numFmtId="201" fontId="0" fillId="0" borderId="10" xfId="48" applyNumberFormat="1" applyFont="1" applyFill="1" applyBorder="1" applyAlignment="1">
      <alignment vertical="center" wrapText="1"/>
    </xf>
    <xf numFmtId="0" fontId="3" fillId="0" borderId="36" xfId="58" applyFont="1" applyFill="1" applyBorder="1" applyAlignment="1">
      <alignment vertical="center" wrapText="1"/>
      <protection/>
    </xf>
    <xf numFmtId="201" fontId="3" fillId="0" borderId="16" xfId="48" applyNumberFormat="1" applyFont="1" applyFill="1" applyBorder="1" applyAlignment="1">
      <alignment vertical="center" wrapText="1"/>
    </xf>
    <xf numFmtId="1" fontId="3" fillId="0" borderId="10" xfId="48" applyNumberFormat="1" applyFont="1" applyFill="1" applyBorder="1" applyAlignment="1">
      <alignment vertical="center" wrapText="1"/>
    </xf>
    <xf numFmtId="201" fontId="3" fillId="0" borderId="10" xfId="48" applyNumberFormat="1" applyFont="1" applyFill="1" applyBorder="1" applyAlignment="1">
      <alignment vertical="center" wrapText="1"/>
    </xf>
    <xf numFmtId="193" fontId="3" fillId="0" borderId="10" xfId="48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36" xfId="58" applyFont="1" applyFill="1" applyBorder="1" applyAlignment="1">
      <alignment horizontal="left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201" fontId="3" fillId="0" borderId="20" xfId="48" applyNumberFormat="1" applyFont="1" applyFill="1" applyBorder="1" applyAlignment="1">
      <alignment horizontal="left" vertical="center" wrapText="1"/>
    </xf>
    <xf numFmtId="1" fontId="3" fillId="0" borderId="17" xfId="48" applyNumberFormat="1" applyFont="1" applyFill="1" applyBorder="1" applyAlignment="1">
      <alignment horizontal="left" vertical="center" wrapText="1"/>
    </xf>
    <xf numFmtId="201" fontId="3" fillId="0" borderId="17" xfId="48" applyNumberFormat="1" applyFont="1" applyFill="1" applyBorder="1" applyAlignment="1">
      <alignment horizontal="left" vertical="center" wrapText="1"/>
    </xf>
    <xf numFmtId="193" fontId="3" fillId="0" borderId="17" xfId="48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2" fillId="14" borderId="48" xfId="0" applyFont="1" applyFill="1" applyBorder="1" applyAlignment="1">
      <alignment horizontal="center" vertical="center" wrapText="1"/>
    </xf>
    <xf numFmtId="0" fontId="42" fillId="14" borderId="5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  <xf numFmtId="0" fontId="42" fillId="14" borderId="58" xfId="0" applyFont="1" applyFill="1" applyBorder="1" applyAlignment="1">
      <alignment horizontal="center" vertical="center" textRotation="45"/>
    </xf>
    <xf numFmtId="0" fontId="42" fillId="14" borderId="59" xfId="0" applyFont="1" applyFill="1" applyBorder="1" applyAlignment="1">
      <alignment vertical="center" textRotation="45"/>
    </xf>
    <xf numFmtId="0" fontId="0" fillId="33" borderId="60" xfId="52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25" xfId="52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38" xfId="52" applyNumberFormat="1" applyFont="1" applyFill="1" applyBorder="1" applyAlignment="1" applyProtection="1">
      <alignment horizontal="center" vertical="center" textRotation="255" wrapText="1"/>
      <protection locked="0"/>
    </xf>
    <xf numFmtId="0" fontId="42" fillId="14" borderId="48" xfId="0" applyFont="1" applyFill="1" applyBorder="1" applyAlignment="1">
      <alignment horizontal="center" vertical="center"/>
    </xf>
    <xf numFmtId="0" fontId="42" fillId="14" borderId="54" xfId="0" applyFont="1" applyFill="1" applyBorder="1" applyAlignment="1">
      <alignment horizontal="center" vertical="center"/>
    </xf>
    <xf numFmtId="0" fontId="46" fillId="14" borderId="58" xfId="0" applyFont="1" applyFill="1" applyBorder="1" applyAlignment="1">
      <alignment horizontal="center" vertical="center" textRotation="44"/>
    </xf>
    <xf numFmtId="0" fontId="46" fillId="14" borderId="59" xfId="0" applyFont="1" applyFill="1" applyBorder="1" applyAlignment="1">
      <alignment horizontal="center" vertical="center" textRotation="44"/>
    </xf>
    <xf numFmtId="0" fontId="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52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44" fillId="14" borderId="61" xfId="0" applyFont="1" applyFill="1" applyBorder="1" applyAlignment="1">
      <alignment horizontal="center" vertical="center" wrapText="1"/>
    </xf>
    <xf numFmtId="0" fontId="44" fillId="14" borderId="62" xfId="0" applyFont="1" applyFill="1" applyBorder="1" applyAlignment="1">
      <alignment horizontal="center" vertical="center" wrapText="1"/>
    </xf>
    <xf numFmtId="0" fontId="44" fillId="14" borderId="47" xfId="0" applyFont="1" applyFill="1" applyBorder="1" applyAlignment="1">
      <alignment horizontal="center" vertical="center" wrapText="1"/>
    </xf>
    <xf numFmtId="193" fontId="44" fillId="14" borderId="61" xfId="46" applyFont="1" applyFill="1" applyBorder="1" applyAlignment="1">
      <alignment horizontal="center" vertical="center"/>
    </xf>
    <xf numFmtId="193" fontId="44" fillId="14" borderId="62" xfId="46" applyFont="1" applyFill="1" applyBorder="1" applyAlignment="1">
      <alignment horizontal="center" vertical="center"/>
    </xf>
    <xf numFmtId="193" fontId="44" fillId="14" borderId="47" xfId="46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14" borderId="63" xfId="0" applyFont="1" applyFill="1" applyBorder="1" applyAlignment="1">
      <alignment horizontal="center" vertical="center" wrapText="1"/>
    </xf>
    <xf numFmtId="0" fontId="42" fillId="14" borderId="64" xfId="0" applyFont="1" applyFill="1" applyBorder="1" applyAlignment="1">
      <alignment horizontal="center" vertical="center" wrapText="1"/>
    </xf>
    <xf numFmtId="0" fontId="42" fillId="14" borderId="58" xfId="0" applyFont="1" applyFill="1" applyBorder="1" applyAlignment="1">
      <alignment horizontal="center" vertical="center"/>
    </xf>
    <xf numFmtId="0" fontId="42" fillId="14" borderId="5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0" fillId="33" borderId="25" xfId="52" applyNumberFormat="1" applyFont="1" applyFill="1" applyBorder="1" applyAlignment="1" applyProtection="1">
      <alignment horizontal="center" vertical="center" textRotation="255" wrapText="1"/>
      <protection locked="0"/>
    </xf>
    <xf numFmtId="0" fontId="4" fillId="35" borderId="18" xfId="57" applyFont="1" applyFill="1" applyBorder="1" applyAlignment="1">
      <alignment horizontal="center" vertical="center"/>
      <protection/>
    </xf>
    <xf numFmtId="0" fontId="4" fillId="35" borderId="24" xfId="57" applyFont="1" applyFill="1" applyBorder="1" applyAlignment="1">
      <alignment horizontal="center" vertical="center"/>
      <protection/>
    </xf>
    <xf numFmtId="0" fontId="4" fillId="35" borderId="36" xfId="57" applyFont="1" applyFill="1" applyBorder="1" applyAlignment="1">
      <alignment horizontal="center" vertical="center"/>
      <protection/>
    </xf>
    <xf numFmtId="0" fontId="4" fillId="35" borderId="65" xfId="57" applyFont="1" applyFill="1" applyBorder="1" applyAlignment="1">
      <alignment horizontal="center" vertical="center"/>
      <protection/>
    </xf>
    <xf numFmtId="0" fontId="4" fillId="35" borderId="21" xfId="57" applyFont="1" applyFill="1" applyBorder="1" applyAlignment="1">
      <alignment horizontal="center" vertical="center"/>
      <protection/>
    </xf>
    <xf numFmtId="0" fontId="0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53" applyNumberFormat="1" applyFont="1" applyFill="1" applyBorder="1" applyAlignment="1" applyProtection="1">
      <alignment horizontal="center" vertical="center" wrapText="1"/>
      <protection locked="0"/>
    </xf>
    <xf numFmtId="201" fontId="9" fillId="35" borderId="36" xfId="48" applyNumberFormat="1" applyFont="1" applyFill="1" applyBorder="1" applyAlignment="1">
      <alignment horizontal="center" vertical="center"/>
    </xf>
    <xf numFmtId="201" fontId="9" fillId="35" borderId="65" xfId="48" applyNumberFormat="1" applyFont="1" applyFill="1" applyBorder="1" applyAlignment="1">
      <alignment horizontal="center" vertical="center"/>
    </xf>
    <xf numFmtId="201" fontId="9" fillId="35" borderId="21" xfId="48" applyNumberFormat="1" applyFont="1" applyFill="1" applyBorder="1" applyAlignment="1">
      <alignment horizontal="center" vertical="center"/>
    </xf>
    <xf numFmtId="0" fontId="4" fillId="35" borderId="18" xfId="57" applyFont="1" applyFill="1" applyBorder="1" applyAlignment="1">
      <alignment horizontal="left" vertical="center" wrapText="1"/>
      <protection/>
    </xf>
    <xf numFmtId="0" fontId="4" fillId="35" borderId="24" xfId="57" applyFont="1" applyFill="1" applyBorder="1" applyAlignment="1">
      <alignment horizontal="left" vertical="center" wrapText="1"/>
      <protection/>
    </xf>
    <xf numFmtId="0" fontId="69" fillId="0" borderId="0" xfId="57" applyFont="1" applyBorder="1" applyAlignment="1">
      <alignment horizontal="left"/>
      <protection/>
    </xf>
    <xf numFmtId="0" fontId="4" fillId="35" borderId="18" xfId="57" applyFont="1" applyFill="1" applyBorder="1" applyAlignment="1">
      <alignment horizontal="center" vertical="center" wrapText="1"/>
      <protection/>
    </xf>
    <xf numFmtId="0" fontId="4" fillId="35" borderId="24" xfId="57" applyFont="1" applyFill="1" applyBorder="1" applyAlignment="1">
      <alignment horizontal="center" vertical="center" wrapText="1"/>
      <protection/>
    </xf>
    <xf numFmtId="0" fontId="3" fillId="33" borderId="18" xfId="53" applyNumberFormat="1" applyFont="1" applyFill="1" applyBorder="1" applyAlignment="1" applyProtection="1">
      <alignment horizontal="center" vertical="center"/>
      <protection locked="0"/>
    </xf>
    <xf numFmtId="0" fontId="3" fillId="33" borderId="25" xfId="53" applyNumberFormat="1" applyFont="1" applyFill="1" applyBorder="1" applyAlignment="1" applyProtection="1">
      <alignment horizontal="center" vertical="center"/>
      <protection locked="0"/>
    </xf>
    <xf numFmtId="0" fontId="3" fillId="33" borderId="24" xfId="5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7" fillId="9" borderId="18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5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5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201" fontId="17" fillId="9" borderId="36" xfId="48" applyNumberFormat="1" applyFont="1" applyFill="1" applyBorder="1" applyAlignment="1">
      <alignment horizontal="center" vertical="center"/>
    </xf>
    <xf numFmtId="201" fontId="17" fillId="9" borderId="65" xfId="48" applyNumberFormat="1" applyFont="1" applyFill="1" applyBorder="1" applyAlignment="1">
      <alignment horizontal="center" vertical="center"/>
    </xf>
    <xf numFmtId="201" fontId="17" fillId="9" borderId="21" xfId="48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left" vertical="center" wrapText="1"/>
    </xf>
    <xf numFmtId="0" fontId="17" fillId="9" borderId="2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7" fillId="9" borderId="36" xfId="0" applyFont="1" applyFill="1" applyBorder="1" applyAlignment="1">
      <alignment horizontal="center" vertical="center"/>
    </xf>
    <xf numFmtId="0" fontId="17" fillId="9" borderId="65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47" fillId="14" borderId="59" xfId="0" applyFont="1" applyFill="1" applyBorder="1" applyAlignment="1">
      <alignment textRotation="45"/>
    </xf>
    <xf numFmtId="0" fontId="2" fillId="14" borderId="48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 wrapText="1"/>
    </xf>
    <xf numFmtId="0" fontId="2" fillId="14" borderId="48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/>
    </xf>
    <xf numFmtId="193" fontId="44" fillId="14" borderId="61" xfId="48" applyFont="1" applyFill="1" applyBorder="1" applyAlignment="1">
      <alignment horizontal="center" vertical="center"/>
    </xf>
    <xf numFmtId="193" fontId="44" fillId="14" borderId="62" xfId="48" applyFont="1" applyFill="1" applyBorder="1" applyAlignment="1">
      <alignment horizontal="center" vertical="center"/>
    </xf>
    <xf numFmtId="193" fontId="44" fillId="14" borderId="47" xfId="48" applyFont="1" applyFill="1" applyBorder="1" applyAlignment="1">
      <alignment horizontal="center" vertical="center"/>
    </xf>
    <xf numFmtId="0" fontId="2" fillId="14" borderId="58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33" borderId="60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25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0" fillId="33" borderId="2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25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24" fillId="33" borderId="18" xfId="54" applyNumberFormat="1" applyFont="1" applyFill="1" applyBorder="1" applyAlignment="1" applyProtection="1">
      <alignment horizontal="center" vertical="center" textRotation="255" wrapText="1"/>
      <protection locked="0"/>
    </xf>
    <xf numFmtId="0" fontId="24" fillId="33" borderId="25" xfId="54" applyNumberFormat="1" applyFont="1" applyFill="1" applyBorder="1" applyAlignment="1" applyProtection="1">
      <alignment horizontal="center" vertical="center" textRotation="255" wrapText="1"/>
      <protection locked="0"/>
    </xf>
    <xf numFmtId="0" fontId="24" fillId="33" borderId="24" xfId="54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_01_PlanDeAccion PLANEACION LINEA 4" xfId="52"/>
    <cellStyle name="Moneda_01_PlanDeAccion PLANEACION LINEA 4 2" xfId="53"/>
    <cellStyle name="Moneda_01_PlanDeAccion PLANEACION LINEA 4 3" xfId="54"/>
    <cellStyle name="Neutral" xfId="55"/>
    <cellStyle name="Normal 2" xfId="56"/>
    <cellStyle name="Normal 2 2" xfId="57"/>
    <cellStyle name="Normal 2 2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55" workbookViewId="0" topLeftCell="A5">
      <pane ySplit="5" topLeftCell="A10" activePane="bottomLeft" state="frozen"/>
      <selection pane="topLeft" activeCell="A5" sqref="A5"/>
      <selection pane="bottomLeft" activeCell="D12" sqref="D12"/>
    </sheetView>
  </sheetViews>
  <sheetFormatPr defaultColWidth="11.421875" defaultRowHeight="12.75"/>
  <cols>
    <col min="1" max="1" width="4.28125" style="37" customWidth="1"/>
    <col min="2" max="2" width="11.7109375" style="37" customWidth="1"/>
    <col min="3" max="3" width="6.8515625" style="8" customWidth="1"/>
    <col min="4" max="4" width="24.57421875" style="37" customWidth="1"/>
    <col min="5" max="5" width="20.7109375" style="37" customWidth="1"/>
    <col min="6" max="6" width="8.140625" style="8" customWidth="1"/>
    <col min="7" max="7" width="6.140625" style="37" customWidth="1"/>
    <col min="8" max="8" width="17.00390625" style="37" customWidth="1"/>
    <col min="9" max="9" width="5.421875" style="39" customWidth="1"/>
    <col min="10" max="10" width="6.28125" style="39" customWidth="1"/>
    <col min="11" max="11" width="5.8515625" style="39" customWidth="1"/>
    <col min="12" max="12" width="5.421875" style="39" customWidth="1"/>
    <col min="13" max="13" width="7.8515625" style="39" customWidth="1"/>
    <col min="14" max="14" width="13.421875" style="40" customWidth="1"/>
    <col min="15" max="15" width="10.7109375" style="40" customWidth="1"/>
    <col min="16" max="16" width="10.00390625" style="40" customWidth="1"/>
    <col min="17" max="17" width="9.140625" style="41" customWidth="1"/>
    <col min="18" max="18" width="8.421875" style="40" customWidth="1"/>
    <col min="19" max="19" width="13.57421875" style="40" customWidth="1"/>
    <col min="20" max="20" width="16.28125" style="40" customWidth="1"/>
    <col min="21" max="21" width="19.00390625" style="39" customWidth="1"/>
    <col min="22" max="22" width="20.421875" style="37" customWidth="1"/>
    <col min="23" max="16384" width="11.421875" style="37" customWidth="1"/>
  </cols>
  <sheetData>
    <row r="1" spans="2:22" ht="23.25">
      <c r="B1" s="637" t="s">
        <v>25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spans="2:3" ht="12.75">
      <c r="B2" s="38"/>
      <c r="C2" s="22"/>
    </row>
    <row r="3" spans="2:4" ht="12.75">
      <c r="B3" s="615" t="s">
        <v>29</v>
      </c>
      <c r="C3" s="615"/>
      <c r="D3" s="42">
        <v>2012</v>
      </c>
    </row>
    <row r="4" spans="2:4" ht="12.75">
      <c r="B4" s="615" t="s">
        <v>30</v>
      </c>
      <c r="C4" s="615"/>
      <c r="D4" s="37" t="s">
        <v>12</v>
      </c>
    </row>
    <row r="5" spans="1:22" ht="12.75">
      <c r="A5" s="148"/>
      <c r="B5" s="614" t="s">
        <v>31</v>
      </c>
      <c r="C5" s="614"/>
      <c r="D5" s="148" t="s">
        <v>28</v>
      </c>
      <c r="E5" s="148"/>
      <c r="F5" s="149"/>
      <c r="G5" s="148"/>
      <c r="H5" s="148"/>
      <c r="I5" s="150"/>
      <c r="J5" s="150"/>
      <c r="K5" s="150"/>
      <c r="L5" s="150"/>
      <c r="M5" s="150"/>
      <c r="N5" s="151"/>
      <c r="O5" s="151"/>
      <c r="P5" s="151"/>
      <c r="Q5" s="152"/>
      <c r="R5" s="151"/>
      <c r="S5" s="151"/>
      <c r="T5" s="151"/>
      <c r="U5" s="150"/>
      <c r="V5" s="148"/>
    </row>
    <row r="6" spans="1:22" ht="12.75">
      <c r="A6" s="148"/>
      <c r="B6" s="614" t="s">
        <v>32</v>
      </c>
      <c r="C6" s="614"/>
      <c r="D6" s="153" t="s">
        <v>35</v>
      </c>
      <c r="E6" s="148"/>
      <c r="F6" s="149"/>
      <c r="G6" s="148"/>
      <c r="H6" s="148"/>
      <c r="I6" s="150"/>
      <c r="J6" s="150"/>
      <c r="K6" s="150"/>
      <c r="L6" s="150"/>
      <c r="M6" s="150"/>
      <c r="N6" s="151"/>
      <c r="O6" s="151"/>
      <c r="P6" s="151"/>
      <c r="Q6" s="152"/>
      <c r="R6" s="151"/>
      <c r="S6" s="151"/>
      <c r="T6" s="151"/>
      <c r="U6" s="150"/>
      <c r="V6" s="148"/>
    </row>
    <row r="7" spans="1:22" ht="12.75">
      <c r="A7" s="148"/>
      <c r="B7" s="614" t="s">
        <v>33</v>
      </c>
      <c r="C7" s="614"/>
      <c r="D7" s="153" t="s">
        <v>36</v>
      </c>
      <c r="E7" s="148"/>
      <c r="F7" s="149"/>
      <c r="G7" s="148"/>
      <c r="H7" s="148"/>
      <c r="I7" s="150"/>
      <c r="J7" s="150"/>
      <c r="K7" s="150"/>
      <c r="L7" s="150"/>
      <c r="M7" s="150"/>
      <c r="N7" s="151"/>
      <c r="O7" s="151"/>
      <c r="P7" s="151"/>
      <c r="Q7" s="152"/>
      <c r="R7" s="151"/>
      <c r="S7" s="151"/>
      <c r="T7" s="151"/>
      <c r="U7" s="150"/>
      <c r="V7" s="148"/>
    </row>
    <row r="8" spans="1:22" ht="15.75" customHeight="1">
      <c r="A8" s="148"/>
      <c r="B8" s="614" t="s">
        <v>34</v>
      </c>
      <c r="C8" s="614"/>
      <c r="D8" s="618" t="s">
        <v>39</v>
      </c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150"/>
      <c r="V8" s="148"/>
    </row>
    <row r="9" spans="1:22" ht="14.25" customHeight="1" thickBot="1">
      <c r="A9" s="148"/>
      <c r="B9" s="154"/>
      <c r="C9" s="155"/>
      <c r="D9" s="148"/>
      <c r="E9" s="148"/>
      <c r="F9" s="149"/>
      <c r="G9" s="148"/>
      <c r="H9" s="148"/>
      <c r="I9" s="150"/>
      <c r="J9" s="150"/>
      <c r="K9" s="150"/>
      <c r="L9" s="150"/>
      <c r="M9" s="150"/>
      <c r="N9" s="151"/>
      <c r="O9" s="151"/>
      <c r="P9" s="151"/>
      <c r="Q9" s="152"/>
      <c r="R9" s="151"/>
      <c r="S9" s="151"/>
      <c r="T9" s="151"/>
      <c r="U9" s="150"/>
      <c r="V9" s="148"/>
    </row>
    <row r="10" spans="1:22" s="43" customFormat="1" ht="36.75" customHeight="1" thickBot="1">
      <c r="A10" s="626" t="s">
        <v>47</v>
      </c>
      <c r="B10" s="619" t="s">
        <v>0</v>
      </c>
      <c r="C10" s="616" t="s">
        <v>24</v>
      </c>
      <c r="D10" s="624" t="s">
        <v>1</v>
      </c>
      <c r="E10" s="624" t="s">
        <v>21</v>
      </c>
      <c r="F10" s="616" t="s">
        <v>45</v>
      </c>
      <c r="G10" s="616" t="s">
        <v>27</v>
      </c>
      <c r="H10" s="624" t="s">
        <v>2</v>
      </c>
      <c r="I10" s="631" t="s">
        <v>11</v>
      </c>
      <c r="J10" s="632"/>
      <c r="K10" s="632"/>
      <c r="L10" s="632"/>
      <c r="M10" s="633"/>
      <c r="N10" s="634" t="s">
        <v>10</v>
      </c>
      <c r="O10" s="635"/>
      <c r="P10" s="635"/>
      <c r="Q10" s="635"/>
      <c r="R10" s="635"/>
      <c r="S10" s="635"/>
      <c r="T10" s="636"/>
      <c r="U10" s="638" t="s">
        <v>26</v>
      </c>
      <c r="V10" s="640" t="s">
        <v>22</v>
      </c>
    </row>
    <row r="11" spans="1:22" s="52" customFormat="1" ht="47.25" customHeight="1" thickBot="1">
      <c r="A11" s="627"/>
      <c r="B11" s="620"/>
      <c r="C11" s="617"/>
      <c r="D11" s="625"/>
      <c r="E11" s="625"/>
      <c r="F11" s="617"/>
      <c r="G11" s="617"/>
      <c r="H11" s="625"/>
      <c r="I11" s="111" t="s">
        <v>3</v>
      </c>
      <c r="J11" s="112" t="s">
        <v>4</v>
      </c>
      <c r="K11" s="112" t="s">
        <v>5</v>
      </c>
      <c r="L11" s="112" t="s">
        <v>6</v>
      </c>
      <c r="M11" s="113" t="s">
        <v>7</v>
      </c>
      <c r="N11" s="114" t="s">
        <v>8</v>
      </c>
      <c r="O11" s="115" t="s">
        <v>9</v>
      </c>
      <c r="P11" s="116" t="s">
        <v>14</v>
      </c>
      <c r="Q11" s="117" t="s">
        <v>23</v>
      </c>
      <c r="R11" s="116" t="s">
        <v>13</v>
      </c>
      <c r="S11" s="116" t="s">
        <v>63</v>
      </c>
      <c r="T11" s="118" t="s">
        <v>15</v>
      </c>
      <c r="U11" s="639"/>
      <c r="V11" s="641"/>
    </row>
    <row r="12" spans="1:22" ht="131.25" customHeight="1">
      <c r="A12" s="85">
        <v>1</v>
      </c>
      <c r="B12" s="622" t="s">
        <v>38</v>
      </c>
      <c r="C12" s="51"/>
      <c r="D12" s="71" t="s">
        <v>40</v>
      </c>
      <c r="E12" s="71" t="s">
        <v>40</v>
      </c>
      <c r="F12" s="54">
        <v>50</v>
      </c>
      <c r="G12" s="72" t="s">
        <v>46</v>
      </c>
      <c r="H12" s="56" t="s">
        <v>44</v>
      </c>
      <c r="I12" s="73"/>
      <c r="J12" s="74"/>
      <c r="K12" s="74"/>
      <c r="L12" s="74" t="s">
        <v>46</v>
      </c>
      <c r="M12" s="33"/>
      <c r="N12" s="75">
        <v>35000000</v>
      </c>
      <c r="O12" s="76"/>
      <c r="P12" s="76"/>
      <c r="Q12" s="77"/>
      <c r="R12" s="76"/>
      <c r="S12" s="76">
        <v>400000000</v>
      </c>
      <c r="T12" s="131">
        <f>N12+O12+P12+Q12+R12+S12</f>
        <v>435000000</v>
      </c>
      <c r="U12" s="142" t="s">
        <v>50</v>
      </c>
      <c r="V12" s="135"/>
    </row>
    <row r="13" spans="1:22" ht="59.25" customHeight="1">
      <c r="A13" s="612">
        <v>2</v>
      </c>
      <c r="B13" s="644"/>
      <c r="C13" s="127"/>
      <c r="D13" s="642" t="s">
        <v>41</v>
      </c>
      <c r="E13" s="129" t="s">
        <v>82</v>
      </c>
      <c r="F13" s="1">
        <v>100</v>
      </c>
      <c r="G13" s="128">
        <v>1</v>
      </c>
      <c r="H13" s="122" t="s">
        <v>83</v>
      </c>
      <c r="I13" s="19"/>
      <c r="J13" s="10">
        <v>1</v>
      </c>
      <c r="K13" s="10"/>
      <c r="L13" s="10"/>
      <c r="M13" s="39">
        <v>1</v>
      </c>
      <c r="N13" s="28"/>
      <c r="O13" s="31"/>
      <c r="P13" s="31"/>
      <c r="Q13" s="11"/>
      <c r="R13" s="31"/>
      <c r="S13" s="31"/>
      <c r="T13" s="131">
        <f>N13+O13+P13+Q13+R13+S13</f>
        <v>0</v>
      </c>
      <c r="U13" s="143" t="s">
        <v>43</v>
      </c>
      <c r="V13" s="32"/>
    </row>
    <row r="14" spans="1:22" ht="59.25" customHeight="1">
      <c r="A14" s="613"/>
      <c r="B14" s="644"/>
      <c r="C14" s="51"/>
      <c r="D14" s="643"/>
      <c r="E14" s="123" t="s">
        <v>84</v>
      </c>
      <c r="F14" s="6">
        <v>100</v>
      </c>
      <c r="G14" s="9">
        <v>30</v>
      </c>
      <c r="H14" s="121" t="s">
        <v>79</v>
      </c>
      <c r="I14" s="20"/>
      <c r="J14" s="15"/>
      <c r="K14" s="15">
        <v>15</v>
      </c>
      <c r="L14" s="15">
        <v>15</v>
      </c>
      <c r="M14" s="14">
        <f>K14+L14</f>
        <v>30</v>
      </c>
      <c r="N14" s="28">
        <v>15000000</v>
      </c>
      <c r="O14" s="31"/>
      <c r="P14" s="31"/>
      <c r="Q14" s="11"/>
      <c r="R14" s="31"/>
      <c r="S14" s="31">
        <v>210000000</v>
      </c>
      <c r="T14" s="125">
        <v>225000000</v>
      </c>
      <c r="U14" s="143" t="s">
        <v>43</v>
      </c>
      <c r="V14" s="32"/>
    </row>
    <row r="15" spans="1:22" ht="213" customHeight="1">
      <c r="A15" s="68">
        <v>3</v>
      </c>
      <c r="B15" s="644"/>
      <c r="C15" s="23"/>
      <c r="D15" s="126" t="s">
        <v>86</v>
      </c>
      <c r="E15" s="123" t="s">
        <v>87</v>
      </c>
      <c r="F15" s="6">
        <v>50</v>
      </c>
      <c r="G15" s="9">
        <v>0.5</v>
      </c>
      <c r="H15" s="124" t="s">
        <v>65</v>
      </c>
      <c r="I15" s="20"/>
      <c r="J15" s="15"/>
      <c r="K15" s="15"/>
      <c r="L15" s="15">
        <v>0.5</v>
      </c>
      <c r="M15" s="14">
        <v>1</v>
      </c>
      <c r="N15" s="28">
        <v>10000000</v>
      </c>
      <c r="O15" s="31"/>
      <c r="P15" s="31"/>
      <c r="Q15" s="11"/>
      <c r="R15" s="31"/>
      <c r="S15" s="31">
        <v>20000000</v>
      </c>
      <c r="T15" s="125">
        <v>30000000</v>
      </c>
      <c r="U15" s="143" t="s">
        <v>43</v>
      </c>
      <c r="V15" s="165" t="s">
        <v>91</v>
      </c>
    </row>
    <row r="16" spans="1:22" ht="84.75" customHeight="1">
      <c r="A16" s="2">
        <v>4</v>
      </c>
      <c r="B16" s="644"/>
      <c r="C16" s="23"/>
      <c r="D16" s="3" t="s">
        <v>42</v>
      </c>
      <c r="E16" s="123" t="s">
        <v>85</v>
      </c>
      <c r="F16" s="6">
        <v>100</v>
      </c>
      <c r="G16" s="9">
        <v>10</v>
      </c>
      <c r="H16" s="124" t="s">
        <v>79</v>
      </c>
      <c r="I16" s="20"/>
      <c r="J16" s="15"/>
      <c r="K16" s="15">
        <v>5</v>
      </c>
      <c r="L16" s="15">
        <v>5</v>
      </c>
      <c r="M16" s="14">
        <v>10</v>
      </c>
      <c r="N16" s="26">
        <v>15000000</v>
      </c>
      <c r="O16" s="29"/>
      <c r="P16" s="29"/>
      <c r="Q16" s="12"/>
      <c r="R16" s="29"/>
      <c r="S16" s="29">
        <v>125000000</v>
      </c>
      <c r="T16" s="131">
        <v>140000000</v>
      </c>
      <c r="U16" s="143" t="s">
        <v>43</v>
      </c>
      <c r="V16" s="32"/>
    </row>
    <row r="17" spans="1:22" ht="24" customHeight="1" thickBot="1">
      <c r="A17" s="86"/>
      <c r="B17" s="44"/>
      <c r="C17" s="36"/>
      <c r="D17" s="49"/>
      <c r="E17" s="50"/>
      <c r="F17" s="36"/>
      <c r="G17" s="44"/>
      <c r="H17" s="163"/>
      <c r="I17" s="164"/>
      <c r="J17" s="47"/>
      <c r="K17" s="47"/>
      <c r="L17" s="47"/>
      <c r="M17" s="147"/>
      <c r="N17" s="160">
        <f aca="true" t="shared" si="0" ref="N17:T17">SUM(N12:N16)</f>
        <v>75000000</v>
      </c>
      <c r="O17" s="161">
        <f t="shared" si="0"/>
        <v>0</v>
      </c>
      <c r="P17" s="161">
        <f t="shared" si="0"/>
        <v>0</v>
      </c>
      <c r="Q17" s="161">
        <f t="shared" si="0"/>
        <v>0</v>
      </c>
      <c r="R17" s="161">
        <f t="shared" si="0"/>
        <v>0</v>
      </c>
      <c r="S17" s="161">
        <f t="shared" si="0"/>
        <v>755000000</v>
      </c>
      <c r="T17" s="162">
        <f t="shared" si="0"/>
        <v>830000000</v>
      </c>
      <c r="U17" s="144"/>
      <c r="V17" s="136"/>
    </row>
    <row r="18" spans="1:22" ht="176.25" customHeight="1" thickBot="1">
      <c r="A18" s="101">
        <v>1</v>
      </c>
      <c r="B18" s="621" t="s">
        <v>37</v>
      </c>
      <c r="C18" s="57"/>
      <c r="D18" s="58" t="s">
        <v>54</v>
      </c>
      <c r="E18" s="87" t="s">
        <v>88</v>
      </c>
      <c r="F18" s="59">
        <v>100</v>
      </c>
      <c r="G18" s="60">
        <v>100</v>
      </c>
      <c r="H18" s="109" t="s">
        <v>48</v>
      </c>
      <c r="I18" s="18"/>
      <c r="J18" s="46">
        <v>0.5</v>
      </c>
      <c r="K18" s="17">
        <v>0.5</v>
      </c>
      <c r="L18" s="46"/>
      <c r="M18" s="13">
        <v>1</v>
      </c>
      <c r="N18" s="34">
        <v>24660000</v>
      </c>
      <c r="O18" s="35"/>
      <c r="P18" s="35"/>
      <c r="Q18" s="156"/>
      <c r="R18" s="157"/>
      <c r="S18" s="158">
        <v>180000000</v>
      </c>
      <c r="T18" s="159">
        <f aca="true" t="shared" si="1" ref="T18:T29">SUM(N18:S18)</f>
        <v>204660000</v>
      </c>
      <c r="U18" s="142" t="s">
        <v>49</v>
      </c>
      <c r="V18" s="137"/>
    </row>
    <row r="19" spans="1:22" ht="125.25" customHeight="1" thickBot="1">
      <c r="A19" s="102">
        <v>2</v>
      </c>
      <c r="B19" s="622"/>
      <c r="C19" s="628"/>
      <c r="D19" s="96" t="s">
        <v>55</v>
      </c>
      <c r="E19" s="48" t="s">
        <v>69</v>
      </c>
      <c r="F19" s="4">
        <v>100</v>
      </c>
      <c r="G19" s="9">
        <v>100</v>
      </c>
      <c r="H19" s="110" t="s">
        <v>53</v>
      </c>
      <c r="I19" s="19"/>
      <c r="J19" s="10"/>
      <c r="K19" s="10">
        <v>50</v>
      </c>
      <c r="L19" s="1">
        <v>50</v>
      </c>
      <c r="M19" s="14">
        <v>100</v>
      </c>
      <c r="N19" s="107">
        <v>25000000</v>
      </c>
      <c r="O19" s="31"/>
      <c r="P19" s="31"/>
      <c r="Q19" s="11"/>
      <c r="R19" s="31"/>
      <c r="S19" s="88">
        <v>72694118</v>
      </c>
      <c r="T19" s="132">
        <f t="shared" si="1"/>
        <v>97694118</v>
      </c>
      <c r="U19" s="143" t="s">
        <v>43</v>
      </c>
      <c r="V19" s="138"/>
    </row>
    <row r="20" spans="1:22" ht="113.25" customHeight="1" thickBot="1">
      <c r="A20" s="103">
        <v>3</v>
      </c>
      <c r="B20" s="622"/>
      <c r="C20" s="629"/>
      <c r="D20" s="55" t="s">
        <v>56</v>
      </c>
      <c r="E20" s="48" t="s">
        <v>70</v>
      </c>
      <c r="F20" s="4">
        <v>100</v>
      </c>
      <c r="G20" s="9">
        <v>120</v>
      </c>
      <c r="H20" s="110" t="s">
        <v>64</v>
      </c>
      <c r="I20" s="19"/>
      <c r="J20" s="10">
        <v>60</v>
      </c>
      <c r="K20" s="10">
        <v>60</v>
      </c>
      <c r="L20" s="1"/>
      <c r="M20" s="14">
        <v>120</v>
      </c>
      <c r="N20" s="28">
        <v>10000000</v>
      </c>
      <c r="O20" s="31"/>
      <c r="P20" s="31"/>
      <c r="Q20" s="11"/>
      <c r="R20" s="31"/>
      <c r="S20" s="31">
        <f>79810000+15872420</f>
        <v>95682420</v>
      </c>
      <c r="T20" s="132">
        <f t="shared" si="1"/>
        <v>105682420</v>
      </c>
      <c r="U20" s="143" t="s">
        <v>43</v>
      </c>
      <c r="V20" s="138"/>
    </row>
    <row r="21" spans="1:22" ht="138.75" customHeight="1" thickBot="1">
      <c r="A21" s="104">
        <v>4</v>
      </c>
      <c r="B21" s="622"/>
      <c r="C21" s="630"/>
      <c r="D21" s="97" t="s">
        <v>57</v>
      </c>
      <c r="E21" s="48" t="s">
        <v>72</v>
      </c>
      <c r="F21" s="4">
        <v>100</v>
      </c>
      <c r="G21" s="9">
        <v>172</v>
      </c>
      <c r="H21" s="110" t="s">
        <v>71</v>
      </c>
      <c r="I21" s="19"/>
      <c r="J21" s="10"/>
      <c r="K21" s="10">
        <v>72</v>
      </c>
      <c r="L21" s="1">
        <v>94</v>
      </c>
      <c r="M21" s="14">
        <v>164</v>
      </c>
      <c r="N21" s="28">
        <v>15000000</v>
      </c>
      <c r="O21" s="31"/>
      <c r="P21" s="31"/>
      <c r="Q21" s="11"/>
      <c r="R21" s="31"/>
      <c r="S21" s="31">
        <f>60000000+3019200</f>
        <v>63019200</v>
      </c>
      <c r="T21" s="132">
        <f t="shared" si="1"/>
        <v>78019200</v>
      </c>
      <c r="U21" s="143" t="s">
        <v>43</v>
      </c>
      <c r="V21" s="138"/>
    </row>
    <row r="22" spans="1:22" ht="136.5" customHeight="1" thickBot="1">
      <c r="A22" s="102">
        <v>5</v>
      </c>
      <c r="B22" s="622"/>
      <c r="C22" s="629"/>
      <c r="D22" s="98" t="s">
        <v>58</v>
      </c>
      <c r="E22" s="48" t="s">
        <v>73</v>
      </c>
      <c r="F22" s="4">
        <v>100</v>
      </c>
      <c r="G22" s="9">
        <v>8</v>
      </c>
      <c r="H22" s="110" t="s">
        <v>66</v>
      </c>
      <c r="I22" s="19"/>
      <c r="J22" s="10"/>
      <c r="K22" s="10">
        <v>3</v>
      </c>
      <c r="L22" s="1">
        <v>5</v>
      </c>
      <c r="M22" s="14">
        <v>8</v>
      </c>
      <c r="N22" s="28">
        <v>12000000</v>
      </c>
      <c r="O22" s="31"/>
      <c r="P22" s="31"/>
      <c r="Q22" s="11"/>
      <c r="R22" s="31"/>
      <c r="S22" s="31">
        <f>45000000+4411400</f>
        <v>49411400</v>
      </c>
      <c r="T22" s="132">
        <f t="shared" si="1"/>
        <v>61411400</v>
      </c>
      <c r="U22" s="143" t="s">
        <v>43</v>
      </c>
      <c r="V22" s="138"/>
    </row>
    <row r="23" spans="1:22" ht="91.5" customHeight="1" thickBot="1">
      <c r="A23" s="103">
        <v>6</v>
      </c>
      <c r="B23" s="622"/>
      <c r="C23" s="51"/>
      <c r="D23" s="97" t="s">
        <v>59</v>
      </c>
      <c r="E23" s="48" t="s">
        <v>74</v>
      </c>
      <c r="F23" s="4">
        <v>100</v>
      </c>
      <c r="G23" s="9">
        <v>1</v>
      </c>
      <c r="H23" s="110" t="s">
        <v>75</v>
      </c>
      <c r="I23" s="19">
        <v>1</v>
      </c>
      <c r="J23" s="10">
        <v>3</v>
      </c>
      <c r="K23" s="10">
        <v>3</v>
      </c>
      <c r="L23" s="1">
        <v>3</v>
      </c>
      <c r="M23" s="14">
        <v>10</v>
      </c>
      <c r="N23" s="28">
        <v>5000000</v>
      </c>
      <c r="O23" s="31"/>
      <c r="P23" s="31"/>
      <c r="Q23" s="11"/>
      <c r="R23" s="31"/>
      <c r="S23" s="31">
        <f>94000000+5000000</f>
        <v>99000000</v>
      </c>
      <c r="T23" s="132">
        <f t="shared" si="1"/>
        <v>104000000</v>
      </c>
      <c r="U23" s="143" t="s">
        <v>43</v>
      </c>
      <c r="V23" s="138"/>
    </row>
    <row r="24" spans="1:22" ht="76.5" customHeight="1" thickBot="1">
      <c r="A24" s="104">
        <v>7</v>
      </c>
      <c r="B24" s="622"/>
      <c r="C24" s="51"/>
      <c r="D24" s="96" t="s">
        <v>60</v>
      </c>
      <c r="E24" s="48" t="s">
        <v>76</v>
      </c>
      <c r="F24" s="4">
        <v>100</v>
      </c>
      <c r="G24" s="9">
        <v>1</v>
      </c>
      <c r="H24" s="110" t="s">
        <v>65</v>
      </c>
      <c r="I24" s="19"/>
      <c r="J24" s="10"/>
      <c r="K24" s="10"/>
      <c r="L24" s="1">
        <v>1</v>
      </c>
      <c r="M24" s="14">
        <v>1</v>
      </c>
      <c r="N24" s="28">
        <v>5000000</v>
      </c>
      <c r="O24" s="31"/>
      <c r="P24" s="31"/>
      <c r="Q24" s="11"/>
      <c r="R24" s="31"/>
      <c r="S24" s="31">
        <v>20000000</v>
      </c>
      <c r="T24" s="132">
        <f t="shared" si="1"/>
        <v>25000000</v>
      </c>
      <c r="U24" s="143" t="s">
        <v>43</v>
      </c>
      <c r="V24" s="138"/>
    </row>
    <row r="25" spans="1:22" ht="87" customHeight="1" thickBot="1">
      <c r="A25" s="102">
        <v>8</v>
      </c>
      <c r="B25" s="622"/>
      <c r="C25" s="51"/>
      <c r="D25" s="99" t="s">
        <v>61</v>
      </c>
      <c r="E25" s="48" t="s">
        <v>77</v>
      </c>
      <c r="F25" s="4">
        <v>100</v>
      </c>
      <c r="G25" s="9">
        <v>11</v>
      </c>
      <c r="H25" s="110" t="s">
        <v>67</v>
      </c>
      <c r="I25" s="19"/>
      <c r="J25" s="10">
        <v>2</v>
      </c>
      <c r="K25" s="10">
        <v>4</v>
      </c>
      <c r="L25" s="1">
        <v>5</v>
      </c>
      <c r="M25" s="14">
        <v>11</v>
      </c>
      <c r="N25" s="28">
        <v>5000000</v>
      </c>
      <c r="O25" s="31"/>
      <c r="P25" s="31"/>
      <c r="Q25" s="11"/>
      <c r="R25" s="31"/>
      <c r="S25" s="31">
        <v>25000000</v>
      </c>
      <c r="T25" s="132">
        <f t="shared" si="1"/>
        <v>30000000</v>
      </c>
      <c r="U25" s="143" t="s">
        <v>43</v>
      </c>
      <c r="V25" s="138"/>
    </row>
    <row r="26" spans="1:22" ht="99.75" customHeight="1" thickBot="1">
      <c r="A26" s="103">
        <v>9</v>
      </c>
      <c r="B26" s="622"/>
      <c r="C26" s="53"/>
      <c r="D26" s="89" t="s">
        <v>62</v>
      </c>
      <c r="E26" s="123" t="s">
        <v>89</v>
      </c>
      <c r="F26" s="4">
        <v>100</v>
      </c>
      <c r="G26" s="9">
        <v>1</v>
      </c>
      <c r="H26" s="110" t="s">
        <v>65</v>
      </c>
      <c r="I26" s="19"/>
      <c r="J26" s="10"/>
      <c r="K26" s="10"/>
      <c r="L26" s="1">
        <v>0.5</v>
      </c>
      <c r="M26" s="14">
        <v>0.5</v>
      </c>
      <c r="N26" s="28">
        <v>10000000</v>
      </c>
      <c r="O26" s="31"/>
      <c r="P26" s="31"/>
      <c r="Q26" s="11"/>
      <c r="R26" s="31"/>
      <c r="S26" s="31">
        <v>40000000</v>
      </c>
      <c r="T26" s="132">
        <f t="shared" si="1"/>
        <v>50000000</v>
      </c>
      <c r="U26" s="143" t="s">
        <v>43</v>
      </c>
      <c r="V26" s="138"/>
    </row>
    <row r="27" spans="1:22" ht="202.5" customHeight="1">
      <c r="A27" s="105">
        <v>10</v>
      </c>
      <c r="B27" s="622"/>
      <c r="C27" s="51"/>
      <c r="D27" s="100" t="s">
        <v>52</v>
      </c>
      <c r="E27" s="69" t="s">
        <v>78</v>
      </c>
      <c r="F27" s="70">
        <v>100</v>
      </c>
      <c r="G27" s="9">
        <v>1</v>
      </c>
      <c r="H27" s="110" t="s">
        <v>75</v>
      </c>
      <c r="I27" s="90"/>
      <c r="J27" s="91">
        <v>3</v>
      </c>
      <c r="K27" s="91">
        <v>3</v>
      </c>
      <c r="L27" s="24">
        <v>3</v>
      </c>
      <c r="M27" s="25">
        <v>9</v>
      </c>
      <c r="N27" s="108">
        <f>20000000+3000000</f>
        <v>23000000</v>
      </c>
      <c r="O27" s="92"/>
      <c r="P27" s="92"/>
      <c r="Q27" s="93"/>
      <c r="R27" s="92"/>
      <c r="S27" s="92">
        <f>117000000+115000000+20000000+3000000</f>
        <v>255000000</v>
      </c>
      <c r="T27" s="133">
        <f t="shared" si="1"/>
        <v>278000000</v>
      </c>
      <c r="U27" s="145" t="s">
        <v>43</v>
      </c>
      <c r="V27" s="139"/>
    </row>
    <row r="28" spans="1:22" ht="90.75" customHeight="1">
      <c r="A28" s="105">
        <v>11</v>
      </c>
      <c r="B28" s="622"/>
      <c r="C28" s="51"/>
      <c r="D28" s="120" t="s">
        <v>68</v>
      </c>
      <c r="E28" s="130" t="s">
        <v>90</v>
      </c>
      <c r="F28" s="70"/>
      <c r="G28" s="9">
        <v>1</v>
      </c>
      <c r="H28" s="110" t="s">
        <v>79</v>
      </c>
      <c r="I28" s="90"/>
      <c r="J28" s="91"/>
      <c r="K28" s="91"/>
      <c r="L28" s="24"/>
      <c r="M28" s="25"/>
      <c r="N28" s="108">
        <v>20000000</v>
      </c>
      <c r="O28" s="92"/>
      <c r="P28" s="92"/>
      <c r="Q28" s="93"/>
      <c r="R28" s="92"/>
      <c r="S28" s="92">
        <v>180000000</v>
      </c>
      <c r="T28" s="133">
        <f t="shared" si="1"/>
        <v>200000000</v>
      </c>
      <c r="U28" s="145" t="s">
        <v>43</v>
      </c>
      <c r="V28" s="139"/>
    </row>
    <row r="29" spans="1:22" ht="178.5" customHeight="1" thickBot="1">
      <c r="A29" s="103">
        <v>12</v>
      </c>
      <c r="B29" s="623"/>
      <c r="C29" s="23"/>
      <c r="D29" s="61" t="s">
        <v>51</v>
      </c>
      <c r="E29" s="62" t="s">
        <v>80</v>
      </c>
      <c r="F29" s="63">
        <v>100</v>
      </c>
      <c r="G29" s="64">
        <v>1</v>
      </c>
      <c r="H29" s="119" t="s">
        <v>81</v>
      </c>
      <c r="I29" s="65"/>
      <c r="J29" s="66"/>
      <c r="K29" s="66"/>
      <c r="L29" s="67">
        <v>3</v>
      </c>
      <c r="M29" s="16">
        <v>3</v>
      </c>
      <c r="N29" s="27">
        <v>15000000</v>
      </c>
      <c r="O29" s="30"/>
      <c r="P29" s="30"/>
      <c r="Q29" s="21"/>
      <c r="R29" s="30"/>
      <c r="S29" s="30">
        <v>60000000</v>
      </c>
      <c r="T29" s="132">
        <f t="shared" si="1"/>
        <v>75000000</v>
      </c>
      <c r="U29" s="166" t="s">
        <v>43</v>
      </c>
      <c r="V29" s="140"/>
    </row>
    <row r="30" spans="1:22" s="45" customFormat="1" ht="36" customHeight="1" thickBot="1">
      <c r="A30" s="106"/>
      <c r="B30" s="78"/>
      <c r="C30" s="79"/>
      <c r="D30" s="80"/>
      <c r="E30" s="80"/>
      <c r="F30" s="81"/>
      <c r="G30" s="82"/>
      <c r="H30" s="83"/>
      <c r="I30" s="79"/>
      <c r="J30" s="79"/>
      <c r="K30" s="79"/>
      <c r="L30" s="79"/>
      <c r="M30" s="94">
        <f>K30+L30</f>
        <v>0</v>
      </c>
      <c r="N30" s="95">
        <f aca="true" t="shared" si="2" ref="N30:T30">SUM(N18:N29)</f>
        <v>169660000</v>
      </c>
      <c r="O30" s="84">
        <f t="shared" si="2"/>
        <v>0</v>
      </c>
      <c r="P30" s="84">
        <f t="shared" si="2"/>
        <v>0</v>
      </c>
      <c r="Q30" s="84">
        <f t="shared" si="2"/>
        <v>0</v>
      </c>
      <c r="R30" s="84">
        <f t="shared" si="2"/>
        <v>0</v>
      </c>
      <c r="S30" s="84">
        <f t="shared" si="2"/>
        <v>1139807138</v>
      </c>
      <c r="T30" s="134">
        <f t="shared" si="2"/>
        <v>1309467138</v>
      </c>
      <c r="U30" s="146"/>
      <c r="V30" s="141"/>
    </row>
  </sheetData>
  <sheetProtection/>
  <mergeCells count="26">
    <mergeCell ref="B1:V1"/>
    <mergeCell ref="U10:U11"/>
    <mergeCell ref="V10:V11"/>
    <mergeCell ref="B3:C3"/>
    <mergeCell ref="D10:D11"/>
    <mergeCell ref="D13:D14"/>
    <mergeCell ref="B12:B16"/>
    <mergeCell ref="B8:C8"/>
    <mergeCell ref="G10:G11"/>
    <mergeCell ref="H10:H11"/>
    <mergeCell ref="D8:T8"/>
    <mergeCell ref="B10:B11"/>
    <mergeCell ref="B18:B29"/>
    <mergeCell ref="E10:E11"/>
    <mergeCell ref="F10:F11"/>
    <mergeCell ref="A10:A11"/>
    <mergeCell ref="C19:C20"/>
    <mergeCell ref="C21:C22"/>
    <mergeCell ref="I10:M10"/>
    <mergeCell ref="N10:T10"/>
    <mergeCell ref="A13:A14"/>
    <mergeCell ref="B7:C7"/>
    <mergeCell ref="B6:C6"/>
    <mergeCell ref="B5:C5"/>
    <mergeCell ref="B4:C4"/>
    <mergeCell ref="C10:C11"/>
  </mergeCells>
  <dataValidations count="2">
    <dataValidation type="textLength" allowBlank="1" showInputMessage="1" showErrorMessage="1" errorTitle="Error de Dato." error="Debe digitar una longitud de texto maxima de 60." sqref="G18:L30 R18:V29 P19:P30 N18:O30 Q30:V30 G12:L12 G14:L16 N12:V16">
      <formula1>1</formula1>
      <formula2>60</formula2>
    </dataValidation>
    <dataValidation type="textLength" allowBlank="1" showInputMessage="1" showErrorMessage="1" errorTitle="Error de Dato." error="Debe digitar una longitud de texto maxima de 20 caracteres." sqref="B30 B18 C18:C30 C12:C16 B12">
      <formula1>1</formula1>
      <formula2>20</formula2>
    </dataValidation>
  </dataValidations>
  <printOptions/>
  <pageMargins left="1.16" right="0.4330708661417323" top="0.4724409448818898" bottom="0.75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">
      <pane ySplit="1" topLeftCell="A8" activePane="bottomLeft" state="frozen"/>
      <selection pane="topLeft" activeCell="A2" sqref="A2"/>
      <selection pane="bottomLeft" activeCell="B12" sqref="B12"/>
    </sheetView>
  </sheetViews>
  <sheetFormatPr defaultColWidth="11.421875" defaultRowHeight="12.75"/>
  <cols>
    <col min="1" max="1" width="16.140625" style="167" customWidth="1"/>
    <col min="2" max="2" width="11.421875" style="167" customWidth="1"/>
    <col min="3" max="3" width="15.57421875" style="167" customWidth="1"/>
    <col min="4" max="4" width="23.140625" style="167" customWidth="1"/>
    <col min="5" max="5" width="14.00390625" style="167" customWidth="1"/>
    <col min="6" max="6" width="11.421875" style="167" customWidth="1"/>
    <col min="7" max="7" width="13.421875" style="167" customWidth="1"/>
    <col min="8" max="12" width="11.421875" style="167" customWidth="1"/>
    <col min="13" max="13" width="14.00390625" style="167" bestFit="1" customWidth="1"/>
    <col min="14" max="14" width="12.421875" style="167" bestFit="1" customWidth="1"/>
    <col min="15" max="15" width="14.421875" style="167" customWidth="1"/>
    <col min="16" max="16" width="11.421875" style="167" customWidth="1"/>
    <col min="17" max="17" width="9.421875" style="167" customWidth="1"/>
    <col min="18" max="18" width="15.7109375" style="167" customWidth="1"/>
    <col min="19" max="19" width="16.140625" style="167" customWidth="1"/>
    <col min="20" max="20" width="11.421875" style="167" customWidth="1"/>
    <col min="21" max="21" width="14.8515625" style="167" customWidth="1"/>
    <col min="22" max="16384" width="11.421875" style="167" customWidth="1"/>
  </cols>
  <sheetData>
    <row r="1" spans="1:21" ht="20.25">
      <c r="A1" s="224" t="s">
        <v>187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223"/>
      <c r="O1" s="223"/>
      <c r="P1" s="223"/>
      <c r="Q1" s="223"/>
      <c r="R1" s="223"/>
      <c r="S1" s="223"/>
      <c r="T1" s="222"/>
      <c r="U1" s="222"/>
    </row>
    <row r="2" spans="1:21" ht="15.75">
      <c r="A2" s="221"/>
      <c r="B2" s="220"/>
      <c r="C2" s="210"/>
      <c r="D2" s="210"/>
      <c r="E2" s="212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Q2" s="211"/>
      <c r="R2" s="211"/>
      <c r="S2" s="211"/>
      <c r="T2" s="210"/>
      <c r="U2" s="210"/>
    </row>
    <row r="3" spans="1:21" ht="15.75">
      <c r="A3" s="219" t="s">
        <v>186</v>
      </c>
      <c r="B3" s="218">
        <v>2012</v>
      </c>
      <c r="C3" s="210"/>
      <c r="D3" s="210"/>
      <c r="E3" s="212"/>
      <c r="F3" s="210"/>
      <c r="G3" s="210"/>
      <c r="H3" s="210"/>
      <c r="I3" s="210"/>
      <c r="J3" s="210"/>
      <c r="K3" s="210"/>
      <c r="L3" s="210"/>
      <c r="M3" s="211"/>
      <c r="N3" s="211"/>
      <c r="O3" s="211"/>
      <c r="P3" s="211"/>
      <c r="Q3" s="211"/>
      <c r="R3" s="211"/>
      <c r="S3" s="211"/>
      <c r="T3" s="210"/>
      <c r="U3" s="210"/>
    </row>
    <row r="4" spans="1:21" ht="15">
      <c r="A4" s="210" t="s">
        <v>185</v>
      </c>
      <c r="B4" s="210" t="s">
        <v>12</v>
      </c>
      <c r="C4" s="210"/>
      <c r="D4" s="210"/>
      <c r="E4" s="212"/>
      <c r="F4" s="210"/>
      <c r="G4" s="210"/>
      <c r="H4" s="210"/>
      <c r="I4" s="210"/>
      <c r="J4" s="210"/>
      <c r="K4" s="210"/>
      <c r="L4" s="210"/>
      <c r="M4" s="211"/>
      <c r="N4" s="211"/>
      <c r="O4" s="211"/>
      <c r="P4" s="211"/>
      <c r="Q4" s="211"/>
      <c r="R4" s="211"/>
      <c r="S4" s="211"/>
      <c r="T4" s="210"/>
      <c r="U4" s="210"/>
    </row>
    <row r="5" spans="1:21" ht="15">
      <c r="A5" s="210" t="s">
        <v>184</v>
      </c>
      <c r="B5" s="210" t="s">
        <v>183</v>
      </c>
      <c r="C5" s="210"/>
      <c r="D5" s="210"/>
      <c r="E5" s="212"/>
      <c r="F5" s="210"/>
      <c r="G5" s="210"/>
      <c r="H5" s="210"/>
      <c r="I5" s="210"/>
      <c r="J5" s="210"/>
      <c r="K5" s="210"/>
      <c r="L5" s="210"/>
      <c r="M5" s="211"/>
      <c r="N5" s="211"/>
      <c r="O5" s="211"/>
      <c r="P5" s="211"/>
      <c r="Q5" s="211"/>
      <c r="R5" s="211"/>
      <c r="S5" s="211"/>
      <c r="T5" s="210"/>
      <c r="U5" s="210"/>
    </row>
    <row r="6" spans="1:21" ht="15">
      <c r="A6" s="210" t="s">
        <v>182</v>
      </c>
      <c r="B6" s="217" t="s">
        <v>181</v>
      </c>
      <c r="C6" s="215"/>
      <c r="D6" s="216"/>
      <c r="E6" s="215"/>
      <c r="F6" s="215"/>
      <c r="G6" s="215"/>
      <c r="H6" s="215"/>
      <c r="I6" s="210"/>
      <c r="J6" s="210"/>
      <c r="K6" s="210"/>
      <c r="L6" s="210"/>
      <c r="M6" s="211"/>
      <c r="N6" s="211"/>
      <c r="O6" s="211"/>
      <c r="P6" s="211"/>
      <c r="Q6" s="211"/>
      <c r="R6" s="211"/>
      <c r="S6" s="211"/>
      <c r="T6" s="210"/>
      <c r="U6" s="210"/>
    </row>
    <row r="7" spans="1:21" ht="15">
      <c r="A7" s="210" t="s">
        <v>180</v>
      </c>
      <c r="B7" s="214" t="s">
        <v>179</v>
      </c>
      <c r="C7" s="214"/>
      <c r="D7" s="214"/>
      <c r="E7" s="214"/>
      <c r="F7" s="210"/>
      <c r="G7" s="210"/>
      <c r="H7" s="210"/>
      <c r="I7" s="210"/>
      <c r="J7" s="210"/>
      <c r="K7" s="210"/>
      <c r="L7" s="210"/>
      <c r="M7" s="211"/>
      <c r="N7" s="211"/>
      <c r="O7" s="211"/>
      <c r="P7" s="211"/>
      <c r="Q7" s="211"/>
      <c r="R7" s="211"/>
      <c r="S7" s="211"/>
      <c r="T7" s="210"/>
      <c r="U7" s="210"/>
    </row>
    <row r="8" spans="1:21" ht="15">
      <c r="A8" s="210" t="s">
        <v>178</v>
      </c>
      <c r="B8" s="658" t="s">
        <v>177</v>
      </c>
      <c r="C8" s="658"/>
      <c r="D8" s="658"/>
      <c r="E8" s="658"/>
      <c r="F8" s="658"/>
      <c r="G8" s="658"/>
      <c r="H8" s="658"/>
      <c r="I8" s="658"/>
      <c r="J8" s="210"/>
      <c r="K8" s="210"/>
      <c r="L8" s="210"/>
      <c r="M8" s="211"/>
      <c r="N8" s="211"/>
      <c r="O8" s="211"/>
      <c r="P8" s="211"/>
      <c r="Q8" s="211"/>
      <c r="R8" s="211"/>
      <c r="S8" s="211"/>
      <c r="T8" s="210"/>
      <c r="U8" s="210"/>
    </row>
    <row r="9" spans="1:21" ht="15">
      <c r="A9" s="213"/>
      <c r="B9" s="213"/>
      <c r="C9" s="210"/>
      <c r="D9" s="210"/>
      <c r="E9" s="212"/>
      <c r="F9" s="210"/>
      <c r="G9" s="210"/>
      <c r="H9" s="210"/>
      <c r="I9" s="210"/>
      <c r="J9" s="210"/>
      <c r="K9" s="210"/>
      <c r="L9" s="210"/>
      <c r="M9" s="211"/>
      <c r="N9" s="211"/>
      <c r="O9" s="211"/>
      <c r="P9" s="211"/>
      <c r="Q9" s="211"/>
      <c r="R9" s="211"/>
      <c r="S9" s="211"/>
      <c r="T9" s="210"/>
      <c r="U9" s="210"/>
    </row>
    <row r="10" spans="1:21" ht="15.75" customHeight="1">
      <c r="A10" s="209" t="s">
        <v>0</v>
      </c>
      <c r="B10" s="659" t="s">
        <v>176</v>
      </c>
      <c r="C10" s="645" t="s">
        <v>1</v>
      </c>
      <c r="D10" s="645" t="s">
        <v>21</v>
      </c>
      <c r="E10" s="659" t="s">
        <v>175</v>
      </c>
      <c r="F10" s="659" t="s">
        <v>27</v>
      </c>
      <c r="G10" s="645" t="s">
        <v>2</v>
      </c>
      <c r="H10" s="647" t="s">
        <v>174</v>
      </c>
      <c r="I10" s="648"/>
      <c r="J10" s="648"/>
      <c r="K10" s="648"/>
      <c r="L10" s="649"/>
      <c r="M10" s="653" t="s">
        <v>10</v>
      </c>
      <c r="N10" s="654"/>
      <c r="O10" s="654"/>
      <c r="P10" s="654"/>
      <c r="Q10" s="654"/>
      <c r="R10" s="655"/>
      <c r="S10" s="208"/>
      <c r="T10" s="656" t="s">
        <v>26</v>
      </c>
      <c r="U10" s="645" t="s">
        <v>22</v>
      </c>
    </row>
    <row r="11" spans="1:21" ht="24">
      <c r="A11" s="207"/>
      <c r="B11" s="660"/>
      <c r="C11" s="646"/>
      <c r="D11" s="646"/>
      <c r="E11" s="660"/>
      <c r="F11" s="660"/>
      <c r="G11" s="646"/>
      <c r="H11" s="206" t="s">
        <v>3</v>
      </c>
      <c r="I11" s="205" t="s">
        <v>4</v>
      </c>
      <c r="J11" s="205" t="s">
        <v>5</v>
      </c>
      <c r="K11" s="205" t="s">
        <v>6</v>
      </c>
      <c r="L11" s="205" t="s">
        <v>7</v>
      </c>
      <c r="M11" s="203" t="s">
        <v>8</v>
      </c>
      <c r="N11" s="204" t="s">
        <v>9</v>
      </c>
      <c r="O11" s="204" t="s">
        <v>14</v>
      </c>
      <c r="P11" s="204" t="s">
        <v>23</v>
      </c>
      <c r="Q11" s="204" t="s">
        <v>13</v>
      </c>
      <c r="R11" s="203" t="s">
        <v>173</v>
      </c>
      <c r="S11" s="203" t="s">
        <v>15</v>
      </c>
      <c r="T11" s="657"/>
      <c r="U11" s="646"/>
    </row>
    <row r="12" spans="1:21" s="187" customFormat="1" ht="80.25" customHeight="1">
      <c r="A12" s="650" t="s">
        <v>172</v>
      </c>
      <c r="B12" s="180" t="s">
        <v>171</v>
      </c>
      <c r="C12" s="176" t="s">
        <v>170</v>
      </c>
      <c r="D12" s="173" t="s">
        <v>169</v>
      </c>
      <c r="E12" s="200" t="s">
        <v>164</v>
      </c>
      <c r="F12" s="177"/>
      <c r="G12" s="176" t="s">
        <v>168</v>
      </c>
      <c r="H12" s="168"/>
      <c r="I12" s="173"/>
      <c r="J12" s="173"/>
      <c r="K12" s="173"/>
      <c r="L12" s="173"/>
      <c r="M12" s="202">
        <v>3033327086.8</v>
      </c>
      <c r="O12" s="172">
        <v>104638367</v>
      </c>
      <c r="P12" s="171"/>
      <c r="Q12" s="172"/>
      <c r="R12" s="172">
        <v>686324223</v>
      </c>
      <c r="S12" s="201">
        <v>3824289676.8</v>
      </c>
      <c r="T12" s="169" t="s">
        <v>92</v>
      </c>
      <c r="U12" s="168"/>
    </row>
    <row r="13" spans="1:21" s="187" customFormat="1" ht="80.25" customHeight="1">
      <c r="A13" s="651"/>
      <c r="B13" s="180" t="s">
        <v>167</v>
      </c>
      <c r="C13" s="176" t="s">
        <v>166</v>
      </c>
      <c r="D13" s="173" t="s">
        <v>165</v>
      </c>
      <c r="E13" s="200" t="s">
        <v>164</v>
      </c>
      <c r="F13" s="177">
        <v>1</v>
      </c>
      <c r="G13" s="176" t="s">
        <v>163</v>
      </c>
      <c r="H13" s="173"/>
      <c r="I13" s="173"/>
      <c r="J13" s="173"/>
      <c r="K13" s="184">
        <v>1</v>
      </c>
      <c r="L13" s="184">
        <v>1</v>
      </c>
      <c r="M13" s="197"/>
      <c r="N13" s="199"/>
      <c r="O13" s="170"/>
      <c r="P13" s="171"/>
      <c r="Q13" s="199"/>
      <c r="R13" s="199"/>
      <c r="S13" s="170"/>
      <c r="T13" s="169" t="s">
        <v>92</v>
      </c>
      <c r="U13" s="198"/>
    </row>
    <row r="14" spans="1:21" s="187" customFormat="1" ht="75.75" customHeight="1">
      <c r="A14" s="651"/>
      <c r="B14" s="193" t="s">
        <v>162</v>
      </c>
      <c r="C14" s="189" t="s">
        <v>161</v>
      </c>
      <c r="D14" s="193" t="s">
        <v>160</v>
      </c>
      <c r="E14" s="193">
        <v>4</v>
      </c>
      <c r="F14" s="193">
        <v>1</v>
      </c>
      <c r="G14" s="193" t="s">
        <v>159</v>
      </c>
      <c r="H14" s="192"/>
      <c r="I14" s="191">
        <v>1</v>
      </c>
      <c r="J14" s="191"/>
      <c r="K14" s="191"/>
      <c r="L14" s="191">
        <v>1</v>
      </c>
      <c r="M14" s="190">
        <v>15000000</v>
      </c>
      <c r="N14" s="190"/>
      <c r="O14" s="190"/>
      <c r="P14" s="190"/>
      <c r="Q14" s="190"/>
      <c r="R14" s="190"/>
      <c r="S14" s="197">
        <v>15000000</v>
      </c>
      <c r="T14" s="189" t="s">
        <v>92</v>
      </c>
      <c r="U14" s="193" t="s">
        <v>158</v>
      </c>
    </row>
    <row r="15" spans="1:21" s="187" customFormat="1" ht="113.25" customHeight="1">
      <c r="A15" s="651"/>
      <c r="B15" s="193" t="s">
        <v>157</v>
      </c>
      <c r="C15" s="189" t="s">
        <v>156</v>
      </c>
      <c r="D15" s="193" t="s">
        <v>152</v>
      </c>
      <c r="E15" s="193">
        <v>4</v>
      </c>
      <c r="F15" s="194">
        <v>1</v>
      </c>
      <c r="G15" s="193" t="s">
        <v>151</v>
      </c>
      <c r="H15" s="192">
        <v>1</v>
      </c>
      <c r="I15" s="191"/>
      <c r="J15" s="191"/>
      <c r="K15" s="191"/>
      <c r="L15" s="191">
        <v>1</v>
      </c>
      <c r="M15" s="190">
        <v>176996692</v>
      </c>
      <c r="N15" s="190"/>
      <c r="O15" s="190"/>
      <c r="P15" s="190"/>
      <c r="Q15" s="190"/>
      <c r="R15" s="190"/>
      <c r="S15" s="190">
        <v>176996692</v>
      </c>
      <c r="T15" s="189" t="s">
        <v>92</v>
      </c>
      <c r="U15" s="193" t="s">
        <v>155</v>
      </c>
    </row>
    <row r="16" spans="1:21" s="187" customFormat="1" ht="72.75" customHeight="1">
      <c r="A16" s="651"/>
      <c r="B16" s="193" t="s">
        <v>154</v>
      </c>
      <c r="C16" s="189" t="s">
        <v>153</v>
      </c>
      <c r="D16" s="193" t="s">
        <v>152</v>
      </c>
      <c r="E16" s="193">
        <v>4</v>
      </c>
      <c r="F16" s="193">
        <v>1</v>
      </c>
      <c r="G16" s="193" t="s">
        <v>151</v>
      </c>
      <c r="H16" s="192"/>
      <c r="I16" s="191">
        <v>1</v>
      </c>
      <c r="J16" s="191"/>
      <c r="K16" s="191"/>
      <c r="L16" s="191">
        <v>1</v>
      </c>
      <c r="M16" s="190">
        <v>122000000</v>
      </c>
      <c r="N16" s="190"/>
      <c r="O16" s="190"/>
      <c r="P16" s="190"/>
      <c r="Q16" s="190"/>
      <c r="R16" s="190"/>
      <c r="S16" s="190">
        <v>122000000</v>
      </c>
      <c r="T16" s="196"/>
      <c r="U16" s="188"/>
    </row>
    <row r="17" spans="1:22" s="187" customFormat="1" ht="77.25" customHeight="1">
      <c r="A17" s="651"/>
      <c r="B17" s="180" t="s">
        <v>150</v>
      </c>
      <c r="C17" s="179" t="s">
        <v>149</v>
      </c>
      <c r="D17" s="173" t="s">
        <v>148</v>
      </c>
      <c r="E17" s="178">
        <v>8</v>
      </c>
      <c r="F17" s="177">
        <v>1</v>
      </c>
      <c r="G17" s="176" t="s">
        <v>147</v>
      </c>
      <c r="H17" s="175"/>
      <c r="I17" s="173"/>
      <c r="J17" s="175"/>
      <c r="K17" s="175">
        <v>1</v>
      </c>
      <c r="L17" s="173">
        <v>1</v>
      </c>
      <c r="M17" s="171"/>
      <c r="N17" s="172"/>
      <c r="O17" s="170"/>
      <c r="P17" s="171"/>
      <c r="Q17" s="171"/>
      <c r="R17" s="171"/>
      <c r="S17" s="170"/>
      <c r="T17" s="169"/>
      <c r="U17" s="168"/>
      <c r="V17" s="167"/>
    </row>
    <row r="18" spans="1:21" ht="87.75" customHeight="1">
      <c r="A18" s="651"/>
      <c r="B18" s="180" t="s">
        <v>146</v>
      </c>
      <c r="C18" s="176" t="s">
        <v>145</v>
      </c>
      <c r="D18" s="173" t="s">
        <v>144</v>
      </c>
      <c r="E18" s="181">
        <v>16</v>
      </c>
      <c r="F18" s="177">
        <v>4</v>
      </c>
      <c r="G18" s="176" t="s">
        <v>143</v>
      </c>
      <c r="H18" s="175">
        <v>1</v>
      </c>
      <c r="I18" s="173">
        <v>1</v>
      </c>
      <c r="J18" s="175">
        <v>1</v>
      </c>
      <c r="K18" s="175">
        <v>1</v>
      </c>
      <c r="L18" s="173">
        <v>4</v>
      </c>
      <c r="M18" s="171"/>
      <c r="N18" s="172"/>
      <c r="O18" s="170"/>
      <c r="P18" s="171"/>
      <c r="Q18" s="171"/>
      <c r="R18" s="171"/>
      <c r="S18" s="170"/>
      <c r="T18" s="169" t="s">
        <v>92</v>
      </c>
      <c r="U18" s="168"/>
    </row>
    <row r="19" spans="1:21" ht="103.5" customHeight="1">
      <c r="A19" s="651"/>
      <c r="B19" s="180" t="s">
        <v>142</v>
      </c>
      <c r="C19" s="176" t="s">
        <v>141</v>
      </c>
      <c r="D19" s="173" t="s">
        <v>140</v>
      </c>
      <c r="E19" s="183" t="s">
        <v>97</v>
      </c>
      <c r="F19" s="182">
        <v>0</v>
      </c>
      <c r="G19" s="176" t="s">
        <v>139</v>
      </c>
      <c r="H19" s="175"/>
      <c r="I19" s="173"/>
      <c r="J19" s="175"/>
      <c r="K19" s="175"/>
      <c r="L19" s="173"/>
      <c r="M19" s="171"/>
      <c r="N19" s="172"/>
      <c r="O19" s="170"/>
      <c r="P19" s="171"/>
      <c r="Q19" s="171"/>
      <c r="R19" s="171"/>
      <c r="S19" s="170"/>
      <c r="T19" s="169" t="s">
        <v>92</v>
      </c>
      <c r="U19" s="168"/>
    </row>
    <row r="20" spans="1:21" ht="109.5" customHeight="1">
      <c r="A20" s="651"/>
      <c r="B20" s="180" t="s">
        <v>138</v>
      </c>
      <c r="C20" s="176" t="s">
        <v>137</v>
      </c>
      <c r="D20" s="195" t="s">
        <v>136</v>
      </c>
      <c r="E20" s="183">
        <v>16</v>
      </c>
      <c r="F20" s="182">
        <v>1</v>
      </c>
      <c r="G20" s="176" t="s">
        <v>135</v>
      </c>
      <c r="H20" s="175"/>
      <c r="I20" s="173"/>
      <c r="J20" s="175"/>
      <c r="K20" s="175">
        <v>1</v>
      </c>
      <c r="L20" s="173">
        <v>1</v>
      </c>
      <c r="M20" s="171"/>
      <c r="N20" s="172"/>
      <c r="O20" s="170"/>
      <c r="P20" s="171"/>
      <c r="Q20" s="171"/>
      <c r="R20" s="171"/>
      <c r="S20" s="170"/>
      <c r="T20" s="169" t="s">
        <v>92</v>
      </c>
      <c r="U20" s="168"/>
    </row>
    <row r="21" spans="1:21" ht="76.5">
      <c r="A21" s="651"/>
      <c r="B21" s="180" t="s">
        <v>134</v>
      </c>
      <c r="C21" s="176" t="s">
        <v>133</v>
      </c>
      <c r="D21" s="173" t="s">
        <v>132</v>
      </c>
      <c r="E21" s="183">
        <v>4</v>
      </c>
      <c r="F21" s="182">
        <v>1</v>
      </c>
      <c r="G21" s="176" t="s">
        <v>128</v>
      </c>
      <c r="H21" s="175"/>
      <c r="I21" s="173"/>
      <c r="J21" s="175"/>
      <c r="K21" s="175"/>
      <c r="L21" s="173">
        <v>1</v>
      </c>
      <c r="M21" s="171"/>
      <c r="N21" s="172"/>
      <c r="O21" s="170"/>
      <c r="P21" s="171"/>
      <c r="Q21" s="171"/>
      <c r="R21" s="171"/>
      <c r="S21" s="170"/>
      <c r="T21" s="169" t="s">
        <v>92</v>
      </c>
      <c r="U21" s="168"/>
    </row>
    <row r="22" spans="1:21" ht="110.25" customHeight="1">
      <c r="A22" s="651"/>
      <c r="B22" s="180" t="s">
        <v>131</v>
      </c>
      <c r="C22" s="176" t="s">
        <v>130</v>
      </c>
      <c r="D22" s="173" t="s">
        <v>129</v>
      </c>
      <c r="E22" s="183">
        <v>2</v>
      </c>
      <c r="F22" s="182">
        <v>0</v>
      </c>
      <c r="G22" s="176" t="s">
        <v>128</v>
      </c>
      <c r="H22" s="175"/>
      <c r="I22" s="173"/>
      <c r="J22" s="175"/>
      <c r="K22" s="175"/>
      <c r="L22" s="173"/>
      <c r="M22" s="171"/>
      <c r="N22" s="172"/>
      <c r="O22" s="170"/>
      <c r="P22" s="171"/>
      <c r="Q22" s="171"/>
      <c r="R22" s="171"/>
      <c r="S22" s="170"/>
      <c r="T22" s="169" t="s">
        <v>92</v>
      </c>
      <c r="U22" s="168"/>
    </row>
    <row r="23" spans="1:21" ht="183" customHeight="1">
      <c r="A23" s="651"/>
      <c r="B23" s="180" t="s">
        <v>127</v>
      </c>
      <c r="C23" s="176" t="s">
        <v>126</v>
      </c>
      <c r="D23" s="173" t="s">
        <v>125</v>
      </c>
      <c r="E23" s="183"/>
      <c r="F23" s="182"/>
      <c r="G23" s="176" t="s">
        <v>124</v>
      </c>
      <c r="H23" s="175"/>
      <c r="I23" s="173"/>
      <c r="J23" s="175"/>
      <c r="K23" s="175"/>
      <c r="L23" s="173"/>
      <c r="M23" s="171"/>
      <c r="N23" s="172"/>
      <c r="O23" s="170"/>
      <c r="P23" s="171"/>
      <c r="Q23" s="171"/>
      <c r="R23" s="171"/>
      <c r="S23" s="170"/>
      <c r="T23" s="169" t="s">
        <v>92</v>
      </c>
      <c r="U23" s="168"/>
    </row>
    <row r="24" spans="1:21" ht="81.75" customHeight="1">
      <c r="A24" s="651"/>
      <c r="B24" s="180" t="s">
        <v>123</v>
      </c>
      <c r="C24" s="176" t="s">
        <v>122</v>
      </c>
      <c r="D24" s="173" t="s">
        <v>121</v>
      </c>
      <c r="E24" s="183">
        <v>4</v>
      </c>
      <c r="F24" s="182">
        <v>1</v>
      </c>
      <c r="G24" s="176" t="s">
        <v>120</v>
      </c>
      <c r="H24" s="175"/>
      <c r="I24" s="173"/>
      <c r="J24" s="175"/>
      <c r="K24" s="175">
        <v>1</v>
      </c>
      <c r="L24" s="173">
        <v>1</v>
      </c>
      <c r="M24" s="171"/>
      <c r="N24" s="172"/>
      <c r="O24" s="170"/>
      <c r="P24" s="171"/>
      <c r="Q24" s="171"/>
      <c r="R24" s="171"/>
      <c r="S24" s="170"/>
      <c r="T24" s="169" t="s">
        <v>92</v>
      </c>
      <c r="U24" s="168"/>
    </row>
    <row r="25" spans="1:22" ht="74.25" customHeight="1">
      <c r="A25" s="651"/>
      <c r="B25" s="194" t="s">
        <v>119</v>
      </c>
      <c r="C25" s="189" t="s">
        <v>118</v>
      </c>
      <c r="D25" s="193" t="s">
        <v>117</v>
      </c>
      <c r="E25" s="194">
        <v>4</v>
      </c>
      <c r="F25" s="193">
        <v>1</v>
      </c>
      <c r="G25" s="193" t="s">
        <v>116</v>
      </c>
      <c r="H25" s="192">
        <v>1</v>
      </c>
      <c r="I25" s="191"/>
      <c r="J25" s="191"/>
      <c r="K25" s="191"/>
      <c r="L25" s="191">
        <v>1</v>
      </c>
      <c r="M25" s="190"/>
      <c r="N25" s="190"/>
      <c r="O25" s="190">
        <v>30000000</v>
      </c>
      <c r="P25" s="190"/>
      <c r="Q25" s="190"/>
      <c r="R25" s="190"/>
      <c r="S25" s="190">
        <v>30000000</v>
      </c>
      <c r="T25" s="189" t="s">
        <v>92</v>
      </c>
      <c r="U25" s="188"/>
      <c r="V25" s="187"/>
    </row>
    <row r="26" spans="1:21" ht="108.75" customHeight="1">
      <c r="A26" s="651"/>
      <c r="B26" s="179" t="s">
        <v>115</v>
      </c>
      <c r="C26" s="186" t="s">
        <v>114</v>
      </c>
      <c r="D26" s="173" t="s">
        <v>113</v>
      </c>
      <c r="E26" s="178">
        <v>16</v>
      </c>
      <c r="F26" s="177">
        <v>1</v>
      </c>
      <c r="G26" s="176" t="s">
        <v>112</v>
      </c>
      <c r="H26" s="175"/>
      <c r="I26" s="173"/>
      <c r="J26" s="175"/>
      <c r="K26" s="185">
        <v>1</v>
      </c>
      <c r="L26" s="184">
        <v>1</v>
      </c>
      <c r="M26" s="171"/>
      <c r="N26" s="172"/>
      <c r="O26" s="170"/>
      <c r="P26" s="171"/>
      <c r="Q26" s="171"/>
      <c r="R26" s="171"/>
      <c r="S26" s="170"/>
      <c r="T26" s="169" t="s">
        <v>92</v>
      </c>
      <c r="U26" s="168"/>
    </row>
    <row r="27" spans="1:21" ht="108.75" customHeight="1">
      <c r="A27" s="651"/>
      <c r="B27" s="180" t="s">
        <v>111</v>
      </c>
      <c r="C27" s="179" t="s">
        <v>110</v>
      </c>
      <c r="D27" s="173" t="s">
        <v>109</v>
      </c>
      <c r="E27" s="178" t="s">
        <v>108</v>
      </c>
      <c r="F27" s="177">
        <v>3</v>
      </c>
      <c r="G27" s="176" t="s">
        <v>107</v>
      </c>
      <c r="H27" s="174"/>
      <c r="I27" s="173"/>
      <c r="J27" s="174"/>
      <c r="K27" s="185">
        <v>1</v>
      </c>
      <c r="L27" s="184">
        <v>1</v>
      </c>
      <c r="M27" s="171"/>
      <c r="N27" s="172"/>
      <c r="O27" s="170"/>
      <c r="P27" s="171"/>
      <c r="Q27" s="171"/>
      <c r="R27" s="171"/>
      <c r="S27" s="170"/>
      <c r="T27" s="169" t="s">
        <v>92</v>
      </c>
      <c r="U27" s="168" t="s">
        <v>106</v>
      </c>
    </row>
    <row r="28" spans="1:21" ht="108.75" customHeight="1">
      <c r="A28" s="651"/>
      <c r="B28" s="180" t="s">
        <v>105</v>
      </c>
      <c r="C28" s="176" t="s">
        <v>104</v>
      </c>
      <c r="D28" s="173" t="s">
        <v>103</v>
      </c>
      <c r="E28" s="183">
        <v>4</v>
      </c>
      <c r="F28" s="182">
        <v>1</v>
      </c>
      <c r="G28" s="176" t="s">
        <v>102</v>
      </c>
      <c r="H28" s="175"/>
      <c r="I28" s="173"/>
      <c r="J28" s="175"/>
      <c r="K28" s="175">
        <v>1</v>
      </c>
      <c r="L28" s="173">
        <v>1</v>
      </c>
      <c r="M28" s="171"/>
      <c r="N28" s="172"/>
      <c r="O28" s="170">
        <v>9000000</v>
      </c>
      <c r="P28" s="171"/>
      <c r="Q28" s="171"/>
      <c r="R28" s="171"/>
      <c r="S28" s="170">
        <v>9000000</v>
      </c>
      <c r="T28" s="169" t="s">
        <v>92</v>
      </c>
      <c r="U28" s="168" t="s">
        <v>101</v>
      </c>
    </row>
    <row r="29" spans="1:21" ht="128.25" customHeight="1">
      <c r="A29" s="651"/>
      <c r="B29" s="180" t="s">
        <v>100</v>
      </c>
      <c r="C29" s="176" t="s">
        <v>99</v>
      </c>
      <c r="D29" s="173" t="s">
        <v>98</v>
      </c>
      <c r="E29" s="181" t="s">
        <v>97</v>
      </c>
      <c r="F29" s="177">
        <v>1</v>
      </c>
      <c r="G29" s="176" t="s">
        <v>96</v>
      </c>
      <c r="H29" s="175"/>
      <c r="I29" s="173"/>
      <c r="J29" s="175"/>
      <c r="K29" s="175">
        <v>1</v>
      </c>
      <c r="L29" s="173">
        <v>1</v>
      </c>
      <c r="M29" s="171"/>
      <c r="N29" s="172"/>
      <c r="O29" s="170"/>
      <c r="P29" s="171"/>
      <c r="Q29" s="171"/>
      <c r="R29" s="171"/>
      <c r="S29" s="170"/>
      <c r="T29" s="169" t="s">
        <v>92</v>
      </c>
      <c r="U29" s="168"/>
    </row>
    <row r="30" spans="1:21" ht="76.5">
      <c r="A30" s="652"/>
      <c r="B30" s="180" t="s">
        <v>95</v>
      </c>
      <c r="C30" s="179" t="s">
        <v>94</v>
      </c>
      <c r="D30" s="173" t="s">
        <v>93</v>
      </c>
      <c r="E30" s="178"/>
      <c r="F30" s="177"/>
      <c r="G30" s="176"/>
      <c r="H30" s="175"/>
      <c r="I30" s="173"/>
      <c r="J30" s="174"/>
      <c r="K30" s="174"/>
      <c r="L30" s="173"/>
      <c r="M30" s="171"/>
      <c r="N30" s="172"/>
      <c r="O30" s="170"/>
      <c r="P30" s="171"/>
      <c r="Q30" s="171"/>
      <c r="R30" s="171"/>
      <c r="S30" s="170"/>
      <c r="T30" s="169" t="s">
        <v>92</v>
      </c>
      <c r="U30" s="168"/>
    </row>
  </sheetData>
  <sheetProtection/>
  <mergeCells count="12">
    <mergeCell ref="B8:I8"/>
    <mergeCell ref="B10:B11"/>
    <mergeCell ref="C10:C11"/>
    <mergeCell ref="D10:D11"/>
    <mergeCell ref="E10:E11"/>
    <mergeCell ref="F10:F11"/>
    <mergeCell ref="G10:G11"/>
    <mergeCell ref="H10:L10"/>
    <mergeCell ref="A12:A30"/>
    <mergeCell ref="M10:R10"/>
    <mergeCell ref="T10:T11"/>
    <mergeCell ref="U10:U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view="pageBreakPreview" zoomScale="115" zoomScaleSheetLayoutView="115" zoomScalePageLayoutView="0" workbookViewId="0" topLeftCell="A1">
      <selection activeCell="D12" sqref="D12"/>
    </sheetView>
  </sheetViews>
  <sheetFormatPr defaultColWidth="11.421875" defaultRowHeight="12.75"/>
  <cols>
    <col min="1" max="1" width="15.7109375" style="225" customWidth="1"/>
    <col min="2" max="2" width="10.140625" style="225" customWidth="1"/>
    <col min="3" max="3" width="11.57421875" style="225" customWidth="1"/>
    <col min="4" max="4" width="13.00390625" style="225" customWidth="1"/>
    <col min="5" max="5" width="12.421875" style="225" customWidth="1"/>
    <col min="6" max="6" width="6.00390625" style="225" customWidth="1"/>
    <col min="7" max="7" width="11.28125" style="225" customWidth="1"/>
    <col min="8" max="8" width="13.421875" style="225" customWidth="1"/>
    <col min="9" max="11" width="3.7109375" style="225" customWidth="1"/>
    <col min="12" max="12" width="5.7109375" style="225" customWidth="1"/>
    <col min="13" max="15" width="10.00390625" style="225" customWidth="1"/>
    <col min="16" max="16" width="6.28125" style="225" customWidth="1"/>
    <col min="17" max="17" width="8.140625" style="225" bestFit="1" customWidth="1"/>
    <col min="18" max="18" width="5.140625" style="225" customWidth="1"/>
    <col min="19" max="19" width="12.00390625" style="225" customWidth="1"/>
    <col min="20" max="20" width="13.7109375" style="225" customWidth="1"/>
    <col min="21" max="21" width="14.28125" style="225" customWidth="1"/>
    <col min="22" max="16384" width="11.421875" style="225" customWidth="1"/>
  </cols>
  <sheetData>
    <row r="1" spans="1:21" ht="12.75">
      <c r="A1" s="336" t="s">
        <v>427</v>
      </c>
      <c r="B1" s="336"/>
      <c r="C1" s="336"/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335"/>
      <c r="O1" s="335"/>
      <c r="P1" s="335"/>
      <c r="Q1" s="335"/>
      <c r="R1" s="335"/>
      <c r="S1" s="335"/>
      <c r="T1" s="334"/>
      <c r="U1" s="334"/>
    </row>
    <row r="2" spans="1:19" ht="12.75" customHeight="1">
      <c r="A2" s="328"/>
      <c r="B2" s="328"/>
      <c r="E2" s="326"/>
      <c r="M2" s="325"/>
      <c r="N2" s="325"/>
      <c r="O2" s="325"/>
      <c r="P2" s="325"/>
      <c r="Q2" s="325"/>
      <c r="R2" s="325"/>
      <c r="S2" s="325"/>
    </row>
    <row r="3" spans="1:19" ht="12.75">
      <c r="A3" s="664" t="s">
        <v>426</v>
      </c>
      <c r="B3" s="664"/>
      <c r="C3" s="664"/>
      <c r="D3" s="328"/>
      <c r="E3" s="333"/>
      <c r="F3" s="328"/>
      <c r="G3" s="328"/>
      <c r="H3" s="328"/>
      <c r="I3" s="328"/>
      <c r="M3" s="325"/>
      <c r="N3" s="325"/>
      <c r="O3" s="325"/>
      <c r="P3" s="325"/>
      <c r="Q3" s="325"/>
      <c r="R3" s="325"/>
      <c r="S3" s="325"/>
    </row>
    <row r="4" spans="1:19" ht="12.75">
      <c r="A4" s="664" t="s">
        <v>425</v>
      </c>
      <c r="B4" s="664"/>
      <c r="C4" s="664"/>
      <c r="D4" s="664"/>
      <c r="E4" s="333"/>
      <c r="F4" s="328"/>
      <c r="G4" s="328"/>
      <c r="H4" s="328"/>
      <c r="I4" s="328"/>
      <c r="M4" s="325"/>
      <c r="N4" s="325"/>
      <c r="O4" s="325"/>
      <c r="P4" s="325"/>
      <c r="Q4" s="325"/>
      <c r="R4" s="325"/>
      <c r="S4" s="325"/>
    </row>
    <row r="5" spans="1:19" ht="12.75">
      <c r="A5" s="328" t="s">
        <v>184</v>
      </c>
      <c r="B5" s="328" t="s">
        <v>183</v>
      </c>
      <c r="C5" s="328"/>
      <c r="D5" s="328"/>
      <c r="E5" s="333"/>
      <c r="F5" s="328"/>
      <c r="G5" s="328"/>
      <c r="H5" s="328"/>
      <c r="I5" s="328"/>
      <c r="M5" s="325"/>
      <c r="N5" s="325"/>
      <c r="O5" s="325"/>
      <c r="P5" s="325"/>
      <c r="Q5" s="325"/>
      <c r="R5" s="325"/>
      <c r="S5" s="325"/>
    </row>
    <row r="6" spans="1:19" ht="12.75">
      <c r="A6" s="328" t="s">
        <v>182</v>
      </c>
      <c r="B6" s="332" t="s">
        <v>181</v>
      </c>
      <c r="C6" s="330"/>
      <c r="D6" s="331"/>
      <c r="E6" s="330"/>
      <c r="F6" s="330"/>
      <c r="G6" s="330"/>
      <c r="H6" s="330"/>
      <c r="I6" s="328"/>
      <c r="M6" s="325"/>
      <c r="N6" s="325"/>
      <c r="O6" s="325"/>
      <c r="P6" s="325"/>
      <c r="Q6" s="325"/>
      <c r="R6" s="325"/>
      <c r="S6" s="325"/>
    </row>
    <row r="7" spans="1:19" ht="12.75">
      <c r="A7" s="328" t="s">
        <v>180</v>
      </c>
      <c r="B7" s="329" t="s">
        <v>424</v>
      </c>
      <c r="C7" s="329"/>
      <c r="D7" s="329"/>
      <c r="E7" s="329"/>
      <c r="F7" s="329"/>
      <c r="G7" s="329"/>
      <c r="H7" s="328"/>
      <c r="I7" s="328"/>
      <c r="M7" s="325"/>
      <c r="N7" s="325"/>
      <c r="O7" s="325"/>
      <c r="P7" s="325"/>
      <c r="Q7" s="325"/>
      <c r="R7" s="325"/>
      <c r="S7" s="325"/>
    </row>
    <row r="8" spans="1:19" ht="12.75">
      <c r="A8" s="328" t="s">
        <v>178</v>
      </c>
      <c r="B8" s="681" t="s">
        <v>423</v>
      </c>
      <c r="C8" s="681"/>
      <c r="D8" s="681"/>
      <c r="E8" s="681"/>
      <c r="F8" s="681"/>
      <c r="G8" s="681"/>
      <c r="H8" s="681"/>
      <c r="I8" s="681"/>
      <c r="M8" s="325"/>
      <c r="N8" s="325"/>
      <c r="O8" s="325"/>
      <c r="P8" s="325"/>
      <c r="Q8" s="325"/>
      <c r="R8" s="325"/>
      <c r="S8" s="325"/>
    </row>
    <row r="9" spans="1:19" ht="12.75" customHeight="1">
      <c r="A9" s="327"/>
      <c r="B9" s="327"/>
      <c r="E9" s="326"/>
      <c r="M9" s="325"/>
      <c r="N9" s="325"/>
      <c r="O9" s="325"/>
      <c r="P9" s="325"/>
      <c r="Q9" s="325"/>
      <c r="R9" s="325"/>
      <c r="S9" s="325"/>
    </row>
    <row r="10" spans="1:21" ht="13.5">
      <c r="A10" s="668" t="s">
        <v>0</v>
      </c>
      <c r="B10" s="670" t="s">
        <v>176</v>
      </c>
      <c r="C10" s="668" t="s">
        <v>1</v>
      </c>
      <c r="D10" s="668" t="s">
        <v>21</v>
      </c>
      <c r="E10" s="670" t="s">
        <v>175</v>
      </c>
      <c r="F10" s="670" t="s">
        <v>27</v>
      </c>
      <c r="G10" s="668" t="s">
        <v>2</v>
      </c>
      <c r="H10" s="682" t="s">
        <v>11</v>
      </c>
      <c r="I10" s="683"/>
      <c r="J10" s="683"/>
      <c r="K10" s="683"/>
      <c r="L10" s="684"/>
      <c r="M10" s="676" t="s">
        <v>10</v>
      </c>
      <c r="N10" s="677"/>
      <c r="O10" s="677"/>
      <c r="P10" s="677"/>
      <c r="Q10" s="677"/>
      <c r="R10" s="678"/>
      <c r="S10" s="324"/>
      <c r="T10" s="679" t="s">
        <v>26</v>
      </c>
      <c r="U10" s="668" t="s">
        <v>22</v>
      </c>
    </row>
    <row r="11" spans="1:21" ht="34.5" customHeight="1">
      <c r="A11" s="669"/>
      <c r="B11" s="671"/>
      <c r="C11" s="669"/>
      <c r="D11" s="669"/>
      <c r="E11" s="671"/>
      <c r="F11" s="671"/>
      <c r="G11" s="669"/>
      <c r="H11" s="323" t="s">
        <v>3</v>
      </c>
      <c r="I11" s="322" t="s">
        <v>4</v>
      </c>
      <c r="J11" s="322" t="s">
        <v>5</v>
      </c>
      <c r="K11" s="322" t="s">
        <v>6</v>
      </c>
      <c r="L11" s="322" t="s">
        <v>7</v>
      </c>
      <c r="M11" s="320" t="s">
        <v>8</v>
      </c>
      <c r="N11" s="321" t="s">
        <v>9</v>
      </c>
      <c r="O11" s="321" t="s">
        <v>14</v>
      </c>
      <c r="P11" s="321" t="s">
        <v>23</v>
      </c>
      <c r="Q11" s="321" t="s">
        <v>13</v>
      </c>
      <c r="R11" s="320" t="s">
        <v>173</v>
      </c>
      <c r="S11" s="320" t="s">
        <v>15</v>
      </c>
      <c r="T11" s="680"/>
      <c r="U11" s="669"/>
    </row>
    <row r="12" spans="1:21" ht="72" customHeight="1">
      <c r="A12" s="672" t="s">
        <v>422</v>
      </c>
      <c r="B12" s="312" t="s">
        <v>421</v>
      </c>
      <c r="C12" s="309" t="s">
        <v>420</v>
      </c>
      <c r="D12" s="611" t="s">
        <v>419</v>
      </c>
      <c r="E12" s="316">
        <v>16</v>
      </c>
      <c r="F12" s="310">
        <v>4</v>
      </c>
      <c r="G12" s="309" t="s">
        <v>418</v>
      </c>
      <c r="H12" s="306">
        <v>2</v>
      </c>
      <c r="I12" s="306"/>
      <c r="J12" s="306">
        <v>2</v>
      </c>
      <c r="K12" s="306"/>
      <c r="L12" s="306">
        <f aca="true" t="shared" si="0" ref="L12:L17">SUM(H12:K12)</f>
        <v>4</v>
      </c>
      <c r="M12" s="319"/>
      <c r="N12" s="318"/>
      <c r="O12" s="303"/>
      <c r="P12" s="304"/>
      <c r="Q12" s="318"/>
      <c r="R12" s="318"/>
      <c r="S12" s="303"/>
      <c r="T12" s="302" t="s">
        <v>188</v>
      </c>
      <c r="U12" s="317"/>
    </row>
    <row r="13" spans="1:21" ht="70.5" customHeight="1">
      <c r="A13" s="673"/>
      <c r="B13" s="312" t="s">
        <v>417</v>
      </c>
      <c r="C13" s="309" t="s">
        <v>416</v>
      </c>
      <c r="D13" s="306" t="s">
        <v>415</v>
      </c>
      <c r="E13" s="316">
        <v>4</v>
      </c>
      <c r="F13" s="310">
        <v>1</v>
      </c>
      <c r="G13" s="309" t="s">
        <v>414</v>
      </c>
      <c r="H13" s="301"/>
      <c r="I13" s="306"/>
      <c r="J13" s="306">
        <v>1</v>
      </c>
      <c r="K13" s="306"/>
      <c r="L13" s="306">
        <f t="shared" si="0"/>
        <v>1</v>
      </c>
      <c r="M13" s="315"/>
      <c r="N13" s="305"/>
      <c r="O13" s="303"/>
      <c r="P13" s="304"/>
      <c r="Q13" s="305"/>
      <c r="R13" s="305"/>
      <c r="S13" s="303"/>
      <c r="T13" s="302" t="s">
        <v>188</v>
      </c>
      <c r="U13" s="301"/>
    </row>
    <row r="14" spans="1:21" ht="55.5" customHeight="1">
      <c r="A14" s="673"/>
      <c r="B14" s="312" t="s">
        <v>413</v>
      </c>
      <c r="C14" s="309" t="s">
        <v>412</v>
      </c>
      <c r="D14" s="306" t="s">
        <v>411</v>
      </c>
      <c r="E14" s="313">
        <v>16</v>
      </c>
      <c r="F14" s="310">
        <v>4</v>
      </c>
      <c r="G14" s="309" t="s">
        <v>410</v>
      </c>
      <c r="H14" s="306"/>
      <c r="I14" s="301">
        <v>1</v>
      </c>
      <c r="J14" s="301">
        <v>1</v>
      </c>
      <c r="K14" s="301">
        <v>2</v>
      </c>
      <c r="L14" s="306">
        <f t="shared" si="0"/>
        <v>4</v>
      </c>
      <c r="M14" s="305"/>
      <c r="N14" s="305"/>
      <c r="O14" s="303"/>
      <c r="P14" s="304"/>
      <c r="Q14" s="305"/>
      <c r="R14" s="305"/>
      <c r="S14" s="303"/>
      <c r="T14" s="302" t="s">
        <v>188</v>
      </c>
      <c r="U14" s="301"/>
    </row>
    <row r="15" spans="1:21" ht="120.75" customHeight="1">
      <c r="A15" s="673"/>
      <c r="B15" s="312" t="s">
        <v>409</v>
      </c>
      <c r="C15" s="314" t="s">
        <v>408</v>
      </c>
      <c r="D15" s="306" t="s">
        <v>407</v>
      </c>
      <c r="E15" s="313">
        <v>2</v>
      </c>
      <c r="F15" s="310">
        <v>2</v>
      </c>
      <c r="G15" s="309" t="s">
        <v>406</v>
      </c>
      <c r="H15" s="306">
        <v>2</v>
      </c>
      <c r="I15" s="306"/>
      <c r="J15" s="308"/>
      <c r="K15" s="308"/>
      <c r="L15" s="306">
        <f t="shared" si="0"/>
        <v>2</v>
      </c>
      <c r="M15" s="304"/>
      <c r="N15" s="305"/>
      <c r="O15" s="303"/>
      <c r="P15" s="304"/>
      <c r="Q15" s="304"/>
      <c r="R15" s="304"/>
      <c r="S15" s="303"/>
      <c r="T15" s="302" t="s">
        <v>188</v>
      </c>
      <c r="U15" s="301" t="s">
        <v>405</v>
      </c>
    </row>
    <row r="16" spans="1:21" ht="63" customHeight="1">
      <c r="A16" s="673"/>
      <c r="B16" s="312" t="s">
        <v>404</v>
      </c>
      <c r="C16" s="314" t="s">
        <v>403</v>
      </c>
      <c r="D16" s="306" t="s">
        <v>402</v>
      </c>
      <c r="E16" s="313">
        <v>5</v>
      </c>
      <c r="F16" s="310">
        <v>5</v>
      </c>
      <c r="G16" s="309" t="s">
        <v>401</v>
      </c>
      <c r="H16" s="306">
        <v>5</v>
      </c>
      <c r="I16" s="306"/>
      <c r="J16" s="308"/>
      <c r="K16" s="308"/>
      <c r="L16" s="306">
        <f t="shared" si="0"/>
        <v>5</v>
      </c>
      <c r="M16" s="304"/>
      <c r="N16" s="305"/>
      <c r="O16" s="303"/>
      <c r="P16" s="304"/>
      <c r="Q16" s="304"/>
      <c r="R16" s="304"/>
      <c r="S16" s="303"/>
      <c r="T16" s="302" t="s">
        <v>188</v>
      </c>
      <c r="U16" s="301" t="s">
        <v>400</v>
      </c>
    </row>
    <row r="17" spans="1:21" ht="89.25" customHeight="1">
      <c r="A17" s="674"/>
      <c r="B17" s="312" t="s">
        <v>399</v>
      </c>
      <c r="C17" s="309" t="s">
        <v>398</v>
      </c>
      <c r="D17" s="306" t="s">
        <v>397</v>
      </c>
      <c r="E17" s="311">
        <v>12</v>
      </c>
      <c r="F17" s="310">
        <v>3</v>
      </c>
      <c r="G17" s="309" t="s">
        <v>396</v>
      </c>
      <c r="H17" s="308"/>
      <c r="I17" s="306"/>
      <c r="J17" s="307">
        <v>1</v>
      </c>
      <c r="K17" s="306">
        <v>2</v>
      </c>
      <c r="L17" s="306">
        <f t="shared" si="0"/>
        <v>3</v>
      </c>
      <c r="M17" s="304"/>
      <c r="N17" s="305"/>
      <c r="O17" s="303"/>
      <c r="P17" s="304"/>
      <c r="Q17" s="304"/>
      <c r="R17" s="304"/>
      <c r="S17" s="303"/>
      <c r="T17" s="302" t="s">
        <v>188</v>
      </c>
      <c r="U17" s="301"/>
    </row>
    <row r="18" spans="1:21" ht="12.75">
      <c r="A18" s="244"/>
      <c r="B18" s="283"/>
      <c r="C18" s="248"/>
      <c r="D18" s="248"/>
      <c r="E18" s="300"/>
      <c r="F18" s="299"/>
      <c r="G18" s="244"/>
      <c r="H18" s="244"/>
      <c r="I18" s="244"/>
      <c r="J18" s="244"/>
      <c r="K18" s="244"/>
      <c r="L18" s="281"/>
      <c r="M18" s="276"/>
      <c r="N18" s="276"/>
      <c r="O18" s="298"/>
      <c r="P18" s="297"/>
      <c r="Q18" s="276"/>
      <c r="R18" s="276"/>
      <c r="S18" s="296"/>
      <c r="T18" s="250"/>
      <c r="U18" s="268"/>
    </row>
    <row r="19" spans="1:21" ht="39.75" customHeight="1">
      <c r="A19" s="665" t="s">
        <v>395</v>
      </c>
      <c r="B19" s="235" t="s">
        <v>394</v>
      </c>
      <c r="C19" s="234" t="s">
        <v>393</v>
      </c>
      <c r="D19" s="234" t="s">
        <v>392</v>
      </c>
      <c r="E19" s="231">
        <v>40</v>
      </c>
      <c r="F19" s="227">
        <v>10</v>
      </c>
      <c r="G19" s="261" t="s">
        <v>391</v>
      </c>
      <c r="H19" s="294">
        <v>3</v>
      </c>
      <c r="I19" s="294">
        <v>2</v>
      </c>
      <c r="J19" s="234">
        <v>3</v>
      </c>
      <c r="K19" s="294">
        <v>2</v>
      </c>
      <c r="L19" s="234">
        <f>SUM(H19:K19)</f>
        <v>10</v>
      </c>
      <c r="M19" s="229"/>
      <c r="N19" s="229"/>
      <c r="O19" s="237"/>
      <c r="P19" s="255"/>
      <c r="Q19" s="255"/>
      <c r="R19" s="255"/>
      <c r="S19" s="237"/>
      <c r="T19" s="277" t="s">
        <v>188</v>
      </c>
      <c r="U19" s="293"/>
    </row>
    <row r="20" spans="1:21" ht="66" customHeight="1">
      <c r="A20" s="665"/>
      <c r="B20" s="235" t="s">
        <v>390</v>
      </c>
      <c r="C20" s="261" t="s">
        <v>389</v>
      </c>
      <c r="D20" s="241" t="s">
        <v>388</v>
      </c>
      <c r="E20" s="231">
        <v>40</v>
      </c>
      <c r="F20" s="295">
        <v>10</v>
      </c>
      <c r="G20" s="261" t="s">
        <v>387</v>
      </c>
      <c r="H20" s="294">
        <v>2</v>
      </c>
      <c r="I20" s="294">
        <v>2</v>
      </c>
      <c r="J20" s="294">
        <v>3</v>
      </c>
      <c r="K20" s="234">
        <v>3</v>
      </c>
      <c r="L20" s="234">
        <f>SUM(H20:K20)</f>
        <v>10</v>
      </c>
      <c r="M20" s="255"/>
      <c r="N20" s="255"/>
      <c r="O20" s="237"/>
      <c r="P20" s="255"/>
      <c r="Q20" s="255"/>
      <c r="R20" s="255"/>
      <c r="S20" s="237"/>
      <c r="T20" s="277" t="s">
        <v>188</v>
      </c>
      <c r="U20" s="293"/>
    </row>
    <row r="21" spans="1:21" ht="106.5" customHeight="1">
      <c r="A21" s="666"/>
      <c r="B21" s="235" t="s">
        <v>386</v>
      </c>
      <c r="C21" s="258" t="s">
        <v>385</v>
      </c>
      <c r="D21" s="234" t="s">
        <v>339</v>
      </c>
      <c r="E21" s="252">
        <v>1</v>
      </c>
      <c r="F21" s="227"/>
      <c r="G21" s="261" t="s">
        <v>384</v>
      </c>
      <c r="H21" s="294"/>
      <c r="I21" s="294"/>
      <c r="J21" s="294"/>
      <c r="K21" s="234">
        <v>1</v>
      </c>
      <c r="L21" s="234">
        <f>SUM(H21:K21)</f>
        <v>1</v>
      </c>
      <c r="M21" s="4"/>
      <c r="N21" s="4"/>
      <c r="O21" s="237"/>
      <c r="P21" s="4"/>
      <c r="Q21" s="4"/>
      <c r="R21" s="4"/>
      <c r="S21" s="237"/>
      <c r="T21" s="277" t="s">
        <v>188</v>
      </c>
      <c r="U21" s="293"/>
    </row>
    <row r="22" spans="1:21" ht="15.75" customHeight="1">
      <c r="A22" s="284"/>
      <c r="B22" s="283"/>
      <c r="C22" s="248"/>
      <c r="D22" s="248"/>
      <c r="E22" s="249"/>
      <c r="F22" s="248"/>
      <c r="G22" s="244"/>
      <c r="H22" s="244"/>
      <c r="I22" s="244"/>
      <c r="J22" s="244"/>
      <c r="K22" s="244"/>
      <c r="L22" s="281"/>
      <c r="M22" s="292"/>
      <c r="N22" s="292"/>
      <c r="O22" s="291"/>
      <c r="P22" s="292"/>
      <c r="Q22" s="292"/>
      <c r="R22" s="292"/>
      <c r="S22" s="291"/>
      <c r="T22" s="250"/>
      <c r="U22" s="244"/>
    </row>
    <row r="23" spans="1:21" ht="79.5" customHeight="1">
      <c r="A23" s="667" t="s">
        <v>383</v>
      </c>
      <c r="B23" s="235" t="s">
        <v>382</v>
      </c>
      <c r="C23" s="261" t="s">
        <v>381</v>
      </c>
      <c r="D23" s="234" t="s">
        <v>380</v>
      </c>
      <c r="E23" s="279">
        <v>16</v>
      </c>
      <c r="F23" s="262">
        <v>4</v>
      </c>
      <c r="G23" s="261" t="s">
        <v>379</v>
      </c>
      <c r="H23" s="232"/>
      <c r="I23" s="232"/>
      <c r="J23" s="232">
        <v>2</v>
      </c>
      <c r="K23" s="232">
        <v>2</v>
      </c>
      <c r="L23" s="234">
        <f>SUM(H23:K23)</f>
        <v>4</v>
      </c>
      <c r="M23" s="255"/>
      <c r="N23" s="255"/>
      <c r="O23" s="237"/>
      <c r="P23" s="255"/>
      <c r="Q23" s="255"/>
      <c r="R23" s="255"/>
      <c r="S23" s="237"/>
      <c r="T23" s="277" t="s">
        <v>188</v>
      </c>
      <c r="U23" s="226"/>
    </row>
    <row r="24" spans="1:21" ht="81" customHeight="1">
      <c r="A24" s="665"/>
      <c r="B24" s="235" t="s">
        <v>378</v>
      </c>
      <c r="C24" s="261" t="s">
        <v>377</v>
      </c>
      <c r="D24" s="234" t="s">
        <v>376</v>
      </c>
      <c r="E24" s="231">
        <v>100</v>
      </c>
      <c r="F24" s="227">
        <v>25</v>
      </c>
      <c r="G24" s="261" t="s">
        <v>368</v>
      </c>
      <c r="H24" s="232"/>
      <c r="I24" s="232"/>
      <c r="J24" s="232">
        <v>10</v>
      </c>
      <c r="K24" s="232">
        <v>15</v>
      </c>
      <c r="L24" s="234">
        <f>SUM(H24:K24)</f>
        <v>25</v>
      </c>
      <c r="M24" s="4"/>
      <c r="N24" s="4"/>
      <c r="O24" s="237"/>
      <c r="P24" s="4"/>
      <c r="Q24" s="4"/>
      <c r="R24" s="4"/>
      <c r="S24" s="237"/>
      <c r="T24" s="277" t="s">
        <v>188</v>
      </c>
      <c r="U24" s="226"/>
    </row>
    <row r="25" spans="1:21" ht="60.75" customHeight="1">
      <c r="A25" s="665"/>
      <c r="B25" s="235" t="s">
        <v>375</v>
      </c>
      <c r="C25" s="261" t="s">
        <v>374</v>
      </c>
      <c r="D25" s="234" t="s">
        <v>373</v>
      </c>
      <c r="E25" s="252">
        <v>16</v>
      </c>
      <c r="F25" s="227">
        <v>4</v>
      </c>
      <c r="G25" s="261" t="s">
        <v>372</v>
      </c>
      <c r="H25" s="232"/>
      <c r="I25" s="232"/>
      <c r="J25" s="232"/>
      <c r="K25" s="232"/>
      <c r="L25" s="234"/>
      <c r="M25" s="255"/>
      <c r="N25" s="255"/>
      <c r="O25" s="237"/>
      <c r="P25" s="255"/>
      <c r="Q25" s="255"/>
      <c r="R25" s="255"/>
      <c r="S25" s="237"/>
      <c r="T25" s="277" t="s">
        <v>188</v>
      </c>
      <c r="U25" s="226"/>
    </row>
    <row r="26" spans="1:21" ht="130.5" customHeight="1">
      <c r="A26" s="666"/>
      <c r="B26" s="235" t="s">
        <v>371</v>
      </c>
      <c r="C26" s="258" t="s">
        <v>370</v>
      </c>
      <c r="D26" s="234" t="s">
        <v>369</v>
      </c>
      <c r="E26" s="252">
        <v>100</v>
      </c>
      <c r="F26" s="227">
        <v>25</v>
      </c>
      <c r="G26" s="261" t="s">
        <v>368</v>
      </c>
      <c r="H26" s="290"/>
      <c r="I26" s="290"/>
      <c r="J26" s="290">
        <v>10</v>
      </c>
      <c r="K26" s="290">
        <v>15</v>
      </c>
      <c r="L26" s="234">
        <f>SUM(H26:K26)</f>
        <v>25</v>
      </c>
      <c r="M26" s="229"/>
      <c r="N26" s="229"/>
      <c r="O26" s="237"/>
      <c r="P26" s="229"/>
      <c r="Q26" s="229"/>
      <c r="R26" s="229"/>
      <c r="S26" s="237"/>
      <c r="T26" s="277" t="s">
        <v>188</v>
      </c>
      <c r="U26" s="289"/>
    </row>
    <row r="27" spans="1:21" ht="16.5" customHeight="1">
      <c r="A27" s="284"/>
      <c r="B27" s="283"/>
      <c r="C27" s="288"/>
      <c r="D27" s="248"/>
      <c r="E27" s="249"/>
      <c r="F27" s="248"/>
      <c r="G27" s="284"/>
      <c r="H27" s="244"/>
      <c r="I27" s="244"/>
      <c r="J27" s="244"/>
      <c r="K27" s="244"/>
      <c r="L27" s="281"/>
      <c r="M27" s="287"/>
      <c r="N27" s="287"/>
      <c r="O27" s="286"/>
      <c r="P27" s="287"/>
      <c r="Q27" s="287"/>
      <c r="R27" s="287"/>
      <c r="S27" s="286"/>
      <c r="T27" s="250"/>
      <c r="U27" s="244"/>
    </row>
    <row r="28" spans="1:21" ht="79.5" customHeight="1">
      <c r="A28" s="667" t="s">
        <v>367</v>
      </c>
      <c r="B28" s="278" t="s">
        <v>366</v>
      </c>
      <c r="C28" s="261" t="s">
        <v>365</v>
      </c>
      <c r="D28" s="234" t="s">
        <v>364</v>
      </c>
      <c r="E28" s="279">
        <v>100</v>
      </c>
      <c r="F28" s="262">
        <v>25</v>
      </c>
      <c r="G28" s="261" t="s">
        <v>363</v>
      </c>
      <c r="H28" s="232"/>
      <c r="I28" s="232"/>
      <c r="J28" s="232">
        <v>10</v>
      </c>
      <c r="K28" s="232">
        <v>15</v>
      </c>
      <c r="L28" s="234">
        <f>SUM(H28:K28)</f>
        <v>25</v>
      </c>
      <c r="M28" s="285"/>
      <c r="N28" s="229"/>
      <c r="O28" s="237"/>
      <c r="P28" s="229"/>
      <c r="Q28" s="229"/>
      <c r="R28" s="229"/>
      <c r="S28" s="237"/>
      <c r="T28" s="277" t="s">
        <v>188</v>
      </c>
      <c r="U28" s="226"/>
    </row>
    <row r="29" spans="1:21" ht="75" customHeight="1">
      <c r="A29" s="665"/>
      <c r="B29" s="278" t="s">
        <v>362</v>
      </c>
      <c r="C29" s="261" t="s">
        <v>361</v>
      </c>
      <c r="D29" s="234" t="s">
        <v>360</v>
      </c>
      <c r="E29" s="231">
        <v>1</v>
      </c>
      <c r="F29" s="227"/>
      <c r="G29" s="261" t="s">
        <v>359</v>
      </c>
      <c r="H29" s="232"/>
      <c r="I29" s="232"/>
      <c r="J29" s="232"/>
      <c r="K29" s="232">
        <v>1</v>
      </c>
      <c r="L29" s="234">
        <f>SUM(H29:K29)</f>
        <v>1</v>
      </c>
      <c r="M29" s="256"/>
      <c r="N29" s="229"/>
      <c r="O29" s="237"/>
      <c r="P29" s="229"/>
      <c r="Q29" s="229"/>
      <c r="R29" s="229"/>
      <c r="S29" s="237"/>
      <c r="T29" s="277" t="s">
        <v>188</v>
      </c>
      <c r="U29" s="226"/>
    </row>
    <row r="30" spans="1:21" ht="93.75" customHeight="1">
      <c r="A30" s="665"/>
      <c r="B30" s="278" t="s">
        <v>358</v>
      </c>
      <c r="C30" s="261" t="s">
        <v>357</v>
      </c>
      <c r="D30" s="234" t="s">
        <v>356</v>
      </c>
      <c r="E30" s="252">
        <v>8</v>
      </c>
      <c r="F30" s="227">
        <v>2</v>
      </c>
      <c r="G30" s="261" t="s">
        <v>355</v>
      </c>
      <c r="H30" s="232"/>
      <c r="I30" s="232"/>
      <c r="J30" s="232">
        <v>1</v>
      </c>
      <c r="K30" s="232">
        <v>1</v>
      </c>
      <c r="L30" s="234">
        <f>SUM(H30:K30)</f>
        <v>2</v>
      </c>
      <c r="M30" s="229"/>
      <c r="N30" s="229"/>
      <c r="O30" s="237"/>
      <c r="P30" s="229"/>
      <c r="Q30" s="229"/>
      <c r="R30" s="229"/>
      <c r="S30" s="237"/>
      <c r="T30" s="277" t="s">
        <v>188</v>
      </c>
      <c r="U30" s="226"/>
    </row>
    <row r="31" spans="1:21" ht="93.75" customHeight="1">
      <c r="A31" s="666"/>
      <c r="B31" s="278" t="s">
        <v>354</v>
      </c>
      <c r="C31" s="258" t="s">
        <v>353</v>
      </c>
      <c r="D31" s="234" t="s">
        <v>352</v>
      </c>
      <c r="E31" s="252">
        <v>12</v>
      </c>
      <c r="F31" s="227">
        <v>3</v>
      </c>
      <c r="G31" s="261" t="s">
        <v>351</v>
      </c>
      <c r="H31" s="232"/>
      <c r="I31" s="232"/>
      <c r="J31" s="232">
        <v>1</v>
      </c>
      <c r="K31" s="232">
        <v>2</v>
      </c>
      <c r="L31" s="234">
        <f>SUM(H31:K31)</f>
        <v>3</v>
      </c>
      <c r="M31" s="255"/>
      <c r="N31" s="255"/>
      <c r="O31" s="237"/>
      <c r="P31" s="255"/>
      <c r="Q31" s="255"/>
      <c r="R31" s="255"/>
      <c r="S31" s="237"/>
      <c r="T31" s="277" t="s">
        <v>188</v>
      </c>
      <c r="U31" s="226"/>
    </row>
    <row r="32" spans="1:21" ht="15.75" customHeight="1">
      <c r="A32" s="284"/>
      <c r="B32" s="283"/>
      <c r="C32" s="248"/>
      <c r="D32" s="248"/>
      <c r="E32" s="249"/>
      <c r="F32" s="248"/>
      <c r="G32" s="244"/>
      <c r="H32" s="282"/>
      <c r="I32" s="282"/>
      <c r="J32" s="282"/>
      <c r="K32" s="282"/>
      <c r="L32" s="281"/>
      <c r="M32" s="276"/>
      <c r="N32" s="276"/>
      <c r="O32" s="280"/>
      <c r="P32" s="276"/>
      <c r="Q32" s="276"/>
      <c r="R32" s="276"/>
      <c r="S32" s="280"/>
      <c r="T32" s="250"/>
      <c r="U32" s="244"/>
    </row>
    <row r="33" spans="1:21" ht="63.75" customHeight="1">
      <c r="A33" s="667" t="s">
        <v>350</v>
      </c>
      <c r="B33" s="278" t="s">
        <v>349</v>
      </c>
      <c r="C33" s="261" t="s">
        <v>348</v>
      </c>
      <c r="D33" s="234" t="s">
        <v>347</v>
      </c>
      <c r="E33" s="231">
        <v>100</v>
      </c>
      <c r="F33" s="227">
        <v>25</v>
      </c>
      <c r="G33" s="261" t="s">
        <v>346</v>
      </c>
      <c r="H33" s="232"/>
      <c r="I33" s="232"/>
      <c r="J33" s="232">
        <v>10</v>
      </c>
      <c r="K33" s="232">
        <v>15</v>
      </c>
      <c r="L33" s="234">
        <f>SUM(H33:K33)</f>
        <v>25</v>
      </c>
      <c r="M33" s="229"/>
      <c r="N33" s="229"/>
      <c r="O33" s="237"/>
      <c r="P33" s="229"/>
      <c r="Q33" s="229"/>
      <c r="R33" s="229"/>
      <c r="S33" s="237"/>
      <c r="T33" s="277" t="s">
        <v>188</v>
      </c>
      <c r="U33" s="226"/>
    </row>
    <row r="34" spans="1:21" ht="65.25" customHeight="1">
      <c r="A34" s="665"/>
      <c r="B34" s="278" t="s">
        <v>345</v>
      </c>
      <c r="C34" s="261" t="s">
        <v>344</v>
      </c>
      <c r="D34" s="234" t="s">
        <v>343</v>
      </c>
      <c r="E34" s="231">
        <v>8</v>
      </c>
      <c r="F34" s="227">
        <v>2</v>
      </c>
      <c r="G34" s="261" t="s">
        <v>342</v>
      </c>
      <c r="H34" s="232"/>
      <c r="I34" s="232"/>
      <c r="J34" s="232">
        <v>1</v>
      </c>
      <c r="K34" s="232">
        <v>1</v>
      </c>
      <c r="L34" s="234">
        <f>SUM(H34:K34)</f>
        <v>2</v>
      </c>
      <c r="M34" s="255"/>
      <c r="N34" s="255"/>
      <c r="O34" s="237"/>
      <c r="P34" s="255"/>
      <c r="Q34" s="255"/>
      <c r="R34" s="255"/>
      <c r="S34" s="237"/>
      <c r="T34" s="277" t="s">
        <v>188</v>
      </c>
      <c r="U34" s="226"/>
    </row>
    <row r="35" spans="1:21" ht="92.25" customHeight="1">
      <c r="A35" s="666"/>
      <c r="B35" s="278" t="s">
        <v>341</v>
      </c>
      <c r="C35" s="261" t="s">
        <v>340</v>
      </c>
      <c r="D35" s="234" t="s">
        <v>339</v>
      </c>
      <c r="E35" s="252">
        <v>2</v>
      </c>
      <c r="F35" s="227"/>
      <c r="G35" s="261" t="s">
        <v>338</v>
      </c>
      <c r="H35" s="232"/>
      <c r="I35" s="232"/>
      <c r="J35" s="232"/>
      <c r="K35" s="232"/>
      <c r="L35" s="234">
        <f>SUM(H35:K35)</f>
        <v>0</v>
      </c>
      <c r="M35" s="236"/>
      <c r="N35" s="236"/>
      <c r="O35" s="237"/>
      <c r="P35" s="236"/>
      <c r="Q35" s="236"/>
      <c r="R35" s="236"/>
      <c r="S35" s="237"/>
      <c r="T35" s="277" t="s">
        <v>188</v>
      </c>
      <c r="U35" s="226"/>
    </row>
    <row r="36" spans="1:21" ht="24.75" customHeight="1">
      <c r="A36" s="284"/>
      <c r="B36" s="283"/>
      <c r="C36" s="248"/>
      <c r="D36" s="248"/>
      <c r="E36" s="249"/>
      <c r="F36" s="248"/>
      <c r="G36" s="244"/>
      <c r="H36" s="282"/>
      <c r="I36" s="282"/>
      <c r="J36" s="282"/>
      <c r="K36" s="282"/>
      <c r="L36" s="281"/>
      <c r="M36" s="276"/>
      <c r="N36" s="276"/>
      <c r="O36" s="280"/>
      <c r="P36" s="276"/>
      <c r="Q36" s="276"/>
      <c r="R36" s="276"/>
      <c r="S36" s="280"/>
      <c r="T36" s="250"/>
      <c r="U36" s="244"/>
    </row>
    <row r="37" spans="1:21" ht="57.75" customHeight="1">
      <c r="A37" s="667" t="s">
        <v>337</v>
      </c>
      <c r="B37" s="278" t="s">
        <v>336</v>
      </c>
      <c r="C37" s="261" t="s">
        <v>335</v>
      </c>
      <c r="D37" s="234" t="s">
        <v>334</v>
      </c>
      <c r="E37" s="279">
        <v>1</v>
      </c>
      <c r="F37" s="262"/>
      <c r="G37" s="261" t="s">
        <v>333</v>
      </c>
      <c r="H37" s="232">
        <v>1</v>
      </c>
      <c r="I37" s="232"/>
      <c r="J37" s="232"/>
      <c r="K37" s="232"/>
      <c r="L37" s="234">
        <f>SUM(H37:K37)</f>
        <v>1</v>
      </c>
      <c r="M37" s="236"/>
      <c r="N37" s="236"/>
      <c r="O37" s="237"/>
      <c r="P37" s="236"/>
      <c r="Q37" s="236"/>
      <c r="R37" s="236"/>
      <c r="S37" s="237"/>
      <c r="T37" s="277" t="s">
        <v>188</v>
      </c>
      <c r="U37" s="226" t="s">
        <v>332</v>
      </c>
    </row>
    <row r="38" spans="1:21" ht="63.75">
      <c r="A38" s="665"/>
      <c r="B38" s="278" t="s">
        <v>331</v>
      </c>
      <c r="C38" s="261" t="s">
        <v>330</v>
      </c>
      <c r="D38" s="234" t="s">
        <v>329</v>
      </c>
      <c r="E38" s="231">
        <v>10</v>
      </c>
      <c r="F38" s="227">
        <v>2</v>
      </c>
      <c r="G38" s="261" t="s">
        <v>328</v>
      </c>
      <c r="H38" s="232"/>
      <c r="I38" s="232"/>
      <c r="J38" s="232"/>
      <c r="K38" s="232">
        <v>2</v>
      </c>
      <c r="L38" s="234">
        <f>SUM(H38:K38)</f>
        <v>2</v>
      </c>
      <c r="M38" s="236"/>
      <c r="N38" s="236"/>
      <c r="O38" s="237"/>
      <c r="P38" s="236"/>
      <c r="Q38" s="236"/>
      <c r="R38" s="236"/>
      <c r="S38" s="237"/>
      <c r="T38" s="277" t="s">
        <v>188</v>
      </c>
      <c r="U38" s="226"/>
    </row>
    <row r="39" spans="1:21" ht="76.5">
      <c r="A39" s="665"/>
      <c r="B39" s="278" t="s">
        <v>327</v>
      </c>
      <c r="C39" s="261" t="s">
        <v>326</v>
      </c>
      <c r="D39" s="234" t="s">
        <v>325</v>
      </c>
      <c r="E39" s="252">
        <v>5</v>
      </c>
      <c r="F39" s="227">
        <v>2</v>
      </c>
      <c r="G39" s="261" t="s">
        <v>324</v>
      </c>
      <c r="H39" s="232">
        <v>2</v>
      </c>
      <c r="I39" s="232"/>
      <c r="J39" s="232"/>
      <c r="K39" s="232"/>
      <c r="L39" s="234">
        <f>SUM(H39:K39)</f>
        <v>2</v>
      </c>
      <c r="M39" s="236"/>
      <c r="N39" s="236"/>
      <c r="O39" s="237"/>
      <c r="P39" s="236"/>
      <c r="Q39" s="236"/>
      <c r="R39" s="236"/>
      <c r="S39" s="237"/>
      <c r="T39" s="277" t="s">
        <v>188</v>
      </c>
      <c r="U39" s="226" t="s">
        <v>323</v>
      </c>
    </row>
    <row r="40" spans="1:21" ht="102">
      <c r="A40" s="666"/>
      <c r="B40" s="278" t="s">
        <v>322</v>
      </c>
      <c r="C40" s="258" t="s">
        <v>321</v>
      </c>
      <c r="D40" s="234" t="s">
        <v>320</v>
      </c>
      <c r="E40" s="252"/>
      <c r="F40" s="227"/>
      <c r="G40" s="261" t="s">
        <v>319</v>
      </c>
      <c r="H40" s="232"/>
      <c r="I40" s="232"/>
      <c r="J40" s="232"/>
      <c r="K40" s="232"/>
      <c r="L40" s="234">
        <f>SUM(H40:K40)</f>
        <v>0</v>
      </c>
      <c r="M40" s="236"/>
      <c r="N40" s="236"/>
      <c r="O40" s="237"/>
      <c r="P40" s="236"/>
      <c r="Q40" s="236"/>
      <c r="R40" s="236"/>
      <c r="S40" s="237"/>
      <c r="T40" s="277" t="s">
        <v>318</v>
      </c>
      <c r="U40" s="226"/>
    </row>
    <row r="41" spans="1:21" ht="19.5" customHeight="1">
      <c r="A41" s="244"/>
      <c r="B41" s="250"/>
      <c r="C41" s="248"/>
      <c r="D41" s="248"/>
      <c r="E41" s="249"/>
      <c r="F41" s="248"/>
      <c r="G41" s="244"/>
      <c r="H41" s="244"/>
      <c r="I41" s="244"/>
      <c r="J41" s="244"/>
      <c r="K41" s="244"/>
      <c r="L41" s="244"/>
      <c r="M41" s="276"/>
      <c r="N41" s="276"/>
      <c r="O41" s="276"/>
      <c r="P41" s="276"/>
      <c r="Q41" s="276"/>
      <c r="R41" s="276"/>
      <c r="S41" s="245"/>
      <c r="T41" s="244"/>
      <c r="U41" s="244"/>
    </row>
    <row r="42" spans="1:21" ht="102" customHeight="1">
      <c r="A42" s="275"/>
      <c r="T42" s="269"/>
      <c r="U42" s="269"/>
    </row>
    <row r="43" spans="1:21" ht="15" customHeight="1">
      <c r="A43" s="275"/>
      <c r="T43" s="269"/>
      <c r="U43" s="269"/>
    </row>
    <row r="44" spans="1:21" ht="16.5" customHeight="1">
      <c r="A44" s="675" t="s">
        <v>317</v>
      </c>
      <c r="B44" s="675"/>
      <c r="C44" s="675"/>
      <c r="D44" s="675"/>
      <c r="E44" s="675"/>
      <c r="F44" s="675"/>
      <c r="T44" s="269"/>
      <c r="U44" s="269"/>
    </row>
    <row r="45" spans="1:21" ht="12.75">
      <c r="A45" s="225" t="s">
        <v>185</v>
      </c>
      <c r="C45" s="225" t="s">
        <v>316</v>
      </c>
      <c r="T45" s="269"/>
      <c r="U45" s="269"/>
    </row>
    <row r="46" spans="1:21" ht="12.75">
      <c r="A46" s="225" t="s">
        <v>184</v>
      </c>
      <c r="C46" s="225" t="s">
        <v>315</v>
      </c>
      <c r="T46" s="269"/>
      <c r="U46" s="269"/>
    </row>
    <row r="47" spans="1:22" ht="12.75">
      <c r="A47" s="225" t="s">
        <v>182</v>
      </c>
      <c r="C47" s="274" t="s">
        <v>314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</row>
    <row r="48" spans="1:21" ht="12.75">
      <c r="A48" s="225" t="s">
        <v>180</v>
      </c>
      <c r="D48" s="273" t="s">
        <v>313</v>
      </c>
      <c r="E48" s="273"/>
      <c r="F48" s="273"/>
      <c r="G48" s="273"/>
      <c r="H48" s="273"/>
      <c r="I48" s="273"/>
      <c r="J48" s="271"/>
      <c r="K48" s="271"/>
      <c r="L48" s="271"/>
      <c r="M48" s="271"/>
      <c r="N48" s="271"/>
      <c r="O48" s="271"/>
      <c r="P48" s="271"/>
      <c r="Q48" s="271"/>
      <c r="R48" s="271"/>
      <c r="S48" s="270"/>
      <c r="T48" s="269"/>
      <c r="U48" s="269"/>
    </row>
    <row r="49" spans="1:21" ht="12.75">
      <c r="A49" s="225" t="s">
        <v>178</v>
      </c>
      <c r="B49" s="272"/>
      <c r="C49" s="272"/>
      <c r="D49" s="272"/>
      <c r="E49" s="272"/>
      <c r="F49" s="272"/>
      <c r="G49" s="272"/>
      <c r="H49" s="272"/>
      <c r="I49" s="272"/>
      <c r="J49" s="271"/>
      <c r="K49" s="271"/>
      <c r="L49" s="271"/>
      <c r="M49" s="271"/>
      <c r="N49" s="271"/>
      <c r="O49" s="271"/>
      <c r="P49" s="271"/>
      <c r="Q49" s="271"/>
      <c r="R49" s="271"/>
      <c r="S49" s="270"/>
      <c r="T49" s="269"/>
      <c r="U49" s="269"/>
    </row>
    <row r="50" spans="1:21" ht="38.25">
      <c r="A50" s="268"/>
      <c r="B50" s="250"/>
      <c r="C50" s="248"/>
      <c r="D50" s="248"/>
      <c r="E50" s="249"/>
      <c r="F50" s="248"/>
      <c r="G50" s="244"/>
      <c r="H50" s="244"/>
      <c r="I50" s="244"/>
      <c r="J50" s="244"/>
      <c r="K50" s="244"/>
      <c r="L50" s="244"/>
      <c r="M50" s="247" t="s">
        <v>8</v>
      </c>
      <c r="N50" s="247" t="s">
        <v>9</v>
      </c>
      <c r="O50" s="247" t="s">
        <v>14</v>
      </c>
      <c r="P50" s="247" t="s">
        <v>23</v>
      </c>
      <c r="Q50" s="247" t="s">
        <v>13</v>
      </c>
      <c r="R50" s="247" t="s">
        <v>173</v>
      </c>
      <c r="S50" s="245" t="s">
        <v>15</v>
      </c>
      <c r="T50" s="244"/>
      <c r="U50" s="244"/>
    </row>
    <row r="51" spans="1:21" ht="43.5" customHeight="1">
      <c r="A51" s="661" t="s">
        <v>312</v>
      </c>
      <c r="B51" s="235" t="s">
        <v>311</v>
      </c>
      <c r="C51" s="261" t="s">
        <v>310</v>
      </c>
      <c r="D51" s="234" t="s">
        <v>309</v>
      </c>
      <c r="E51" s="231">
        <v>50</v>
      </c>
      <c r="F51" s="227">
        <v>5</v>
      </c>
      <c r="G51" s="267" t="s">
        <v>305</v>
      </c>
      <c r="H51" s="232"/>
      <c r="I51" s="232"/>
      <c r="J51" s="232"/>
      <c r="K51" s="232">
        <v>5</v>
      </c>
      <c r="L51" s="232">
        <v>5</v>
      </c>
      <c r="M51" s="236"/>
      <c r="N51" s="236"/>
      <c r="O51" s="230"/>
      <c r="P51" s="236"/>
      <c r="Q51" s="236"/>
      <c r="R51" s="236"/>
      <c r="S51" s="228">
        <f>M51+N51+O51+P51+Q51+R51</f>
        <v>0</v>
      </c>
      <c r="T51" s="227" t="s">
        <v>188</v>
      </c>
      <c r="U51" s="226"/>
    </row>
    <row r="52" spans="1:21" ht="40.5" customHeight="1">
      <c r="A52" s="662"/>
      <c r="B52" s="235" t="s">
        <v>308</v>
      </c>
      <c r="C52" s="261" t="s">
        <v>307</v>
      </c>
      <c r="D52" s="234" t="s">
        <v>306</v>
      </c>
      <c r="E52" s="231">
        <v>50</v>
      </c>
      <c r="F52" s="227">
        <v>5</v>
      </c>
      <c r="G52" s="267" t="s">
        <v>305</v>
      </c>
      <c r="H52" s="232"/>
      <c r="I52" s="232"/>
      <c r="J52" s="232"/>
      <c r="K52" s="232">
        <v>5</v>
      </c>
      <c r="L52" s="232">
        <v>5</v>
      </c>
      <c r="M52" s="236"/>
      <c r="N52" s="236"/>
      <c r="O52" s="230"/>
      <c r="P52" s="236"/>
      <c r="Q52" s="236"/>
      <c r="R52" s="236"/>
      <c r="S52" s="228">
        <f>M52+N52+O52+P52+Q52+R52</f>
        <v>0</v>
      </c>
      <c r="T52" s="227" t="s">
        <v>188</v>
      </c>
      <c r="U52" s="226"/>
    </row>
    <row r="53" spans="1:21" ht="75.75" customHeight="1">
      <c r="A53" s="662"/>
      <c r="B53" s="235" t="s">
        <v>304</v>
      </c>
      <c r="C53" s="261" t="s">
        <v>303</v>
      </c>
      <c r="D53" s="234" t="s">
        <v>302</v>
      </c>
      <c r="E53" s="266">
        <v>0.98</v>
      </c>
      <c r="F53" s="227">
        <v>1</v>
      </c>
      <c r="G53" s="239" t="s">
        <v>301</v>
      </c>
      <c r="H53" s="232">
        <v>1</v>
      </c>
      <c r="I53" s="232"/>
      <c r="J53" s="232"/>
      <c r="K53" s="232"/>
      <c r="L53" s="232">
        <v>1</v>
      </c>
      <c r="M53" s="236"/>
      <c r="N53" s="236"/>
      <c r="O53" s="230"/>
      <c r="P53" s="236"/>
      <c r="Q53" s="236"/>
      <c r="R53" s="236"/>
      <c r="S53" s="228">
        <f>M53+N53+O53+P53+Q53+R53</f>
        <v>0</v>
      </c>
      <c r="T53" s="227" t="s">
        <v>188</v>
      </c>
      <c r="U53" s="226"/>
    </row>
    <row r="54" spans="1:21" ht="89.25" customHeight="1">
      <c r="A54" s="662"/>
      <c r="B54" s="235" t="s">
        <v>300</v>
      </c>
      <c r="C54" s="258" t="s">
        <v>299</v>
      </c>
      <c r="D54" s="7" t="s">
        <v>298</v>
      </c>
      <c r="E54" s="265">
        <v>10</v>
      </c>
      <c r="F54" s="227">
        <v>3</v>
      </c>
      <c r="G54" s="233" t="s">
        <v>297</v>
      </c>
      <c r="H54" s="232">
        <v>2</v>
      </c>
      <c r="I54" s="232">
        <v>2</v>
      </c>
      <c r="J54" s="232">
        <v>3</v>
      </c>
      <c r="K54" s="232">
        <v>3</v>
      </c>
      <c r="L54" s="232">
        <v>10</v>
      </c>
      <c r="M54" s="236"/>
      <c r="N54" s="236"/>
      <c r="O54" s="230"/>
      <c r="P54" s="236"/>
      <c r="Q54" s="236"/>
      <c r="R54" s="236"/>
      <c r="S54" s="228">
        <f>M54+N54+O54+P54+Q54+R54</f>
        <v>0</v>
      </c>
      <c r="T54" s="227" t="s">
        <v>188</v>
      </c>
      <c r="U54" s="226" t="s">
        <v>296</v>
      </c>
    </row>
    <row r="55" spans="1:21" ht="61.5" customHeight="1">
      <c r="A55" s="662"/>
      <c r="B55" s="235" t="s">
        <v>295</v>
      </c>
      <c r="C55" s="258" t="s">
        <v>294</v>
      </c>
      <c r="D55" s="234" t="s">
        <v>293</v>
      </c>
      <c r="E55" s="264" t="s">
        <v>292</v>
      </c>
      <c r="F55" s="227">
        <v>50</v>
      </c>
      <c r="G55" s="233" t="s">
        <v>291</v>
      </c>
      <c r="H55" s="232">
        <v>50</v>
      </c>
      <c r="I55" s="232"/>
      <c r="J55" s="232"/>
      <c r="K55" s="232"/>
      <c r="L55" s="232">
        <v>50</v>
      </c>
      <c r="M55" s="236"/>
      <c r="N55" s="236"/>
      <c r="O55" s="230"/>
      <c r="P55" s="236"/>
      <c r="Q55" s="236"/>
      <c r="R55" s="236"/>
      <c r="S55" s="228">
        <f>M55+N55+O55+P55+Q55+R55</f>
        <v>0</v>
      </c>
      <c r="T55" s="227" t="s">
        <v>188</v>
      </c>
      <c r="U55" s="226"/>
    </row>
    <row r="56" spans="1:21" ht="100.5" customHeight="1">
      <c r="A56" s="662"/>
      <c r="B56" s="235" t="s">
        <v>290</v>
      </c>
      <c r="C56" s="258" t="s">
        <v>289</v>
      </c>
      <c r="D56" s="234" t="s">
        <v>288</v>
      </c>
      <c r="E56" s="252">
        <v>40</v>
      </c>
      <c r="F56" s="227"/>
      <c r="G56" s="233" t="s">
        <v>287</v>
      </c>
      <c r="H56" s="232"/>
      <c r="I56" s="232"/>
      <c r="J56" s="232"/>
      <c r="K56" s="232"/>
      <c r="L56" s="232"/>
      <c r="M56" s="238"/>
      <c r="N56" s="238"/>
      <c r="O56" s="230"/>
      <c r="P56" s="236"/>
      <c r="Q56" s="236"/>
      <c r="R56" s="236"/>
      <c r="S56" s="263"/>
      <c r="T56" s="227" t="s">
        <v>188</v>
      </c>
      <c r="U56" s="226" t="s">
        <v>286</v>
      </c>
    </row>
    <row r="57" spans="1:21" ht="76.5">
      <c r="A57" s="662"/>
      <c r="B57" s="235" t="s">
        <v>285</v>
      </c>
      <c r="C57" s="258" t="s">
        <v>284</v>
      </c>
      <c r="D57" s="234" t="s">
        <v>283</v>
      </c>
      <c r="E57" s="252">
        <v>10</v>
      </c>
      <c r="F57" s="262">
        <v>3</v>
      </c>
      <c r="G57" s="233" t="s">
        <v>282</v>
      </c>
      <c r="H57" s="232"/>
      <c r="I57" s="232"/>
      <c r="J57" s="232">
        <v>1</v>
      </c>
      <c r="K57" s="232">
        <v>2</v>
      </c>
      <c r="L57" s="232">
        <v>3</v>
      </c>
      <c r="M57" s="236"/>
      <c r="N57" s="230"/>
      <c r="O57" s="230"/>
      <c r="P57" s="236"/>
      <c r="Q57" s="236"/>
      <c r="R57" s="236"/>
      <c r="S57" s="228">
        <f aca="true" t="shared" si="1" ref="S57:S63">M57+N57+O57+P57+Q57+R57</f>
        <v>0</v>
      </c>
      <c r="T57" s="227" t="s">
        <v>188</v>
      </c>
      <c r="U57" s="226"/>
    </row>
    <row r="58" spans="1:21" ht="49.5" customHeight="1">
      <c r="A58" s="662"/>
      <c r="B58" s="235" t="s">
        <v>281</v>
      </c>
      <c r="C58" s="261" t="s">
        <v>280</v>
      </c>
      <c r="D58" s="234" t="s">
        <v>279</v>
      </c>
      <c r="E58" s="231">
        <v>680</v>
      </c>
      <c r="F58" s="227">
        <v>170</v>
      </c>
      <c r="G58" s="233" t="s">
        <v>278</v>
      </c>
      <c r="H58" s="232">
        <v>170</v>
      </c>
      <c r="I58" s="232"/>
      <c r="J58" s="232"/>
      <c r="K58" s="232"/>
      <c r="L58" s="232">
        <v>170</v>
      </c>
      <c r="M58" s="231"/>
      <c r="N58" s="231"/>
      <c r="O58" s="230"/>
      <c r="P58" s="229"/>
      <c r="Q58" s="229"/>
      <c r="R58" s="229"/>
      <c r="S58" s="228">
        <f t="shared" si="1"/>
        <v>0</v>
      </c>
      <c r="T58" s="227" t="s">
        <v>188</v>
      </c>
      <c r="U58" s="226" t="s">
        <v>277</v>
      </c>
    </row>
    <row r="59" spans="1:21" ht="39.75" customHeight="1">
      <c r="A59" s="662"/>
      <c r="B59" s="235" t="s">
        <v>276</v>
      </c>
      <c r="C59" s="261" t="s">
        <v>275</v>
      </c>
      <c r="D59" s="234" t="s">
        <v>274</v>
      </c>
      <c r="E59" s="231">
        <v>8000</v>
      </c>
      <c r="F59" s="227">
        <v>2000</v>
      </c>
      <c r="G59" s="253" t="s">
        <v>273</v>
      </c>
      <c r="H59" s="232">
        <v>2000</v>
      </c>
      <c r="I59" s="232"/>
      <c r="J59" s="232"/>
      <c r="K59" s="232"/>
      <c r="L59" s="232">
        <v>2000</v>
      </c>
      <c r="M59" s="230"/>
      <c r="N59" s="231"/>
      <c r="O59" s="230"/>
      <c r="P59" s="229"/>
      <c r="Q59" s="229"/>
      <c r="R59" s="229"/>
      <c r="S59" s="228">
        <f t="shared" si="1"/>
        <v>0</v>
      </c>
      <c r="T59" s="227" t="s">
        <v>188</v>
      </c>
      <c r="U59" s="226"/>
    </row>
    <row r="60" spans="1:21" ht="51" customHeight="1">
      <c r="A60" s="662"/>
      <c r="B60" s="235" t="s">
        <v>272</v>
      </c>
      <c r="C60" s="258" t="s">
        <v>271</v>
      </c>
      <c r="D60" s="234" t="s">
        <v>270</v>
      </c>
      <c r="E60" s="252">
        <v>100</v>
      </c>
      <c r="F60" s="227">
        <v>50</v>
      </c>
      <c r="G60" s="233" t="s">
        <v>269</v>
      </c>
      <c r="H60" s="232"/>
      <c r="I60" s="232">
        <v>50</v>
      </c>
      <c r="J60" s="232"/>
      <c r="K60" s="232"/>
      <c r="L60" s="232">
        <v>50</v>
      </c>
      <c r="M60" s="260"/>
      <c r="N60" s="231"/>
      <c r="O60" s="230"/>
      <c r="P60" s="229"/>
      <c r="Q60" s="229"/>
      <c r="R60" s="229"/>
      <c r="S60" s="228">
        <f t="shared" si="1"/>
        <v>0</v>
      </c>
      <c r="T60" s="227" t="s">
        <v>188</v>
      </c>
      <c r="U60" s="226"/>
    </row>
    <row r="61" spans="1:21" ht="63.75">
      <c r="A61" s="662"/>
      <c r="B61" s="235" t="s">
        <v>268</v>
      </c>
      <c r="C61" s="258" t="s">
        <v>267</v>
      </c>
      <c r="D61" s="234" t="s">
        <v>254</v>
      </c>
      <c r="E61" s="252">
        <v>8</v>
      </c>
      <c r="F61" s="227">
        <v>2</v>
      </c>
      <c r="G61" s="233" t="s">
        <v>260</v>
      </c>
      <c r="H61" s="232">
        <v>1</v>
      </c>
      <c r="I61" s="232"/>
      <c r="J61" s="232">
        <v>1</v>
      </c>
      <c r="K61" s="232"/>
      <c r="L61" s="232">
        <v>2</v>
      </c>
      <c r="M61" s="229"/>
      <c r="N61" s="231"/>
      <c r="O61" s="259"/>
      <c r="P61" s="229"/>
      <c r="Q61" s="229"/>
      <c r="R61" s="229"/>
      <c r="S61" s="228">
        <f t="shared" si="1"/>
        <v>0</v>
      </c>
      <c r="T61" s="227" t="s">
        <v>188</v>
      </c>
      <c r="U61" s="226"/>
    </row>
    <row r="62" spans="1:21" ht="63.75" customHeight="1">
      <c r="A62" s="662"/>
      <c r="B62" s="235" t="s">
        <v>266</v>
      </c>
      <c r="C62" s="258" t="s">
        <v>265</v>
      </c>
      <c r="D62" s="234" t="s">
        <v>254</v>
      </c>
      <c r="E62" s="252">
        <v>5</v>
      </c>
      <c r="F62" s="227">
        <v>1</v>
      </c>
      <c r="G62" s="233" t="s">
        <v>264</v>
      </c>
      <c r="H62" s="232"/>
      <c r="I62" s="232">
        <v>1</v>
      </c>
      <c r="J62" s="232"/>
      <c r="K62" s="232"/>
      <c r="L62" s="232">
        <v>1</v>
      </c>
      <c r="M62" s="236"/>
      <c r="N62" s="238"/>
      <c r="O62" s="230"/>
      <c r="P62" s="236"/>
      <c r="Q62" s="236"/>
      <c r="R62" s="236"/>
      <c r="S62" s="228">
        <f t="shared" si="1"/>
        <v>0</v>
      </c>
      <c r="T62" s="227" t="s">
        <v>188</v>
      </c>
      <c r="U62" s="226"/>
    </row>
    <row r="63" spans="1:21" ht="78" customHeight="1">
      <c r="A63" s="662"/>
      <c r="B63" s="235" t="s">
        <v>263</v>
      </c>
      <c r="C63" s="258" t="s">
        <v>262</v>
      </c>
      <c r="D63" s="234" t="s">
        <v>261</v>
      </c>
      <c r="E63" s="252">
        <v>8</v>
      </c>
      <c r="F63" s="227">
        <v>2</v>
      </c>
      <c r="G63" s="233" t="s">
        <v>260</v>
      </c>
      <c r="H63" s="232"/>
      <c r="I63" s="232"/>
      <c r="J63" s="232">
        <v>1</v>
      </c>
      <c r="K63" s="232">
        <v>1</v>
      </c>
      <c r="L63" s="232">
        <v>2</v>
      </c>
      <c r="M63" s="229"/>
      <c r="N63" s="231"/>
      <c r="O63" s="230"/>
      <c r="P63" s="229"/>
      <c r="Q63" s="229"/>
      <c r="R63" s="229"/>
      <c r="S63" s="228">
        <f t="shared" si="1"/>
        <v>0</v>
      </c>
      <c r="T63" s="227" t="s">
        <v>188</v>
      </c>
      <c r="U63" s="226"/>
    </row>
    <row r="64" spans="1:21" ht="76.5">
      <c r="A64" s="662"/>
      <c r="B64" s="235" t="s">
        <v>259</v>
      </c>
      <c r="C64" s="7" t="s">
        <v>258</v>
      </c>
      <c r="D64" s="234" t="s">
        <v>257</v>
      </c>
      <c r="E64" s="252">
        <v>8</v>
      </c>
      <c r="F64" s="227">
        <v>2</v>
      </c>
      <c r="G64" s="233"/>
      <c r="H64" s="232"/>
      <c r="I64" s="232"/>
      <c r="J64" s="232">
        <v>1</v>
      </c>
      <c r="K64" s="232">
        <v>1</v>
      </c>
      <c r="L64" s="232">
        <v>2</v>
      </c>
      <c r="M64" s="255"/>
      <c r="N64" s="257"/>
      <c r="O64" s="230"/>
      <c r="P64" s="255"/>
      <c r="Q64" s="255"/>
      <c r="R64" s="256"/>
      <c r="S64" s="228">
        <v>2000000</v>
      </c>
      <c r="T64" s="227" t="s">
        <v>188</v>
      </c>
      <c r="U64" s="226"/>
    </row>
    <row r="65" spans="1:21" ht="102">
      <c r="A65" s="662"/>
      <c r="B65" s="235" t="s">
        <v>256</v>
      </c>
      <c r="C65" s="7" t="s">
        <v>255</v>
      </c>
      <c r="D65" s="234" t="s">
        <v>254</v>
      </c>
      <c r="E65" s="252">
        <v>8</v>
      </c>
      <c r="F65" s="227">
        <v>3</v>
      </c>
      <c r="G65" s="233" t="s">
        <v>253</v>
      </c>
      <c r="H65" s="232"/>
      <c r="I65" s="232"/>
      <c r="J65" s="232">
        <v>1</v>
      </c>
      <c r="K65" s="232">
        <v>2</v>
      </c>
      <c r="L65" s="232">
        <v>3</v>
      </c>
      <c r="M65" s="255"/>
      <c r="N65" s="255"/>
      <c r="O65" s="230"/>
      <c r="P65" s="255"/>
      <c r="Q65" s="255"/>
      <c r="R65" s="255"/>
      <c r="S65" s="228"/>
      <c r="T65" s="227" t="s">
        <v>188</v>
      </c>
      <c r="U65" s="226"/>
    </row>
    <row r="66" spans="1:21" ht="51">
      <c r="A66" s="662"/>
      <c r="B66" s="235" t="s">
        <v>252</v>
      </c>
      <c r="C66" s="7" t="s">
        <v>251</v>
      </c>
      <c r="D66" s="234" t="s">
        <v>250</v>
      </c>
      <c r="E66" s="252">
        <v>4</v>
      </c>
      <c r="F66" s="227">
        <v>2</v>
      </c>
      <c r="G66" s="233" t="s">
        <v>249</v>
      </c>
      <c r="H66" s="232">
        <v>1</v>
      </c>
      <c r="I66" s="232"/>
      <c r="J66" s="232"/>
      <c r="K66" s="232"/>
      <c r="L66" s="232">
        <v>1</v>
      </c>
      <c r="M66" s="236"/>
      <c r="N66" s="236"/>
      <c r="O66" s="236"/>
      <c r="P66" s="236"/>
      <c r="Q66" s="236"/>
      <c r="R66" s="236"/>
      <c r="S66" s="228"/>
      <c r="T66" s="227" t="s">
        <v>188</v>
      </c>
      <c r="U66" s="226"/>
    </row>
    <row r="67" spans="1:21" ht="51">
      <c r="A67" s="662"/>
      <c r="B67" s="235" t="s">
        <v>248</v>
      </c>
      <c r="C67" s="253" t="s">
        <v>247</v>
      </c>
      <c r="D67" s="234" t="s">
        <v>246</v>
      </c>
      <c r="E67" s="231">
        <v>4</v>
      </c>
      <c r="F67" s="227">
        <v>1</v>
      </c>
      <c r="G67" s="233" t="s">
        <v>245</v>
      </c>
      <c r="H67" s="232"/>
      <c r="I67" s="232">
        <v>1</v>
      </c>
      <c r="J67" s="232"/>
      <c r="K67" s="232"/>
      <c r="L67" s="232">
        <v>1</v>
      </c>
      <c r="M67" s="236"/>
      <c r="N67" s="236"/>
      <c r="O67" s="254"/>
      <c r="P67" s="236"/>
      <c r="Q67" s="236"/>
      <c r="R67" s="236"/>
      <c r="S67" s="228"/>
      <c r="T67" s="227" t="s">
        <v>188</v>
      </c>
      <c r="U67" s="226"/>
    </row>
    <row r="68" spans="1:21" ht="76.5">
      <c r="A68" s="662"/>
      <c r="B68" s="235" t="s">
        <v>244</v>
      </c>
      <c r="C68" s="253" t="s">
        <v>243</v>
      </c>
      <c r="D68" s="234" t="s">
        <v>242</v>
      </c>
      <c r="E68" s="252">
        <v>10</v>
      </c>
      <c r="F68" s="227">
        <v>2</v>
      </c>
      <c r="G68" s="233" t="s">
        <v>241</v>
      </c>
      <c r="H68" s="232"/>
      <c r="I68" s="232">
        <v>1</v>
      </c>
      <c r="J68" s="232">
        <v>1</v>
      </c>
      <c r="K68" s="232"/>
      <c r="L68" s="232">
        <v>2</v>
      </c>
      <c r="M68" s="236"/>
      <c r="N68" s="238"/>
      <c r="O68" s="230"/>
      <c r="P68" s="236"/>
      <c r="Q68" s="236"/>
      <c r="R68" s="236"/>
      <c r="S68" s="228">
        <f>M68+N68+O68+P68+Q68+R68</f>
        <v>0</v>
      </c>
      <c r="T68" s="227" t="s">
        <v>188</v>
      </c>
      <c r="U68" s="226"/>
    </row>
    <row r="69" spans="1:21" ht="25.5" customHeight="1">
      <c r="A69" s="251"/>
      <c r="B69" s="250"/>
      <c r="C69" s="248"/>
      <c r="D69" s="248"/>
      <c r="E69" s="249"/>
      <c r="F69" s="248"/>
      <c r="G69" s="244"/>
      <c r="H69" s="244"/>
      <c r="I69" s="244"/>
      <c r="J69" s="244"/>
      <c r="K69" s="244"/>
      <c r="L69" s="244"/>
      <c r="M69" s="246" t="s">
        <v>8</v>
      </c>
      <c r="N69" s="247" t="s">
        <v>9</v>
      </c>
      <c r="O69" s="247" t="s">
        <v>14</v>
      </c>
      <c r="P69" s="247" t="s">
        <v>23</v>
      </c>
      <c r="Q69" s="247" t="s">
        <v>13</v>
      </c>
      <c r="R69" s="246" t="s">
        <v>173</v>
      </c>
      <c r="S69" s="245" t="s">
        <v>15</v>
      </c>
      <c r="T69" s="244"/>
      <c r="U69" s="244"/>
    </row>
    <row r="70" spans="1:21" ht="140.25">
      <c r="A70" s="243"/>
      <c r="B70" s="235" t="s">
        <v>240</v>
      </c>
      <c r="C70" s="234" t="s">
        <v>239</v>
      </c>
      <c r="D70" s="234" t="s">
        <v>238</v>
      </c>
      <c r="E70" s="241">
        <v>4</v>
      </c>
      <c r="F70" s="242">
        <v>1</v>
      </c>
      <c r="G70" s="239" t="s">
        <v>237</v>
      </c>
      <c r="H70" s="232"/>
      <c r="I70" s="232"/>
      <c r="J70" s="232">
        <v>1</v>
      </c>
      <c r="K70" s="232"/>
      <c r="L70" s="232">
        <v>1</v>
      </c>
      <c r="M70" s="236"/>
      <c r="N70" s="238"/>
      <c r="O70" s="237"/>
      <c r="P70" s="236"/>
      <c r="Q70" s="236"/>
      <c r="R70" s="236"/>
      <c r="S70" s="228">
        <f>M70+N70+O70+P70+Q70+R70</f>
        <v>0</v>
      </c>
      <c r="T70" s="227" t="s">
        <v>188</v>
      </c>
      <c r="U70" s="226" t="s">
        <v>236</v>
      </c>
    </row>
    <row r="71" spans="1:21" ht="153">
      <c r="A71" s="661" t="s">
        <v>235</v>
      </c>
      <c r="B71" s="235" t="s">
        <v>234</v>
      </c>
      <c r="C71" s="234" t="s">
        <v>233</v>
      </c>
      <c r="D71" s="234" t="s">
        <v>232</v>
      </c>
      <c r="E71" s="241">
        <v>1</v>
      </c>
      <c r="F71" s="242">
        <v>1</v>
      </c>
      <c r="G71" s="239" t="s">
        <v>207</v>
      </c>
      <c r="H71" s="232">
        <v>1</v>
      </c>
      <c r="I71" s="232"/>
      <c r="J71" s="232"/>
      <c r="K71" s="232"/>
      <c r="L71" s="232">
        <v>1</v>
      </c>
      <c r="M71" s="236"/>
      <c r="N71" s="238"/>
      <c r="O71" s="237"/>
      <c r="P71" s="236"/>
      <c r="Q71" s="236"/>
      <c r="R71" s="236"/>
      <c r="S71" s="228">
        <f>M71+N71+O71+P71+Q71+R71</f>
        <v>0</v>
      </c>
      <c r="T71" s="227" t="s">
        <v>188</v>
      </c>
      <c r="U71" s="226" t="s">
        <v>231</v>
      </c>
    </row>
    <row r="72" spans="1:21" ht="102">
      <c r="A72" s="662"/>
      <c r="B72" s="235" t="s">
        <v>230</v>
      </c>
      <c r="C72" s="234" t="s">
        <v>229</v>
      </c>
      <c r="D72" s="234" t="s">
        <v>228</v>
      </c>
      <c r="E72" s="241">
        <v>16</v>
      </c>
      <c r="F72" s="242">
        <v>4</v>
      </c>
      <c r="G72" s="239" t="s">
        <v>197</v>
      </c>
      <c r="H72" s="232"/>
      <c r="I72" s="232"/>
      <c r="J72" s="232">
        <v>2</v>
      </c>
      <c r="K72" s="232">
        <v>2</v>
      </c>
      <c r="L72" s="232">
        <v>4</v>
      </c>
      <c r="M72" s="236"/>
      <c r="N72" s="236"/>
      <c r="O72" s="237"/>
      <c r="P72" s="236"/>
      <c r="Q72" s="236"/>
      <c r="R72" s="236"/>
      <c r="S72" s="228">
        <f>M72+N72+O72+P72+Q72+R72</f>
        <v>0</v>
      </c>
      <c r="T72" s="227" t="s">
        <v>188</v>
      </c>
      <c r="U72" s="226" t="s">
        <v>227</v>
      </c>
    </row>
    <row r="73" spans="1:21" ht="89.25">
      <c r="A73" s="662"/>
      <c r="B73" s="235" t="s">
        <v>226</v>
      </c>
      <c r="C73" s="234" t="s">
        <v>225</v>
      </c>
      <c r="D73" s="234" t="s">
        <v>224</v>
      </c>
      <c r="E73" s="241">
        <v>3</v>
      </c>
      <c r="F73" s="242">
        <v>1</v>
      </c>
      <c r="G73" s="239" t="s">
        <v>223</v>
      </c>
      <c r="H73" s="232"/>
      <c r="I73" s="232"/>
      <c r="J73" s="232"/>
      <c r="K73" s="232">
        <v>1</v>
      </c>
      <c r="L73" s="232">
        <v>1</v>
      </c>
      <c r="M73" s="236"/>
      <c r="N73" s="238"/>
      <c r="O73" s="237"/>
      <c r="P73" s="236"/>
      <c r="Q73" s="236"/>
      <c r="R73" s="236"/>
      <c r="S73" s="228">
        <f>M73+N73+O73+P73+Q73+R73</f>
        <v>0</v>
      </c>
      <c r="T73" s="227" t="s">
        <v>188</v>
      </c>
      <c r="U73" s="226" t="s">
        <v>222</v>
      </c>
    </row>
    <row r="74" spans="1:21" ht="102">
      <c r="A74" s="662"/>
      <c r="B74" s="235" t="s">
        <v>221</v>
      </c>
      <c r="C74" s="234" t="s">
        <v>220</v>
      </c>
      <c r="D74" s="234" t="s">
        <v>219</v>
      </c>
      <c r="E74" s="241">
        <v>36</v>
      </c>
      <c r="F74" s="242">
        <v>20</v>
      </c>
      <c r="G74" s="239" t="s">
        <v>197</v>
      </c>
      <c r="H74" s="232">
        <v>5</v>
      </c>
      <c r="I74" s="232">
        <v>5</v>
      </c>
      <c r="J74" s="232">
        <v>5</v>
      </c>
      <c r="K74" s="232">
        <v>5</v>
      </c>
      <c r="L74" s="232">
        <v>20</v>
      </c>
      <c r="M74" s="236"/>
      <c r="N74" s="238"/>
      <c r="O74" s="237"/>
      <c r="P74" s="236"/>
      <c r="Q74" s="236"/>
      <c r="R74" s="236"/>
      <c r="S74" s="228">
        <f>M74+N74+O74+P74+Q74+R74</f>
        <v>0</v>
      </c>
      <c r="T74" s="227" t="s">
        <v>188</v>
      </c>
      <c r="U74" s="226" t="s">
        <v>218</v>
      </c>
    </row>
    <row r="75" spans="1:21" ht="102">
      <c r="A75" s="662"/>
      <c r="B75" s="235" t="s">
        <v>217</v>
      </c>
      <c r="C75" s="234" t="s">
        <v>216</v>
      </c>
      <c r="D75" s="234" t="s">
        <v>215</v>
      </c>
      <c r="E75" s="241">
        <v>4</v>
      </c>
      <c r="F75" s="242">
        <v>1</v>
      </c>
      <c r="G75" s="239" t="s">
        <v>211</v>
      </c>
      <c r="H75" s="232">
        <v>1</v>
      </c>
      <c r="I75" s="232"/>
      <c r="J75" s="232"/>
      <c r="K75" s="232"/>
      <c r="L75" s="232">
        <v>1</v>
      </c>
      <c r="M75" s="236"/>
      <c r="N75" s="238"/>
      <c r="O75" s="237"/>
      <c r="P75" s="236"/>
      <c r="Q75" s="236"/>
      <c r="R75" s="236"/>
      <c r="S75" s="228"/>
      <c r="T75" s="227" t="s">
        <v>188</v>
      </c>
      <c r="U75" s="226"/>
    </row>
    <row r="76" spans="1:21" ht="102">
      <c r="A76" s="662"/>
      <c r="B76" s="235" t="s">
        <v>214</v>
      </c>
      <c r="C76" s="234" t="s">
        <v>213</v>
      </c>
      <c r="D76" s="234" t="s">
        <v>212</v>
      </c>
      <c r="E76" s="241">
        <v>20</v>
      </c>
      <c r="F76" s="242">
        <v>5</v>
      </c>
      <c r="G76" s="239" t="s">
        <v>211</v>
      </c>
      <c r="H76" s="232"/>
      <c r="I76" s="232"/>
      <c r="J76" s="232">
        <v>5</v>
      </c>
      <c r="K76" s="232"/>
      <c r="L76" s="232">
        <v>5</v>
      </c>
      <c r="M76" s="236"/>
      <c r="N76" s="238"/>
      <c r="O76" s="237"/>
      <c r="P76" s="236"/>
      <c r="Q76" s="236"/>
      <c r="R76" s="236"/>
      <c r="S76" s="228"/>
      <c r="T76" s="227" t="s">
        <v>188</v>
      </c>
      <c r="U76" s="226"/>
    </row>
    <row r="77" spans="1:21" ht="140.25">
      <c r="A77" s="662"/>
      <c r="B77" s="235" t="s">
        <v>210</v>
      </c>
      <c r="C77" s="234" t="s">
        <v>209</v>
      </c>
      <c r="D77" s="234" t="s">
        <v>208</v>
      </c>
      <c r="E77" s="241">
        <v>24</v>
      </c>
      <c r="F77" s="242">
        <v>6</v>
      </c>
      <c r="G77" s="239" t="s">
        <v>207</v>
      </c>
      <c r="H77" s="232">
        <v>6</v>
      </c>
      <c r="I77" s="232"/>
      <c r="J77" s="232"/>
      <c r="K77" s="232"/>
      <c r="L77" s="232">
        <v>6</v>
      </c>
      <c r="M77" s="236"/>
      <c r="N77" s="238"/>
      <c r="O77" s="237"/>
      <c r="P77" s="236"/>
      <c r="Q77" s="236"/>
      <c r="R77" s="236"/>
      <c r="S77" s="228"/>
      <c r="T77" s="227" t="s">
        <v>188</v>
      </c>
      <c r="U77" s="226" t="s">
        <v>206</v>
      </c>
    </row>
    <row r="78" spans="1:21" ht="63.75">
      <c r="A78" s="662"/>
      <c r="B78" s="235" t="s">
        <v>205</v>
      </c>
      <c r="C78" s="234" t="s">
        <v>204</v>
      </c>
      <c r="D78" s="234" t="s">
        <v>203</v>
      </c>
      <c r="E78" s="241">
        <v>4</v>
      </c>
      <c r="F78" s="242">
        <v>2</v>
      </c>
      <c r="G78" s="239" t="s">
        <v>202</v>
      </c>
      <c r="H78" s="232"/>
      <c r="I78" s="232"/>
      <c r="J78" s="232">
        <v>1</v>
      </c>
      <c r="K78" s="232">
        <v>1</v>
      </c>
      <c r="L78" s="232">
        <v>2</v>
      </c>
      <c r="M78" s="236"/>
      <c r="N78" s="238"/>
      <c r="O78" s="230"/>
      <c r="P78" s="236"/>
      <c r="Q78" s="236"/>
      <c r="R78" s="236"/>
      <c r="S78" s="228"/>
      <c r="T78" s="227" t="s">
        <v>188</v>
      </c>
      <c r="U78" s="226" t="s">
        <v>201</v>
      </c>
    </row>
    <row r="79" spans="1:21" ht="102">
      <c r="A79" s="662"/>
      <c r="B79" s="235" t="s">
        <v>200</v>
      </c>
      <c r="C79" s="234" t="s">
        <v>199</v>
      </c>
      <c r="D79" s="234" t="s">
        <v>198</v>
      </c>
      <c r="E79" s="241">
        <v>44</v>
      </c>
      <c r="F79" s="240">
        <v>11</v>
      </c>
      <c r="G79" s="239" t="s">
        <v>197</v>
      </c>
      <c r="H79" s="232"/>
      <c r="I79" s="232">
        <v>1</v>
      </c>
      <c r="J79" s="232"/>
      <c r="K79" s="232"/>
      <c r="L79" s="232">
        <v>1</v>
      </c>
      <c r="M79" s="236"/>
      <c r="N79" s="238"/>
      <c r="O79" s="237"/>
      <c r="P79" s="236"/>
      <c r="Q79" s="236"/>
      <c r="R79" s="236"/>
      <c r="S79" s="228">
        <f>M79+N79+O79+P79+Q79+R79</f>
        <v>0</v>
      </c>
      <c r="T79" s="227" t="s">
        <v>188</v>
      </c>
      <c r="U79" s="226"/>
    </row>
    <row r="80" spans="1:21" ht="102">
      <c r="A80" s="662"/>
      <c r="B80" s="235" t="s">
        <v>196</v>
      </c>
      <c r="C80" s="234" t="s">
        <v>195</v>
      </c>
      <c r="D80" s="234" t="s">
        <v>194</v>
      </c>
      <c r="E80" s="241">
        <v>4</v>
      </c>
      <c r="F80" s="240">
        <v>1</v>
      </c>
      <c r="G80" s="239" t="s">
        <v>193</v>
      </c>
      <c r="H80" s="232"/>
      <c r="I80" s="232">
        <v>1</v>
      </c>
      <c r="J80" s="232"/>
      <c r="K80" s="232">
        <v>1</v>
      </c>
      <c r="L80" s="232">
        <v>2</v>
      </c>
      <c r="M80" s="236"/>
      <c r="N80" s="238"/>
      <c r="O80" s="237"/>
      <c r="P80" s="236"/>
      <c r="Q80" s="236"/>
      <c r="R80" s="236"/>
      <c r="S80" s="228">
        <f>M80+N80+O80+P80+Q80+R80</f>
        <v>0</v>
      </c>
      <c r="T80" s="227" t="s">
        <v>188</v>
      </c>
      <c r="U80" s="226"/>
    </row>
    <row r="81" spans="1:21" ht="89.25">
      <c r="A81" s="662"/>
      <c r="B81" s="235" t="s">
        <v>192</v>
      </c>
      <c r="C81" s="234" t="s">
        <v>191</v>
      </c>
      <c r="D81" s="234" t="s">
        <v>190</v>
      </c>
      <c r="E81" s="231">
        <v>3</v>
      </c>
      <c r="F81" s="227">
        <v>1</v>
      </c>
      <c r="G81" s="233" t="s">
        <v>189</v>
      </c>
      <c r="H81" s="232"/>
      <c r="I81" s="232"/>
      <c r="J81" s="232">
        <v>1</v>
      </c>
      <c r="K81" s="232"/>
      <c r="L81" s="232">
        <v>1</v>
      </c>
      <c r="M81" s="229"/>
      <c r="N81" s="231"/>
      <c r="O81" s="230"/>
      <c r="P81" s="229"/>
      <c r="Q81" s="229"/>
      <c r="R81" s="229"/>
      <c r="S81" s="228">
        <f>M81+N81+O81+P81+Q81+R81</f>
        <v>0</v>
      </c>
      <c r="T81" s="227" t="s">
        <v>188</v>
      </c>
      <c r="U81" s="226"/>
    </row>
    <row r="82" ht="12.75">
      <c r="A82" s="663"/>
    </row>
  </sheetData>
  <sheetProtection/>
  <mergeCells count="23">
    <mergeCell ref="U10:U11"/>
    <mergeCell ref="B8:I8"/>
    <mergeCell ref="E10:E11"/>
    <mergeCell ref="F10:F11"/>
    <mergeCell ref="G10:G11"/>
    <mergeCell ref="H10:L10"/>
    <mergeCell ref="A12:A17"/>
    <mergeCell ref="A44:F44"/>
    <mergeCell ref="A51:A68"/>
    <mergeCell ref="D10:D11"/>
    <mergeCell ref="M10:R10"/>
    <mergeCell ref="T10:T11"/>
    <mergeCell ref="A37:A40"/>
    <mergeCell ref="A71:A82"/>
    <mergeCell ref="A3:C3"/>
    <mergeCell ref="A4:D4"/>
    <mergeCell ref="A19:A21"/>
    <mergeCell ref="A23:A26"/>
    <mergeCell ref="A28:A31"/>
    <mergeCell ref="A33:A35"/>
    <mergeCell ref="A10:A11"/>
    <mergeCell ref="B10:B11"/>
    <mergeCell ref="C10:C11"/>
  </mergeCells>
  <dataValidations count="3">
    <dataValidation type="textLength" allowBlank="1" showInputMessage="1" showErrorMessage="1" errorTitle="Error de Dato." error="Debe digitar una longitud de texto maxima de 60." sqref="G73:G81 T48:U81 P61:S61 S64:S80 H58:N58 H61:N61 H63:N63 P58:S58 S62 S59:S60 P63:S63 G54:G71 P51:R57 F51:F68 M51:M57 N51:N56 P70:R79 H69:L79 M70:N79 H81:N81 P81:S81 F70:F81 H48:L57 S48:S57 G48:G52 M48:R49 T12:U46 P37:R46 S41:S46 O41:O46 G12:N46 F12:F17 S18 F19:F21 S22 S36 O32 O22 P22:P36 F37:F40 F33:F35 F28:F31 F23:F26 S32 O36 Q12:R36">
      <formula1>1</formula1>
      <formula2>60</formula2>
    </dataValidation>
    <dataValidation type="decimal" allowBlank="1" showInputMessage="1" showErrorMessage="1" errorTitle="Error de Dato." error="Debe digitar un valor mayor que 0 y con un máximo de 15 caracteres numéricos." sqref="O70:O81 O67:O68 M59 O51:O65 N57 O12:O17 S12:S17 S19:S21 O19:O21 S37:S40 S33:S35 S23:S31 O37:O40 O33:O35 O23:O31">
      <formula1>-0.1</formula1>
      <formula2>460000000000000</formula2>
    </dataValidation>
    <dataValidation type="textLength" allowBlank="1" showInputMessage="1" showErrorMessage="1" errorTitle="Error de Dato." error="Debe digitar una longitud de texto maxima de 20 caracteres." sqref="A51 B49:B81 D48 A70:A71 C45:C47 B12:B43 A42:A47 A12 A28 A19 A23 A33">
      <formula1>1</formula1>
      <formula2>20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55" workbookViewId="0" topLeftCell="A11">
      <pane xSplit="1" ySplit="2" topLeftCell="B13" activePane="bottomRight" state="frozen"/>
      <selection pane="topLeft" activeCell="A11" sqref="A11"/>
      <selection pane="topRight" activeCell="B11" sqref="B11"/>
      <selection pane="bottomLeft" activeCell="A13" sqref="A13"/>
      <selection pane="bottomRight" activeCell="N14" sqref="N14"/>
    </sheetView>
  </sheetViews>
  <sheetFormatPr defaultColWidth="11.421875" defaultRowHeight="12.75"/>
  <cols>
    <col min="1" max="1" width="13.28125" style="0" customWidth="1"/>
    <col min="2" max="2" width="9.57421875" style="8" customWidth="1"/>
    <col min="3" max="3" width="18.421875" style="0" customWidth="1"/>
    <col min="4" max="4" width="25.7109375" style="0" customWidth="1"/>
    <col min="5" max="5" width="8.140625" style="8" customWidth="1"/>
    <col min="6" max="6" width="7.8515625" style="0" customWidth="1"/>
    <col min="7" max="7" width="19.421875" style="0" customWidth="1"/>
    <col min="8" max="8" width="5.421875" style="346" customWidth="1"/>
    <col min="9" max="9" width="6.28125" style="346" customWidth="1"/>
    <col min="10" max="10" width="5.8515625" style="346" customWidth="1"/>
    <col min="11" max="11" width="5.421875" style="346" customWidth="1"/>
    <col min="12" max="12" width="7.8515625" style="346" customWidth="1"/>
    <col min="13" max="13" width="13.421875" style="347" customWidth="1"/>
    <col min="14" max="14" width="12.00390625" style="348" customWidth="1"/>
    <col min="15" max="15" width="11.7109375" style="347" customWidth="1"/>
    <col min="16" max="16" width="12.140625" style="349" customWidth="1"/>
    <col min="17" max="17" width="10.8515625" style="347" customWidth="1"/>
    <col min="18" max="18" width="10.421875" style="350" customWidth="1"/>
    <col min="19" max="19" width="17.421875" style="347" customWidth="1"/>
    <col min="20" max="20" width="19.00390625" style="0" customWidth="1"/>
    <col min="21" max="21" width="20.421875" style="0" customWidth="1"/>
  </cols>
  <sheetData>
    <row r="1" spans="1:21" ht="23.25">
      <c r="A1" s="337" t="s">
        <v>25</v>
      </c>
      <c r="B1" s="338"/>
      <c r="C1" s="339"/>
      <c r="D1" s="339"/>
      <c r="E1" s="340"/>
      <c r="F1" s="339"/>
      <c r="G1" s="339"/>
      <c r="H1" s="340"/>
      <c r="I1" s="340"/>
      <c r="J1" s="340"/>
      <c r="K1" s="340"/>
      <c r="L1" s="340"/>
      <c r="M1" s="223"/>
      <c r="N1" s="341"/>
      <c r="O1" s="223"/>
      <c r="P1" s="342"/>
      <c r="Q1" s="223"/>
      <c r="R1" s="343"/>
      <c r="S1" s="223"/>
      <c r="T1" s="339"/>
      <c r="U1" s="339"/>
    </row>
    <row r="2" spans="1:2" ht="12.75">
      <c r="A2" s="344"/>
      <c r="B2" s="345"/>
    </row>
    <row r="3" spans="1:3" ht="12.75">
      <c r="A3" s="344" t="s">
        <v>186</v>
      </c>
      <c r="C3" s="351">
        <v>2012</v>
      </c>
    </row>
    <row r="4" spans="1:3" ht="12.75">
      <c r="A4" s="344" t="s">
        <v>185</v>
      </c>
      <c r="C4" t="s">
        <v>12</v>
      </c>
    </row>
    <row r="5" spans="1:3" ht="18">
      <c r="A5" s="344" t="s">
        <v>184</v>
      </c>
      <c r="C5" s="352" t="s">
        <v>428</v>
      </c>
    </row>
    <row r="6" spans="1:3" ht="15.75">
      <c r="A6" s="344" t="s">
        <v>182</v>
      </c>
      <c r="C6" s="353" t="s">
        <v>429</v>
      </c>
    </row>
    <row r="7" spans="1:3" ht="12.75">
      <c r="A7" s="344" t="s">
        <v>180</v>
      </c>
      <c r="C7" s="354" t="s">
        <v>430</v>
      </c>
    </row>
    <row r="8" spans="1:19" ht="30.75" customHeight="1">
      <c r="A8" s="344" t="s">
        <v>178</v>
      </c>
      <c r="C8" s="685" t="s">
        <v>431</v>
      </c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</row>
    <row r="9" ht="12.75">
      <c r="A9" s="344"/>
    </row>
    <row r="10" spans="1:2" ht="14.25" customHeight="1" thickBot="1">
      <c r="A10" s="355"/>
      <c r="B10" s="356"/>
    </row>
    <row r="11" spans="1:25" s="357" customFormat="1" ht="36.75" customHeight="1" thickBot="1">
      <c r="A11" s="619" t="s">
        <v>0</v>
      </c>
      <c r="B11" s="687" t="s">
        <v>24</v>
      </c>
      <c r="C11" s="689" t="s">
        <v>1</v>
      </c>
      <c r="D11" s="689" t="s">
        <v>21</v>
      </c>
      <c r="E11" s="687" t="s">
        <v>432</v>
      </c>
      <c r="F11" s="687">
        <v>2012</v>
      </c>
      <c r="G11" s="689" t="s">
        <v>2</v>
      </c>
      <c r="H11" s="631" t="s">
        <v>11</v>
      </c>
      <c r="I11" s="632"/>
      <c r="J11" s="632"/>
      <c r="K11" s="632"/>
      <c r="L11" s="633"/>
      <c r="M11" s="691" t="s">
        <v>10</v>
      </c>
      <c r="N11" s="692"/>
      <c r="O11" s="692"/>
      <c r="P11" s="692"/>
      <c r="Q11" s="692"/>
      <c r="R11" s="692"/>
      <c r="S11" s="693"/>
      <c r="T11" s="694" t="s">
        <v>26</v>
      </c>
      <c r="U11" s="696" t="s">
        <v>22</v>
      </c>
      <c r="V11" s="698"/>
      <c r="W11" s="699"/>
      <c r="X11" s="699"/>
      <c r="Y11" s="699"/>
    </row>
    <row r="12" spans="1:25" s="52" customFormat="1" ht="63.75" thickBot="1">
      <c r="A12" s="686"/>
      <c r="B12" s="688"/>
      <c r="C12" s="690"/>
      <c r="D12" s="690"/>
      <c r="E12" s="688"/>
      <c r="F12" s="688"/>
      <c r="G12" s="690"/>
      <c r="H12" s="358" t="s">
        <v>3</v>
      </c>
      <c r="I12" s="359" t="s">
        <v>4</v>
      </c>
      <c r="J12" s="359" t="s">
        <v>5</v>
      </c>
      <c r="K12" s="359" t="s">
        <v>6</v>
      </c>
      <c r="L12" s="360" t="s">
        <v>7</v>
      </c>
      <c r="M12" s="361" t="s">
        <v>8</v>
      </c>
      <c r="N12" s="362" t="s">
        <v>9</v>
      </c>
      <c r="O12" s="363" t="s">
        <v>14</v>
      </c>
      <c r="P12" s="364" t="s">
        <v>433</v>
      </c>
      <c r="Q12" s="363" t="s">
        <v>13</v>
      </c>
      <c r="R12" s="365" t="s">
        <v>173</v>
      </c>
      <c r="S12" s="366" t="s">
        <v>15</v>
      </c>
      <c r="T12" s="695"/>
      <c r="U12" s="697"/>
      <c r="V12" s="698"/>
      <c r="W12" s="699"/>
      <c r="X12" s="699"/>
      <c r="Y12" s="699"/>
    </row>
    <row r="13" spans="1:21" ht="68.25" customHeight="1" thickBot="1">
      <c r="A13" s="700" t="s">
        <v>434</v>
      </c>
      <c r="B13" s="367" t="s">
        <v>435</v>
      </c>
      <c r="C13" s="368" t="s">
        <v>436</v>
      </c>
      <c r="D13" s="369" t="s">
        <v>437</v>
      </c>
      <c r="E13" s="229">
        <v>40</v>
      </c>
      <c r="F13" s="370">
        <v>10</v>
      </c>
      <c r="G13" s="371" t="s">
        <v>438</v>
      </c>
      <c r="H13" s="372">
        <v>2</v>
      </c>
      <c r="I13" s="372">
        <v>2</v>
      </c>
      <c r="J13" s="372">
        <v>3</v>
      </c>
      <c r="K13" s="372">
        <v>3</v>
      </c>
      <c r="L13" s="13">
        <v>8</v>
      </c>
      <c r="M13" s="373">
        <v>5</v>
      </c>
      <c r="N13" s="374"/>
      <c r="O13" s="375"/>
      <c r="P13" s="376"/>
      <c r="Q13" s="377"/>
      <c r="R13" s="378"/>
      <c r="S13" s="379">
        <f>M13+N13+O13+P13+Q13+R13</f>
        <v>5</v>
      </c>
      <c r="T13" s="380" t="s">
        <v>439</v>
      </c>
      <c r="U13" s="381"/>
    </row>
    <row r="14" spans="1:21" ht="64.5" customHeight="1">
      <c r="A14" s="701"/>
      <c r="B14" s="702" t="s">
        <v>440</v>
      </c>
      <c r="C14" s="704" t="s">
        <v>441</v>
      </c>
      <c r="D14" s="382" t="s">
        <v>442</v>
      </c>
      <c r="E14" s="383">
        <v>2</v>
      </c>
      <c r="F14" s="370">
        <v>0</v>
      </c>
      <c r="G14" s="371" t="s">
        <v>443</v>
      </c>
      <c r="H14" s="384"/>
      <c r="I14" s="1"/>
      <c r="J14" s="1"/>
      <c r="K14" s="1"/>
      <c r="L14" s="14">
        <f>J14+K14</f>
        <v>0</v>
      </c>
      <c r="M14" s="385">
        <v>0</v>
      </c>
      <c r="N14" s="386"/>
      <c r="O14" s="387"/>
      <c r="P14" s="388"/>
      <c r="Q14" s="389"/>
      <c r="R14" s="390"/>
      <c r="S14" s="379">
        <f>M14+N14+O14+P14+Q14+R14</f>
        <v>0</v>
      </c>
      <c r="T14" s="380" t="s">
        <v>439</v>
      </c>
      <c r="U14" s="391"/>
    </row>
    <row r="15" spans="1:21" ht="57.75" customHeight="1">
      <c r="A15" s="701"/>
      <c r="B15" s="703"/>
      <c r="C15" s="705"/>
      <c r="D15" s="369" t="s">
        <v>444</v>
      </c>
      <c r="E15" s="392">
        <v>1</v>
      </c>
      <c r="F15" s="370"/>
      <c r="G15" s="371" t="s">
        <v>445</v>
      </c>
      <c r="H15" s="384"/>
      <c r="I15" s="1"/>
      <c r="J15" s="1"/>
      <c r="K15" s="1"/>
      <c r="L15" s="14"/>
      <c r="M15" s="385">
        <v>0</v>
      </c>
      <c r="N15" s="386"/>
      <c r="O15" s="387"/>
      <c r="P15" s="388"/>
      <c r="Q15" s="389"/>
      <c r="R15" s="390"/>
      <c r="S15" s="393">
        <f aca="true" t="shared" si="0" ref="S15:S103">M15+N15+O15+P15+Q15+R15</f>
        <v>0</v>
      </c>
      <c r="T15" s="380" t="s">
        <v>439</v>
      </c>
      <c r="U15" s="391"/>
    </row>
    <row r="16" spans="1:21" ht="54" customHeight="1">
      <c r="A16" s="701"/>
      <c r="B16" s="702" t="s">
        <v>446</v>
      </c>
      <c r="C16" s="707" t="s">
        <v>16</v>
      </c>
      <c r="D16" s="382" t="s">
        <v>442</v>
      </c>
      <c r="E16" s="392">
        <v>4</v>
      </c>
      <c r="F16" s="370">
        <v>2</v>
      </c>
      <c r="G16" s="371" t="s">
        <v>447</v>
      </c>
      <c r="H16" s="394"/>
      <c r="I16" s="1"/>
      <c r="J16" s="1">
        <v>1</v>
      </c>
      <c r="K16" s="1">
        <v>1</v>
      </c>
      <c r="L16" s="14">
        <v>2</v>
      </c>
      <c r="M16" s="395">
        <v>10</v>
      </c>
      <c r="N16" s="386"/>
      <c r="O16" s="387"/>
      <c r="P16" s="396">
        <v>150</v>
      </c>
      <c r="Q16" s="389"/>
      <c r="R16" s="390">
        <v>100</v>
      </c>
      <c r="S16" s="393">
        <f t="shared" si="0"/>
        <v>260</v>
      </c>
      <c r="T16" s="380" t="s">
        <v>439</v>
      </c>
      <c r="U16" s="391"/>
    </row>
    <row r="17" spans="1:21" ht="54" customHeight="1">
      <c r="A17" s="701"/>
      <c r="B17" s="706"/>
      <c r="C17" s="708"/>
      <c r="D17" s="369" t="s">
        <v>448</v>
      </c>
      <c r="E17" s="392">
        <v>1</v>
      </c>
      <c r="F17" s="370">
        <v>1</v>
      </c>
      <c r="G17" s="371" t="s">
        <v>449</v>
      </c>
      <c r="H17" s="394"/>
      <c r="I17" s="1"/>
      <c r="J17" s="1"/>
      <c r="K17" s="1">
        <v>1</v>
      </c>
      <c r="L17" s="14">
        <v>1</v>
      </c>
      <c r="M17" s="395">
        <v>50</v>
      </c>
      <c r="N17" s="386"/>
      <c r="O17" s="387"/>
      <c r="P17" s="396"/>
      <c r="Q17" s="389"/>
      <c r="R17" s="390">
        <v>500</v>
      </c>
      <c r="S17" s="393">
        <f t="shared" si="0"/>
        <v>550</v>
      </c>
      <c r="T17" s="380" t="s">
        <v>439</v>
      </c>
      <c r="U17" s="391"/>
    </row>
    <row r="18" spans="1:21" ht="48.75" customHeight="1">
      <c r="A18" s="701"/>
      <c r="B18" s="706"/>
      <c r="C18" s="708"/>
      <c r="D18" s="369" t="s">
        <v>450</v>
      </c>
      <c r="E18" s="392">
        <v>1</v>
      </c>
      <c r="F18" s="370"/>
      <c r="G18" s="371" t="s">
        <v>451</v>
      </c>
      <c r="H18" s="394"/>
      <c r="I18" s="1"/>
      <c r="J18" s="1"/>
      <c r="K18" s="1"/>
      <c r="L18" s="14"/>
      <c r="M18" s="395">
        <v>0</v>
      </c>
      <c r="N18" s="386"/>
      <c r="O18" s="387"/>
      <c r="P18" s="396">
        <v>139</v>
      </c>
      <c r="Q18" s="389"/>
      <c r="R18" s="390"/>
      <c r="S18" s="393">
        <f t="shared" si="0"/>
        <v>139</v>
      </c>
      <c r="T18" s="380" t="s">
        <v>439</v>
      </c>
      <c r="U18" s="391"/>
    </row>
    <row r="19" spans="1:21" ht="50.25" customHeight="1">
      <c r="A19" s="701"/>
      <c r="B19" s="706"/>
      <c r="C19" s="708"/>
      <c r="D19" s="397" t="s">
        <v>452</v>
      </c>
      <c r="E19" s="392">
        <v>1</v>
      </c>
      <c r="F19" s="370">
        <v>1</v>
      </c>
      <c r="G19" s="371" t="s">
        <v>447</v>
      </c>
      <c r="H19" s="394"/>
      <c r="I19" s="1"/>
      <c r="J19" s="1"/>
      <c r="K19" s="1">
        <v>1</v>
      </c>
      <c r="L19" s="14">
        <v>1</v>
      </c>
      <c r="M19" s="395">
        <v>5</v>
      </c>
      <c r="N19" s="398"/>
      <c r="O19" s="387"/>
      <c r="P19" s="388"/>
      <c r="Q19" s="389"/>
      <c r="R19" s="390"/>
      <c r="S19" s="393">
        <f t="shared" si="0"/>
        <v>5</v>
      </c>
      <c r="T19" s="380" t="s">
        <v>439</v>
      </c>
      <c r="U19" s="391"/>
    </row>
    <row r="20" spans="1:21" ht="50.25" customHeight="1">
      <c r="A20" s="701"/>
      <c r="B20" s="706"/>
      <c r="C20" s="708"/>
      <c r="D20" s="397" t="s">
        <v>453</v>
      </c>
      <c r="E20" s="392">
        <v>1</v>
      </c>
      <c r="F20" s="370">
        <v>1</v>
      </c>
      <c r="G20" s="371" t="s">
        <v>454</v>
      </c>
      <c r="H20" s="394"/>
      <c r="I20" s="1"/>
      <c r="J20" s="1"/>
      <c r="K20" s="1">
        <v>1</v>
      </c>
      <c r="L20" s="14">
        <v>1</v>
      </c>
      <c r="M20" s="395">
        <v>5</v>
      </c>
      <c r="N20" s="386"/>
      <c r="O20" s="387"/>
      <c r="P20" s="388"/>
      <c r="Q20" s="389"/>
      <c r="R20" s="390"/>
      <c r="S20" s="393">
        <f t="shared" si="0"/>
        <v>5</v>
      </c>
      <c r="T20" s="380" t="s">
        <v>439</v>
      </c>
      <c r="U20" s="391"/>
    </row>
    <row r="21" spans="1:21" ht="54" customHeight="1">
      <c r="A21" s="701"/>
      <c r="B21" s="706"/>
      <c r="C21" s="708"/>
      <c r="D21" s="369" t="s">
        <v>455</v>
      </c>
      <c r="E21" s="392">
        <v>1</v>
      </c>
      <c r="F21" s="370">
        <v>1</v>
      </c>
      <c r="G21" s="371" t="s">
        <v>447</v>
      </c>
      <c r="H21" s="394"/>
      <c r="I21" s="1"/>
      <c r="J21" s="1"/>
      <c r="K21" s="1"/>
      <c r="L21" s="14"/>
      <c r="M21" s="395">
        <v>10</v>
      </c>
      <c r="N21" s="386"/>
      <c r="O21" s="387"/>
      <c r="P21" s="388"/>
      <c r="Q21" s="389"/>
      <c r="R21" s="390"/>
      <c r="S21" s="393">
        <f t="shared" si="0"/>
        <v>10</v>
      </c>
      <c r="T21" s="380" t="s">
        <v>439</v>
      </c>
      <c r="U21" s="391"/>
    </row>
    <row r="22" spans="1:21" ht="54" customHeight="1">
      <c r="A22" s="701"/>
      <c r="B22" s="706"/>
      <c r="C22" s="708"/>
      <c r="D22" s="369" t="s">
        <v>456</v>
      </c>
      <c r="E22" s="392">
        <v>1</v>
      </c>
      <c r="F22" s="370">
        <v>0.5</v>
      </c>
      <c r="G22" s="371" t="s">
        <v>447</v>
      </c>
      <c r="H22" s="394"/>
      <c r="I22" s="1"/>
      <c r="J22" s="1">
        <v>0.5</v>
      </c>
      <c r="K22" s="1"/>
      <c r="L22" s="14">
        <v>0.5</v>
      </c>
      <c r="M22" s="395">
        <v>50</v>
      </c>
      <c r="N22" s="386"/>
      <c r="O22" s="387"/>
      <c r="P22" s="388"/>
      <c r="Q22" s="389"/>
      <c r="R22" s="390">
        <v>600</v>
      </c>
      <c r="S22" s="393">
        <f t="shared" si="0"/>
        <v>650</v>
      </c>
      <c r="T22" s="380" t="s">
        <v>439</v>
      </c>
      <c r="U22" s="391"/>
    </row>
    <row r="23" spans="1:21" ht="54" customHeight="1">
      <c r="A23" s="701"/>
      <c r="B23" s="703"/>
      <c r="C23" s="709"/>
      <c r="D23" s="369"/>
      <c r="E23" s="392"/>
      <c r="F23" s="370"/>
      <c r="G23" s="371"/>
      <c r="H23" s="394"/>
      <c r="I23" s="1"/>
      <c r="J23" s="1"/>
      <c r="K23" s="1"/>
      <c r="L23" s="14"/>
      <c r="M23" s="395"/>
      <c r="N23" s="386"/>
      <c r="O23" s="387"/>
      <c r="P23" s="388"/>
      <c r="Q23" s="389"/>
      <c r="R23" s="390"/>
      <c r="S23" s="393"/>
      <c r="T23" s="380" t="s">
        <v>439</v>
      </c>
      <c r="U23" s="391"/>
    </row>
    <row r="24" spans="1:21" ht="39.75" customHeight="1">
      <c r="A24" s="701"/>
      <c r="B24" s="702" t="s">
        <v>457</v>
      </c>
      <c r="C24" s="707" t="s">
        <v>458</v>
      </c>
      <c r="D24" s="382" t="s">
        <v>459</v>
      </c>
      <c r="E24" s="383">
        <v>2</v>
      </c>
      <c r="F24" s="370">
        <v>1</v>
      </c>
      <c r="G24" s="371" t="s">
        <v>460</v>
      </c>
      <c r="H24" s="394"/>
      <c r="I24" s="1"/>
      <c r="J24" s="399">
        <v>1</v>
      </c>
      <c r="K24" s="399"/>
      <c r="L24" s="14">
        <f>J24+K24</f>
        <v>1</v>
      </c>
      <c r="M24" s="400"/>
      <c r="N24" s="386"/>
      <c r="O24" s="387">
        <v>20</v>
      </c>
      <c r="P24" s="388"/>
      <c r="Q24" s="387"/>
      <c r="R24" s="401"/>
      <c r="S24" s="393">
        <f t="shared" si="0"/>
        <v>20</v>
      </c>
      <c r="T24" s="380" t="s">
        <v>439</v>
      </c>
      <c r="U24" s="391" t="s">
        <v>461</v>
      </c>
    </row>
    <row r="25" spans="1:21" ht="39.75" customHeight="1">
      <c r="A25" s="701"/>
      <c r="B25" s="703"/>
      <c r="C25" s="709"/>
      <c r="D25" s="397" t="s">
        <v>462</v>
      </c>
      <c r="E25" s="392"/>
      <c r="F25" s="402">
        <v>1</v>
      </c>
      <c r="G25" s="371" t="s">
        <v>460</v>
      </c>
      <c r="H25" s="403"/>
      <c r="I25" s="24"/>
      <c r="J25" s="404"/>
      <c r="K25" s="404">
        <v>1</v>
      </c>
      <c r="L25" s="25">
        <v>1</v>
      </c>
      <c r="M25" s="405"/>
      <c r="N25" s="386"/>
      <c r="O25" s="387">
        <v>30</v>
      </c>
      <c r="P25" s="406"/>
      <c r="Q25" s="407"/>
      <c r="R25" s="408"/>
      <c r="S25" s="393">
        <f t="shared" si="0"/>
        <v>30</v>
      </c>
      <c r="T25" s="409"/>
      <c r="U25" s="391"/>
    </row>
    <row r="26" spans="1:21" ht="58.5" customHeight="1">
      <c r="A26" s="701"/>
      <c r="B26" s="367" t="s">
        <v>463</v>
      </c>
      <c r="C26" s="382" t="s">
        <v>464</v>
      </c>
      <c r="D26" s="382" t="s">
        <v>442</v>
      </c>
      <c r="E26" s="392">
        <v>4</v>
      </c>
      <c r="F26" s="370">
        <v>1</v>
      </c>
      <c r="G26" s="371" t="s">
        <v>465</v>
      </c>
      <c r="H26" s="394"/>
      <c r="I26" s="399"/>
      <c r="J26" s="399"/>
      <c r="K26" s="399">
        <v>1</v>
      </c>
      <c r="L26" s="14">
        <f>J26+K26</f>
        <v>1</v>
      </c>
      <c r="M26" s="410"/>
      <c r="N26" s="411"/>
      <c r="O26" s="387">
        <v>10</v>
      </c>
      <c r="P26" s="406"/>
      <c r="Q26" s="406"/>
      <c r="R26" s="401"/>
      <c r="S26" s="393">
        <f t="shared" si="0"/>
        <v>10</v>
      </c>
      <c r="T26" s="380" t="s">
        <v>439</v>
      </c>
      <c r="U26" s="391"/>
    </row>
    <row r="27" spans="1:21" ht="52.5" customHeight="1">
      <c r="A27" s="701"/>
      <c r="B27" s="412" t="s">
        <v>466</v>
      </c>
      <c r="C27" s="369" t="s">
        <v>467</v>
      </c>
      <c r="D27" s="369" t="s">
        <v>437</v>
      </c>
      <c r="E27" s="392">
        <v>5</v>
      </c>
      <c r="F27" s="413">
        <v>4</v>
      </c>
      <c r="G27" s="370" t="s">
        <v>468</v>
      </c>
      <c r="H27" s="394">
        <v>4</v>
      </c>
      <c r="I27" s="399">
        <v>4</v>
      </c>
      <c r="J27" s="399">
        <v>4</v>
      </c>
      <c r="K27" s="399">
        <v>4</v>
      </c>
      <c r="L27" s="14">
        <v>4</v>
      </c>
      <c r="M27" s="410"/>
      <c r="N27" s="411"/>
      <c r="O27" s="387">
        <v>20</v>
      </c>
      <c r="P27" s="406"/>
      <c r="Q27" s="406"/>
      <c r="R27" s="401"/>
      <c r="S27" s="393">
        <f t="shared" si="0"/>
        <v>20</v>
      </c>
      <c r="T27" s="380" t="s">
        <v>439</v>
      </c>
      <c r="U27" s="391"/>
    </row>
    <row r="28" spans="1:21" ht="52.5" customHeight="1">
      <c r="A28" s="701"/>
      <c r="B28" s="412" t="s">
        <v>469</v>
      </c>
      <c r="C28" s="369" t="s">
        <v>470</v>
      </c>
      <c r="D28" s="369" t="s">
        <v>437</v>
      </c>
      <c r="E28" s="392">
        <v>1</v>
      </c>
      <c r="F28" s="413">
        <v>1</v>
      </c>
      <c r="G28" s="370" t="s">
        <v>471</v>
      </c>
      <c r="H28" s="394">
        <v>1</v>
      </c>
      <c r="I28" s="399">
        <v>1</v>
      </c>
      <c r="J28" s="399">
        <v>1</v>
      </c>
      <c r="K28" s="399">
        <v>1</v>
      </c>
      <c r="L28" s="14">
        <v>1</v>
      </c>
      <c r="M28" s="410"/>
      <c r="N28" s="411"/>
      <c r="O28" s="387">
        <v>30</v>
      </c>
      <c r="P28" s="406"/>
      <c r="Q28" s="406"/>
      <c r="R28" s="401"/>
      <c r="S28" s="393">
        <f t="shared" si="0"/>
        <v>30</v>
      </c>
      <c r="T28" s="380" t="s">
        <v>439</v>
      </c>
      <c r="U28" s="391"/>
    </row>
    <row r="29" spans="1:21" ht="52.5" customHeight="1" thickBot="1">
      <c r="A29" s="701"/>
      <c r="B29" s="412" t="s">
        <v>472</v>
      </c>
      <c r="C29" s="397" t="s">
        <v>473</v>
      </c>
      <c r="D29" s="369" t="s">
        <v>437</v>
      </c>
      <c r="E29" s="392">
        <v>1</v>
      </c>
      <c r="F29" s="413">
        <v>1</v>
      </c>
      <c r="G29" s="370" t="s">
        <v>474</v>
      </c>
      <c r="H29" s="414"/>
      <c r="I29" s="415"/>
      <c r="J29" s="415">
        <v>1</v>
      </c>
      <c r="K29" s="415"/>
      <c r="L29" s="16">
        <v>1</v>
      </c>
      <c r="M29" s="416"/>
      <c r="N29" s="417">
        <v>50</v>
      </c>
      <c r="O29" s="387"/>
      <c r="P29" s="418"/>
      <c r="Q29" s="418"/>
      <c r="R29" s="419">
        <v>100</v>
      </c>
      <c r="S29" s="393"/>
      <c r="T29" s="380" t="s">
        <v>439</v>
      </c>
      <c r="U29" s="391"/>
    </row>
    <row r="30" spans="1:21" s="436" customFormat="1" ht="31.5" customHeight="1" thickBot="1">
      <c r="A30" s="420"/>
      <c r="B30" s="421"/>
      <c r="C30" s="422" t="s">
        <v>1</v>
      </c>
      <c r="D30" s="423"/>
      <c r="E30" s="424"/>
      <c r="F30" s="425"/>
      <c r="G30" s="426"/>
      <c r="H30" s="427"/>
      <c r="I30" s="428"/>
      <c r="J30" s="428"/>
      <c r="K30" s="428"/>
      <c r="L30" s="429"/>
      <c r="M30" s="430">
        <f>SUM(M13:M29)</f>
        <v>135</v>
      </c>
      <c r="N30" s="431">
        <f aca="true" t="shared" si="1" ref="N30:S30">SUM(N13:N29)</f>
        <v>50</v>
      </c>
      <c r="O30" s="432">
        <f t="shared" si="1"/>
        <v>110</v>
      </c>
      <c r="P30" s="432">
        <f t="shared" si="1"/>
        <v>289</v>
      </c>
      <c r="Q30" s="433">
        <f t="shared" si="1"/>
        <v>0</v>
      </c>
      <c r="R30" s="434">
        <f t="shared" si="1"/>
        <v>1300</v>
      </c>
      <c r="S30" s="433">
        <f t="shared" si="1"/>
        <v>1734</v>
      </c>
      <c r="T30" s="426"/>
      <c r="U30" s="435"/>
    </row>
    <row r="31" spans="1:21" ht="68.25" customHeight="1">
      <c r="A31" s="710" t="s">
        <v>475</v>
      </c>
      <c r="B31" s="367" t="s">
        <v>476</v>
      </c>
      <c r="C31" s="382" t="s">
        <v>477</v>
      </c>
      <c r="D31" s="382" t="s">
        <v>442</v>
      </c>
      <c r="E31" s="383">
        <v>4</v>
      </c>
      <c r="F31" s="370">
        <v>1</v>
      </c>
      <c r="G31" s="371" t="s">
        <v>474</v>
      </c>
      <c r="H31" s="437"/>
      <c r="I31" s="438"/>
      <c r="J31" s="17"/>
      <c r="K31" s="438">
        <v>1</v>
      </c>
      <c r="L31" s="13">
        <f>J31+K31</f>
        <v>1</v>
      </c>
      <c r="M31" s="439">
        <v>5</v>
      </c>
      <c r="N31" s="440">
        <v>5</v>
      </c>
      <c r="O31" s="441">
        <v>10</v>
      </c>
      <c r="P31" s="442"/>
      <c r="Q31" s="443"/>
      <c r="R31" s="444"/>
      <c r="S31" s="379">
        <f t="shared" si="0"/>
        <v>20</v>
      </c>
      <c r="T31" s="380" t="s">
        <v>439</v>
      </c>
      <c r="U31" s="391" t="s">
        <v>478</v>
      </c>
    </row>
    <row r="32" spans="1:21" ht="59.25" customHeight="1">
      <c r="A32" s="711"/>
      <c r="B32" s="702" t="s">
        <v>479</v>
      </c>
      <c r="C32" s="707" t="s">
        <v>480</v>
      </c>
      <c r="D32" s="369" t="s">
        <v>481</v>
      </c>
      <c r="E32" s="445">
        <v>4</v>
      </c>
      <c r="F32" s="370">
        <v>1</v>
      </c>
      <c r="G32" s="371" t="s">
        <v>482</v>
      </c>
      <c r="H32" s="19"/>
      <c r="I32" s="399"/>
      <c r="J32" s="399"/>
      <c r="K32" s="1">
        <v>1</v>
      </c>
      <c r="L32" s="14">
        <f>J32+K32</f>
        <v>1</v>
      </c>
      <c r="M32" s="385">
        <v>5</v>
      </c>
      <c r="N32" s="446">
        <v>5</v>
      </c>
      <c r="O32" s="447">
        <v>40</v>
      </c>
      <c r="P32" s="448"/>
      <c r="Q32" s="447"/>
      <c r="R32" s="449"/>
      <c r="S32" s="393">
        <f t="shared" si="0"/>
        <v>50</v>
      </c>
      <c r="T32" s="380" t="s">
        <v>439</v>
      </c>
      <c r="U32" s="391" t="s">
        <v>483</v>
      </c>
    </row>
    <row r="33" spans="1:21" ht="51.75" customHeight="1">
      <c r="A33" s="711"/>
      <c r="B33" s="706"/>
      <c r="C33" s="708"/>
      <c r="D33" s="397" t="s">
        <v>484</v>
      </c>
      <c r="E33" s="445">
        <v>1</v>
      </c>
      <c r="F33" s="402">
        <v>1</v>
      </c>
      <c r="G33" s="450" t="s">
        <v>485</v>
      </c>
      <c r="H33" s="19">
        <v>1</v>
      </c>
      <c r="I33" s="404">
        <v>1</v>
      </c>
      <c r="J33" s="404">
        <v>1</v>
      </c>
      <c r="K33" s="24">
        <v>1</v>
      </c>
      <c r="L33" s="25">
        <v>1</v>
      </c>
      <c r="M33" s="451"/>
      <c r="N33" s="446"/>
      <c r="O33" s="447">
        <v>20</v>
      </c>
      <c r="P33" s="448"/>
      <c r="Q33" s="452"/>
      <c r="R33" s="453"/>
      <c r="S33" s="393">
        <f t="shared" si="0"/>
        <v>20</v>
      </c>
      <c r="T33" s="380" t="s">
        <v>439</v>
      </c>
      <c r="U33" s="391"/>
    </row>
    <row r="34" spans="1:21" ht="53.25" customHeight="1">
      <c r="A34" s="711"/>
      <c r="B34" s="706"/>
      <c r="C34" s="708"/>
      <c r="D34" s="397" t="s">
        <v>486</v>
      </c>
      <c r="E34" s="445">
        <v>1</v>
      </c>
      <c r="F34" s="370">
        <v>1</v>
      </c>
      <c r="G34" s="450" t="s">
        <v>485</v>
      </c>
      <c r="H34" s="19">
        <v>1</v>
      </c>
      <c r="I34" s="404">
        <v>1</v>
      </c>
      <c r="J34" s="404">
        <v>1</v>
      </c>
      <c r="K34" s="24">
        <v>1</v>
      </c>
      <c r="L34" s="25">
        <v>1</v>
      </c>
      <c r="M34" s="451"/>
      <c r="N34" s="446"/>
      <c r="O34" s="447">
        <v>20</v>
      </c>
      <c r="P34" s="448"/>
      <c r="Q34" s="452"/>
      <c r="R34" s="453"/>
      <c r="S34" s="393"/>
      <c r="T34" s="380" t="s">
        <v>439</v>
      </c>
      <c r="U34" s="391"/>
    </row>
    <row r="35" spans="1:21" ht="57" customHeight="1">
      <c r="A35" s="711"/>
      <c r="B35" s="706"/>
      <c r="C35" s="708"/>
      <c r="D35" s="369" t="s">
        <v>487</v>
      </c>
      <c r="E35" s="445"/>
      <c r="F35" s="370">
        <v>1</v>
      </c>
      <c r="G35" s="450" t="s">
        <v>485</v>
      </c>
      <c r="H35" s="19"/>
      <c r="I35" s="404"/>
      <c r="J35" s="404"/>
      <c r="K35" s="24">
        <v>1</v>
      </c>
      <c r="L35" s="25">
        <v>1</v>
      </c>
      <c r="M35" s="451"/>
      <c r="N35" s="446"/>
      <c r="O35" s="447">
        <v>20</v>
      </c>
      <c r="P35" s="448"/>
      <c r="Q35" s="452"/>
      <c r="R35" s="453"/>
      <c r="S35" s="393">
        <f t="shared" si="0"/>
        <v>20</v>
      </c>
      <c r="T35" s="380" t="s">
        <v>439</v>
      </c>
      <c r="U35" s="391"/>
    </row>
    <row r="36" spans="1:21" ht="57" customHeight="1">
      <c r="A36" s="711"/>
      <c r="B36" s="703"/>
      <c r="C36" s="709"/>
      <c r="D36" s="369"/>
      <c r="E36" s="445"/>
      <c r="F36" s="454"/>
      <c r="G36" s="450"/>
      <c r="H36" s="455"/>
      <c r="I36" s="456"/>
      <c r="J36" s="404"/>
      <c r="K36" s="24"/>
      <c r="L36" s="25"/>
      <c r="M36" s="451"/>
      <c r="N36" s="446"/>
      <c r="O36" s="447"/>
      <c r="P36" s="448"/>
      <c r="Q36" s="452"/>
      <c r="R36" s="453"/>
      <c r="S36" s="457"/>
      <c r="T36" s="380" t="s">
        <v>439</v>
      </c>
      <c r="U36" s="391"/>
    </row>
    <row r="37" spans="1:21" ht="54" customHeight="1">
      <c r="A37" s="711"/>
      <c r="B37" s="702" t="s">
        <v>488</v>
      </c>
      <c r="C37" s="707" t="s">
        <v>489</v>
      </c>
      <c r="D37" s="369"/>
      <c r="E37" s="4">
        <v>2</v>
      </c>
      <c r="F37" s="370">
        <v>1</v>
      </c>
      <c r="G37" s="371" t="s">
        <v>17</v>
      </c>
      <c r="H37" s="19"/>
      <c r="I37" s="399"/>
      <c r="J37" s="399"/>
      <c r="K37" s="1">
        <v>1</v>
      </c>
      <c r="L37" s="14">
        <f>J37+K37</f>
        <v>1</v>
      </c>
      <c r="M37" s="458"/>
      <c r="N37" s="459"/>
      <c r="O37" s="460"/>
      <c r="P37" s="461"/>
      <c r="Q37" s="460"/>
      <c r="R37" s="462"/>
      <c r="S37" s="393">
        <f t="shared" si="0"/>
        <v>0</v>
      </c>
      <c r="T37" s="380" t="s">
        <v>439</v>
      </c>
      <c r="U37" s="391" t="s">
        <v>490</v>
      </c>
    </row>
    <row r="38" spans="1:21" ht="45" customHeight="1">
      <c r="A38" s="711"/>
      <c r="B38" s="703"/>
      <c r="C38" s="709"/>
      <c r="D38" s="463" t="s">
        <v>491</v>
      </c>
      <c r="E38" s="4">
        <v>1</v>
      </c>
      <c r="F38" s="402">
        <v>1</v>
      </c>
      <c r="G38" s="371" t="s">
        <v>17</v>
      </c>
      <c r="H38" s="19"/>
      <c r="I38" s="399"/>
      <c r="J38" s="399"/>
      <c r="K38" s="1">
        <v>1</v>
      </c>
      <c r="L38" s="14">
        <v>1</v>
      </c>
      <c r="M38" s="458"/>
      <c r="N38" s="459">
        <v>50</v>
      </c>
      <c r="O38" s="460"/>
      <c r="P38" s="461"/>
      <c r="Q38" s="460"/>
      <c r="R38" s="462"/>
      <c r="S38" s="393"/>
      <c r="T38" s="380" t="s">
        <v>439</v>
      </c>
      <c r="U38" s="391"/>
    </row>
    <row r="39" spans="1:21" ht="38.25">
      <c r="A39" s="711"/>
      <c r="B39" s="713" t="s">
        <v>492</v>
      </c>
      <c r="C39" s="714" t="s">
        <v>493</v>
      </c>
      <c r="D39" s="369" t="s">
        <v>494</v>
      </c>
      <c r="E39" s="4">
        <v>1</v>
      </c>
      <c r="F39" s="370"/>
      <c r="G39" s="450" t="s">
        <v>495</v>
      </c>
      <c r="H39" s="19"/>
      <c r="I39" s="399"/>
      <c r="J39" s="399"/>
      <c r="K39" s="1"/>
      <c r="L39" s="14"/>
      <c r="M39" s="458"/>
      <c r="N39" s="459">
        <v>10</v>
      </c>
      <c r="O39" s="460"/>
      <c r="P39" s="461"/>
      <c r="Q39" s="460"/>
      <c r="R39" s="462">
        <v>800</v>
      </c>
      <c r="S39" s="393">
        <f t="shared" si="0"/>
        <v>810</v>
      </c>
      <c r="T39" s="380" t="s">
        <v>439</v>
      </c>
      <c r="U39" s="391"/>
    </row>
    <row r="40" spans="1:21" ht="38.25">
      <c r="A40" s="711"/>
      <c r="B40" s="703"/>
      <c r="C40" s="715"/>
      <c r="D40" s="369" t="s">
        <v>496</v>
      </c>
      <c r="E40" s="4">
        <v>1</v>
      </c>
      <c r="F40" s="370"/>
      <c r="G40" s="450" t="s">
        <v>497</v>
      </c>
      <c r="H40" s="19"/>
      <c r="I40" s="399"/>
      <c r="J40" s="399"/>
      <c r="K40" s="1"/>
      <c r="L40" s="14"/>
      <c r="M40" s="458"/>
      <c r="N40" s="459"/>
      <c r="O40" s="460"/>
      <c r="P40" s="461"/>
      <c r="Q40" s="460"/>
      <c r="R40" s="462">
        <v>80</v>
      </c>
      <c r="S40" s="393">
        <f t="shared" si="0"/>
        <v>80</v>
      </c>
      <c r="T40" s="380" t="s">
        <v>439</v>
      </c>
      <c r="U40" s="391"/>
    </row>
    <row r="41" spans="1:21" ht="38.25">
      <c r="A41" s="712"/>
      <c r="B41" s="412" t="s">
        <v>498</v>
      </c>
      <c r="C41" s="369" t="s">
        <v>499</v>
      </c>
      <c r="D41" s="369" t="s">
        <v>500</v>
      </c>
      <c r="E41" s="4">
        <v>1</v>
      </c>
      <c r="F41" s="465" t="s">
        <v>501</v>
      </c>
      <c r="G41" s="450" t="s">
        <v>502</v>
      </c>
      <c r="H41" s="19"/>
      <c r="I41" s="399"/>
      <c r="J41" s="399">
        <v>0.25</v>
      </c>
      <c r="K41" s="1"/>
      <c r="L41" s="14">
        <v>0.25</v>
      </c>
      <c r="M41" s="458"/>
      <c r="N41" s="459">
        <v>30</v>
      </c>
      <c r="O41" s="460"/>
      <c r="P41" s="461"/>
      <c r="Q41" s="460"/>
      <c r="R41" s="462">
        <v>200</v>
      </c>
      <c r="S41" s="393">
        <f t="shared" si="0"/>
        <v>230</v>
      </c>
      <c r="T41" s="380" t="s">
        <v>439</v>
      </c>
      <c r="U41" s="391"/>
    </row>
    <row r="42" spans="1:21" ht="31.5" customHeight="1" thickBot="1">
      <c r="A42" s="464"/>
      <c r="B42" s="412" t="s">
        <v>503</v>
      </c>
      <c r="C42" s="369" t="s">
        <v>504</v>
      </c>
      <c r="D42" s="369" t="s">
        <v>505</v>
      </c>
      <c r="E42" s="4">
        <v>1</v>
      </c>
      <c r="F42" s="370">
        <v>1</v>
      </c>
      <c r="G42" s="450" t="s">
        <v>506</v>
      </c>
      <c r="H42" s="466">
        <v>1</v>
      </c>
      <c r="I42" s="610">
        <v>1</v>
      </c>
      <c r="J42" s="610">
        <v>1</v>
      </c>
      <c r="K42" s="467">
        <v>1</v>
      </c>
      <c r="L42" s="16">
        <v>1</v>
      </c>
      <c r="M42" s="468"/>
      <c r="N42" s="469"/>
      <c r="O42" s="470"/>
      <c r="P42" s="471"/>
      <c r="Q42" s="470"/>
      <c r="R42" s="472"/>
      <c r="S42" s="473"/>
      <c r="T42" s="380"/>
      <c r="U42" s="391"/>
    </row>
    <row r="43" spans="1:21" s="436" customFormat="1" ht="36" customHeight="1" thickBot="1">
      <c r="A43" s="474"/>
      <c r="B43" s="421"/>
      <c r="C43" s="422" t="s">
        <v>1</v>
      </c>
      <c r="D43" s="423"/>
      <c r="E43" s="475"/>
      <c r="F43" s="476"/>
      <c r="G43" s="426"/>
      <c r="H43" s="428"/>
      <c r="I43" s="428"/>
      <c r="J43" s="428"/>
      <c r="K43" s="428"/>
      <c r="L43" s="477">
        <f>J43+K43</f>
        <v>0</v>
      </c>
      <c r="M43" s="478">
        <f>SUM(M31:M41)</f>
        <v>10</v>
      </c>
      <c r="N43" s="479">
        <f aca="true" t="shared" si="2" ref="N43:S43">SUM(N31:N41)</f>
        <v>100</v>
      </c>
      <c r="O43" s="480">
        <f t="shared" si="2"/>
        <v>110</v>
      </c>
      <c r="P43" s="480">
        <f t="shared" si="2"/>
        <v>0</v>
      </c>
      <c r="Q43" s="480">
        <f t="shared" si="2"/>
        <v>0</v>
      </c>
      <c r="R43" s="481">
        <f t="shared" si="2"/>
        <v>1080</v>
      </c>
      <c r="S43" s="480">
        <f t="shared" si="2"/>
        <v>1230</v>
      </c>
      <c r="T43" s="426"/>
      <c r="U43" s="426"/>
    </row>
    <row r="44" spans="1:21" ht="51.75" customHeight="1">
      <c r="A44" s="716" t="s">
        <v>507</v>
      </c>
      <c r="B44" s="367" t="s">
        <v>508</v>
      </c>
      <c r="C44" s="382" t="s">
        <v>509</v>
      </c>
      <c r="D44" s="382" t="s">
        <v>510</v>
      </c>
      <c r="E44" s="445">
        <v>1</v>
      </c>
      <c r="F44" s="370">
        <v>1</v>
      </c>
      <c r="G44" s="371" t="s">
        <v>474</v>
      </c>
      <c r="H44" s="482"/>
      <c r="I44" s="483"/>
      <c r="J44" s="483"/>
      <c r="K44" s="483">
        <v>1</v>
      </c>
      <c r="L44" s="13">
        <f>J44+K44</f>
        <v>1</v>
      </c>
      <c r="M44" s="484"/>
      <c r="N44" s="485"/>
      <c r="O44" s="486">
        <v>5</v>
      </c>
      <c r="P44" s="487"/>
      <c r="Q44" s="486"/>
      <c r="R44" s="488"/>
      <c r="S44" s="379">
        <f t="shared" si="0"/>
        <v>5</v>
      </c>
      <c r="T44" s="380" t="s">
        <v>439</v>
      </c>
      <c r="U44" s="489"/>
    </row>
    <row r="45" spans="1:21" ht="57" customHeight="1">
      <c r="A45" s="701"/>
      <c r="B45" s="367" t="s">
        <v>511</v>
      </c>
      <c r="C45" s="5"/>
      <c r="D45" s="382"/>
      <c r="E45" s="6"/>
      <c r="F45" s="370"/>
      <c r="G45" s="371"/>
      <c r="H45" s="490"/>
      <c r="I45" s="491"/>
      <c r="J45" s="491"/>
      <c r="K45" s="491"/>
      <c r="L45" s="14"/>
      <c r="M45" s="492"/>
      <c r="N45" s="459"/>
      <c r="O45" s="460"/>
      <c r="P45" s="461"/>
      <c r="Q45" s="460"/>
      <c r="R45" s="462"/>
      <c r="S45" s="393">
        <f t="shared" si="0"/>
        <v>0</v>
      </c>
      <c r="T45" s="380" t="s">
        <v>439</v>
      </c>
      <c r="U45" s="489"/>
    </row>
    <row r="46" spans="1:21" ht="57" customHeight="1">
      <c r="A46" s="701"/>
      <c r="B46" s="367" t="s">
        <v>512</v>
      </c>
      <c r="C46" s="267" t="s">
        <v>19</v>
      </c>
      <c r="D46" s="382" t="s">
        <v>510</v>
      </c>
      <c r="E46" s="493">
        <v>0.3</v>
      </c>
      <c r="F46" s="370">
        <v>0</v>
      </c>
      <c r="G46" s="371" t="s">
        <v>513</v>
      </c>
      <c r="H46" s="490"/>
      <c r="I46" s="491"/>
      <c r="J46" s="491"/>
      <c r="K46" s="491"/>
      <c r="L46" s="14">
        <f>J46+K46</f>
        <v>0</v>
      </c>
      <c r="M46" s="494"/>
      <c r="N46" s="446"/>
      <c r="O46" s="447">
        <v>10</v>
      </c>
      <c r="P46" s="448"/>
      <c r="Q46" s="447"/>
      <c r="R46" s="449"/>
      <c r="S46" s="393">
        <f t="shared" si="0"/>
        <v>10</v>
      </c>
      <c r="T46" s="380" t="s">
        <v>439</v>
      </c>
      <c r="U46" s="489"/>
    </row>
    <row r="47" spans="1:21" ht="40.5" customHeight="1">
      <c r="A47" s="701"/>
      <c r="B47" s="367" t="s">
        <v>514</v>
      </c>
      <c r="C47" s="7" t="s">
        <v>20</v>
      </c>
      <c r="D47" s="382" t="s">
        <v>515</v>
      </c>
      <c r="E47" s="6" t="s">
        <v>516</v>
      </c>
      <c r="F47" s="370">
        <v>100</v>
      </c>
      <c r="G47" s="371" t="s">
        <v>517</v>
      </c>
      <c r="H47" s="490">
        <v>25</v>
      </c>
      <c r="I47" s="491">
        <v>25</v>
      </c>
      <c r="J47" s="491">
        <v>25</v>
      </c>
      <c r="K47" s="491">
        <v>25</v>
      </c>
      <c r="L47" s="14">
        <f>J47+K47+I47+H47</f>
        <v>100</v>
      </c>
      <c r="M47" s="492"/>
      <c r="N47" s="459"/>
      <c r="O47" s="460">
        <v>55</v>
      </c>
      <c r="P47" s="461"/>
      <c r="Q47" s="460"/>
      <c r="R47" s="462"/>
      <c r="S47" s="393">
        <f t="shared" si="0"/>
        <v>55</v>
      </c>
      <c r="T47" s="380" t="s">
        <v>439</v>
      </c>
      <c r="U47" s="495"/>
    </row>
    <row r="48" spans="1:21" ht="50.25" customHeight="1" thickBot="1">
      <c r="A48" s="717"/>
      <c r="B48" s="412" t="s">
        <v>518</v>
      </c>
      <c r="C48" s="7" t="s">
        <v>519</v>
      </c>
      <c r="D48" s="369" t="s">
        <v>520</v>
      </c>
      <c r="E48" s="6">
        <v>1</v>
      </c>
      <c r="F48" s="370">
        <v>1</v>
      </c>
      <c r="G48" s="371" t="s">
        <v>521</v>
      </c>
      <c r="H48" s="497">
        <v>0.25</v>
      </c>
      <c r="I48" s="498">
        <v>0.25</v>
      </c>
      <c r="J48" s="499" t="s">
        <v>522</v>
      </c>
      <c r="K48" s="499" t="s">
        <v>522</v>
      </c>
      <c r="L48" s="500">
        <v>1</v>
      </c>
      <c r="M48" s="501"/>
      <c r="N48" s="502"/>
      <c r="O48" s="503">
        <v>35</v>
      </c>
      <c r="P48" s="504"/>
      <c r="Q48" s="503"/>
      <c r="R48" s="505"/>
      <c r="S48" s="506">
        <f>O48</f>
        <v>35</v>
      </c>
      <c r="T48" s="380" t="s">
        <v>439</v>
      </c>
      <c r="U48" s="495"/>
    </row>
    <row r="49" spans="1:21" s="436" customFormat="1" ht="28.5" customHeight="1">
      <c r="A49" s="474"/>
      <c r="B49" s="421"/>
      <c r="C49" s="422" t="s">
        <v>1</v>
      </c>
      <c r="D49" s="507"/>
      <c r="E49" s="508"/>
      <c r="F49" s="507"/>
      <c r="G49" s="509"/>
      <c r="H49" s="428"/>
      <c r="I49" s="428"/>
      <c r="J49" s="428"/>
      <c r="K49" s="428"/>
      <c r="L49" s="510">
        <f>J49+K49</f>
        <v>0</v>
      </c>
      <c r="M49" s="433">
        <f>SUM(M34)</f>
        <v>0</v>
      </c>
      <c r="N49" s="511"/>
      <c r="O49" s="433">
        <f>O44+O45+O46+O47+O48</f>
        <v>105</v>
      </c>
      <c r="P49" s="512"/>
      <c r="Q49" s="433"/>
      <c r="R49" s="434"/>
      <c r="S49" s="513">
        <f>SUM(S44:S48)</f>
        <v>105</v>
      </c>
      <c r="T49" s="426"/>
      <c r="U49" s="426"/>
    </row>
    <row r="50" spans="1:21" ht="44.25" customHeight="1" thickBot="1">
      <c r="A50" s="496"/>
      <c r="B50" s="367" t="s">
        <v>523</v>
      </c>
      <c r="C50" s="7" t="s">
        <v>524</v>
      </c>
      <c r="D50" s="382" t="s">
        <v>525</v>
      </c>
      <c r="E50" s="6">
        <v>1</v>
      </c>
      <c r="F50" s="370">
        <v>1</v>
      </c>
      <c r="G50" s="371" t="s">
        <v>526</v>
      </c>
      <c r="H50" s="497"/>
      <c r="I50" s="514"/>
      <c r="J50" s="514"/>
      <c r="K50" s="514">
        <v>1</v>
      </c>
      <c r="L50" s="16">
        <v>1</v>
      </c>
      <c r="M50" s="468"/>
      <c r="N50" s="469"/>
      <c r="O50" s="470">
        <v>2</v>
      </c>
      <c r="P50" s="471"/>
      <c r="Q50" s="470"/>
      <c r="R50" s="472"/>
      <c r="S50" s="473">
        <f>O50</f>
        <v>2</v>
      </c>
      <c r="T50" s="380"/>
      <c r="U50" s="489"/>
    </row>
    <row r="51" spans="1:21" s="436" customFormat="1" ht="25.5" customHeight="1" thickBot="1">
      <c r="A51" s="515"/>
      <c r="B51" s="421"/>
      <c r="C51" s="422" t="s">
        <v>1</v>
      </c>
      <c r="D51" s="423"/>
      <c r="E51" s="516"/>
      <c r="F51" s="476"/>
      <c r="G51" s="426"/>
      <c r="H51" s="428"/>
      <c r="I51" s="428"/>
      <c r="J51" s="428"/>
      <c r="K51" s="428"/>
      <c r="L51" s="510">
        <f>J51+K51</f>
        <v>0</v>
      </c>
      <c r="M51" s="433"/>
      <c r="N51" s="511"/>
      <c r="O51" s="433">
        <f>O50</f>
        <v>2</v>
      </c>
      <c r="P51" s="512"/>
      <c r="Q51" s="433"/>
      <c r="R51" s="434"/>
      <c r="S51" s="513">
        <f>SUM(S50:S50)</f>
        <v>2</v>
      </c>
      <c r="T51" s="426"/>
      <c r="U51" s="426"/>
    </row>
    <row r="52" spans="1:21" ht="54.75" customHeight="1">
      <c r="A52" s="716" t="s">
        <v>527</v>
      </c>
      <c r="B52" s="367" t="s">
        <v>528</v>
      </c>
      <c r="C52" s="382" t="s">
        <v>529</v>
      </c>
      <c r="D52" s="382" t="s">
        <v>442</v>
      </c>
      <c r="E52" s="229">
        <v>8</v>
      </c>
      <c r="F52" s="370">
        <v>1</v>
      </c>
      <c r="G52" s="371" t="s">
        <v>530</v>
      </c>
      <c r="H52" s="482"/>
      <c r="I52" s="483"/>
      <c r="J52" s="483">
        <v>1</v>
      </c>
      <c r="K52" s="483"/>
      <c r="L52" s="13">
        <f>J52+K52</f>
        <v>1</v>
      </c>
      <c r="M52" s="517">
        <v>2</v>
      </c>
      <c r="N52" s="518">
        <v>3</v>
      </c>
      <c r="O52" s="443"/>
      <c r="P52" s="519"/>
      <c r="Q52" s="443"/>
      <c r="R52" s="444"/>
      <c r="S52" s="379">
        <f t="shared" si="0"/>
        <v>5</v>
      </c>
      <c r="T52" s="489" t="s">
        <v>439</v>
      </c>
      <c r="U52" s="489"/>
    </row>
    <row r="53" spans="1:21" ht="51" customHeight="1">
      <c r="A53" s="701"/>
      <c r="B53" s="702" t="s">
        <v>531</v>
      </c>
      <c r="C53" s="718" t="s">
        <v>532</v>
      </c>
      <c r="D53" s="382" t="s">
        <v>442</v>
      </c>
      <c r="E53" s="445">
        <v>2</v>
      </c>
      <c r="F53" s="370">
        <v>1</v>
      </c>
      <c r="G53" s="371" t="s">
        <v>530</v>
      </c>
      <c r="H53" s="490"/>
      <c r="I53" s="491"/>
      <c r="J53" s="491"/>
      <c r="K53" s="491">
        <v>1</v>
      </c>
      <c r="L53" s="14">
        <f>J53+K53</f>
        <v>1</v>
      </c>
      <c r="M53" s="494">
        <v>3</v>
      </c>
      <c r="N53" s="446">
        <v>5</v>
      </c>
      <c r="O53" s="447"/>
      <c r="P53" s="448"/>
      <c r="Q53" s="447"/>
      <c r="R53" s="449"/>
      <c r="S53" s="393">
        <f t="shared" si="0"/>
        <v>8</v>
      </c>
      <c r="T53" s="520" t="s">
        <v>439</v>
      </c>
      <c r="U53" s="489"/>
    </row>
    <row r="54" spans="1:21" ht="47.25" customHeight="1">
      <c r="A54" s="701"/>
      <c r="B54" s="703"/>
      <c r="C54" s="719"/>
      <c r="D54" s="369" t="s">
        <v>533</v>
      </c>
      <c r="E54" s="445">
        <v>2</v>
      </c>
      <c r="F54" s="370">
        <v>1</v>
      </c>
      <c r="G54" s="371" t="s">
        <v>530</v>
      </c>
      <c r="H54" s="490"/>
      <c r="I54" s="491"/>
      <c r="J54" s="491">
        <v>1</v>
      </c>
      <c r="K54" s="491"/>
      <c r="L54" s="14">
        <v>1</v>
      </c>
      <c r="M54" s="494">
        <v>10</v>
      </c>
      <c r="N54" s="446">
        <v>10</v>
      </c>
      <c r="O54" s="447"/>
      <c r="P54" s="448"/>
      <c r="Q54" s="447"/>
      <c r="R54" s="449">
        <v>200</v>
      </c>
      <c r="S54" s="393">
        <f>M54+N54+R54</f>
        <v>220</v>
      </c>
      <c r="T54" s="520" t="s">
        <v>439</v>
      </c>
      <c r="U54" s="489"/>
    </row>
    <row r="55" spans="1:21" ht="59.25" customHeight="1">
      <c r="A55" s="701"/>
      <c r="B55" s="367" t="s">
        <v>534</v>
      </c>
      <c r="C55" s="382"/>
      <c r="D55" s="382"/>
      <c r="E55" s="383"/>
      <c r="F55" s="370"/>
      <c r="G55" s="371"/>
      <c r="H55" s="490"/>
      <c r="I55" s="491"/>
      <c r="J55" s="491"/>
      <c r="K55" s="491"/>
      <c r="L55" s="14"/>
      <c r="M55" s="521"/>
      <c r="N55" s="522"/>
      <c r="O55" s="523"/>
      <c r="P55" s="524"/>
      <c r="Q55" s="523"/>
      <c r="R55" s="525"/>
      <c r="S55" s="393">
        <f t="shared" si="0"/>
        <v>0</v>
      </c>
      <c r="T55" s="489" t="s">
        <v>439</v>
      </c>
      <c r="U55" s="489"/>
    </row>
    <row r="56" spans="1:21" ht="56.25" customHeight="1">
      <c r="A56" s="701"/>
      <c r="B56" s="367" t="s">
        <v>535</v>
      </c>
      <c r="C56" s="382"/>
      <c r="D56" s="382"/>
      <c r="E56" s="383"/>
      <c r="F56" s="370"/>
      <c r="G56" s="371"/>
      <c r="H56" s="490"/>
      <c r="I56" s="491"/>
      <c r="J56" s="491"/>
      <c r="K56" s="491"/>
      <c r="L56" s="14"/>
      <c r="M56" s="521"/>
      <c r="N56" s="522"/>
      <c r="O56" s="523"/>
      <c r="P56" s="524"/>
      <c r="Q56" s="523"/>
      <c r="R56" s="525"/>
      <c r="S56" s="393">
        <f t="shared" si="0"/>
        <v>0</v>
      </c>
      <c r="T56" s="489" t="s">
        <v>439</v>
      </c>
      <c r="U56" s="489"/>
    </row>
    <row r="57" spans="1:21" ht="78" customHeight="1" thickBot="1">
      <c r="A57" s="717"/>
      <c r="B57" s="367" t="s">
        <v>536</v>
      </c>
      <c r="C57" s="369" t="s">
        <v>537</v>
      </c>
      <c r="D57" s="382" t="s">
        <v>538</v>
      </c>
      <c r="E57" s="383">
        <v>4</v>
      </c>
      <c r="F57" s="370">
        <v>1</v>
      </c>
      <c r="G57" s="371" t="s">
        <v>539</v>
      </c>
      <c r="H57" s="526" t="s">
        <v>522</v>
      </c>
      <c r="I57" s="514">
        <v>0.25</v>
      </c>
      <c r="J57" s="514">
        <v>0.25</v>
      </c>
      <c r="K57" s="514">
        <v>0.25</v>
      </c>
      <c r="L57" s="527" t="s">
        <v>540</v>
      </c>
      <c r="M57" s="528">
        <v>30</v>
      </c>
      <c r="N57" s="529">
        <v>50</v>
      </c>
      <c r="O57" s="530"/>
      <c r="P57" s="531"/>
      <c r="Q57" s="530"/>
      <c r="R57" s="532">
        <v>200</v>
      </c>
      <c r="S57" s="473">
        <f t="shared" si="0"/>
        <v>280</v>
      </c>
      <c r="T57" s="489" t="s">
        <v>439</v>
      </c>
      <c r="U57" s="489"/>
    </row>
    <row r="58" spans="1:21" s="436" customFormat="1" ht="27.75" customHeight="1" thickBot="1">
      <c r="A58" s="515"/>
      <c r="B58" s="421"/>
      <c r="C58" s="422" t="s">
        <v>1</v>
      </c>
      <c r="D58" s="423"/>
      <c r="E58" s="533"/>
      <c r="F58" s="423"/>
      <c r="G58" s="426"/>
      <c r="H58" s="428"/>
      <c r="I58" s="428"/>
      <c r="J58" s="428"/>
      <c r="K58" s="428"/>
      <c r="L58" s="510">
        <f>J58+K58</f>
        <v>0</v>
      </c>
      <c r="M58" s="433">
        <f>M52+M53+M54+M55+M56+M57</f>
        <v>45</v>
      </c>
      <c r="N58" s="511">
        <f>N52+N53+N54+N55+N56+N57</f>
        <v>68</v>
      </c>
      <c r="O58" s="433"/>
      <c r="P58" s="512"/>
      <c r="Q58" s="433"/>
      <c r="R58" s="434">
        <f>R52+R53+R54+R55+R56+R57</f>
        <v>400</v>
      </c>
      <c r="S58" s="513">
        <f>SUM(S52:S57)</f>
        <v>513</v>
      </c>
      <c r="T58" s="426"/>
      <c r="U58" s="426"/>
    </row>
    <row r="59" spans="1:21" ht="69" customHeight="1">
      <c r="A59" s="720" t="s">
        <v>541</v>
      </c>
      <c r="B59" s="367" t="s">
        <v>542</v>
      </c>
      <c r="C59" s="369" t="s">
        <v>543</v>
      </c>
      <c r="D59" s="382" t="s">
        <v>442</v>
      </c>
      <c r="E59" s="229">
        <v>400</v>
      </c>
      <c r="F59" s="370">
        <v>44</v>
      </c>
      <c r="G59" s="371" t="s">
        <v>544</v>
      </c>
      <c r="H59" s="482"/>
      <c r="I59" s="483">
        <v>10</v>
      </c>
      <c r="J59" s="483">
        <v>12</v>
      </c>
      <c r="K59" s="483">
        <v>22</v>
      </c>
      <c r="L59" s="13">
        <v>44</v>
      </c>
      <c r="M59" s="517">
        <v>40</v>
      </c>
      <c r="N59" s="518"/>
      <c r="O59" s="443">
        <v>220</v>
      </c>
      <c r="P59" s="519"/>
      <c r="Q59" s="443"/>
      <c r="R59" s="444">
        <v>822</v>
      </c>
      <c r="S59" s="597">
        <f aca="true" t="shared" si="3" ref="S59:S67">SUM(M59:R59)</f>
        <v>1082</v>
      </c>
      <c r="T59" s="380" t="s">
        <v>439</v>
      </c>
      <c r="U59" s="489"/>
    </row>
    <row r="60" spans="1:21" ht="58.5" customHeight="1">
      <c r="A60" s="721"/>
      <c r="B60" s="367" t="s">
        <v>545</v>
      </c>
      <c r="C60" s="253" t="s">
        <v>546</v>
      </c>
      <c r="D60" s="382" t="s">
        <v>442</v>
      </c>
      <c r="E60" s="445">
        <v>300</v>
      </c>
      <c r="F60" s="370">
        <v>30</v>
      </c>
      <c r="G60" s="371" t="s">
        <v>547</v>
      </c>
      <c r="H60" s="490"/>
      <c r="I60" s="491"/>
      <c r="J60" s="491">
        <v>15</v>
      </c>
      <c r="K60" s="491">
        <v>15</v>
      </c>
      <c r="L60" s="14">
        <v>30</v>
      </c>
      <c r="M60" s="521">
        <v>10</v>
      </c>
      <c r="N60" s="522"/>
      <c r="O60" s="523">
        <v>20</v>
      </c>
      <c r="P60" s="524"/>
      <c r="Q60" s="523"/>
      <c r="R60" s="525">
        <v>150</v>
      </c>
      <c r="S60" s="597">
        <f t="shared" si="3"/>
        <v>180</v>
      </c>
      <c r="T60" s="380" t="s">
        <v>439</v>
      </c>
      <c r="U60" s="489"/>
    </row>
    <row r="61" spans="1:21" ht="46.5" customHeight="1">
      <c r="A61" s="721"/>
      <c r="B61" s="412" t="s">
        <v>548</v>
      </c>
      <c r="C61" s="382" t="s">
        <v>549</v>
      </c>
      <c r="D61" s="382" t="s">
        <v>550</v>
      </c>
      <c r="E61" s="383">
        <v>56</v>
      </c>
      <c r="F61" s="370">
        <v>56</v>
      </c>
      <c r="G61" s="371" t="s">
        <v>544</v>
      </c>
      <c r="H61" s="490">
        <v>10</v>
      </c>
      <c r="I61" s="491">
        <v>15</v>
      </c>
      <c r="J61" s="491">
        <v>15</v>
      </c>
      <c r="K61" s="491">
        <v>16</v>
      </c>
      <c r="L61" s="14">
        <f>SUM(H61:K61)</f>
        <v>56</v>
      </c>
      <c r="M61" s="521">
        <v>120</v>
      </c>
      <c r="N61" s="522"/>
      <c r="O61" s="523">
        <v>72</v>
      </c>
      <c r="P61" s="524"/>
      <c r="Q61" s="523"/>
      <c r="R61" s="525">
        <v>807</v>
      </c>
      <c r="S61" s="597">
        <f t="shared" si="3"/>
        <v>999</v>
      </c>
      <c r="T61" s="380" t="s">
        <v>439</v>
      </c>
      <c r="U61" s="489"/>
    </row>
    <row r="62" spans="1:21" ht="49.5" customHeight="1">
      <c r="A62" s="721"/>
      <c r="B62" s="713" t="s">
        <v>551</v>
      </c>
      <c r="C62" s="707" t="s">
        <v>552</v>
      </c>
      <c r="D62" s="382" t="s">
        <v>553</v>
      </c>
      <c r="E62" s="383">
        <v>8</v>
      </c>
      <c r="F62" s="370">
        <v>1</v>
      </c>
      <c r="G62" s="371" t="s">
        <v>554</v>
      </c>
      <c r="H62" s="490"/>
      <c r="I62" s="491"/>
      <c r="J62" s="491"/>
      <c r="K62" s="491">
        <v>1</v>
      </c>
      <c r="L62" s="14">
        <v>1</v>
      </c>
      <c r="M62" s="521">
        <v>0</v>
      </c>
      <c r="N62" s="522"/>
      <c r="O62" s="523">
        <v>2</v>
      </c>
      <c r="P62" s="524"/>
      <c r="Q62" s="523"/>
      <c r="R62" s="525"/>
      <c r="S62" s="597">
        <f t="shared" si="3"/>
        <v>2</v>
      </c>
      <c r="T62" s="380" t="s">
        <v>439</v>
      </c>
      <c r="U62" s="489"/>
    </row>
    <row r="63" spans="1:21" ht="54" customHeight="1">
      <c r="A63" s="721"/>
      <c r="B63" s="706"/>
      <c r="C63" s="708"/>
      <c r="D63" s="369" t="s">
        <v>555</v>
      </c>
      <c r="E63" s="383">
        <v>2</v>
      </c>
      <c r="F63" s="370">
        <v>0</v>
      </c>
      <c r="G63" s="371" t="s">
        <v>17</v>
      </c>
      <c r="H63" s="490"/>
      <c r="I63" s="491"/>
      <c r="J63" s="491"/>
      <c r="K63" s="491"/>
      <c r="L63" s="14"/>
      <c r="M63" s="521"/>
      <c r="N63" s="522"/>
      <c r="O63" s="523"/>
      <c r="P63" s="524"/>
      <c r="Q63" s="523"/>
      <c r="R63" s="525"/>
      <c r="S63" s="597">
        <f t="shared" si="3"/>
        <v>0</v>
      </c>
      <c r="T63" s="380" t="s">
        <v>439</v>
      </c>
      <c r="U63" s="489"/>
    </row>
    <row r="64" spans="1:21" ht="49.5" customHeight="1">
      <c r="A64" s="721"/>
      <c r="B64" s="703"/>
      <c r="C64" s="709"/>
      <c r="D64" s="369" t="s">
        <v>556</v>
      </c>
      <c r="E64" s="383">
        <v>1</v>
      </c>
      <c r="F64" s="370">
        <v>0</v>
      </c>
      <c r="G64" s="371" t="s">
        <v>17</v>
      </c>
      <c r="H64" s="490"/>
      <c r="I64" s="491"/>
      <c r="J64" s="491"/>
      <c r="K64" s="491"/>
      <c r="L64" s="14"/>
      <c r="M64" s="521"/>
      <c r="N64" s="522"/>
      <c r="O64" s="523"/>
      <c r="P64" s="524"/>
      <c r="Q64" s="523"/>
      <c r="R64" s="525"/>
      <c r="S64" s="597">
        <f t="shared" si="3"/>
        <v>0</v>
      </c>
      <c r="T64" s="380" t="s">
        <v>439</v>
      </c>
      <c r="U64" s="489"/>
    </row>
    <row r="65" spans="1:21" ht="40.5" customHeight="1">
      <c r="A65" s="721"/>
      <c r="B65" s="412" t="s">
        <v>557</v>
      </c>
      <c r="C65" s="382" t="s">
        <v>558</v>
      </c>
      <c r="D65" s="382" t="s">
        <v>559</v>
      </c>
      <c r="E65" s="383">
        <v>500</v>
      </c>
      <c r="F65" s="370">
        <v>0</v>
      </c>
      <c r="G65" s="371" t="s">
        <v>18</v>
      </c>
      <c r="H65" s="490"/>
      <c r="I65" s="491"/>
      <c r="J65" s="491"/>
      <c r="K65" s="491"/>
      <c r="L65" s="14"/>
      <c r="M65" s="521"/>
      <c r="N65" s="522"/>
      <c r="O65" s="523"/>
      <c r="P65" s="524"/>
      <c r="Q65" s="523"/>
      <c r="R65" s="525"/>
      <c r="S65" s="597">
        <f t="shared" si="3"/>
        <v>0</v>
      </c>
      <c r="T65" s="380" t="s">
        <v>439</v>
      </c>
      <c r="U65" s="489"/>
    </row>
    <row r="66" spans="1:21" ht="63" customHeight="1">
      <c r="A66" s="721"/>
      <c r="B66" s="412" t="s">
        <v>560</v>
      </c>
      <c r="C66" s="267" t="s">
        <v>561</v>
      </c>
      <c r="D66" s="382" t="s">
        <v>442</v>
      </c>
      <c r="E66" s="383">
        <v>8</v>
      </c>
      <c r="F66" s="370">
        <v>1</v>
      </c>
      <c r="G66" s="598" t="s">
        <v>562</v>
      </c>
      <c r="H66" s="394"/>
      <c r="I66" s="383"/>
      <c r="J66" s="383"/>
      <c r="K66" s="383">
        <v>1</v>
      </c>
      <c r="L66" s="14">
        <v>1</v>
      </c>
      <c r="M66" s="599">
        <v>5</v>
      </c>
      <c r="N66" s="600"/>
      <c r="O66" s="601">
        <v>10</v>
      </c>
      <c r="P66" s="602"/>
      <c r="Q66" s="601"/>
      <c r="R66" s="462"/>
      <c r="S66" s="597">
        <f t="shared" si="3"/>
        <v>15</v>
      </c>
      <c r="T66" s="380" t="s">
        <v>439</v>
      </c>
      <c r="U66" s="489"/>
    </row>
    <row r="67" spans="1:21" ht="81" customHeight="1" thickBot="1">
      <c r="A67" s="722"/>
      <c r="B67" s="412" t="s">
        <v>563</v>
      </c>
      <c r="C67" s="253" t="s">
        <v>564</v>
      </c>
      <c r="D67" s="382" t="s">
        <v>565</v>
      </c>
      <c r="E67" s="603">
        <v>1063</v>
      </c>
      <c r="F67" s="370">
        <v>330</v>
      </c>
      <c r="G67" s="604" t="s">
        <v>566</v>
      </c>
      <c r="H67" s="414"/>
      <c r="I67" s="605">
        <v>30</v>
      </c>
      <c r="J67" s="605">
        <v>150</v>
      </c>
      <c r="K67" s="605">
        <v>150</v>
      </c>
      <c r="L67" s="16">
        <v>330</v>
      </c>
      <c r="M67" s="606"/>
      <c r="N67" s="607"/>
      <c r="O67" s="608">
        <v>10</v>
      </c>
      <c r="P67" s="609"/>
      <c r="Q67" s="608"/>
      <c r="R67" s="472">
        <v>76</v>
      </c>
      <c r="S67" s="597">
        <f t="shared" si="3"/>
        <v>86</v>
      </c>
      <c r="T67" s="380" t="s">
        <v>439</v>
      </c>
      <c r="U67" s="489"/>
    </row>
    <row r="68" spans="1:21" s="436" customFormat="1" ht="28.5" customHeight="1" thickBot="1">
      <c r="A68" s="534"/>
      <c r="B68" s="421"/>
      <c r="C68" s="422" t="s">
        <v>1</v>
      </c>
      <c r="D68" s="535"/>
      <c r="E68" s="536"/>
      <c r="F68" s="535"/>
      <c r="G68" s="426"/>
      <c r="H68" s="428"/>
      <c r="I68" s="428"/>
      <c r="J68" s="428"/>
      <c r="K68" s="428"/>
      <c r="L68" s="510">
        <f>J68+K68</f>
        <v>0</v>
      </c>
      <c r="M68" s="433">
        <f aca="true" t="shared" si="4" ref="M68:S68">SUM(M59:M67)</f>
        <v>175</v>
      </c>
      <c r="N68" s="433">
        <f t="shared" si="4"/>
        <v>0</v>
      </c>
      <c r="O68" s="433">
        <f t="shared" si="4"/>
        <v>334</v>
      </c>
      <c r="P68" s="433">
        <f t="shared" si="4"/>
        <v>0</v>
      </c>
      <c r="Q68" s="433">
        <f t="shared" si="4"/>
        <v>0</v>
      </c>
      <c r="R68" s="433">
        <f t="shared" si="4"/>
        <v>1855</v>
      </c>
      <c r="S68" s="513">
        <f t="shared" si="4"/>
        <v>2364</v>
      </c>
      <c r="T68" s="426"/>
      <c r="U68" s="426"/>
    </row>
    <row r="69" spans="1:21" ht="40.5" customHeight="1">
      <c r="A69" s="716" t="s">
        <v>567</v>
      </c>
      <c r="B69" s="367" t="s">
        <v>568</v>
      </c>
      <c r="C69" s="382" t="s">
        <v>569</v>
      </c>
      <c r="D69" s="382" t="s">
        <v>538</v>
      </c>
      <c r="E69" s="229" t="s">
        <v>570</v>
      </c>
      <c r="F69" s="370">
        <v>40</v>
      </c>
      <c r="G69" s="371" t="s">
        <v>571</v>
      </c>
      <c r="H69" s="482">
        <v>10</v>
      </c>
      <c r="I69" s="483">
        <v>10</v>
      </c>
      <c r="J69" s="483">
        <v>10</v>
      </c>
      <c r="K69" s="483">
        <v>10</v>
      </c>
      <c r="L69" s="13">
        <v>40</v>
      </c>
      <c r="M69" s="517"/>
      <c r="N69" s="518"/>
      <c r="O69" s="443">
        <v>5</v>
      </c>
      <c r="P69" s="519"/>
      <c r="Q69" s="443"/>
      <c r="R69" s="444">
        <v>300</v>
      </c>
      <c r="S69" s="379">
        <f t="shared" si="0"/>
        <v>305</v>
      </c>
      <c r="T69" s="380" t="s">
        <v>439</v>
      </c>
      <c r="U69" s="489"/>
    </row>
    <row r="70" spans="1:21" ht="44.25" customHeight="1">
      <c r="A70" s="701"/>
      <c r="B70" s="367" t="s">
        <v>572</v>
      </c>
      <c r="C70" s="253" t="s">
        <v>573</v>
      </c>
      <c r="D70" s="382" t="s">
        <v>538</v>
      </c>
      <c r="E70" s="445" t="s">
        <v>574</v>
      </c>
      <c r="F70" s="370">
        <v>5</v>
      </c>
      <c r="G70" s="371" t="s">
        <v>575</v>
      </c>
      <c r="H70" s="490"/>
      <c r="I70" s="491"/>
      <c r="J70" s="491">
        <v>2</v>
      </c>
      <c r="K70" s="491">
        <v>3</v>
      </c>
      <c r="L70" s="14">
        <f>J70+K70</f>
        <v>5</v>
      </c>
      <c r="M70" s="521"/>
      <c r="N70" s="522"/>
      <c r="O70" s="523">
        <v>5</v>
      </c>
      <c r="P70" s="524"/>
      <c r="Q70" s="523"/>
      <c r="R70" s="525">
        <v>100</v>
      </c>
      <c r="S70" s="393">
        <f t="shared" si="0"/>
        <v>105</v>
      </c>
      <c r="T70" s="380" t="s">
        <v>439</v>
      </c>
      <c r="U70" s="489"/>
    </row>
    <row r="71" spans="1:21" ht="44.25" customHeight="1">
      <c r="A71" s="701"/>
      <c r="B71" s="367" t="s">
        <v>576</v>
      </c>
      <c r="C71" s="397" t="s">
        <v>577</v>
      </c>
      <c r="D71" s="382" t="s">
        <v>442</v>
      </c>
      <c r="E71" s="392" t="s">
        <v>578</v>
      </c>
      <c r="F71" s="465">
        <v>100</v>
      </c>
      <c r="G71" s="371" t="s">
        <v>579</v>
      </c>
      <c r="H71" s="490"/>
      <c r="I71" s="537"/>
      <c r="J71" s="491">
        <v>50</v>
      </c>
      <c r="K71" s="491">
        <v>50</v>
      </c>
      <c r="L71" s="14">
        <f>J71+K71</f>
        <v>100</v>
      </c>
      <c r="M71" s="521"/>
      <c r="N71" s="522"/>
      <c r="O71" s="523">
        <v>5</v>
      </c>
      <c r="P71" s="524"/>
      <c r="Q71" s="523"/>
      <c r="R71" s="538">
        <v>200</v>
      </c>
      <c r="S71" s="393">
        <f t="shared" si="0"/>
        <v>205</v>
      </c>
      <c r="T71" s="380" t="s">
        <v>439</v>
      </c>
      <c r="U71" s="489"/>
    </row>
    <row r="72" spans="1:21" ht="44.25" customHeight="1">
      <c r="A72" s="701"/>
      <c r="B72" s="367" t="s">
        <v>580</v>
      </c>
      <c r="C72" s="253" t="s">
        <v>581</v>
      </c>
      <c r="D72" s="382" t="s">
        <v>538</v>
      </c>
      <c r="E72" s="383">
        <v>4</v>
      </c>
      <c r="F72" s="370">
        <v>1</v>
      </c>
      <c r="G72" s="371" t="s">
        <v>582</v>
      </c>
      <c r="H72" s="490"/>
      <c r="I72" s="491"/>
      <c r="J72" s="491"/>
      <c r="K72" s="491">
        <v>1</v>
      </c>
      <c r="L72" s="14">
        <f>J72+K72</f>
        <v>1</v>
      </c>
      <c r="M72" s="521"/>
      <c r="N72" s="522"/>
      <c r="O72" s="523">
        <v>5</v>
      </c>
      <c r="P72" s="524"/>
      <c r="Q72" s="523"/>
      <c r="R72" s="525"/>
      <c r="S72" s="393">
        <f t="shared" si="0"/>
        <v>5</v>
      </c>
      <c r="T72" s="380" t="s">
        <v>439</v>
      </c>
      <c r="U72" s="489"/>
    </row>
    <row r="73" spans="1:21" ht="42.75" customHeight="1">
      <c r="A73" s="701"/>
      <c r="B73" s="367" t="s">
        <v>583</v>
      </c>
      <c r="C73" s="253" t="s">
        <v>584</v>
      </c>
      <c r="D73" s="382" t="s">
        <v>538</v>
      </c>
      <c r="E73" s="383">
        <v>2</v>
      </c>
      <c r="F73" s="370">
        <v>1</v>
      </c>
      <c r="G73" s="371" t="s">
        <v>582</v>
      </c>
      <c r="H73" s="490"/>
      <c r="I73" s="491"/>
      <c r="J73" s="491"/>
      <c r="K73" s="491">
        <v>1</v>
      </c>
      <c r="L73" s="14">
        <f>J73+K73</f>
        <v>1</v>
      </c>
      <c r="M73" s="521"/>
      <c r="N73" s="522"/>
      <c r="O73" s="523">
        <v>5</v>
      </c>
      <c r="P73" s="524"/>
      <c r="Q73" s="523"/>
      <c r="R73" s="525"/>
      <c r="S73" s="393">
        <f t="shared" si="0"/>
        <v>5</v>
      </c>
      <c r="T73" s="380" t="s">
        <v>439</v>
      </c>
      <c r="U73" s="489"/>
    </row>
    <row r="74" spans="1:21" ht="60.75" customHeight="1">
      <c r="A74" s="701"/>
      <c r="B74" s="367" t="s">
        <v>585</v>
      </c>
      <c r="C74" s="397" t="s">
        <v>586</v>
      </c>
      <c r="D74" s="382" t="s">
        <v>442</v>
      </c>
      <c r="E74" s="383">
        <v>1</v>
      </c>
      <c r="F74" s="370"/>
      <c r="G74" s="450" t="s">
        <v>587</v>
      </c>
      <c r="H74" s="490"/>
      <c r="I74" s="491"/>
      <c r="J74" s="491"/>
      <c r="K74" s="491"/>
      <c r="L74" s="14"/>
      <c r="M74" s="521"/>
      <c r="N74" s="522"/>
      <c r="O74" s="523">
        <v>0</v>
      </c>
      <c r="P74" s="524"/>
      <c r="Q74" s="523"/>
      <c r="R74" s="525"/>
      <c r="S74" s="393">
        <f t="shared" si="0"/>
        <v>0</v>
      </c>
      <c r="T74" s="380" t="s">
        <v>439</v>
      </c>
      <c r="U74" s="489"/>
    </row>
    <row r="75" spans="1:21" ht="42.75" customHeight="1">
      <c r="A75" s="701"/>
      <c r="B75" s="713" t="s">
        <v>588</v>
      </c>
      <c r="C75" s="723" t="s">
        <v>589</v>
      </c>
      <c r="D75" s="369" t="s">
        <v>590</v>
      </c>
      <c r="E75" s="392">
        <v>4</v>
      </c>
      <c r="F75" s="465">
        <v>1</v>
      </c>
      <c r="G75" s="371" t="s">
        <v>591</v>
      </c>
      <c r="H75" s="490"/>
      <c r="I75" s="491"/>
      <c r="J75" s="491"/>
      <c r="K75" s="491">
        <v>1</v>
      </c>
      <c r="L75" s="14">
        <v>1</v>
      </c>
      <c r="M75" s="521"/>
      <c r="N75" s="522"/>
      <c r="O75" s="523">
        <v>8</v>
      </c>
      <c r="P75" s="524"/>
      <c r="Q75" s="523"/>
      <c r="R75" s="525"/>
      <c r="S75" s="393">
        <f t="shared" si="0"/>
        <v>8</v>
      </c>
      <c r="T75" s="380" t="s">
        <v>439</v>
      </c>
      <c r="U75" s="489"/>
    </row>
    <row r="76" spans="1:21" ht="42.75" customHeight="1" thickBot="1">
      <c r="A76" s="717"/>
      <c r="B76" s="703"/>
      <c r="C76" s="724"/>
      <c r="D76" s="397" t="s">
        <v>592</v>
      </c>
      <c r="E76" s="392"/>
      <c r="F76" s="465" t="s">
        <v>593</v>
      </c>
      <c r="G76" s="371" t="s">
        <v>594</v>
      </c>
      <c r="H76" s="497"/>
      <c r="I76" s="514"/>
      <c r="J76" s="514"/>
      <c r="K76" s="514">
        <v>42</v>
      </c>
      <c r="L76" s="16">
        <v>42</v>
      </c>
      <c r="M76" s="528"/>
      <c r="N76" s="529"/>
      <c r="O76" s="530">
        <v>9</v>
      </c>
      <c r="P76" s="531"/>
      <c r="Q76" s="530"/>
      <c r="R76" s="532">
        <v>100</v>
      </c>
      <c r="S76" s="473">
        <f t="shared" si="0"/>
        <v>109</v>
      </c>
      <c r="T76" s="380" t="s">
        <v>439</v>
      </c>
      <c r="U76" s="489"/>
    </row>
    <row r="77" spans="1:21" s="436" customFormat="1" ht="25.5" customHeight="1" thickBot="1">
      <c r="A77" s="515"/>
      <c r="B77" s="421"/>
      <c r="C77" s="422" t="s">
        <v>1</v>
      </c>
      <c r="D77" s="423"/>
      <c r="E77" s="533"/>
      <c r="F77" s="423"/>
      <c r="G77" s="426"/>
      <c r="H77" s="428"/>
      <c r="I77" s="428"/>
      <c r="J77" s="428"/>
      <c r="K77" s="428"/>
      <c r="L77" s="510">
        <f>J77+K77</f>
        <v>0</v>
      </c>
      <c r="M77" s="433"/>
      <c r="N77" s="511"/>
      <c r="O77" s="433">
        <f>O69+O70+O71+O72+O73+O75+O76</f>
        <v>42</v>
      </c>
      <c r="P77" s="512"/>
      <c r="Q77" s="433"/>
      <c r="R77" s="434">
        <f>R69+R70+R71+R76</f>
        <v>700</v>
      </c>
      <c r="S77" s="513">
        <f>SUM(S69:S76)</f>
        <v>742</v>
      </c>
      <c r="T77" s="426"/>
      <c r="U77" s="426"/>
    </row>
    <row r="78" spans="1:21" ht="47.25" customHeight="1">
      <c r="A78" s="716" t="s">
        <v>595</v>
      </c>
      <c r="B78" s="367" t="s">
        <v>596</v>
      </c>
      <c r="C78" s="253" t="s">
        <v>597</v>
      </c>
      <c r="D78" s="382" t="s">
        <v>598</v>
      </c>
      <c r="E78" s="229">
        <v>2</v>
      </c>
      <c r="F78" s="370">
        <v>2</v>
      </c>
      <c r="G78" s="371" t="s">
        <v>599</v>
      </c>
      <c r="H78" s="482">
        <v>1</v>
      </c>
      <c r="I78" s="483"/>
      <c r="J78" s="483">
        <v>1</v>
      </c>
      <c r="K78" s="483"/>
      <c r="L78" s="13">
        <v>2</v>
      </c>
      <c r="M78" s="539"/>
      <c r="N78" s="540"/>
      <c r="O78" s="541">
        <v>10</v>
      </c>
      <c r="P78" s="542"/>
      <c r="Q78" s="541"/>
      <c r="R78" s="543">
        <v>100</v>
      </c>
      <c r="S78" s="379">
        <f t="shared" si="0"/>
        <v>110</v>
      </c>
      <c r="T78" s="489" t="s">
        <v>439</v>
      </c>
      <c r="U78" s="489"/>
    </row>
    <row r="79" spans="1:21" ht="49.5" customHeight="1">
      <c r="A79" s="701"/>
      <c r="B79" s="367" t="s">
        <v>600</v>
      </c>
      <c r="C79" s="253" t="s">
        <v>601</v>
      </c>
      <c r="D79" s="382" t="s">
        <v>602</v>
      </c>
      <c r="E79" s="445">
        <v>2</v>
      </c>
      <c r="F79" s="370">
        <v>1</v>
      </c>
      <c r="G79" s="371" t="s">
        <v>474</v>
      </c>
      <c r="H79" s="490"/>
      <c r="I79" s="491"/>
      <c r="J79" s="491"/>
      <c r="K79" s="491">
        <v>1</v>
      </c>
      <c r="L79" s="14">
        <f aca="true" t="shared" si="5" ref="L79:L85">J79+K79</f>
        <v>1</v>
      </c>
      <c r="M79" s="521"/>
      <c r="N79" s="522"/>
      <c r="O79" s="523">
        <v>5</v>
      </c>
      <c r="P79" s="524"/>
      <c r="Q79" s="523"/>
      <c r="R79" s="525"/>
      <c r="S79" s="393">
        <f t="shared" si="0"/>
        <v>5</v>
      </c>
      <c r="T79" s="489" t="s">
        <v>439</v>
      </c>
      <c r="U79" s="489"/>
    </row>
    <row r="80" spans="1:21" ht="44.25" customHeight="1" thickBot="1">
      <c r="A80" s="717"/>
      <c r="B80" s="367" t="s">
        <v>603</v>
      </c>
      <c r="C80" s="382" t="s">
        <v>604</v>
      </c>
      <c r="D80" s="382" t="s">
        <v>602</v>
      </c>
      <c r="E80" s="392">
        <v>1</v>
      </c>
      <c r="F80" s="370">
        <v>1</v>
      </c>
      <c r="G80" s="371" t="s">
        <v>605</v>
      </c>
      <c r="H80" s="497"/>
      <c r="I80" s="514"/>
      <c r="J80" s="514"/>
      <c r="K80" s="514">
        <v>1</v>
      </c>
      <c r="L80" s="16">
        <f t="shared" si="5"/>
        <v>1</v>
      </c>
      <c r="M80" s="528"/>
      <c r="N80" s="529"/>
      <c r="O80" s="530">
        <v>5</v>
      </c>
      <c r="P80" s="531"/>
      <c r="Q80" s="530"/>
      <c r="R80" s="532"/>
      <c r="S80" s="473">
        <f t="shared" si="0"/>
        <v>5</v>
      </c>
      <c r="T80" s="489" t="s">
        <v>439</v>
      </c>
      <c r="U80" s="489"/>
    </row>
    <row r="81" spans="1:21" s="436" customFormat="1" ht="26.25" customHeight="1" thickBot="1">
      <c r="A81" s="515"/>
      <c r="B81" s="421"/>
      <c r="C81" s="423"/>
      <c r="D81" s="423"/>
      <c r="E81" s="544"/>
      <c r="F81" s="423"/>
      <c r="G81" s="426"/>
      <c r="H81" s="428"/>
      <c r="I81" s="428"/>
      <c r="J81" s="428"/>
      <c r="K81" s="428"/>
      <c r="L81" s="510">
        <f t="shared" si="5"/>
        <v>0</v>
      </c>
      <c r="M81" s="433"/>
      <c r="N81" s="511"/>
      <c r="O81" s="433">
        <f>O78+O79+O80</f>
        <v>20</v>
      </c>
      <c r="P81" s="512"/>
      <c r="Q81" s="433"/>
      <c r="R81" s="434">
        <f>R78+R79+R80</f>
        <v>100</v>
      </c>
      <c r="S81" s="513">
        <f>SUM(S78:S80)</f>
        <v>120</v>
      </c>
      <c r="T81" s="426"/>
      <c r="U81" s="426"/>
    </row>
    <row r="82" spans="1:21" ht="66.75" customHeight="1">
      <c r="A82" s="702" t="s">
        <v>606</v>
      </c>
      <c r="B82" s="367" t="s">
        <v>607</v>
      </c>
      <c r="C82" s="253" t="s">
        <v>608</v>
      </c>
      <c r="D82" s="382" t="s">
        <v>442</v>
      </c>
      <c r="E82" s="6">
        <v>20</v>
      </c>
      <c r="F82" s="370">
        <v>4</v>
      </c>
      <c r="G82" s="371" t="s">
        <v>609</v>
      </c>
      <c r="H82" s="482"/>
      <c r="I82" s="483"/>
      <c r="J82" s="483"/>
      <c r="K82" s="483">
        <v>4</v>
      </c>
      <c r="L82" s="13">
        <f t="shared" si="5"/>
        <v>4</v>
      </c>
      <c r="M82" s="539"/>
      <c r="N82" s="540">
        <v>30</v>
      </c>
      <c r="O82" s="541"/>
      <c r="P82" s="542"/>
      <c r="Q82" s="541"/>
      <c r="R82" s="543">
        <v>300</v>
      </c>
      <c r="S82" s="379">
        <f t="shared" si="0"/>
        <v>330</v>
      </c>
      <c r="T82" s="380" t="s">
        <v>439</v>
      </c>
      <c r="U82" s="489"/>
    </row>
    <row r="83" spans="1:21" ht="42" customHeight="1">
      <c r="A83" s="725"/>
      <c r="B83" s="367" t="s">
        <v>610</v>
      </c>
      <c r="C83" s="253" t="s">
        <v>611</v>
      </c>
      <c r="D83" s="382" t="s">
        <v>442</v>
      </c>
      <c r="E83" s="545">
        <v>1</v>
      </c>
      <c r="F83" s="370">
        <v>0</v>
      </c>
      <c r="G83" s="371" t="s">
        <v>612</v>
      </c>
      <c r="H83" s="490"/>
      <c r="I83" s="491"/>
      <c r="J83" s="491"/>
      <c r="K83" s="491"/>
      <c r="L83" s="14">
        <f t="shared" si="5"/>
        <v>0</v>
      </c>
      <c r="M83" s="521"/>
      <c r="N83" s="522">
        <v>10</v>
      </c>
      <c r="O83" s="523"/>
      <c r="P83" s="524"/>
      <c r="Q83" s="523"/>
      <c r="R83" s="525">
        <v>100</v>
      </c>
      <c r="S83" s="393">
        <f t="shared" si="0"/>
        <v>110</v>
      </c>
      <c r="T83" s="380" t="s">
        <v>439</v>
      </c>
      <c r="U83" s="489"/>
    </row>
    <row r="84" spans="1:21" ht="47.25" customHeight="1">
      <c r="A84" s="725"/>
      <c r="B84" s="702" t="s">
        <v>613</v>
      </c>
      <c r="C84" s="727" t="s">
        <v>614</v>
      </c>
      <c r="D84" s="382" t="s">
        <v>538</v>
      </c>
      <c r="E84" s="545">
        <v>7</v>
      </c>
      <c r="F84" s="370">
        <v>2</v>
      </c>
      <c r="G84" s="371" t="s">
        <v>615</v>
      </c>
      <c r="H84" s="490"/>
      <c r="I84" s="491"/>
      <c r="J84" s="491"/>
      <c r="K84" s="491">
        <v>2</v>
      </c>
      <c r="L84" s="14">
        <f t="shared" si="5"/>
        <v>2</v>
      </c>
      <c r="M84" s="521"/>
      <c r="N84" s="522">
        <v>100</v>
      </c>
      <c r="O84" s="523"/>
      <c r="P84" s="524"/>
      <c r="Q84" s="523"/>
      <c r="R84" s="525"/>
      <c r="S84" s="393">
        <f t="shared" si="0"/>
        <v>100</v>
      </c>
      <c r="T84" s="380" t="s">
        <v>439</v>
      </c>
      <c r="U84" s="489"/>
    </row>
    <row r="85" spans="1:21" ht="47.25" customHeight="1">
      <c r="A85" s="725"/>
      <c r="B85" s="706"/>
      <c r="C85" s="728"/>
      <c r="D85" s="369" t="s">
        <v>616</v>
      </c>
      <c r="E85" s="545">
        <v>1</v>
      </c>
      <c r="F85" s="370">
        <v>1</v>
      </c>
      <c r="G85" s="371" t="s">
        <v>617</v>
      </c>
      <c r="H85" s="546"/>
      <c r="I85" s="547"/>
      <c r="J85" s="547"/>
      <c r="K85" s="547">
        <v>1</v>
      </c>
      <c r="L85" s="25">
        <f t="shared" si="5"/>
        <v>1</v>
      </c>
      <c r="M85" s="548"/>
      <c r="N85" s="522">
        <v>30</v>
      </c>
      <c r="O85" s="523"/>
      <c r="P85" s="549"/>
      <c r="Q85" s="550"/>
      <c r="R85" s="551"/>
      <c r="S85" s="457">
        <f t="shared" si="0"/>
        <v>30</v>
      </c>
      <c r="T85" s="380" t="s">
        <v>439</v>
      </c>
      <c r="U85" s="489"/>
    </row>
    <row r="86" spans="1:21" ht="47.25" customHeight="1">
      <c r="A86" s="725"/>
      <c r="B86" s="706"/>
      <c r="C86" s="728"/>
      <c r="D86" s="369" t="s">
        <v>618</v>
      </c>
      <c r="E86" s="545">
        <v>6</v>
      </c>
      <c r="F86" s="370">
        <v>1</v>
      </c>
      <c r="G86" s="371" t="s">
        <v>619</v>
      </c>
      <c r="H86" s="546"/>
      <c r="I86" s="547"/>
      <c r="J86" s="547">
        <v>1</v>
      </c>
      <c r="K86" s="547"/>
      <c r="L86" s="25">
        <v>1</v>
      </c>
      <c r="M86" s="548"/>
      <c r="N86" s="522">
        <v>50</v>
      </c>
      <c r="O86" s="523"/>
      <c r="P86" s="549"/>
      <c r="Q86" s="550"/>
      <c r="R86" s="551"/>
      <c r="S86" s="457">
        <f t="shared" si="0"/>
        <v>50</v>
      </c>
      <c r="T86" s="380" t="s">
        <v>439</v>
      </c>
      <c r="U86" s="489"/>
    </row>
    <row r="87" spans="1:21" ht="47.25" customHeight="1">
      <c r="A87" s="725"/>
      <c r="B87" s="703"/>
      <c r="C87" s="729"/>
      <c r="D87" s="397" t="s">
        <v>620</v>
      </c>
      <c r="E87" s="545">
        <v>4</v>
      </c>
      <c r="F87" s="370">
        <v>1</v>
      </c>
      <c r="G87" s="371" t="s">
        <v>621</v>
      </c>
      <c r="H87" s="546"/>
      <c r="I87" s="547"/>
      <c r="J87" s="547">
        <v>1</v>
      </c>
      <c r="K87" s="547"/>
      <c r="L87" s="25">
        <v>1</v>
      </c>
      <c r="M87" s="548"/>
      <c r="N87" s="522">
        <v>40</v>
      </c>
      <c r="O87" s="523"/>
      <c r="P87" s="549"/>
      <c r="Q87" s="550"/>
      <c r="R87" s="551">
        <v>200</v>
      </c>
      <c r="S87" s="457">
        <f t="shared" si="0"/>
        <v>240</v>
      </c>
      <c r="T87" s="380" t="s">
        <v>439</v>
      </c>
      <c r="U87" s="489"/>
    </row>
    <row r="88" spans="1:21" ht="60" customHeight="1">
      <c r="A88" s="725"/>
      <c r="B88" s="367" t="s">
        <v>622</v>
      </c>
      <c r="C88" s="253" t="s">
        <v>623</v>
      </c>
      <c r="D88" s="382" t="s">
        <v>442</v>
      </c>
      <c r="E88" s="6">
        <v>2</v>
      </c>
      <c r="F88" s="370">
        <v>0</v>
      </c>
      <c r="G88" s="371" t="s">
        <v>624</v>
      </c>
      <c r="H88" s="490"/>
      <c r="I88" s="491"/>
      <c r="J88" s="491"/>
      <c r="K88" s="491">
        <v>1</v>
      </c>
      <c r="L88" s="14">
        <f>J88+K88</f>
        <v>1</v>
      </c>
      <c r="M88" s="521"/>
      <c r="N88" s="522">
        <v>60</v>
      </c>
      <c r="O88" s="523"/>
      <c r="P88" s="524"/>
      <c r="Q88" s="523"/>
      <c r="R88" s="525">
        <v>250</v>
      </c>
      <c r="S88" s="393">
        <f t="shared" si="0"/>
        <v>310</v>
      </c>
      <c r="T88" s="380" t="s">
        <v>439</v>
      </c>
      <c r="U88" s="489"/>
    </row>
    <row r="89" spans="1:21" ht="43.5" customHeight="1">
      <c r="A89" s="726"/>
      <c r="B89" s="412" t="s">
        <v>625</v>
      </c>
      <c r="C89" s="253" t="s">
        <v>626</v>
      </c>
      <c r="D89" s="369" t="s">
        <v>627</v>
      </c>
      <c r="E89" s="6">
        <v>4</v>
      </c>
      <c r="F89" s="370">
        <v>1</v>
      </c>
      <c r="G89" s="553" t="s">
        <v>628</v>
      </c>
      <c r="H89" s="490"/>
      <c r="I89" s="491"/>
      <c r="J89" s="491"/>
      <c r="K89" s="491">
        <v>1</v>
      </c>
      <c r="L89" s="14">
        <v>1</v>
      </c>
      <c r="M89" s="521"/>
      <c r="N89" s="522">
        <v>10</v>
      </c>
      <c r="O89" s="523"/>
      <c r="P89" s="524"/>
      <c r="Q89" s="523"/>
      <c r="R89" s="525">
        <v>50</v>
      </c>
      <c r="S89" s="393">
        <f>M89+N89+O89+P89+Q89+R89</f>
        <v>60</v>
      </c>
      <c r="T89" s="380" t="s">
        <v>439</v>
      </c>
      <c r="U89" s="489"/>
    </row>
    <row r="90" spans="1:21" ht="43.5" customHeight="1" thickBot="1">
      <c r="A90" s="552"/>
      <c r="B90" s="412" t="s">
        <v>629</v>
      </c>
      <c r="C90" s="253" t="s">
        <v>630</v>
      </c>
      <c r="D90" s="369" t="s">
        <v>631</v>
      </c>
      <c r="E90" s="6">
        <v>2</v>
      </c>
      <c r="F90" s="370"/>
      <c r="G90" s="450" t="s">
        <v>632</v>
      </c>
      <c r="H90" s="554"/>
      <c r="I90" s="498"/>
      <c r="J90" s="498"/>
      <c r="K90" s="498"/>
      <c r="L90" s="500"/>
      <c r="M90" s="555"/>
      <c r="N90" s="529"/>
      <c r="O90" s="530"/>
      <c r="P90" s="556"/>
      <c r="Q90" s="557"/>
      <c r="R90" s="558"/>
      <c r="S90" s="506"/>
      <c r="T90" s="380"/>
      <c r="U90" s="489"/>
    </row>
    <row r="91" spans="1:21" s="436" customFormat="1" ht="24.75" customHeight="1" thickBot="1">
      <c r="A91" s="515"/>
      <c r="B91" s="421"/>
      <c r="C91" s="422" t="s">
        <v>1</v>
      </c>
      <c r="D91" s="423"/>
      <c r="E91" s="516"/>
      <c r="F91" s="423"/>
      <c r="G91" s="426"/>
      <c r="H91" s="428"/>
      <c r="I91" s="428"/>
      <c r="J91" s="428"/>
      <c r="K91" s="428"/>
      <c r="L91" s="510">
        <f>J91+K91</f>
        <v>0</v>
      </c>
      <c r="M91" s="433"/>
      <c r="N91" s="511">
        <f>N82+N83+N84+N85+N86+N87+N88+N89+N90</f>
        <v>330</v>
      </c>
      <c r="O91" s="433"/>
      <c r="P91" s="512"/>
      <c r="Q91" s="433"/>
      <c r="R91" s="434">
        <f>R82+R83+R84+R85+R86+R87+R88+R89+R90</f>
        <v>900</v>
      </c>
      <c r="S91" s="513">
        <f>SUM(S82:S90)</f>
        <v>1230</v>
      </c>
      <c r="T91" s="426"/>
      <c r="U91" s="426"/>
    </row>
    <row r="92" spans="1:21" ht="45" customHeight="1">
      <c r="A92" s="702" t="s">
        <v>633</v>
      </c>
      <c r="B92" s="367" t="s">
        <v>634</v>
      </c>
      <c r="C92" s="253" t="s">
        <v>635</v>
      </c>
      <c r="D92" s="382" t="s">
        <v>538</v>
      </c>
      <c r="E92" s="559">
        <v>5</v>
      </c>
      <c r="F92" s="370">
        <v>1</v>
      </c>
      <c r="G92" s="371" t="s">
        <v>636</v>
      </c>
      <c r="H92" s="482"/>
      <c r="I92" s="483"/>
      <c r="J92" s="483"/>
      <c r="K92" s="483">
        <v>1</v>
      </c>
      <c r="L92" s="13">
        <f>J92+K92</f>
        <v>1</v>
      </c>
      <c r="M92" s="539"/>
      <c r="N92" s="540">
        <v>50</v>
      </c>
      <c r="O92" s="541"/>
      <c r="P92" s="542"/>
      <c r="Q92" s="541"/>
      <c r="R92" s="543">
        <v>250</v>
      </c>
      <c r="S92" s="379">
        <f t="shared" si="0"/>
        <v>300</v>
      </c>
      <c r="T92" s="489" t="s">
        <v>439</v>
      </c>
      <c r="U92" s="489"/>
    </row>
    <row r="93" spans="1:21" ht="42" customHeight="1" thickBot="1">
      <c r="A93" s="726"/>
      <c r="B93" s="367" t="s">
        <v>637</v>
      </c>
      <c r="C93" s="253" t="s">
        <v>638</v>
      </c>
      <c r="D93" s="382" t="s">
        <v>442</v>
      </c>
      <c r="E93" s="559">
        <v>1</v>
      </c>
      <c r="F93" s="370">
        <v>0</v>
      </c>
      <c r="G93" s="371" t="s">
        <v>639</v>
      </c>
      <c r="H93" s="497"/>
      <c r="I93" s="514"/>
      <c r="J93" s="514"/>
      <c r="K93" s="514"/>
      <c r="L93" s="16">
        <f>J93+K93</f>
        <v>0</v>
      </c>
      <c r="M93" s="528"/>
      <c r="N93" s="529"/>
      <c r="O93" s="530"/>
      <c r="P93" s="531"/>
      <c r="Q93" s="530"/>
      <c r="R93" s="532"/>
      <c r="S93" s="473">
        <f t="shared" si="0"/>
        <v>0</v>
      </c>
      <c r="T93" s="489" t="s">
        <v>439</v>
      </c>
      <c r="U93" s="489"/>
    </row>
    <row r="94" spans="1:21" s="436" customFormat="1" ht="24.75" customHeight="1" thickBot="1">
      <c r="A94" s="515"/>
      <c r="B94" s="421"/>
      <c r="C94" s="422" t="s">
        <v>1</v>
      </c>
      <c r="D94" s="423"/>
      <c r="E94" s="516"/>
      <c r="F94" s="476"/>
      <c r="G94" s="426"/>
      <c r="H94" s="428"/>
      <c r="I94" s="428"/>
      <c r="J94" s="428"/>
      <c r="K94" s="428"/>
      <c r="L94" s="510">
        <f>J94+K94</f>
        <v>0</v>
      </c>
      <c r="M94" s="433"/>
      <c r="N94" s="511">
        <f>N92+N93</f>
        <v>50</v>
      </c>
      <c r="O94" s="433"/>
      <c r="P94" s="512"/>
      <c r="Q94" s="433"/>
      <c r="R94" s="434">
        <f>R92+R93</f>
        <v>250</v>
      </c>
      <c r="S94" s="513">
        <f>SUM(S92:S93)</f>
        <v>300</v>
      </c>
      <c r="T94" s="426"/>
      <c r="U94" s="426"/>
    </row>
    <row r="95" spans="1:21" ht="51.75" customHeight="1">
      <c r="A95" s="702" t="s">
        <v>640</v>
      </c>
      <c r="B95" s="367" t="s">
        <v>641</v>
      </c>
      <c r="C95" s="267" t="s">
        <v>642</v>
      </c>
      <c r="D95" s="382" t="s">
        <v>538</v>
      </c>
      <c r="E95" s="559">
        <v>10</v>
      </c>
      <c r="F95" s="370">
        <v>1</v>
      </c>
      <c r="G95" s="371" t="s">
        <v>643</v>
      </c>
      <c r="H95" s="482"/>
      <c r="I95" s="483"/>
      <c r="J95" s="483"/>
      <c r="K95" s="483">
        <v>1</v>
      </c>
      <c r="L95" s="13">
        <f>J95+K95+I95</f>
        <v>1</v>
      </c>
      <c r="M95" s="539"/>
      <c r="N95" s="540"/>
      <c r="O95" s="541">
        <v>5</v>
      </c>
      <c r="P95" s="542"/>
      <c r="Q95" s="541"/>
      <c r="R95" s="543"/>
      <c r="S95" s="379">
        <f t="shared" si="0"/>
        <v>5</v>
      </c>
      <c r="T95" s="489" t="s">
        <v>439</v>
      </c>
      <c r="U95" s="489"/>
    </row>
    <row r="96" spans="1:21" ht="42.75" customHeight="1">
      <c r="A96" s="706"/>
      <c r="B96" s="367" t="s">
        <v>644</v>
      </c>
      <c r="C96" s="5" t="s">
        <v>645</v>
      </c>
      <c r="D96" s="382" t="s">
        <v>442</v>
      </c>
      <c r="E96" s="559">
        <v>6</v>
      </c>
      <c r="F96" s="370">
        <v>1</v>
      </c>
      <c r="G96" s="371" t="s">
        <v>646</v>
      </c>
      <c r="H96" s="490"/>
      <c r="I96" s="491"/>
      <c r="J96" s="491"/>
      <c r="K96" s="491">
        <v>1</v>
      </c>
      <c r="L96" s="14">
        <f aca="true" t="shared" si="6" ref="L96:L122">J96+K96</f>
        <v>1</v>
      </c>
      <c r="M96" s="521"/>
      <c r="N96" s="522"/>
      <c r="O96" s="523">
        <v>6</v>
      </c>
      <c r="P96" s="524"/>
      <c r="Q96" s="523"/>
      <c r="R96" s="525">
        <v>160</v>
      </c>
      <c r="S96" s="393">
        <f t="shared" si="0"/>
        <v>166</v>
      </c>
      <c r="T96" s="489" t="s">
        <v>439</v>
      </c>
      <c r="U96" s="489"/>
    </row>
    <row r="97" spans="1:21" ht="53.25" customHeight="1">
      <c r="A97" s="706"/>
      <c r="B97" s="367" t="s">
        <v>647</v>
      </c>
      <c r="C97" s="267" t="s">
        <v>648</v>
      </c>
      <c r="D97" s="382" t="s">
        <v>442</v>
      </c>
      <c r="E97" s="559">
        <v>1</v>
      </c>
      <c r="F97" s="370">
        <v>0</v>
      </c>
      <c r="G97" s="371" t="s">
        <v>649</v>
      </c>
      <c r="H97" s="490"/>
      <c r="I97" s="491"/>
      <c r="J97" s="491"/>
      <c r="K97" s="491"/>
      <c r="L97" s="14">
        <f t="shared" si="6"/>
        <v>0</v>
      </c>
      <c r="M97" s="521"/>
      <c r="N97" s="522"/>
      <c r="O97" s="523">
        <v>0</v>
      </c>
      <c r="P97" s="524"/>
      <c r="Q97" s="523"/>
      <c r="R97" s="525"/>
      <c r="S97" s="393">
        <f t="shared" si="0"/>
        <v>0</v>
      </c>
      <c r="T97" s="489" t="s">
        <v>439</v>
      </c>
      <c r="U97" s="489"/>
    </row>
    <row r="98" spans="1:21" ht="71.25" customHeight="1">
      <c r="A98" s="706"/>
      <c r="B98" s="367" t="s">
        <v>650</v>
      </c>
      <c r="C98" s="267" t="s">
        <v>651</v>
      </c>
      <c r="D98" s="382" t="s">
        <v>442</v>
      </c>
      <c r="E98" s="559"/>
      <c r="F98" s="370"/>
      <c r="G98" s="553" t="s">
        <v>652</v>
      </c>
      <c r="H98" s="490"/>
      <c r="I98" s="491"/>
      <c r="J98" s="491"/>
      <c r="K98" s="491"/>
      <c r="L98" s="14"/>
      <c r="M98" s="521"/>
      <c r="N98" s="522"/>
      <c r="O98" s="523">
        <v>0</v>
      </c>
      <c r="P98" s="524"/>
      <c r="Q98" s="523"/>
      <c r="R98" s="525"/>
      <c r="S98" s="393">
        <f t="shared" si="0"/>
        <v>0</v>
      </c>
      <c r="T98" s="489" t="s">
        <v>439</v>
      </c>
      <c r="U98" s="489"/>
    </row>
    <row r="99" spans="1:21" ht="60.75" customHeight="1" thickBot="1">
      <c r="A99" s="703"/>
      <c r="B99" s="367" t="s">
        <v>653</v>
      </c>
      <c r="C99" s="7" t="s">
        <v>654</v>
      </c>
      <c r="D99" s="382" t="s">
        <v>442</v>
      </c>
      <c r="E99" s="559">
        <v>1</v>
      </c>
      <c r="F99" s="370">
        <v>1</v>
      </c>
      <c r="G99" s="371" t="s">
        <v>655</v>
      </c>
      <c r="H99" s="497"/>
      <c r="I99" s="514"/>
      <c r="J99" s="514"/>
      <c r="K99" s="514">
        <v>1</v>
      </c>
      <c r="L99" s="16">
        <f t="shared" si="6"/>
        <v>1</v>
      </c>
      <c r="M99" s="528"/>
      <c r="N99" s="529"/>
      <c r="O99" s="530">
        <v>25</v>
      </c>
      <c r="P99" s="531"/>
      <c r="Q99" s="530"/>
      <c r="R99" s="532"/>
      <c r="S99" s="473">
        <f t="shared" si="0"/>
        <v>25</v>
      </c>
      <c r="T99" s="489" t="s">
        <v>439</v>
      </c>
      <c r="U99" s="489"/>
    </row>
    <row r="100" spans="1:21" s="436" customFormat="1" ht="30" customHeight="1" thickBot="1">
      <c r="A100" s="435"/>
      <c r="B100" s="36"/>
      <c r="C100" s="422" t="s">
        <v>1</v>
      </c>
      <c r="D100" s="435"/>
      <c r="E100" s="36"/>
      <c r="F100" s="435"/>
      <c r="G100" s="435"/>
      <c r="H100" s="560"/>
      <c r="I100" s="560"/>
      <c r="J100" s="560"/>
      <c r="K100" s="560"/>
      <c r="L100" s="510">
        <f t="shared" si="6"/>
        <v>0</v>
      </c>
      <c r="M100" s="561"/>
      <c r="N100" s="562"/>
      <c r="O100" s="561">
        <f>O95+O96+O97+O98+O99</f>
        <v>36</v>
      </c>
      <c r="P100" s="563"/>
      <c r="Q100" s="561"/>
      <c r="R100" s="564">
        <f>R95+R96+R97+R98+R99</f>
        <v>160</v>
      </c>
      <c r="S100" s="513">
        <f>SUM(S95:S99)</f>
        <v>196</v>
      </c>
      <c r="T100" s="435"/>
      <c r="U100" s="435"/>
    </row>
    <row r="101" spans="1:21" ht="43.5" customHeight="1">
      <c r="A101" s="730" t="s">
        <v>656</v>
      </c>
      <c r="B101" s="1" t="s">
        <v>657</v>
      </c>
      <c r="C101" s="7" t="s">
        <v>658</v>
      </c>
      <c r="D101" s="382" t="s">
        <v>538</v>
      </c>
      <c r="E101" s="6">
        <v>1</v>
      </c>
      <c r="F101" s="370">
        <v>0</v>
      </c>
      <c r="G101" s="371" t="s">
        <v>659</v>
      </c>
      <c r="H101" s="482"/>
      <c r="I101" s="483">
        <v>1</v>
      </c>
      <c r="J101" s="483"/>
      <c r="K101" s="483"/>
      <c r="L101" s="13">
        <f t="shared" si="6"/>
        <v>0</v>
      </c>
      <c r="M101" s="517"/>
      <c r="N101" s="518"/>
      <c r="O101" s="443"/>
      <c r="P101" s="519"/>
      <c r="Q101" s="443"/>
      <c r="R101" s="444"/>
      <c r="S101" s="379">
        <f t="shared" si="0"/>
        <v>0</v>
      </c>
      <c r="T101" s="489" t="s">
        <v>439</v>
      </c>
      <c r="U101" s="489"/>
    </row>
    <row r="102" spans="1:21" ht="57.75" customHeight="1">
      <c r="A102" s="731"/>
      <c r="B102" s="1" t="s">
        <v>660</v>
      </c>
      <c r="C102" s="7" t="s">
        <v>661</v>
      </c>
      <c r="D102" s="382" t="s">
        <v>442</v>
      </c>
      <c r="E102" s="6">
        <v>1</v>
      </c>
      <c r="F102" s="370">
        <v>0</v>
      </c>
      <c r="G102" s="371" t="s">
        <v>662</v>
      </c>
      <c r="H102" s="490"/>
      <c r="I102" s="491"/>
      <c r="J102" s="491"/>
      <c r="K102" s="491"/>
      <c r="L102" s="14">
        <f t="shared" si="6"/>
        <v>0</v>
      </c>
      <c r="M102" s="492"/>
      <c r="N102" s="459"/>
      <c r="O102" s="460"/>
      <c r="P102" s="461"/>
      <c r="Q102" s="460"/>
      <c r="R102" s="462"/>
      <c r="S102" s="393">
        <f t="shared" si="0"/>
        <v>0</v>
      </c>
      <c r="T102" s="489" t="s">
        <v>439</v>
      </c>
      <c r="U102" s="489"/>
    </row>
    <row r="103" spans="1:21" ht="82.5" customHeight="1" thickBot="1">
      <c r="A103" s="732"/>
      <c r="B103" s="1" t="s">
        <v>663</v>
      </c>
      <c r="C103" s="253" t="s">
        <v>664</v>
      </c>
      <c r="D103" s="382" t="s">
        <v>442</v>
      </c>
      <c r="E103" s="445">
        <v>1</v>
      </c>
      <c r="F103" s="370">
        <v>0</v>
      </c>
      <c r="G103" s="371" t="s">
        <v>665</v>
      </c>
      <c r="H103" s="497"/>
      <c r="I103" s="514"/>
      <c r="J103" s="514"/>
      <c r="K103" s="514">
        <v>1</v>
      </c>
      <c r="L103" s="16">
        <f t="shared" si="6"/>
        <v>1</v>
      </c>
      <c r="M103" s="468"/>
      <c r="N103" s="469"/>
      <c r="O103" s="470">
        <v>5</v>
      </c>
      <c r="P103" s="471"/>
      <c r="Q103" s="470"/>
      <c r="R103" s="472">
        <v>60</v>
      </c>
      <c r="S103" s="473">
        <f t="shared" si="0"/>
        <v>65</v>
      </c>
      <c r="T103" s="489" t="s">
        <v>439</v>
      </c>
      <c r="U103" s="489"/>
    </row>
    <row r="104" spans="1:21" s="436" customFormat="1" ht="28.5" customHeight="1" thickBot="1">
      <c r="A104" s="435"/>
      <c r="B104" s="36"/>
      <c r="C104" s="422" t="s">
        <v>1</v>
      </c>
      <c r="D104" s="435"/>
      <c r="E104" s="36"/>
      <c r="F104" s="536"/>
      <c r="G104" s="435"/>
      <c r="H104" s="560"/>
      <c r="I104" s="560"/>
      <c r="J104" s="560"/>
      <c r="K104" s="560"/>
      <c r="L104" s="510">
        <f t="shared" si="6"/>
        <v>0</v>
      </c>
      <c r="M104" s="561"/>
      <c r="N104" s="562"/>
      <c r="O104" s="561">
        <f>O101+O102+O103</f>
        <v>5</v>
      </c>
      <c r="P104" s="563"/>
      <c r="Q104" s="561"/>
      <c r="R104" s="564">
        <f>R101+R102+R103</f>
        <v>60</v>
      </c>
      <c r="S104" s="513">
        <f>SUM(S101:S103)</f>
        <v>65</v>
      </c>
      <c r="T104" s="435"/>
      <c r="U104" s="435"/>
    </row>
    <row r="105" spans="1:21" ht="39.75" customHeight="1">
      <c r="A105" s="730" t="s">
        <v>666</v>
      </c>
      <c r="B105" s="1" t="s">
        <v>667</v>
      </c>
      <c r="C105" s="253" t="s">
        <v>668</v>
      </c>
      <c r="D105" s="382" t="s">
        <v>538</v>
      </c>
      <c r="E105" s="229">
        <v>4</v>
      </c>
      <c r="F105" s="370">
        <v>0</v>
      </c>
      <c r="G105" s="371" t="s">
        <v>669</v>
      </c>
      <c r="H105" s="482"/>
      <c r="I105" s="483"/>
      <c r="J105" s="483"/>
      <c r="K105" s="483"/>
      <c r="L105" s="13">
        <f t="shared" si="6"/>
        <v>0</v>
      </c>
      <c r="M105" s="517"/>
      <c r="N105" s="518"/>
      <c r="O105" s="443"/>
      <c r="P105" s="519"/>
      <c r="Q105" s="443"/>
      <c r="R105" s="444"/>
      <c r="S105" s="379">
        <f aca="true" t="shared" si="7" ref="S105:S117">M105+N105+O105+P105+Q105+R105</f>
        <v>0</v>
      </c>
      <c r="T105" s="380" t="s">
        <v>439</v>
      </c>
      <c r="U105" s="489"/>
    </row>
    <row r="106" spans="1:21" ht="81" customHeight="1">
      <c r="A106" s="731"/>
      <c r="B106" s="1" t="s">
        <v>670</v>
      </c>
      <c r="C106" s="253" t="s">
        <v>671</v>
      </c>
      <c r="D106" s="382" t="s">
        <v>442</v>
      </c>
      <c r="E106" s="445">
        <v>2</v>
      </c>
      <c r="F106" s="370">
        <v>0</v>
      </c>
      <c r="G106" s="371" t="s">
        <v>672</v>
      </c>
      <c r="H106" s="490"/>
      <c r="I106" s="491"/>
      <c r="J106" s="491"/>
      <c r="K106" s="491"/>
      <c r="L106" s="14">
        <f t="shared" si="6"/>
        <v>0</v>
      </c>
      <c r="M106" s="521"/>
      <c r="N106" s="522"/>
      <c r="O106" s="523"/>
      <c r="P106" s="524"/>
      <c r="Q106" s="523"/>
      <c r="R106" s="525"/>
      <c r="S106" s="393">
        <f t="shared" si="7"/>
        <v>0</v>
      </c>
      <c r="T106" s="380" t="s">
        <v>439</v>
      </c>
      <c r="U106" s="489"/>
    </row>
    <row r="107" spans="1:21" ht="54" customHeight="1" thickBot="1">
      <c r="A107" s="732"/>
      <c r="B107" s="1" t="s">
        <v>673</v>
      </c>
      <c r="C107" s="253" t="s">
        <v>674</v>
      </c>
      <c r="D107" s="397" t="s">
        <v>675</v>
      </c>
      <c r="E107" s="445">
        <v>1</v>
      </c>
      <c r="F107" s="370"/>
      <c r="G107" s="371" t="s">
        <v>676</v>
      </c>
      <c r="H107" s="497"/>
      <c r="I107" s="514"/>
      <c r="J107" s="514"/>
      <c r="K107" s="514">
        <v>1</v>
      </c>
      <c r="L107" s="16">
        <v>1</v>
      </c>
      <c r="M107" s="528"/>
      <c r="N107" s="529"/>
      <c r="O107" s="530">
        <v>3</v>
      </c>
      <c r="P107" s="531"/>
      <c r="Q107" s="530"/>
      <c r="R107" s="532"/>
      <c r="S107" s="473">
        <f>M107+N107+O107+P107+Q107+R107</f>
        <v>3</v>
      </c>
      <c r="T107" s="380" t="s">
        <v>439</v>
      </c>
      <c r="U107" s="489"/>
    </row>
    <row r="108" spans="1:21" s="436" customFormat="1" ht="30" customHeight="1" thickBot="1">
      <c r="A108" s="435"/>
      <c r="B108" s="36"/>
      <c r="C108" s="422" t="s">
        <v>1</v>
      </c>
      <c r="D108" s="435"/>
      <c r="E108" s="36"/>
      <c r="F108" s="435"/>
      <c r="G108" s="435"/>
      <c r="H108" s="560"/>
      <c r="I108" s="560"/>
      <c r="J108" s="560"/>
      <c r="K108" s="560"/>
      <c r="L108" s="565">
        <f t="shared" si="6"/>
        <v>0</v>
      </c>
      <c r="M108" s="566"/>
      <c r="N108" s="562"/>
      <c r="O108" s="561">
        <f>O105+O106+O107</f>
        <v>3</v>
      </c>
      <c r="P108" s="563"/>
      <c r="Q108" s="561"/>
      <c r="R108" s="564"/>
      <c r="S108" s="513">
        <f>SUM(S105:S107)</f>
        <v>3</v>
      </c>
      <c r="T108" s="435"/>
      <c r="U108" s="435"/>
    </row>
    <row r="109" spans="1:21" ht="61.5" customHeight="1">
      <c r="A109" s="730" t="s">
        <v>677</v>
      </c>
      <c r="B109" s="1" t="s">
        <v>678</v>
      </c>
      <c r="C109" s="253" t="s">
        <v>679</v>
      </c>
      <c r="D109" s="382" t="s">
        <v>538</v>
      </c>
      <c r="E109" s="383">
        <v>8</v>
      </c>
      <c r="F109" s="370">
        <v>2</v>
      </c>
      <c r="G109" s="371" t="s">
        <v>680</v>
      </c>
      <c r="H109" s="482"/>
      <c r="I109" s="483"/>
      <c r="J109" s="483">
        <v>1</v>
      </c>
      <c r="K109" s="483">
        <v>1</v>
      </c>
      <c r="L109" s="33">
        <f t="shared" si="6"/>
        <v>2</v>
      </c>
      <c r="M109" s="567"/>
      <c r="N109" s="518"/>
      <c r="O109" s="443">
        <v>12</v>
      </c>
      <c r="P109" s="519"/>
      <c r="Q109" s="443"/>
      <c r="R109" s="444">
        <v>90</v>
      </c>
      <c r="S109" s="379">
        <f t="shared" si="7"/>
        <v>102</v>
      </c>
      <c r="T109" s="380" t="s">
        <v>439</v>
      </c>
      <c r="U109" s="489"/>
    </row>
    <row r="110" spans="1:21" ht="57" customHeight="1">
      <c r="A110" s="731"/>
      <c r="B110" s="730" t="s">
        <v>681</v>
      </c>
      <c r="C110" s="727" t="s">
        <v>682</v>
      </c>
      <c r="D110" s="382" t="s">
        <v>442</v>
      </c>
      <c r="E110" s="445">
        <v>1</v>
      </c>
      <c r="F110" s="370">
        <v>1</v>
      </c>
      <c r="G110" s="371" t="s">
        <v>683</v>
      </c>
      <c r="H110" s="490"/>
      <c r="I110" s="491"/>
      <c r="J110" s="491"/>
      <c r="K110" s="491"/>
      <c r="L110" s="14"/>
      <c r="M110" s="494"/>
      <c r="N110" s="568"/>
      <c r="O110" s="447">
        <v>40</v>
      </c>
      <c r="P110" s="448"/>
      <c r="Q110" s="447"/>
      <c r="R110" s="569">
        <v>900</v>
      </c>
      <c r="S110" s="393">
        <f t="shared" si="7"/>
        <v>940</v>
      </c>
      <c r="T110" s="380" t="s">
        <v>439</v>
      </c>
      <c r="U110" s="489"/>
    </row>
    <row r="111" spans="1:21" ht="48.75" customHeight="1">
      <c r="A111" s="731"/>
      <c r="B111" s="731"/>
      <c r="C111" s="728"/>
      <c r="D111" s="369" t="s">
        <v>684</v>
      </c>
      <c r="E111" s="445">
        <v>1</v>
      </c>
      <c r="F111" s="370">
        <v>0</v>
      </c>
      <c r="G111" s="371" t="s">
        <v>685</v>
      </c>
      <c r="H111" s="490"/>
      <c r="I111" s="491"/>
      <c r="J111" s="491"/>
      <c r="K111" s="491"/>
      <c r="L111" s="14"/>
      <c r="M111" s="494"/>
      <c r="N111" s="568"/>
      <c r="O111" s="447"/>
      <c r="P111" s="448"/>
      <c r="Q111" s="447"/>
      <c r="R111" s="569"/>
      <c r="S111" s="393">
        <f t="shared" si="7"/>
        <v>0</v>
      </c>
      <c r="T111" s="380" t="s">
        <v>439</v>
      </c>
      <c r="U111" s="489"/>
    </row>
    <row r="112" spans="1:21" ht="48.75" customHeight="1">
      <c r="A112" s="731"/>
      <c r="B112" s="732"/>
      <c r="C112" s="729"/>
      <c r="D112" s="369" t="s">
        <v>686</v>
      </c>
      <c r="E112" s="445">
        <v>1</v>
      </c>
      <c r="F112" s="370">
        <v>0</v>
      </c>
      <c r="G112" s="371" t="s">
        <v>687</v>
      </c>
      <c r="H112" s="490"/>
      <c r="I112" s="491"/>
      <c r="J112" s="491"/>
      <c r="K112" s="491"/>
      <c r="L112" s="14"/>
      <c r="M112" s="494"/>
      <c r="N112" s="568"/>
      <c r="O112" s="447"/>
      <c r="P112" s="448"/>
      <c r="Q112" s="447"/>
      <c r="R112" s="569"/>
      <c r="S112" s="393">
        <f t="shared" si="7"/>
        <v>0</v>
      </c>
      <c r="T112" s="380" t="s">
        <v>439</v>
      </c>
      <c r="U112" s="489"/>
    </row>
    <row r="113" spans="1:21" ht="60.75" customHeight="1">
      <c r="A113" s="731"/>
      <c r="B113" s="1" t="s">
        <v>688</v>
      </c>
      <c r="C113" s="267" t="s">
        <v>689</v>
      </c>
      <c r="D113" s="382" t="s">
        <v>538</v>
      </c>
      <c r="E113" s="445">
        <v>1</v>
      </c>
      <c r="F113" s="370"/>
      <c r="G113" s="371" t="s">
        <v>690</v>
      </c>
      <c r="H113" s="490"/>
      <c r="I113" s="491"/>
      <c r="J113" s="491"/>
      <c r="K113" s="491"/>
      <c r="L113" s="14">
        <f t="shared" si="6"/>
        <v>0</v>
      </c>
      <c r="M113" s="494"/>
      <c r="N113" s="446"/>
      <c r="O113" s="447"/>
      <c r="P113" s="448"/>
      <c r="Q113" s="447"/>
      <c r="R113" s="449"/>
      <c r="S113" s="393">
        <f t="shared" si="7"/>
        <v>0</v>
      </c>
      <c r="T113" s="380" t="s">
        <v>439</v>
      </c>
      <c r="U113" s="489"/>
    </row>
    <row r="114" spans="1:21" ht="51.75" customHeight="1">
      <c r="A114" s="731"/>
      <c r="B114" s="1" t="s">
        <v>691</v>
      </c>
      <c r="C114" s="5" t="s">
        <v>692</v>
      </c>
      <c r="D114" s="369" t="s">
        <v>693</v>
      </c>
      <c r="E114" s="6">
        <v>4</v>
      </c>
      <c r="F114" s="370">
        <v>1</v>
      </c>
      <c r="G114" s="450" t="s">
        <v>694</v>
      </c>
      <c r="H114" s="490"/>
      <c r="I114" s="491"/>
      <c r="J114" s="491">
        <v>1</v>
      </c>
      <c r="K114" s="491"/>
      <c r="L114" s="14">
        <f t="shared" si="6"/>
        <v>1</v>
      </c>
      <c r="M114" s="521"/>
      <c r="N114" s="522"/>
      <c r="O114" s="523">
        <v>10</v>
      </c>
      <c r="P114" s="524"/>
      <c r="Q114" s="523"/>
      <c r="R114" s="525"/>
      <c r="S114" s="393">
        <f t="shared" si="7"/>
        <v>10</v>
      </c>
      <c r="T114" s="380" t="s">
        <v>439</v>
      </c>
      <c r="U114" s="489"/>
    </row>
    <row r="115" spans="1:21" ht="63.75" customHeight="1">
      <c r="A115" s="731"/>
      <c r="B115" s="1" t="s">
        <v>695</v>
      </c>
      <c r="C115" s="267" t="s">
        <v>696</v>
      </c>
      <c r="D115" s="382" t="s">
        <v>538</v>
      </c>
      <c r="E115" s="545">
        <v>4</v>
      </c>
      <c r="F115" s="370">
        <v>1</v>
      </c>
      <c r="G115" s="371" t="s">
        <v>697</v>
      </c>
      <c r="H115" s="490"/>
      <c r="I115" s="491"/>
      <c r="J115" s="491"/>
      <c r="K115" s="491">
        <v>1</v>
      </c>
      <c r="L115" s="14">
        <f t="shared" si="6"/>
        <v>1</v>
      </c>
      <c r="M115" s="521"/>
      <c r="N115" s="522"/>
      <c r="O115" s="523">
        <v>3</v>
      </c>
      <c r="P115" s="524"/>
      <c r="Q115" s="523"/>
      <c r="R115" s="525"/>
      <c r="S115" s="393">
        <f t="shared" si="7"/>
        <v>3</v>
      </c>
      <c r="T115" s="380" t="s">
        <v>439</v>
      </c>
      <c r="U115" s="489"/>
    </row>
    <row r="116" spans="1:21" ht="57.75" customHeight="1">
      <c r="A116" s="731"/>
      <c r="B116" s="1" t="s">
        <v>698</v>
      </c>
      <c r="C116" s="267"/>
      <c r="D116" s="382"/>
      <c r="E116" s="545"/>
      <c r="F116" s="370"/>
      <c r="G116" s="371"/>
      <c r="H116" s="490"/>
      <c r="I116" s="491"/>
      <c r="J116" s="491"/>
      <c r="K116" s="491"/>
      <c r="L116" s="14"/>
      <c r="M116" s="521"/>
      <c r="N116" s="522"/>
      <c r="O116" s="523"/>
      <c r="P116" s="524"/>
      <c r="Q116" s="523"/>
      <c r="R116" s="525"/>
      <c r="S116" s="393">
        <f t="shared" si="7"/>
        <v>0</v>
      </c>
      <c r="T116" s="380" t="s">
        <v>439</v>
      </c>
      <c r="U116" s="489"/>
    </row>
    <row r="117" spans="1:21" ht="95.25" customHeight="1">
      <c r="A117" s="731"/>
      <c r="B117" s="1" t="s">
        <v>699</v>
      </c>
      <c r="C117" s="570" t="s">
        <v>700</v>
      </c>
      <c r="D117" s="382" t="s">
        <v>538</v>
      </c>
      <c r="E117" s="445" t="s">
        <v>701</v>
      </c>
      <c r="F117" s="370"/>
      <c r="G117" s="371" t="s">
        <v>702</v>
      </c>
      <c r="H117" s="490"/>
      <c r="I117" s="491"/>
      <c r="J117" s="491"/>
      <c r="K117" s="491"/>
      <c r="L117" s="14">
        <f t="shared" si="6"/>
        <v>0</v>
      </c>
      <c r="M117" s="521"/>
      <c r="N117" s="522"/>
      <c r="O117" s="523">
        <v>20</v>
      </c>
      <c r="P117" s="524"/>
      <c r="Q117" s="523"/>
      <c r="R117" s="525"/>
      <c r="S117" s="393">
        <f t="shared" si="7"/>
        <v>20</v>
      </c>
      <c r="T117" s="380" t="s">
        <v>439</v>
      </c>
      <c r="U117" s="489"/>
    </row>
    <row r="118" spans="1:21" ht="57" customHeight="1">
      <c r="A118" s="731"/>
      <c r="B118" s="1" t="s">
        <v>703</v>
      </c>
      <c r="C118" s="571" t="s">
        <v>704</v>
      </c>
      <c r="D118" s="382" t="s">
        <v>538</v>
      </c>
      <c r="E118" s="445">
        <v>1</v>
      </c>
      <c r="F118" s="370">
        <v>0</v>
      </c>
      <c r="G118" s="371" t="s">
        <v>705</v>
      </c>
      <c r="H118" s="490"/>
      <c r="I118" s="491"/>
      <c r="J118" s="491"/>
      <c r="K118" s="491"/>
      <c r="L118" s="14"/>
      <c r="M118" s="521"/>
      <c r="N118" s="522"/>
      <c r="O118" s="523"/>
      <c r="P118" s="524"/>
      <c r="Q118" s="523"/>
      <c r="R118" s="572"/>
      <c r="S118" s="393"/>
      <c r="T118" s="380" t="s">
        <v>439</v>
      </c>
      <c r="U118" s="489"/>
    </row>
    <row r="119" spans="1:21" ht="57" customHeight="1">
      <c r="A119" s="731"/>
      <c r="B119" s="1" t="s">
        <v>706</v>
      </c>
      <c r="C119" s="571" t="s">
        <v>707</v>
      </c>
      <c r="D119" s="382" t="s">
        <v>538</v>
      </c>
      <c r="E119" s="445">
        <v>4</v>
      </c>
      <c r="F119" s="370">
        <v>1</v>
      </c>
      <c r="G119" s="371" t="s">
        <v>708</v>
      </c>
      <c r="H119" s="490"/>
      <c r="I119" s="491"/>
      <c r="J119" s="491">
        <v>1</v>
      </c>
      <c r="K119" s="491"/>
      <c r="L119" s="14">
        <v>1</v>
      </c>
      <c r="M119" s="521"/>
      <c r="N119" s="522"/>
      <c r="O119" s="523">
        <v>30</v>
      </c>
      <c r="P119" s="524"/>
      <c r="Q119" s="523"/>
      <c r="R119" s="525"/>
      <c r="S119" s="393"/>
      <c r="T119" s="380" t="s">
        <v>439</v>
      </c>
      <c r="U119" s="489"/>
    </row>
    <row r="120" spans="1:21" ht="57" customHeight="1">
      <c r="A120" s="731"/>
      <c r="B120" s="1" t="s">
        <v>709</v>
      </c>
      <c r="C120" s="571" t="s">
        <v>710</v>
      </c>
      <c r="D120" s="382" t="s">
        <v>538</v>
      </c>
      <c r="E120" s="445">
        <v>1</v>
      </c>
      <c r="F120" s="370">
        <v>0</v>
      </c>
      <c r="G120" s="371" t="s">
        <v>711</v>
      </c>
      <c r="H120" s="546"/>
      <c r="I120" s="547"/>
      <c r="J120" s="547"/>
      <c r="K120" s="547"/>
      <c r="L120" s="25"/>
      <c r="M120" s="548"/>
      <c r="N120" s="573"/>
      <c r="O120" s="550"/>
      <c r="P120" s="549"/>
      <c r="Q120" s="550"/>
      <c r="R120" s="551"/>
      <c r="S120" s="457"/>
      <c r="T120" s="380" t="s">
        <v>439</v>
      </c>
      <c r="U120" s="489"/>
    </row>
    <row r="121" spans="1:21" ht="57" customHeight="1" thickBot="1">
      <c r="A121" s="732"/>
      <c r="B121" s="1" t="s">
        <v>712</v>
      </c>
      <c r="C121" s="574" t="s">
        <v>713</v>
      </c>
      <c r="D121" s="382" t="s">
        <v>538</v>
      </c>
      <c r="E121" s="445">
        <v>1</v>
      </c>
      <c r="F121" s="370">
        <v>0</v>
      </c>
      <c r="G121" s="371" t="s">
        <v>714</v>
      </c>
      <c r="H121" s="497"/>
      <c r="I121" s="514"/>
      <c r="J121" s="514"/>
      <c r="K121" s="514"/>
      <c r="L121" s="16"/>
      <c r="M121" s="528"/>
      <c r="N121" s="529"/>
      <c r="O121" s="530"/>
      <c r="P121" s="531"/>
      <c r="Q121" s="530"/>
      <c r="R121" s="532"/>
      <c r="S121" s="473"/>
      <c r="T121" s="380" t="s">
        <v>439</v>
      </c>
      <c r="U121" s="489"/>
    </row>
    <row r="122" spans="1:21" s="584" customFormat="1" ht="23.25" customHeight="1">
      <c r="A122" s="575"/>
      <c r="B122" s="576"/>
      <c r="C122" s="577"/>
      <c r="D122" s="575"/>
      <c r="E122" s="576"/>
      <c r="F122" s="575"/>
      <c r="G122" s="575"/>
      <c r="H122" s="578"/>
      <c r="I122" s="578"/>
      <c r="J122" s="578"/>
      <c r="K122" s="578"/>
      <c r="L122" s="579">
        <f t="shared" si="6"/>
        <v>0</v>
      </c>
      <c r="M122" s="580"/>
      <c r="N122" s="581"/>
      <c r="O122" s="580">
        <f>O109+O110+O111+O112+O113+O115+O116+O117+O118+O119+O120+O121</f>
        <v>105</v>
      </c>
      <c r="P122" s="582"/>
      <c r="Q122" s="580"/>
      <c r="R122" s="583">
        <f>R109+R110+R111+R112+R113+R114+R115+R116+R117+R118+R119+R120+R121</f>
        <v>990</v>
      </c>
      <c r="S122" s="580">
        <f>O122+R122</f>
        <v>1095</v>
      </c>
      <c r="T122" s="575"/>
      <c r="U122" s="575"/>
    </row>
    <row r="123" spans="1:20" ht="18">
      <c r="A123" s="352" t="s">
        <v>715</v>
      </c>
      <c r="B123" s="585"/>
      <c r="C123" s="352"/>
      <c r="D123" s="352"/>
      <c r="E123" s="585"/>
      <c r="F123" s="352"/>
      <c r="M123" s="586">
        <f>M30+M43+M49+M51+M58+M68+M77+M81+M91+M94+M100+M104+M108</f>
        <v>365</v>
      </c>
      <c r="N123" s="587">
        <f>N30+N43+N49+N51+N58+N68+N77+N81+N91+N94+N100+N104+N108</f>
        <v>598</v>
      </c>
      <c r="O123" s="586">
        <f>O30+O43+O49+O51+O58+O68+O77+O81+O91+O94+O100+O104+O108+P122</f>
        <v>767</v>
      </c>
      <c r="P123" s="588">
        <f>P30+P43+P49+P51+P58+P68+P77+P81+P91+P94+P100+P104+P108</f>
        <v>289</v>
      </c>
      <c r="Q123" s="589"/>
      <c r="R123" s="590">
        <f>R30+R43+R49+R51+R58+R68+R77+R81+R91+R94+R100+R104+R108+R122</f>
        <v>7795</v>
      </c>
      <c r="S123" s="586">
        <f>M123+N123+O123+P123+Q123+R123</f>
        <v>9814</v>
      </c>
      <c r="T123" s="591"/>
    </row>
    <row r="125" ht="13.5" thickBot="1">
      <c r="A125" t="s">
        <v>716</v>
      </c>
    </row>
    <row r="126" spans="1:19" ht="16.5" thickBot="1">
      <c r="A126" t="s">
        <v>717</v>
      </c>
      <c r="S126" s="592">
        <f>S128+S130+S131</f>
        <v>821492875</v>
      </c>
    </row>
    <row r="127" spans="1:19" ht="16.5" thickBot="1">
      <c r="A127" t="s">
        <v>718</v>
      </c>
      <c r="S127" s="593"/>
    </row>
    <row r="128" spans="1:19" ht="16.5" thickBot="1">
      <c r="A128" t="s">
        <v>541</v>
      </c>
      <c r="S128" s="594">
        <v>410501786</v>
      </c>
    </row>
    <row r="129" spans="1:19" ht="16.5" thickBot="1">
      <c r="A129" t="s">
        <v>719</v>
      </c>
      <c r="S129" s="593"/>
    </row>
    <row r="130" spans="1:19" ht="16.5" thickBot="1">
      <c r="A130" t="s">
        <v>720</v>
      </c>
      <c r="S130" s="595">
        <v>92991089</v>
      </c>
    </row>
    <row r="131" spans="1:19" ht="16.5" thickBot="1">
      <c r="A131" t="s">
        <v>721</v>
      </c>
      <c r="S131" s="595">
        <v>318000000</v>
      </c>
    </row>
    <row r="132" ht="15.75">
      <c r="S132" s="593"/>
    </row>
    <row r="133" ht="15.75">
      <c r="S133" s="593"/>
    </row>
    <row r="134" ht="16.5" thickBot="1">
      <c r="S134" s="593"/>
    </row>
    <row r="135" spans="1:19" ht="16.5" thickBot="1">
      <c r="A135" t="s">
        <v>722</v>
      </c>
      <c r="S135" s="592">
        <v>289800000</v>
      </c>
    </row>
    <row r="136" ht="16.5" thickBot="1">
      <c r="S136" s="593"/>
    </row>
    <row r="137" spans="1:19" ht="16.5" thickBot="1">
      <c r="A137" s="344" t="s">
        <v>723</v>
      </c>
      <c r="S137" s="596">
        <f>S126+S135</f>
        <v>1111292875</v>
      </c>
    </row>
  </sheetData>
  <sheetProtection/>
  <mergeCells count="51">
    <mergeCell ref="C110:C112"/>
    <mergeCell ref="A92:A93"/>
    <mergeCell ref="A95:A99"/>
    <mergeCell ref="A101:A103"/>
    <mergeCell ref="A105:A107"/>
    <mergeCell ref="A109:A121"/>
    <mergeCell ref="B110:B112"/>
    <mergeCell ref="A69:A76"/>
    <mergeCell ref="B75:B76"/>
    <mergeCell ref="C75:C76"/>
    <mergeCell ref="A78:A80"/>
    <mergeCell ref="A82:A89"/>
    <mergeCell ref="B84:B87"/>
    <mergeCell ref="C84:C87"/>
    <mergeCell ref="A44:A48"/>
    <mergeCell ref="A52:A57"/>
    <mergeCell ref="B53:B54"/>
    <mergeCell ref="C53:C54"/>
    <mergeCell ref="A59:A67"/>
    <mergeCell ref="B62:B64"/>
    <mergeCell ref="C62:C64"/>
    <mergeCell ref="A31:A41"/>
    <mergeCell ref="B32:B36"/>
    <mergeCell ref="C32:C36"/>
    <mergeCell ref="B37:B38"/>
    <mergeCell ref="C37:C38"/>
    <mergeCell ref="B39:B40"/>
    <mergeCell ref="C39:C40"/>
    <mergeCell ref="A13:A29"/>
    <mergeCell ref="B14:B15"/>
    <mergeCell ref="C14:C15"/>
    <mergeCell ref="B16:B23"/>
    <mergeCell ref="C16:C23"/>
    <mergeCell ref="B24:B25"/>
    <mergeCell ref="C24:C25"/>
    <mergeCell ref="T11:T12"/>
    <mergeCell ref="U11:U12"/>
    <mergeCell ref="V11:V12"/>
    <mergeCell ref="W11:W12"/>
    <mergeCell ref="X11:X12"/>
    <mergeCell ref="Y11:Y12"/>
    <mergeCell ref="C8:S8"/>
    <mergeCell ref="A11:A12"/>
    <mergeCell ref="B11:B12"/>
    <mergeCell ref="C11:C12"/>
    <mergeCell ref="D11:D12"/>
    <mergeCell ref="E11:E12"/>
    <mergeCell ref="F11:F12"/>
    <mergeCell ref="G11:G12"/>
    <mergeCell ref="H11:L11"/>
    <mergeCell ref="M11:S11"/>
  </mergeCells>
  <dataValidations count="2">
    <dataValidation type="textLength" allowBlank="1" showInputMessage="1" showErrorMessage="1" errorTitle="Error de Dato." error="Debe digitar una longitud de texto maxima de 20 caracteres." sqref="A94:A99 A68:A69 A91:A92 A77:A78 A81:A82 A58:A59 B13:B99 A49:A52 A13 A30:A31 A43:A44">
      <formula1>1</formula1>
      <formula2>20</formula2>
    </dataValidation>
    <dataValidation type="textLength" allowBlank="1" showInputMessage="1" showErrorMessage="1" errorTitle="Error de Dato." error="Debe digitar una longitud de texto maxima de 60." sqref="M101:S101 T105:U107 F82:F90 F78:F80 F69:F76 T109:U121 U13:U99 G68:K98 M105:S105 F105:K105 F101:K101 F109:K109 S102:S104 S106:S108 F92:F98 M109:S109 S110:S121 T101:U103 S25:S100 F59:F67 G13:K65 S13:T24 Q13:R29 T25:T99 F50:F57 F31:F48 F13:F29 O30:R30 M13:M65 N13:N42 N43:P65 O37:O42 Q31:R65 M68:R98">
      <formula1>1</formula1>
      <formula2>60</formula2>
    </dataValidation>
  </dataValidations>
  <printOptions/>
  <pageMargins left="1.16" right="0.4330708661417323" top="0.4724409448818898" bottom="0.75" header="0" footer="0"/>
  <pageSetup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Suarez Sanchez</cp:lastModifiedBy>
  <cp:lastPrinted>2012-02-24T14:12:05Z</cp:lastPrinted>
  <dcterms:created xsi:type="dcterms:W3CDTF">2008-11-14T14:26:53Z</dcterms:created>
  <dcterms:modified xsi:type="dcterms:W3CDTF">2014-03-11T15:10:01Z</dcterms:modified>
  <cp:category/>
  <cp:version/>
  <cp:contentType/>
  <cp:contentStatus/>
</cp:coreProperties>
</file>