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URISMO" sheetId="1" r:id="rId1"/>
  </sheets>
  <calcPr calcId="145621"/>
</workbook>
</file>

<file path=xl/calcChain.xml><?xml version="1.0" encoding="utf-8"?>
<calcChain xmlns="http://schemas.openxmlformats.org/spreadsheetml/2006/main">
  <c r="S15" i="1" l="1"/>
  <c r="F15" i="1" s="1"/>
  <c r="J16" i="1"/>
  <c r="S16" i="1"/>
  <c r="F16" i="1" s="1"/>
  <c r="R17" i="1"/>
  <c r="S17" i="1"/>
  <c r="F17" i="1" s="1"/>
  <c r="F18" i="1"/>
  <c r="S18" i="1"/>
  <c r="R18" i="1" s="1"/>
  <c r="M19" i="1"/>
  <c r="S19" i="1"/>
  <c r="F19" i="1" s="1"/>
  <c r="R20" i="1"/>
  <c r="S20" i="1"/>
  <c r="F20" i="1" s="1"/>
  <c r="S21" i="1"/>
  <c r="F21" i="1" s="1"/>
  <c r="R22" i="1"/>
  <c r="S22" i="1"/>
  <c r="F22" i="1" s="1"/>
  <c r="S23" i="1"/>
  <c r="F23" i="1" s="1"/>
  <c r="F24" i="1"/>
  <c r="R24" i="1"/>
  <c r="R25" i="1"/>
  <c r="S25" i="1"/>
  <c r="F25" i="1" s="1"/>
  <c r="R28" i="1"/>
  <c r="S28" i="1"/>
  <c r="F28" i="1" s="1"/>
  <c r="S29" i="1"/>
  <c r="F29" i="1" s="1"/>
  <c r="R30" i="1"/>
  <c r="S30" i="1"/>
  <c r="F30" i="1" s="1"/>
  <c r="V32" i="1"/>
  <c r="V27" i="1" s="1"/>
  <c r="R33" i="1"/>
  <c r="S33" i="1"/>
  <c r="F33" i="1" s="1"/>
  <c r="S34" i="1"/>
  <c r="F34" i="1" s="1"/>
  <c r="R35" i="1"/>
  <c r="S35" i="1"/>
  <c r="F35" i="1" s="1"/>
  <c r="S36" i="1"/>
  <c r="F36" i="1" s="1"/>
  <c r="R37" i="1"/>
  <c r="S37" i="1"/>
  <c r="F37" i="1" s="1"/>
  <c r="S38" i="1"/>
  <c r="F38" i="1" s="1"/>
  <c r="R39" i="1"/>
  <c r="S39" i="1"/>
  <c r="F39" i="1" s="1"/>
  <c r="S40" i="1"/>
  <c r="F40" i="1" s="1"/>
  <c r="R41" i="1"/>
  <c r="S41" i="1"/>
  <c r="F41" i="1" s="1"/>
  <c r="S42" i="1"/>
  <c r="F42" i="1" s="1"/>
  <c r="R43" i="1"/>
  <c r="S43" i="1"/>
  <c r="F43" i="1" s="1"/>
  <c r="S44" i="1"/>
  <c r="F44" i="1" s="1"/>
  <c r="S45" i="1"/>
  <c r="F45" i="1" s="1"/>
  <c r="G46" i="1"/>
  <c r="T46" i="1"/>
  <c r="R45" i="1" l="1"/>
  <c r="R44" i="1"/>
  <c r="R42" i="1"/>
  <c r="R40" i="1"/>
  <c r="R38" i="1"/>
  <c r="R36" i="1"/>
  <c r="R34" i="1"/>
  <c r="R29" i="1"/>
  <c r="R23" i="1"/>
  <c r="R21" i="1"/>
  <c r="R19" i="1"/>
  <c r="R16" i="1"/>
  <c r="R15" i="1"/>
  <c r="R46" i="1" s="1"/>
  <c r="J45" i="1"/>
</calcChain>
</file>

<file path=xl/sharedStrings.xml><?xml version="1.0" encoding="utf-8"?>
<sst xmlns="http://schemas.openxmlformats.org/spreadsheetml/2006/main" count="237" uniqueCount="172">
  <si>
    <t xml:space="preserve">VALOR  TOTAL ACTIVIDADES </t>
  </si>
  <si>
    <t>Se realizara un convenio a travez de la Empresa Autonoma , cooperativa , Municipio para la gestion de credito para microempresas</t>
  </si>
  <si>
    <t>Rodrigo Giraldo</t>
  </si>
  <si>
    <t>disponibilidad Presupuestal</t>
  </si>
  <si>
    <t>gestion de creditos realizadas/creditos  proyectadas</t>
  </si>
  <si>
    <t xml:space="preserve">1 proyectos productivos para credito </t>
  </si>
  <si>
    <t>Apoyo a la comunidad en la gestión de créditos para proyectos productivos con entidades públicas y privadas</t>
  </si>
  <si>
    <t>La Administraciòn Municipal y la Empresa Autonoma ha vendido y donado lotes para el fomento de la Inversion en proyectos Turisticos e inmobiliario</t>
  </si>
  <si>
    <t>John Jairo Martínez</t>
  </si>
  <si>
    <t>Hectareas utilizadas/héctareas de terreno disponibles</t>
  </si>
  <si>
    <t>17 Héctareas de terreno disponibles</t>
  </si>
  <si>
    <t>Facilitar espacios para el fomento de  la inversión estatal y privada en proyectos productivos  en el municipio</t>
  </si>
  <si>
    <t>3.12</t>
  </si>
  <si>
    <t>Se tiene comité de eventos para difusion y promocion del Muncipio.  La inversiòn se cuantifica en el valor por hora de los funcionarios que hacen parte del comitè.</t>
  </si>
  <si>
    <t>sandra henao</t>
  </si>
  <si>
    <t>Disponibilidad presupuestal municipal</t>
  </si>
  <si>
    <t>comité conformados/comité proyectado</t>
  </si>
  <si>
    <t>1 Comitè conformado</t>
  </si>
  <si>
    <t>Conformación del comité de promoción turística</t>
  </si>
  <si>
    <t>3.11</t>
  </si>
  <si>
    <t>Se realizara informacion estadistica para el primer semestre</t>
  </si>
  <si>
    <t>Censo realizado/censo proyectado</t>
  </si>
  <si>
    <t>Censo realizado</t>
  </si>
  <si>
    <t>Determinar la capacidad de carga del Municipio para atender el Turismo</t>
  </si>
  <si>
    <t>3.10</t>
  </si>
  <si>
    <t>Se apoyo las fiestas del Turismo y el embalse, Juegos del Magistero Antiqueño, carnaval de Fin de año</t>
  </si>
  <si>
    <t>Convenios realizados con EPM - CORNARE - Secretaría de Productitividad y competitividad - Otros</t>
  </si>
  <si>
    <t>eventos promocionados/eventos proyectados</t>
  </si>
  <si>
    <t>3 eventos promocionados por año</t>
  </si>
  <si>
    <t>Apoyo a la realización de fiestas tradicionales y promociónales como estrategia de promoción turística para el municipio</t>
  </si>
  <si>
    <t>Se creo la secretaria de tursimo mediante acuerdo Nº 021 del 18 de Nov 2008</t>
  </si>
  <si>
    <t>Sena - Secreataria de productitividad y competitividad - disponibilidad presupuestal</t>
  </si>
  <si>
    <t>Oficina de turismo creada/oficina de turismo proyectada</t>
  </si>
  <si>
    <t>Una oficina de turismo creada</t>
  </si>
  <si>
    <t>Creación de la oficina de turismo municipal</t>
  </si>
  <si>
    <t>Se tiene pagian WEB permanente con informacion del Muncipio.</t>
  </si>
  <si>
    <t>Juan Gabriel López</t>
  </si>
  <si>
    <t>Página WEB Implementada/pagina WEB proyectada</t>
  </si>
  <si>
    <t>Página WEB Implementada</t>
  </si>
  <si>
    <t>Implementación de la página WEB del Municipio.</t>
  </si>
  <si>
    <t xml:space="preserve">Se conformo una promotora turistica con poyo del CIPS, SENA,para la promocion, y venta de paquetes turisticos </t>
  </si>
  <si>
    <t>Disponibilidad presupuestal Municipal - Secretaría de productividad y competitividad</t>
  </si>
  <si>
    <t>Operador turístico conformado/operador turístico proyectado</t>
  </si>
  <si>
    <t>Operador turístico conformado</t>
  </si>
  <si>
    <t>Impulso a la conformación de un operador turístico con la participación de la comunidad que ofrezca paquetes turísticos</t>
  </si>
  <si>
    <t>Plan de manejo formulado/plan de manejo proyectado</t>
  </si>
  <si>
    <t>Plan de manejo formulado</t>
  </si>
  <si>
    <t>Formular un plan de manejo y sensibilización para el Centro Turístico la Piedra.</t>
  </si>
  <si>
    <t>3.5</t>
  </si>
  <si>
    <t>Formular un plan de Manejo para el Malecón</t>
  </si>
  <si>
    <t>3.4</t>
  </si>
  <si>
    <t>El plan local de turismo fue socializado al concejo Municipal, se dieron sugerencias y se tiene en revision y ajustes</t>
  </si>
  <si>
    <t>Disponibilidad presupuestal Municipal - Turismo para la paz - Secretaría de productividad y competitividad</t>
  </si>
  <si>
    <t>Plan de desarrollo turistico formulado/plan de desarrollo turístico proyectado</t>
  </si>
  <si>
    <t>Plan de desarrollo turìstico formulado</t>
  </si>
  <si>
    <t>Formulación de Plan de Desarrollo turístico Municipal y gestión de proyectos contemplados en este.</t>
  </si>
  <si>
    <t>3.3</t>
  </si>
  <si>
    <t>Se realizò jornada de sensibilizaciòn a los comerciantes para iniciar el proceso.</t>
  </si>
  <si>
    <t>Disponibilidad presupuestal Municipal.</t>
  </si>
  <si>
    <t>actividades realidas/actividades proyectadas</t>
  </si>
  <si>
    <t>3 actividades realizadas</t>
  </si>
  <si>
    <t>Propiciar espacios de participación comunitarios para conformar la asociación municipal de comerciantes.</t>
  </si>
  <si>
    <t>3.2</t>
  </si>
  <si>
    <t>Inversiòn realizada con el apoyo del SENA, a travès de la capacitaciòn de Tècnico Profesional en Cocina, Tècnico en Cocina y emprendimiento a comerciantes del municipio.</t>
  </si>
  <si>
    <t>Luis Pancracio Parra</t>
  </si>
  <si>
    <t>SENA - ITM - UdeA - Secretaria Dptal de productividad y competitividad</t>
  </si>
  <si>
    <t>programas implementados/programas proyectados</t>
  </si>
  <si>
    <t>4 programas de capacitaciòn implementados</t>
  </si>
  <si>
    <t>Incentivar la capacitación para el empleo, en todos los sectores de la población</t>
  </si>
  <si>
    <t>3.1</t>
  </si>
  <si>
    <t>RESPONSABLE</t>
  </si>
  <si>
    <t>INVERSIÓN</t>
  </si>
  <si>
    <t>CANTIDAD</t>
  </si>
  <si>
    <t>%</t>
  </si>
  <si>
    <t>% DE AVANCE EN TIEMPO</t>
  </si>
  <si>
    <t>COFINANCIACIÓN</t>
  </si>
  <si>
    <t>VALOR PLAN DE DESARROLLO</t>
  </si>
  <si>
    <t>INDICADOR</t>
  </si>
  <si>
    <t>DESCRIPCIÓN</t>
  </si>
  <si>
    <t>IMPLEMENTAR PROGRAMAS DE CAPACITACIÓN Y APOYO AL SECTOR TURÍSTICO</t>
  </si>
  <si>
    <t>% DE EJECUCIÓN</t>
  </si>
  <si>
    <t>INDICADORES VERIFICABLES OBJETIVAMENTE</t>
  </si>
  <si>
    <t>META</t>
  </si>
  <si>
    <t>RESULTADO 3.</t>
  </si>
  <si>
    <t>Se conformaron 4   unidades productivas turisticas, asociacion de transporte turistico "MOTOCHIVAS" parque lineal,Arcaz, balamcorporacion turistica y recreativa</t>
  </si>
  <si>
    <t># Asociaciones creadas/ # Asociaciones proyectadas</t>
  </si>
  <si>
    <t>Asociaciones creadas</t>
  </si>
  <si>
    <t>Impulsar la creación de asociaciones para el fortalecimiento de la actividad turística</t>
  </si>
  <si>
    <t>2.3</t>
  </si>
  <si>
    <t>Necesidad de cofinanciación, Nacional (Min tte), Departamento de Antioquia (secretaria de infraestructura), convenios (E.P.M y Cornare).</t>
  </si>
  <si>
    <t>reglamentacion turistica/ Nº reglamentacion proyectada</t>
  </si>
  <si>
    <t>Políticas Públicas establecidas</t>
  </si>
  <si>
    <t>Reglamentación de la actividad Turística</t>
  </si>
  <si>
    <t>2.2</t>
  </si>
  <si>
    <t xml:space="preserve">Por parte del SENA Se han hecho capacitaciones en cocina, mesa y bar </t>
  </si>
  <si>
    <t>SENA - ITM - UdeA - Secretaria Dptal. de productividad y competitividad</t>
  </si>
  <si>
    <t># capacitaciones realizadas/# capacitaciones proyectadas</t>
  </si>
  <si>
    <t xml:space="preserve">Capacitaciones realizadas </t>
  </si>
  <si>
    <t>Capacitación a miembros del cluster de turismo de Guatapé conducentes al posicionamiento de un certificado de calidad turística.</t>
  </si>
  <si>
    <t>2.1</t>
  </si>
  <si>
    <t>CREACIÓN E IMPLEMENTACIÓN DEL CLUSTER DE TURISMO QUE ARTICULE, BIENES Y SERVICIOS DEL SECTOR TURÍSTICO</t>
  </si>
  <si>
    <t>RESULTADO 2.</t>
  </si>
  <si>
    <t>Se hizo ampliacion de sistema de alta voz por un valor de 10,000,000</t>
  </si>
  <si>
    <t>Necesidad de cofinanciación departamental (Secretaria de productividad y competitividad), convenios (E.P.M y cornare).</t>
  </si>
  <si>
    <t>% incrementado de cobertura</t>
  </si>
  <si>
    <t>Ampliación en un  30% de los sistemas de altavoz</t>
  </si>
  <si>
    <t>Ampliación de los sistemas de Altavoz como medios de información</t>
  </si>
  <si>
    <t xml:space="preserve">existe caseta de informacion turistica en el sector malecon </t>
  </si>
  <si>
    <t>Disponibilidad presupuestal Municipal, Departamento de Antioquia (Secretaría de Productividad y competitividad).</t>
  </si>
  <si>
    <t># puntos de información instalados/# puntos de información proyectados</t>
  </si>
  <si>
    <t>5 puntos de información instalados</t>
  </si>
  <si>
    <t>Implementar puntos de Información Turística.</t>
  </si>
  <si>
    <t>Se tiene una valla informativa a la entreada del municipio que fue gestionada con el IDEA.</t>
  </si>
  <si>
    <t>Julian Hernández</t>
  </si>
  <si>
    <t>Disponibilidad presupuestal Municipal</t>
  </si>
  <si>
    <t># actividades realizadas/# actividades proyectadas</t>
  </si>
  <si>
    <t>5 actividades de señalización realizadas</t>
  </si>
  <si>
    <t>Mejoramiento de la señalización turística</t>
  </si>
  <si>
    <t>Necesidad de cofinanciación departamental (Secretaria de productividad y competitividad), Recursos de la Nación (Ministerio de Industria, comercio y Turismo), convenios (EPM y CORNARE), Inversión Privada.</t>
  </si>
  <si>
    <t># diseños construidos e implementados.</t>
  </si>
  <si>
    <t xml:space="preserve">Diseño e implementación del circuito turístico del anillo Quebrada Arriba-la Peña-Peñón de Guatapé. </t>
  </si>
  <si>
    <t>Diseño e implementación del circuito turístico del anillo Quebrada Arriba-la Peña-Peñón de Guatapé, que integra ecosistemas, granjas, monasterios, comunidades campesinas y sitios arqueológicos, para diversificar y complementar la oferta turística de Guatapé, y generación de empleo.</t>
  </si>
  <si>
    <t>Convenio en especie denominado</t>
  </si>
  <si>
    <t>Mauricio Hernández</t>
  </si>
  <si>
    <t>campamentos adecuados/campamentos proyectos</t>
  </si>
  <si>
    <t>Un campamento de verano construido o adecuado.</t>
  </si>
  <si>
    <t>Adecuación de un campamento de verano, como nueva opción de esparcimiento y recreación para niños y adolescentes tanto turistas como locales.</t>
  </si>
  <si>
    <t>Inversión en parque lineal por valor de 12.000.000</t>
  </si>
  <si>
    <t>Necesidad de cofinanciación departamental (Secretaria de productividad y competitividad), convenios (E.P.M y Cornare).</t>
  </si>
  <si>
    <t>Parques adecuados o construido/parques proyectados</t>
  </si>
  <si>
    <t>Un parque cosntruido o  adecuado</t>
  </si>
  <si>
    <t>Adecuación de parques lineales como espacios para la recreación y el disfrute de la comunidad y los visitantes</t>
  </si>
  <si>
    <t xml:space="preserve">Los lotes fueron vendidos por la empresa Autonoma; por un valor de 469.782.528 </t>
  </si>
  <si>
    <t>Necesidad de cofinanciación de la Nación (Viceministerio de turismo), Departamental (Secretaria  Productividad y competitividad), convenios (Cornare),e inversión privada</t>
  </si>
  <si>
    <t># m2 construidos/# m2 disponibles</t>
  </si>
  <si>
    <t>16,000 m2 de terreno aprovechado</t>
  </si>
  <si>
    <t>Apoyar la adecuación de un complejo turístico en el sector aguaceritos con la participación de la comunidad y el sector privado</t>
  </si>
  <si>
    <t># de productos turísticos desarrollados/# de productos turísticos proyectados</t>
  </si>
  <si>
    <t>Productos turísticos desarrollados</t>
  </si>
  <si>
    <t>Aprovechamiento de recursos y atractivos naturales y culturales para desarrollar productos turísticos sostenibles que generen empleo.</t>
  </si>
  <si>
    <t>1.4</t>
  </si>
  <si>
    <t>Contrato de obra publica Nº 026  de  2009</t>
  </si>
  <si>
    <t>Rodimiro Tangarife</t>
  </si>
  <si>
    <t># m2 construidos/# m2 proyectados</t>
  </si>
  <si>
    <t>2500 m2 construidos</t>
  </si>
  <si>
    <t>Ampliación del sendero peatonal del sector del malecón</t>
  </si>
  <si>
    <t>1.3</t>
  </si>
  <si>
    <t>Diseños arquitectónicos realizados</t>
  </si>
  <si>
    <t># puentes construidos/# puentes proyectados.</t>
  </si>
  <si>
    <t>Un puente construido</t>
  </si>
  <si>
    <t>Construcción de un puente colgante del malecón a la zona aledaña a la torre de lanzamiento del Canopy para ampliar las opciones turísticas sobre el malecón</t>
  </si>
  <si>
    <t>1.2</t>
  </si>
  <si>
    <t>Disponibilidad presupuestal Municipal, inversión privada</t>
  </si>
  <si>
    <t>#playas construidas/# playas proyectadas</t>
  </si>
  <si>
    <t>Una playa construida</t>
  </si>
  <si>
    <t>Adecuación de una playa turística en el sector del parque de los patos</t>
  </si>
  <si>
    <t>1.1</t>
  </si>
  <si>
    <t xml:space="preserve">FORTALECIMIENTO DE LA INFRAESTRUCTURA TURISTICA </t>
  </si>
  <si>
    <t>EJECUTADO</t>
  </si>
  <si>
    <t>PROGRAMADO</t>
  </si>
  <si>
    <t>RESULTADO 1.</t>
  </si>
  <si>
    <t>MEJORAR LA PLANEACIÓN TURÍSTICA PARA EL DESARROLLO SOSTENIBLE EN EL MUNICIPIO DE GUATAPÉ</t>
  </si>
  <si>
    <t>OBJETIVO ESPECIFICO</t>
  </si>
  <si>
    <t>POTENCIALIZAR LOS RECURSOS EXISTENTES PARA CONSOLIDAR EL MUNICIPIO COMO DESTINO TURÍSTICO A NIVEL NACIONAL, DEPARTAMENTAL E INTERNACIONAL.</t>
  </si>
  <si>
    <t>OBJETIVO GENERAL</t>
  </si>
  <si>
    <t>EVIDENCIAS</t>
  </si>
  <si>
    <t>GESTIÓN TURÍSTICA Y EMPRESARIAL</t>
  </si>
  <si>
    <t>31 DE DICIEMBRE DE 2009</t>
  </si>
  <si>
    <t>Página 1 de 1</t>
  </si>
  <si>
    <t>Versión: 01</t>
  </si>
  <si>
    <t>Código: PDL-FR-02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</si>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</sst>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  <numFmt numFmtId="167" formatCode="_ * #,##0.0_ ;_ * \-#,##0.0_ ;_ * &quot;-&quot;??_ ;_ @_ "/>
    <numFmt numFmtId="168" formatCode="#,##0.00_ ;\-#,##0.00\ "/>
    <numFmt numFmtId="169" formatCode="_ [$€-2]\ * #,##0.00_ ;_ [$€-2]\ * \-#,##0.00_ ;_ [$€-2]\ * &quot;-&quot;??_ "/>
  </numFmts>
  <fonts count="15" x14ac:knownFonts="1">
    <font>
      <sz val="11"/>
      <name val="Tahoma"/>
    </font>
    <font>
      <sz val="11"/>
      <name val="Tahoma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2"/>
      <name val="Copperplate Gothic Bold"/>
      <family val="2"/>
    </font>
    <font>
      <sz val="7.5"/>
      <name val="Arial"/>
      <family val="2"/>
    </font>
    <font>
      <sz val="11"/>
      <name val="Tahoma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0" fillId="0" borderId="0"/>
    <xf numFmtId="0" fontId="8" fillId="0" borderId="0"/>
    <xf numFmtId="169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0" fillId="0" borderId="0"/>
    <xf numFmtId="9" fontId="13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3" fillId="0" borderId="0" xfId="0" applyFont="1"/>
    <xf numFmtId="9" fontId="2" fillId="0" borderId="0" xfId="0" applyNumberFormat="1" applyFont="1"/>
    <xf numFmtId="3" fontId="2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165" fontId="2" fillId="0" borderId="3" xfId="1" applyNumberFormat="1" applyFont="1" applyBorder="1"/>
    <xf numFmtId="0" fontId="4" fillId="0" borderId="4" xfId="0" applyFont="1" applyBorder="1" applyAlignment="1">
      <alignment vertical="center"/>
    </xf>
    <xf numFmtId="9" fontId="2" fillId="0" borderId="4" xfId="0" applyNumberFormat="1" applyFont="1" applyBorder="1"/>
    <xf numFmtId="0" fontId="5" fillId="0" borderId="4" xfId="0" applyFont="1" applyFill="1" applyBorder="1" applyAlignment="1">
      <alignment vertical="center"/>
    </xf>
    <xf numFmtId="4" fontId="6" fillId="0" borderId="4" xfId="0" applyNumberFormat="1" applyFont="1" applyBorder="1" applyAlignment="1">
      <alignment vertical="center" wrapText="1"/>
    </xf>
    <xf numFmtId="166" fontId="7" fillId="2" borderId="4" xfId="1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165" fontId="4" fillId="0" borderId="1" xfId="1" applyNumberFormat="1" applyFont="1" applyBorder="1"/>
    <xf numFmtId="165" fontId="4" fillId="0" borderId="2" xfId="1" applyNumberFormat="1" applyFont="1" applyBorder="1" applyAlignment="1">
      <alignment horizontal="center"/>
    </xf>
    <xf numFmtId="9" fontId="4" fillId="0" borderId="2" xfId="2" applyNumberFormat="1" applyFont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7" fontId="5" fillId="0" borderId="2" xfId="1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4" fillId="0" borderId="2" xfId="1" applyNumberFormat="1" applyFont="1" applyBorder="1"/>
    <xf numFmtId="165" fontId="4" fillId="0" borderId="2" xfId="1" applyNumberFormat="1" applyFont="1" applyBorder="1" applyAlignment="1">
      <alignment horizontal="center" vertical="center"/>
    </xf>
    <xf numFmtId="0" fontId="2" fillId="0" borderId="0" xfId="0" applyFont="1" applyFill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165" fontId="4" fillId="0" borderId="2" xfId="1" applyNumberFormat="1" applyFont="1" applyFill="1" applyBorder="1"/>
    <xf numFmtId="165" fontId="4" fillId="0" borderId="2" xfId="1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65" fontId="5" fillId="0" borderId="2" xfId="1" applyNumberFormat="1" applyFont="1" applyFill="1" applyBorder="1" applyAlignment="1">
      <alignment horizontal="center"/>
    </xf>
    <xf numFmtId="166" fontId="4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right"/>
    </xf>
    <xf numFmtId="0" fontId="9" fillId="4" borderId="2" xfId="3" applyFont="1" applyFill="1" applyBorder="1" applyAlignment="1">
      <alignment horizontal="center" vertical="center" wrapText="1"/>
    </xf>
    <xf numFmtId="165" fontId="9" fillId="4" borderId="2" xfId="1" applyNumberFormat="1" applyFont="1" applyFill="1" applyBorder="1" applyAlignment="1">
      <alignment horizontal="center" vertical="center" wrapText="1"/>
    </xf>
    <xf numFmtId="164" fontId="9" fillId="5" borderId="2" xfId="1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166" fontId="6" fillId="5" borderId="2" xfId="1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4" applyFont="1" applyFill="1" applyBorder="1" applyAlignment="1">
      <alignment horizontal="center" vertical="center" wrapText="1"/>
    </xf>
    <xf numFmtId="4" fontId="6" fillId="3" borderId="2" xfId="3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9" fontId="4" fillId="0" borderId="2" xfId="4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68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 wrapText="1"/>
    </xf>
    <xf numFmtId="0" fontId="4" fillId="0" borderId="2" xfId="4" applyFont="1" applyBorder="1" applyAlignment="1">
      <alignment vertical="center"/>
    </xf>
    <xf numFmtId="165" fontId="4" fillId="0" borderId="2" xfId="1" applyNumberFormat="1" applyFont="1" applyBorder="1" applyAlignment="1">
      <alignment vertical="center"/>
    </xf>
    <xf numFmtId="165" fontId="4" fillId="0" borderId="2" xfId="1" applyNumberFormat="1" applyFont="1" applyBorder="1" applyAlignment="1">
      <alignment horizontal="justify" vertical="center"/>
    </xf>
    <xf numFmtId="166" fontId="4" fillId="0" borderId="2" xfId="1" applyNumberFormat="1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 wrapText="1"/>
    </xf>
    <xf numFmtId="165" fontId="4" fillId="0" borderId="2" xfId="1" applyNumberFormat="1" applyFont="1" applyBorder="1" applyAlignment="1">
      <alignment horizontal="justify"/>
    </xf>
    <xf numFmtId="166" fontId="4" fillId="2" borderId="2" xfId="1" applyNumberFormat="1" applyFont="1" applyFill="1" applyBorder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9" fontId="4" fillId="0" borderId="2" xfId="2" applyNumberFormat="1" applyFont="1" applyBorder="1" applyAlignment="1">
      <alignment vertical="center"/>
    </xf>
    <xf numFmtId="9" fontId="4" fillId="2" borderId="2" xfId="0" applyNumberFormat="1" applyFont="1" applyFill="1" applyBorder="1" applyAlignment="1">
      <alignment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 wrapText="1"/>
    </xf>
    <xf numFmtId="4" fontId="6" fillId="3" borderId="2" xfId="3" applyNumberFormat="1" applyFont="1" applyFill="1" applyBorder="1" applyAlignment="1">
      <alignment horizontal="center" vertical="center" wrapText="1"/>
    </xf>
    <xf numFmtId="0" fontId="9" fillId="4" borderId="9" xfId="3" applyFont="1" applyFill="1" applyBorder="1" applyAlignment="1">
      <alignment vertical="center" wrapText="1"/>
    </xf>
    <xf numFmtId="0" fontId="9" fillId="4" borderId="10" xfId="3" applyFont="1" applyFill="1" applyBorder="1" applyAlignment="1">
      <alignment vertical="center" wrapText="1"/>
    </xf>
    <xf numFmtId="0" fontId="9" fillId="5" borderId="2" xfId="5" applyFont="1" applyFill="1" applyBorder="1" applyAlignment="1">
      <alignment horizontal="center" vertical="center" wrapText="1"/>
    </xf>
    <xf numFmtId="0" fontId="6" fillId="6" borderId="2" xfId="5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9" fillId="4" borderId="11" xfId="3" applyFont="1" applyFill="1" applyBorder="1" applyAlignment="1">
      <alignment horizontal="center" vertical="center" wrapText="1"/>
    </xf>
    <xf numFmtId="0" fontId="9" fillId="5" borderId="7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5" fontId="4" fillId="0" borderId="0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165" fontId="11" fillId="0" borderId="0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8" xfId="0" applyFont="1" applyBorder="1" applyAlignment="1"/>
    <xf numFmtId="0" fontId="13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/>
  </cellXfs>
  <cellStyles count="10">
    <cellStyle name="Euro" xfId="6"/>
    <cellStyle name="Millares" xfId="1" builtinId="3"/>
    <cellStyle name="Millares 2" xfId="7"/>
    <cellStyle name="Normal" xfId="0" builtinId="0"/>
    <cellStyle name="Normal 2" xfId="8"/>
    <cellStyle name="Normal_Arbol de problemas INFRAESTRUCTURA" xfId="3"/>
    <cellStyle name="Normal_diagnóstico diana" xfId="5"/>
    <cellStyle name="Normal_Hoja1" xfId="4"/>
    <cellStyle name="Porcentaje" xfId="2" builtinId="5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7507" cy="556656"/>
    <xdr:pic>
      <xdr:nvPicPr>
        <xdr:cNvPr id="2" name="2 Imagen" descr="ESCUDO PARA PEGA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7507" cy="556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topLeftCell="A11" zoomScale="77" zoomScaleNormal="77" workbookViewId="0">
      <pane ySplit="4" topLeftCell="A42" activePane="bottomLeft" state="frozen"/>
      <selection activeCell="A11" sqref="A11"/>
      <selection pane="bottomLeft" activeCell="J18" sqref="J18"/>
    </sheetView>
  </sheetViews>
  <sheetFormatPr baseColWidth="10" defaultRowHeight="14.25" x14ac:dyDescent="0.2"/>
  <cols>
    <col min="1" max="1" width="9" style="3" customWidth="1"/>
    <col min="2" max="2" width="25.625" style="1" customWidth="1"/>
    <col min="3" max="3" width="27.625" style="1" customWidth="1"/>
    <col min="4" max="4" width="13.375" style="1" customWidth="1"/>
    <col min="5" max="5" width="26.75" style="1" customWidth="1"/>
    <col min="6" max="6" width="15.125" style="1" customWidth="1"/>
    <col min="7" max="7" width="17.625" style="1" customWidth="1"/>
    <col min="8" max="8" width="23.25" style="1" customWidth="1"/>
    <col min="9" max="13" width="15" style="1" customWidth="1"/>
    <col min="14" max="14" width="13.625" style="1" customWidth="1"/>
    <col min="15" max="17" width="15" style="1" customWidth="1"/>
    <col min="18" max="18" width="12.875" style="1" customWidth="1"/>
    <col min="19" max="19" width="14" style="1" customWidth="1"/>
    <col min="20" max="20" width="24.625" style="2" customWidth="1"/>
    <col min="21" max="21" width="18.75" style="1" customWidth="1"/>
    <col min="22" max="22" width="23.75" style="1" customWidth="1"/>
    <col min="23" max="16384" width="11" style="1"/>
  </cols>
  <sheetData>
    <row r="1" spans="1:22" x14ac:dyDescent="0.2">
      <c r="A1" s="100"/>
      <c r="B1" s="99" t="s">
        <v>171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8" t="s">
        <v>170</v>
      </c>
      <c r="V1" s="94"/>
    </row>
    <row r="2" spans="1:22" x14ac:dyDescent="0.2">
      <c r="A2" s="97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5" t="s">
        <v>169</v>
      </c>
      <c r="V2" s="94"/>
    </row>
    <row r="3" spans="1:22" x14ac:dyDescent="0.2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5" t="s">
        <v>168</v>
      </c>
      <c r="V3" s="94"/>
    </row>
    <row r="4" spans="1:22" ht="15.75" x14ac:dyDescent="0.2">
      <c r="A4" s="93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1"/>
      <c r="U4" s="90"/>
      <c r="V4" s="90"/>
    </row>
    <row r="5" spans="1:22" ht="15.75" x14ac:dyDescent="0.2">
      <c r="A5" s="93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1"/>
      <c r="U5" s="90"/>
      <c r="V5" s="90"/>
    </row>
    <row r="6" spans="1:22" x14ac:dyDescent="0.2">
      <c r="A6" s="89"/>
      <c r="B6" s="88" t="s">
        <v>167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7"/>
      <c r="U6" s="86"/>
      <c r="V6" s="86"/>
    </row>
    <row r="7" spans="1:22" x14ac:dyDescent="0.2">
      <c r="A7" s="85" t="s">
        <v>166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4" t="s">
        <v>165</v>
      </c>
    </row>
    <row r="8" spans="1:22" x14ac:dyDescent="0.2">
      <c r="A8" s="83" t="s">
        <v>164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77"/>
    </row>
    <row r="9" spans="1:22" x14ac:dyDescent="0.2">
      <c r="A9" s="81" t="s">
        <v>163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77"/>
    </row>
    <row r="10" spans="1:22" x14ac:dyDescent="0.2">
      <c r="A10" s="82" t="s">
        <v>162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77"/>
    </row>
    <row r="11" spans="1:22" x14ac:dyDescent="0.2">
      <c r="A11" s="81" t="s">
        <v>161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77"/>
    </row>
    <row r="12" spans="1:22" ht="15" thickBot="1" x14ac:dyDescent="0.25">
      <c r="A12" s="58" t="s">
        <v>160</v>
      </c>
      <c r="B12" s="58"/>
      <c r="C12" s="58" t="s">
        <v>82</v>
      </c>
      <c r="D12" s="58"/>
      <c r="E12" s="58" t="s">
        <v>81</v>
      </c>
      <c r="F12" s="58"/>
      <c r="G12" s="58"/>
      <c r="H12" s="58"/>
      <c r="I12" s="57" t="s">
        <v>80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77"/>
    </row>
    <row r="13" spans="1:22" ht="15" thickBot="1" x14ac:dyDescent="0.25">
      <c r="A13" s="33"/>
      <c r="B13" s="33"/>
      <c r="C13" s="33"/>
      <c r="D13" s="33"/>
      <c r="E13" s="33"/>
      <c r="F13" s="33"/>
      <c r="G13" s="33"/>
      <c r="H13" s="33"/>
      <c r="I13" s="78"/>
      <c r="J13" s="80" t="s">
        <v>159</v>
      </c>
      <c r="K13" s="79" t="s">
        <v>158</v>
      </c>
      <c r="L13" s="80" t="s">
        <v>159</v>
      </c>
      <c r="M13" s="79" t="s">
        <v>158</v>
      </c>
      <c r="N13" s="80" t="s">
        <v>159</v>
      </c>
      <c r="O13" s="79" t="s">
        <v>158</v>
      </c>
      <c r="P13" s="80" t="s">
        <v>159</v>
      </c>
      <c r="Q13" s="79" t="s">
        <v>158</v>
      </c>
      <c r="R13" s="78"/>
      <c r="S13" s="78"/>
      <c r="T13" s="78"/>
      <c r="U13" s="78"/>
      <c r="V13" s="77"/>
    </row>
    <row r="14" spans="1:22" ht="26.25" thickBot="1" x14ac:dyDescent="0.25">
      <c r="A14" s="56" t="s">
        <v>157</v>
      </c>
      <c r="B14" s="56"/>
      <c r="C14" s="54" t="s">
        <v>78</v>
      </c>
      <c r="D14" s="55" t="s">
        <v>72</v>
      </c>
      <c r="E14" s="54" t="s">
        <v>78</v>
      </c>
      <c r="F14" s="54" t="s">
        <v>77</v>
      </c>
      <c r="G14" s="53" t="s">
        <v>76</v>
      </c>
      <c r="H14" s="52" t="s">
        <v>75</v>
      </c>
      <c r="I14" s="47" t="s">
        <v>74</v>
      </c>
      <c r="J14" s="51">
        <v>2008</v>
      </c>
      <c r="K14" s="50"/>
      <c r="L14" s="51">
        <v>2009</v>
      </c>
      <c r="M14" s="50"/>
      <c r="N14" s="51">
        <v>2010</v>
      </c>
      <c r="O14" s="50"/>
      <c r="P14" s="51">
        <v>2011</v>
      </c>
      <c r="Q14" s="50"/>
      <c r="R14" s="49" t="s">
        <v>73</v>
      </c>
      <c r="S14" s="47" t="s">
        <v>72</v>
      </c>
      <c r="T14" s="48" t="s">
        <v>71</v>
      </c>
      <c r="U14" s="47" t="s">
        <v>70</v>
      </c>
      <c r="V14" s="76"/>
    </row>
    <row r="15" spans="1:22" ht="38.25" x14ac:dyDescent="0.2">
      <c r="A15" s="33" t="s">
        <v>156</v>
      </c>
      <c r="B15" s="42" t="s">
        <v>155</v>
      </c>
      <c r="C15" s="42" t="s">
        <v>154</v>
      </c>
      <c r="D15" s="42">
        <v>1</v>
      </c>
      <c r="E15" s="42" t="s">
        <v>153</v>
      </c>
      <c r="F15" s="67">
        <f>(S15/D15)</f>
        <v>0</v>
      </c>
      <c r="G15" s="66">
        <v>200000000</v>
      </c>
      <c r="H15" s="42" t="s">
        <v>152</v>
      </c>
      <c r="I15" s="59">
        <v>0.75</v>
      </c>
      <c r="J15" s="64">
        <v>0</v>
      </c>
      <c r="K15" s="65">
        <v>0</v>
      </c>
      <c r="L15" s="65">
        <v>0</v>
      </c>
      <c r="M15" s="65">
        <v>0</v>
      </c>
      <c r="N15" s="65">
        <v>0</v>
      </c>
      <c r="O15" s="65"/>
      <c r="P15" s="65"/>
      <c r="Q15" s="65"/>
      <c r="R15" s="23">
        <f>S15/D15</f>
        <v>0</v>
      </c>
      <c r="S15" s="64">
        <f>+K15+M15+O15+Q15</f>
        <v>0</v>
      </c>
      <c r="T15" s="64">
        <v>15000000</v>
      </c>
      <c r="U15" s="63" t="s">
        <v>123</v>
      </c>
      <c r="V15" s="19" t="s">
        <v>147</v>
      </c>
    </row>
    <row r="16" spans="1:22" ht="76.5" x14ac:dyDescent="0.2">
      <c r="A16" s="33" t="s">
        <v>151</v>
      </c>
      <c r="B16" s="42" t="s">
        <v>150</v>
      </c>
      <c r="C16" s="42" t="s">
        <v>149</v>
      </c>
      <c r="D16" s="42">
        <v>1</v>
      </c>
      <c r="E16" s="42" t="s">
        <v>148</v>
      </c>
      <c r="F16" s="67">
        <f>(S16/D16)</f>
        <v>0</v>
      </c>
      <c r="G16" s="66">
        <v>190000000</v>
      </c>
      <c r="H16" s="42" t="s">
        <v>89</v>
      </c>
      <c r="I16" s="59">
        <v>0.75</v>
      </c>
      <c r="J16" s="34">
        <f>+J15</f>
        <v>0</v>
      </c>
      <c r="K16" s="65">
        <v>0</v>
      </c>
      <c r="L16" s="65">
        <v>0</v>
      </c>
      <c r="M16" s="65">
        <v>0</v>
      </c>
      <c r="N16" s="65">
        <v>0</v>
      </c>
      <c r="O16" s="65"/>
      <c r="P16" s="65"/>
      <c r="Q16" s="65"/>
      <c r="R16" s="23">
        <f>S16/D16</f>
        <v>0</v>
      </c>
      <c r="S16" s="64">
        <f>+K16+M16+O16+Q16</f>
        <v>0</v>
      </c>
      <c r="T16" s="64">
        <v>15000000</v>
      </c>
      <c r="U16" s="20" t="s">
        <v>142</v>
      </c>
      <c r="V16" s="19" t="s">
        <v>147</v>
      </c>
    </row>
    <row r="17" spans="1:22" ht="120" customHeight="1" x14ac:dyDescent="0.2">
      <c r="A17" s="33" t="s">
        <v>146</v>
      </c>
      <c r="B17" s="42" t="s">
        <v>145</v>
      </c>
      <c r="C17" s="75" t="s">
        <v>144</v>
      </c>
      <c r="D17" s="42">
        <v>2500</v>
      </c>
      <c r="E17" s="42" t="s">
        <v>143</v>
      </c>
      <c r="F17" s="67">
        <f>(S17/D17)</f>
        <v>1</v>
      </c>
      <c r="G17" s="69">
        <v>500000000</v>
      </c>
      <c r="H17" s="42" t="s">
        <v>128</v>
      </c>
      <c r="I17" s="59">
        <v>0.75</v>
      </c>
      <c r="J17" s="34">
        <v>0</v>
      </c>
      <c r="K17" s="65">
        <v>0</v>
      </c>
      <c r="L17" s="65">
        <v>2500</v>
      </c>
      <c r="M17" s="65">
        <v>2500</v>
      </c>
      <c r="N17" s="65"/>
      <c r="O17" s="65"/>
      <c r="P17" s="65"/>
      <c r="Q17" s="65"/>
      <c r="R17" s="23">
        <f>S17/D17</f>
        <v>1</v>
      </c>
      <c r="S17" s="64">
        <f>+K17+M17+O17+Q17</f>
        <v>2500</v>
      </c>
      <c r="T17" s="34">
        <v>990000000</v>
      </c>
      <c r="U17" s="20" t="s">
        <v>142</v>
      </c>
      <c r="V17" s="19" t="s">
        <v>141</v>
      </c>
    </row>
    <row r="18" spans="1:22" ht="63.75" x14ac:dyDescent="0.2">
      <c r="A18" s="33" t="s">
        <v>140</v>
      </c>
      <c r="B18" s="42" t="s">
        <v>139</v>
      </c>
      <c r="C18" s="32" t="s">
        <v>138</v>
      </c>
      <c r="D18" s="42">
        <v>2</v>
      </c>
      <c r="E18" s="42" t="s">
        <v>137</v>
      </c>
      <c r="F18" s="67">
        <f>(K18/D18)</f>
        <v>0</v>
      </c>
      <c r="G18" s="69">
        <v>200000000</v>
      </c>
      <c r="H18" s="42" t="s">
        <v>114</v>
      </c>
      <c r="I18" s="59">
        <v>0.75</v>
      </c>
      <c r="J18" s="74">
        <v>0</v>
      </c>
      <c r="K18" s="72">
        <v>0</v>
      </c>
      <c r="L18" s="73">
        <v>0</v>
      </c>
      <c r="M18" s="72">
        <v>0</v>
      </c>
      <c r="N18" s="71">
        <v>0</v>
      </c>
      <c r="O18" s="70"/>
      <c r="P18" s="70"/>
      <c r="Q18" s="70"/>
      <c r="R18" s="23">
        <f>S18/D18</f>
        <v>0</v>
      </c>
      <c r="S18" s="64">
        <f>+K18+M18+O18+Q18</f>
        <v>0</v>
      </c>
      <c r="T18" s="34"/>
      <c r="U18" s="70"/>
      <c r="V18" s="70"/>
    </row>
    <row r="19" spans="1:22" ht="93.75" customHeight="1" x14ac:dyDescent="0.2">
      <c r="A19" s="33">
        <v>1.5</v>
      </c>
      <c r="B19" s="42" t="s">
        <v>136</v>
      </c>
      <c r="C19" s="32" t="s">
        <v>135</v>
      </c>
      <c r="D19" s="42">
        <v>16000</v>
      </c>
      <c r="E19" s="42" t="s">
        <v>134</v>
      </c>
      <c r="F19" s="67">
        <f>(S19/D19)</f>
        <v>1</v>
      </c>
      <c r="G19" s="69">
        <v>180000000</v>
      </c>
      <c r="H19" s="42" t="s">
        <v>133</v>
      </c>
      <c r="I19" s="59">
        <v>0.75</v>
      </c>
      <c r="J19" s="34">
        <v>0</v>
      </c>
      <c r="K19" s="65"/>
      <c r="L19" s="65">
        <v>16000</v>
      </c>
      <c r="M19" s="65">
        <f>+L19</f>
        <v>16000</v>
      </c>
      <c r="N19" s="65"/>
      <c r="O19" s="65"/>
      <c r="P19" s="65"/>
      <c r="Q19" s="65"/>
      <c r="R19" s="23">
        <f>S19/D19</f>
        <v>1</v>
      </c>
      <c r="S19" s="64">
        <f>+K19+M19+O19+Q19</f>
        <v>16000</v>
      </c>
      <c r="T19" s="34">
        <v>0</v>
      </c>
      <c r="U19" s="20" t="s">
        <v>123</v>
      </c>
      <c r="V19" s="19" t="s">
        <v>132</v>
      </c>
    </row>
    <row r="20" spans="1:22" ht="63.75" x14ac:dyDescent="0.2">
      <c r="A20" s="33">
        <v>1.6</v>
      </c>
      <c r="B20" s="42" t="s">
        <v>131</v>
      </c>
      <c r="C20" s="32" t="s">
        <v>130</v>
      </c>
      <c r="D20" s="42">
        <v>1</v>
      </c>
      <c r="E20" s="42" t="s">
        <v>129</v>
      </c>
      <c r="F20" s="67">
        <f>(S20/D20)</f>
        <v>1</v>
      </c>
      <c r="G20" s="69">
        <v>100000000</v>
      </c>
      <c r="H20" s="42" t="s">
        <v>128</v>
      </c>
      <c r="I20" s="59">
        <v>0.75</v>
      </c>
      <c r="J20" s="34">
        <v>1</v>
      </c>
      <c r="K20" s="34">
        <v>1</v>
      </c>
      <c r="L20" s="65"/>
      <c r="M20" s="65"/>
      <c r="N20" s="65"/>
      <c r="O20" s="65"/>
      <c r="P20" s="65"/>
      <c r="Q20" s="65"/>
      <c r="R20" s="23">
        <f>S20/D20</f>
        <v>1</v>
      </c>
      <c r="S20" s="64">
        <f>+K20+M20+O20+Q20</f>
        <v>1</v>
      </c>
      <c r="T20" s="34">
        <v>12000000</v>
      </c>
      <c r="U20" s="20" t="s">
        <v>123</v>
      </c>
      <c r="V20" s="19" t="s">
        <v>127</v>
      </c>
    </row>
    <row r="21" spans="1:22" ht="79.5" customHeight="1" x14ac:dyDescent="0.2">
      <c r="A21" s="33">
        <v>1.7</v>
      </c>
      <c r="B21" s="42" t="s">
        <v>126</v>
      </c>
      <c r="C21" s="32" t="s">
        <v>125</v>
      </c>
      <c r="D21" s="42">
        <v>1</v>
      </c>
      <c r="E21" s="42" t="s">
        <v>124</v>
      </c>
      <c r="F21" s="67">
        <f>(S21/D21)</f>
        <v>1</v>
      </c>
      <c r="G21" s="69">
        <v>50000000</v>
      </c>
      <c r="H21" s="42"/>
      <c r="I21" s="59">
        <v>0.75</v>
      </c>
      <c r="J21" s="34">
        <v>0</v>
      </c>
      <c r="K21" s="65">
        <v>0</v>
      </c>
      <c r="L21" s="65">
        <v>1</v>
      </c>
      <c r="M21" s="65">
        <v>1</v>
      </c>
      <c r="N21" s="65">
        <v>0</v>
      </c>
      <c r="O21" s="65"/>
      <c r="P21" s="65"/>
      <c r="Q21" s="65"/>
      <c r="R21" s="23">
        <f>S21/D21</f>
        <v>1</v>
      </c>
      <c r="S21" s="64">
        <f>+K21+M21+O21+Q21</f>
        <v>1</v>
      </c>
      <c r="T21" s="34">
        <v>10000000</v>
      </c>
      <c r="U21" s="20" t="s">
        <v>123</v>
      </c>
      <c r="V21" s="19" t="s">
        <v>122</v>
      </c>
    </row>
    <row r="22" spans="1:22" ht="160.5" customHeight="1" x14ac:dyDescent="0.2">
      <c r="A22" s="33">
        <v>1.8</v>
      </c>
      <c r="B22" s="42" t="s">
        <v>121</v>
      </c>
      <c r="C22" s="32" t="s">
        <v>120</v>
      </c>
      <c r="D22" s="42">
        <v>1</v>
      </c>
      <c r="E22" s="42" t="s">
        <v>119</v>
      </c>
      <c r="F22" s="67">
        <f>(S22/D22)</f>
        <v>0</v>
      </c>
      <c r="G22" s="69">
        <v>200000000</v>
      </c>
      <c r="H22" s="42" t="s">
        <v>118</v>
      </c>
      <c r="I22" s="59">
        <v>0.75</v>
      </c>
      <c r="J22" s="34">
        <v>0</v>
      </c>
      <c r="K22" s="65">
        <v>0</v>
      </c>
      <c r="L22" s="65">
        <v>0</v>
      </c>
      <c r="M22" s="65">
        <v>0</v>
      </c>
      <c r="N22" s="65">
        <v>0</v>
      </c>
      <c r="O22" s="65"/>
      <c r="P22" s="65"/>
      <c r="Q22" s="65"/>
      <c r="R22" s="23">
        <f>S22/D22</f>
        <v>0</v>
      </c>
      <c r="S22" s="64">
        <f>+K22+M22+O22+Q22</f>
        <v>0</v>
      </c>
      <c r="T22" s="34"/>
      <c r="U22" s="20" t="s">
        <v>14</v>
      </c>
      <c r="V22" s="19"/>
    </row>
    <row r="23" spans="1:22" ht="132" customHeight="1" x14ac:dyDescent="0.2">
      <c r="A23" s="33">
        <v>1.9</v>
      </c>
      <c r="B23" s="42" t="s">
        <v>117</v>
      </c>
      <c r="C23" s="42" t="s">
        <v>116</v>
      </c>
      <c r="D23" s="42">
        <v>5</v>
      </c>
      <c r="E23" s="42" t="s">
        <v>115</v>
      </c>
      <c r="F23" s="67">
        <f>(S23/D23)</f>
        <v>1</v>
      </c>
      <c r="G23" s="66">
        <v>25000000</v>
      </c>
      <c r="H23" s="42" t="s">
        <v>114</v>
      </c>
      <c r="I23" s="59">
        <v>0.75</v>
      </c>
      <c r="J23" s="34">
        <v>0</v>
      </c>
      <c r="K23" s="65"/>
      <c r="L23" s="65">
        <v>1</v>
      </c>
      <c r="M23" s="65">
        <v>1</v>
      </c>
      <c r="N23" s="65">
        <v>4</v>
      </c>
      <c r="O23" s="65">
        <v>4</v>
      </c>
      <c r="P23" s="65"/>
      <c r="Q23" s="65"/>
      <c r="R23" s="23">
        <f>S23/D23</f>
        <v>1</v>
      </c>
      <c r="S23" s="64">
        <f>+K23+M23+O23+Q23</f>
        <v>5</v>
      </c>
      <c r="T23" s="34">
        <v>0</v>
      </c>
      <c r="U23" s="20" t="s">
        <v>113</v>
      </c>
      <c r="V23" s="19" t="s">
        <v>112</v>
      </c>
    </row>
    <row r="24" spans="1:22" ht="63.75" x14ac:dyDescent="0.2">
      <c r="A24" s="33">
        <v>1.1000000000000001</v>
      </c>
      <c r="B24" s="42" t="s">
        <v>111</v>
      </c>
      <c r="C24" s="42" t="s">
        <v>110</v>
      </c>
      <c r="D24" s="42">
        <v>5</v>
      </c>
      <c r="E24" s="42" t="s">
        <v>109</v>
      </c>
      <c r="F24" s="67">
        <f>(S24/D24)</f>
        <v>0.6</v>
      </c>
      <c r="G24" s="66">
        <v>25000000</v>
      </c>
      <c r="H24" s="42" t="s">
        <v>108</v>
      </c>
      <c r="I24" s="59">
        <v>0.75</v>
      </c>
      <c r="J24" s="34">
        <v>1</v>
      </c>
      <c r="K24" s="34">
        <v>1</v>
      </c>
      <c r="L24" s="34">
        <v>0</v>
      </c>
      <c r="M24" s="34">
        <v>0</v>
      </c>
      <c r="N24" s="34">
        <v>2</v>
      </c>
      <c r="O24" s="34">
        <v>2</v>
      </c>
      <c r="P24" s="68">
        <v>2</v>
      </c>
      <c r="Q24" s="65"/>
      <c r="R24" s="23">
        <f>S24/D24</f>
        <v>0.6</v>
      </c>
      <c r="S24" s="64">
        <v>3</v>
      </c>
      <c r="T24" s="34">
        <v>20000000</v>
      </c>
      <c r="U24" s="20" t="s">
        <v>14</v>
      </c>
      <c r="V24" s="19" t="s">
        <v>107</v>
      </c>
    </row>
    <row r="25" spans="1:22" ht="63.75" x14ac:dyDescent="0.2">
      <c r="A25" s="33">
        <v>1.1100000000000001</v>
      </c>
      <c r="B25" s="42" t="s">
        <v>106</v>
      </c>
      <c r="C25" s="42" t="s">
        <v>105</v>
      </c>
      <c r="D25" s="42">
        <v>30</v>
      </c>
      <c r="E25" s="42" t="s">
        <v>104</v>
      </c>
      <c r="F25" s="67">
        <f>(S25/D25)</f>
        <v>1</v>
      </c>
      <c r="G25" s="66">
        <v>20000000</v>
      </c>
      <c r="H25" s="42" t="s">
        <v>103</v>
      </c>
      <c r="I25" s="59">
        <v>0.75</v>
      </c>
      <c r="J25" s="34">
        <v>30</v>
      </c>
      <c r="K25" s="34">
        <v>30</v>
      </c>
      <c r="L25" s="65">
        <v>0</v>
      </c>
      <c r="M25" s="65">
        <v>0</v>
      </c>
      <c r="N25" s="65"/>
      <c r="O25" s="65"/>
      <c r="P25" s="65"/>
      <c r="Q25" s="65"/>
      <c r="R25" s="23">
        <f>S25/D25</f>
        <v>1</v>
      </c>
      <c r="S25" s="64">
        <f>+K25+M25+O25+Q25</f>
        <v>30</v>
      </c>
      <c r="T25" s="34">
        <v>10000000</v>
      </c>
      <c r="U25" s="20" t="s">
        <v>2</v>
      </c>
      <c r="V25" s="19" t="s">
        <v>102</v>
      </c>
    </row>
    <row r="26" spans="1:22" x14ac:dyDescent="0.2">
      <c r="A26" s="58" t="s">
        <v>101</v>
      </c>
      <c r="B26" s="58"/>
      <c r="C26" s="58" t="s">
        <v>82</v>
      </c>
      <c r="D26" s="58"/>
      <c r="E26" s="58" t="s">
        <v>81</v>
      </c>
      <c r="F26" s="58"/>
      <c r="G26" s="58"/>
      <c r="H26" s="58"/>
      <c r="I26" s="57" t="s">
        <v>80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19"/>
    </row>
    <row r="27" spans="1:22" ht="26.25" thickBot="1" x14ac:dyDescent="0.25">
      <c r="A27" s="56" t="s">
        <v>100</v>
      </c>
      <c r="B27" s="56"/>
      <c r="C27" s="54" t="s">
        <v>78</v>
      </c>
      <c r="D27" s="55" t="s">
        <v>72</v>
      </c>
      <c r="E27" s="54" t="s">
        <v>78</v>
      </c>
      <c r="F27" s="54" t="s">
        <v>77</v>
      </c>
      <c r="G27" s="53" t="s">
        <v>76</v>
      </c>
      <c r="H27" s="52" t="s">
        <v>75</v>
      </c>
      <c r="I27" s="47" t="s">
        <v>74</v>
      </c>
      <c r="J27" s="51">
        <v>2008</v>
      </c>
      <c r="K27" s="50"/>
      <c r="L27" s="51">
        <v>2009</v>
      </c>
      <c r="M27" s="50"/>
      <c r="N27" s="51">
        <v>2010</v>
      </c>
      <c r="O27" s="50"/>
      <c r="P27" s="51">
        <v>211</v>
      </c>
      <c r="Q27" s="50"/>
      <c r="R27" s="49" t="s">
        <v>73</v>
      </c>
      <c r="S27" s="47" t="s">
        <v>72</v>
      </c>
      <c r="T27" s="48" t="s">
        <v>71</v>
      </c>
      <c r="U27" s="47" t="s">
        <v>70</v>
      </c>
      <c r="V27" s="47" t="str">
        <f>+V32</f>
        <v>EVIDENCIAS</v>
      </c>
    </row>
    <row r="28" spans="1:22" ht="63.75" x14ac:dyDescent="0.2">
      <c r="A28" s="33" t="s">
        <v>99</v>
      </c>
      <c r="B28" s="42" t="s">
        <v>98</v>
      </c>
      <c r="C28" s="42" t="s">
        <v>97</v>
      </c>
      <c r="D28" s="27">
        <v>2</v>
      </c>
      <c r="E28" s="27" t="s">
        <v>96</v>
      </c>
      <c r="F28" s="29">
        <f>(S28/D28)</f>
        <v>1</v>
      </c>
      <c r="G28" s="62">
        <v>10000000</v>
      </c>
      <c r="H28" s="27" t="s">
        <v>95</v>
      </c>
      <c r="I28" s="59">
        <v>0.75</v>
      </c>
      <c r="J28" s="35">
        <v>2</v>
      </c>
      <c r="K28" s="35">
        <v>2</v>
      </c>
      <c r="L28" s="35">
        <v>0</v>
      </c>
      <c r="M28" s="35"/>
      <c r="N28" s="35"/>
      <c r="O28" s="35"/>
      <c r="P28" s="35"/>
      <c r="Q28" s="35"/>
      <c r="R28" s="23">
        <f>S28/D28</f>
        <v>1</v>
      </c>
      <c r="S28" s="35">
        <f>K28+M28+O28+Q28</f>
        <v>2</v>
      </c>
      <c r="T28" s="64"/>
      <c r="U28" s="63" t="s">
        <v>14</v>
      </c>
      <c r="V28" s="19" t="s">
        <v>94</v>
      </c>
    </row>
    <row r="29" spans="1:22" ht="76.5" x14ac:dyDescent="0.2">
      <c r="A29" s="33" t="s">
        <v>93</v>
      </c>
      <c r="B29" s="42" t="s">
        <v>92</v>
      </c>
      <c r="C29" s="42" t="s">
        <v>91</v>
      </c>
      <c r="D29" s="27">
        <v>1</v>
      </c>
      <c r="E29" s="27" t="s">
        <v>90</v>
      </c>
      <c r="F29" s="29">
        <f>(S29/D29)</f>
        <v>0.5</v>
      </c>
      <c r="G29" s="62">
        <v>190000000</v>
      </c>
      <c r="H29" s="27" t="s">
        <v>89</v>
      </c>
      <c r="I29" s="59">
        <v>0.75</v>
      </c>
      <c r="J29" s="35">
        <v>0</v>
      </c>
      <c r="K29" s="35"/>
      <c r="L29" s="35">
        <v>0</v>
      </c>
      <c r="M29" s="35"/>
      <c r="N29" s="61">
        <v>0.5</v>
      </c>
      <c r="O29" s="61">
        <v>0.5</v>
      </c>
      <c r="P29" s="35"/>
      <c r="Q29" s="35"/>
      <c r="R29" s="23">
        <f>S29/D29</f>
        <v>0.5</v>
      </c>
      <c r="S29" s="35">
        <f>K29+M29+O29+Q29</f>
        <v>0.5</v>
      </c>
      <c r="T29" s="34">
        <v>64000000</v>
      </c>
      <c r="U29" s="20" t="s">
        <v>14</v>
      </c>
      <c r="V29" s="19"/>
    </row>
    <row r="30" spans="1:22" ht="89.25" x14ac:dyDescent="0.2">
      <c r="A30" s="33" t="s">
        <v>88</v>
      </c>
      <c r="B30" s="42" t="s">
        <v>87</v>
      </c>
      <c r="C30" s="42" t="s">
        <v>86</v>
      </c>
      <c r="D30" s="60">
        <v>9</v>
      </c>
      <c r="E30" s="27" t="s">
        <v>85</v>
      </c>
      <c r="F30" s="29">
        <f>(S30/D30)</f>
        <v>0.66666666666666663</v>
      </c>
      <c r="G30" s="44">
        <v>10000000</v>
      </c>
      <c r="H30" s="27" t="s">
        <v>15</v>
      </c>
      <c r="I30" s="59">
        <v>0.75</v>
      </c>
      <c r="J30" s="22">
        <v>6</v>
      </c>
      <c r="K30" s="22">
        <v>6</v>
      </c>
      <c r="L30" s="35"/>
      <c r="M30" s="35"/>
      <c r="N30" s="35"/>
      <c r="O30" s="35"/>
      <c r="P30" s="35"/>
      <c r="Q30" s="35"/>
      <c r="R30" s="23">
        <f>S30/D30</f>
        <v>0.66666666666666663</v>
      </c>
      <c r="S30" s="35">
        <f>K30+M30+O30+Q30</f>
        <v>6</v>
      </c>
      <c r="T30" s="34">
        <v>200000</v>
      </c>
      <c r="U30" s="20" t="s">
        <v>14</v>
      </c>
      <c r="V30" s="19" t="s">
        <v>84</v>
      </c>
    </row>
    <row r="31" spans="1:22" x14ac:dyDescent="0.2">
      <c r="A31" s="58" t="s">
        <v>83</v>
      </c>
      <c r="B31" s="58"/>
      <c r="C31" s="58" t="s">
        <v>82</v>
      </c>
      <c r="D31" s="58"/>
      <c r="E31" s="58" t="s">
        <v>81</v>
      </c>
      <c r="F31" s="58"/>
      <c r="G31" s="58"/>
      <c r="H31" s="58"/>
      <c r="I31" s="57" t="s">
        <v>80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19"/>
    </row>
    <row r="32" spans="1:22" ht="26.25" thickBot="1" x14ac:dyDescent="0.25">
      <c r="A32" s="56" t="s">
        <v>79</v>
      </c>
      <c r="B32" s="56"/>
      <c r="C32" s="54" t="s">
        <v>78</v>
      </c>
      <c r="D32" s="55" t="s">
        <v>72</v>
      </c>
      <c r="E32" s="54" t="s">
        <v>78</v>
      </c>
      <c r="F32" s="54" t="s">
        <v>77</v>
      </c>
      <c r="G32" s="53" t="s">
        <v>76</v>
      </c>
      <c r="H32" s="52" t="s">
        <v>75</v>
      </c>
      <c r="I32" s="47" t="s">
        <v>74</v>
      </c>
      <c r="J32" s="51">
        <v>2008</v>
      </c>
      <c r="K32" s="50"/>
      <c r="L32" s="51">
        <v>2009</v>
      </c>
      <c r="M32" s="50"/>
      <c r="N32" s="51">
        <v>2010</v>
      </c>
      <c r="O32" s="50"/>
      <c r="P32" s="51">
        <v>211</v>
      </c>
      <c r="Q32" s="50"/>
      <c r="R32" s="49" t="s">
        <v>73</v>
      </c>
      <c r="S32" s="47" t="s">
        <v>72</v>
      </c>
      <c r="T32" s="48" t="s">
        <v>71</v>
      </c>
      <c r="U32" s="47" t="s">
        <v>70</v>
      </c>
      <c r="V32" s="47" t="str">
        <f>+V7</f>
        <v>EVIDENCIAS</v>
      </c>
    </row>
    <row r="33" spans="1:22" ht="113.25" customHeight="1" x14ac:dyDescent="0.2">
      <c r="A33" s="33" t="s">
        <v>69</v>
      </c>
      <c r="B33" s="32" t="s">
        <v>68</v>
      </c>
      <c r="C33" s="32" t="s">
        <v>67</v>
      </c>
      <c r="D33" s="45">
        <v>4</v>
      </c>
      <c r="E33" s="45" t="s">
        <v>66</v>
      </c>
      <c r="F33" s="29">
        <f>(S33/D33)</f>
        <v>1</v>
      </c>
      <c r="G33" s="44">
        <v>15000000</v>
      </c>
      <c r="H33" s="27" t="s">
        <v>65</v>
      </c>
      <c r="I33" s="26">
        <v>0.75</v>
      </c>
      <c r="J33" s="22">
        <v>1</v>
      </c>
      <c r="K33" s="43">
        <v>1</v>
      </c>
      <c r="L33" s="46">
        <v>2</v>
      </c>
      <c r="M33" s="43">
        <v>2</v>
      </c>
      <c r="N33" s="43">
        <v>1</v>
      </c>
      <c r="O33" s="43">
        <v>1</v>
      </c>
      <c r="P33" s="24"/>
      <c r="Q33" s="24"/>
      <c r="R33" s="23">
        <f>S33/D33</f>
        <v>1</v>
      </c>
      <c r="S33" s="22">
        <f>K33+M33+O33</f>
        <v>4</v>
      </c>
      <c r="T33" s="34">
        <v>44545988</v>
      </c>
      <c r="U33" s="20" t="s">
        <v>64</v>
      </c>
      <c r="V33" s="19" t="s">
        <v>63</v>
      </c>
    </row>
    <row r="34" spans="1:22" ht="103.5" customHeight="1" x14ac:dyDescent="0.2">
      <c r="A34" s="33" t="s">
        <v>62</v>
      </c>
      <c r="B34" s="32" t="s">
        <v>61</v>
      </c>
      <c r="C34" s="32" t="s">
        <v>60</v>
      </c>
      <c r="D34" s="45">
        <v>3</v>
      </c>
      <c r="E34" s="30" t="s">
        <v>59</v>
      </c>
      <c r="F34" s="29">
        <f>(S34/D34)</f>
        <v>1</v>
      </c>
      <c r="G34" s="44">
        <v>3000000</v>
      </c>
      <c r="H34" s="27" t="s">
        <v>58</v>
      </c>
      <c r="I34" s="26">
        <v>0.75</v>
      </c>
      <c r="J34" s="22">
        <v>0</v>
      </c>
      <c r="K34" s="24"/>
      <c r="L34" s="24">
        <v>1</v>
      </c>
      <c r="M34" s="24">
        <v>1</v>
      </c>
      <c r="N34" s="24">
        <v>2</v>
      </c>
      <c r="O34" s="24">
        <v>2</v>
      </c>
      <c r="P34" s="24"/>
      <c r="Q34" s="24"/>
      <c r="R34" s="23">
        <f>S34/D34</f>
        <v>1</v>
      </c>
      <c r="S34" s="22">
        <f>K34+M34+O34</f>
        <v>3</v>
      </c>
      <c r="T34" s="34">
        <v>3000000</v>
      </c>
      <c r="U34" s="20" t="s">
        <v>14</v>
      </c>
      <c r="V34" s="19" t="s">
        <v>57</v>
      </c>
    </row>
    <row r="35" spans="1:22" ht="63.75" x14ac:dyDescent="0.2">
      <c r="A35" s="33" t="s">
        <v>56</v>
      </c>
      <c r="B35" s="32" t="s">
        <v>55</v>
      </c>
      <c r="C35" s="31" t="s">
        <v>54</v>
      </c>
      <c r="D35" s="30">
        <v>1</v>
      </c>
      <c r="E35" s="30" t="s">
        <v>53</v>
      </c>
      <c r="F35" s="29">
        <f>(S35/D35)</f>
        <v>1</v>
      </c>
      <c r="G35" s="28">
        <v>10000000</v>
      </c>
      <c r="H35" s="27" t="s">
        <v>52</v>
      </c>
      <c r="I35" s="26">
        <v>0.75</v>
      </c>
      <c r="J35" s="35">
        <v>1</v>
      </c>
      <c r="K35" s="24">
        <v>1</v>
      </c>
      <c r="L35" s="24">
        <v>0</v>
      </c>
      <c r="M35" s="24">
        <v>0</v>
      </c>
      <c r="N35" s="24">
        <v>0</v>
      </c>
      <c r="O35" s="24"/>
      <c r="P35" s="24"/>
      <c r="Q35" s="24"/>
      <c r="R35" s="23">
        <f>S35/D35</f>
        <v>1</v>
      </c>
      <c r="S35" s="22">
        <f>K35+M35+O35</f>
        <v>1</v>
      </c>
      <c r="T35" s="34">
        <v>3000000</v>
      </c>
      <c r="U35" s="20" t="s">
        <v>14</v>
      </c>
      <c r="V35" s="19" t="s">
        <v>51</v>
      </c>
    </row>
    <row r="36" spans="1:22" ht="39.75" customHeight="1" x14ac:dyDescent="0.2">
      <c r="A36" s="33" t="s">
        <v>50</v>
      </c>
      <c r="B36" s="32" t="s">
        <v>49</v>
      </c>
      <c r="C36" s="31" t="s">
        <v>46</v>
      </c>
      <c r="D36" s="30">
        <v>1</v>
      </c>
      <c r="E36" s="30" t="s">
        <v>45</v>
      </c>
      <c r="F36" s="29">
        <f>(S36/D36)</f>
        <v>1</v>
      </c>
      <c r="G36" s="28">
        <v>10000000</v>
      </c>
      <c r="H36" s="27" t="s">
        <v>15</v>
      </c>
      <c r="I36" s="26">
        <v>0.75</v>
      </c>
      <c r="J36" s="22">
        <v>0</v>
      </c>
      <c r="K36" s="24"/>
      <c r="L36" s="24">
        <v>0</v>
      </c>
      <c r="M36" s="24"/>
      <c r="N36" s="24">
        <v>1</v>
      </c>
      <c r="O36" s="24">
        <v>1</v>
      </c>
      <c r="P36" s="24"/>
      <c r="Q36" s="24"/>
      <c r="R36" s="23">
        <f>S36/D36</f>
        <v>1</v>
      </c>
      <c r="S36" s="22">
        <f>K36+M36+O36</f>
        <v>1</v>
      </c>
      <c r="T36" s="39">
        <v>10000000</v>
      </c>
      <c r="U36" s="20" t="s">
        <v>14</v>
      </c>
      <c r="V36" s="19"/>
    </row>
    <row r="37" spans="1:22" ht="50.25" customHeight="1" x14ac:dyDescent="0.2">
      <c r="A37" s="33" t="s">
        <v>48</v>
      </c>
      <c r="B37" s="32" t="s">
        <v>47</v>
      </c>
      <c r="C37" s="31" t="s">
        <v>46</v>
      </c>
      <c r="D37" s="30">
        <v>1</v>
      </c>
      <c r="E37" s="30" t="s">
        <v>45</v>
      </c>
      <c r="F37" s="29">
        <f>(S37/D37)</f>
        <v>0</v>
      </c>
      <c r="G37" s="28">
        <v>10000000</v>
      </c>
      <c r="H37" s="27" t="s">
        <v>15</v>
      </c>
      <c r="I37" s="26">
        <v>0.75</v>
      </c>
      <c r="J37" s="22">
        <v>0</v>
      </c>
      <c r="K37" s="24"/>
      <c r="L37" s="24"/>
      <c r="M37" s="24"/>
      <c r="N37" s="24">
        <v>1</v>
      </c>
      <c r="O37" s="24"/>
      <c r="P37" s="24"/>
      <c r="Q37" s="24"/>
      <c r="R37" s="23">
        <f>S37/D37</f>
        <v>0</v>
      </c>
      <c r="S37" s="22">
        <f>K37+M37+O37</f>
        <v>0</v>
      </c>
      <c r="T37" s="34">
        <v>0</v>
      </c>
      <c r="U37" s="20" t="s">
        <v>14</v>
      </c>
      <c r="V37" s="19"/>
    </row>
    <row r="38" spans="1:22" ht="51" x14ac:dyDescent="0.2">
      <c r="A38" s="33">
        <v>3.6</v>
      </c>
      <c r="B38" s="32" t="s">
        <v>44</v>
      </c>
      <c r="C38" s="31" t="s">
        <v>43</v>
      </c>
      <c r="D38" s="30">
        <v>1</v>
      </c>
      <c r="E38" s="30" t="s">
        <v>42</v>
      </c>
      <c r="F38" s="29">
        <f>(S38/D38)</f>
        <v>1</v>
      </c>
      <c r="G38" s="28">
        <v>50000000</v>
      </c>
      <c r="H38" s="27" t="s">
        <v>41</v>
      </c>
      <c r="I38" s="26">
        <v>0.75</v>
      </c>
      <c r="J38" s="22">
        <v>0</v>
      </c>
      <c r="K38" s="24"/>
      <c r="L38" s="24">
        <v>1</v>
      </c>
      <c r="M38" s="24">
        <v>1</v>
      </c>
      <c r="N38" s="24"/>
      <c r="O38" s="24"/>
      <c r="P38" s="24"/>
      <c r="Q38" s="24"/>
      <c r="R38" s="23">
        <f>S38/D38</f>
        <v>1</v>
      </c>
      <c r="S38" s="22">
        <f>K38+M38+O38</f>
        <v>1</v>
      </c>
      <c r="T38" s="34"/>
      <c r="U38" s="20" t="s">
        <v>14</v>
      </c>
      <c r="V38" s="19" t="s">
        <v>40</v>
      </c>
    </row>
    <row r="39" spans="1:22" ht="38.25" x14ac:dyDescent="0.2">
      <c r="A39" s="33">
        <v>3.7</v>
      </c>
      <c r="B39" s="32" t="s">
        <v>39</v>
      </c>
      <c r="C39" s="31" t="s">
        <v>38</v>
      </c>
      <c r="D39" s="30">
        <v>1</v>
      </c>
      <c r="E39" s="30" t="s">
        <v>37</v>
      </c>
      <c r="F39" s="29">
        <f>(S39/D39)</f>
        <v>1</v>
      </c>
      <c r="G39" s="28">
        <v>4000000</v>
      </c>
      <c r="H39" s="27" t="s">
        <v>15</v>
      </c>
      <c r="I39" s="26">
        <v>0.75</v>
      </c>
      <c r="J39" s="22">
        <v>1</v>
      </c>
      <c r="K39" s="24">
        <v>1</v>
      </c>
      <c r="L39" s="24">
        <v>0</v>
      </c>
      <c r="M39" s="24">
        <v>0</v>
      </c>
      <c r="N39" s="24">
        <v>0</v>
      </c>
      <c r="O39" s="24"/>
      <c r="P39" s="24"/>
      <c r="Q39" s="24"/>
      <c r="R39" s="23">
        <f>S39/D39</f>
        <v>1</v>
      </c>
      <c r="S39" s="22">
        <f>K39+M39+O39</f>
        <v>1</v>
      </c>
      <c r="T39" s="34">
        <v>2000000</v>
      </c>
      <c r="U39" s="20" t="s">
        <v>36</v>
      </c>
      <c r="V39" s="19" t="s">
        <v>35</v>
      </c>
    </row>
    <row r="40" spans="1:22" ht="51" x14ac:dyDescent="0.2">
      <c r="A40" s="33">
        <v>3.8</v>
      </c>
      <c r="B40" s="32" t="s">
        <v>34</v>
      </c>
      <c r="C40" s="31" t="s">
        <v>33</v>
      </c>
      <c r="D40" s="30">
        <v>1</v>
      </c>
      <c r="E40" s="30" t="s">
        <v>32</v>
      </c>
      <c r="F40" s="29">
        <f>(S40/D40)</f>
        <v>1</v>
      </c>
      <c r="G40" s="28">
        <v>86400000</v>
      </c>
      <c r="H40" s="27" t="s">
        <v>31</v>
      </c>
      <c r="I40" s="26">
        <v>0.75</v>
      </c>
      <c r="J40" s="22">
        <v>0</v>
      </c>
      <c r="K40" s="43">
        <v>0</v>
      </c>
      <c r="L40" s="24">
        <v>1</v>
      </c>
      <c r="M40" s="24">
        <v>1</v>
      </c>
      <c r="N40" s="24"/>
      <c r="O40" s="24"/>
      <c r="P40" s="24"/>
      <c r="Q40" s="24"/>
      <c r="R40" s="23">
        <f>S40/D40</f>
        <v>1</v>
      </c>
      <c r="S40" s="22">
        <f>K40+M40+O40+Q40</f>
        <v>1</v>
      </c>
      <c r="T40" s="34">
        <v>98951200</v>
      </c>
      <c r="U40" s="20" t="s">
        <v>14</v>
      </c>
      <c r="V40" s="19" t="s">
        <v>30</v>
      </c>
    </row>
    <row r="41" spans="1:22" s="36" customFormat="1" ht="79.5" customHeight="1" x14ac:dyDescent="0.2">
      <c r="A41" s="33">
        <v>3.9</v>
      </c>
      <c r="B41" s="42" t="s">
        <v>29</v>
      </c>
      <c r="C41" s="31" t="s">
        <v>28</v>
      </c>
      <c r="D41" s="30">
        <v>12</v>
      </c>
      <c r="E41" s="30" t="s">
        <v>27</v>
      </c>
      <c r="F41" s="29">
        <f>(S41/D41)</f>
        <v>1</v>
      </c>
      <c r="G41" s="41">
        <v>120000000</v>
      </c>
      <c r="H41" s="27" t="s">
        <v>26</v>
      </c>
      <c r="I41" s="26">
        <v>0.75</v>
      </c>
      <c r="J41" s="40">
        <v>3</v>
      </c>
      <c r="K41" s="24">
        <v>3</v>
      </c>
      <c r="L41" s="24">
        <v>3</v>
      </c>
      <c r="M41" s="24">
        <v>3</v>
      </c>
      <c r="N41" s="24">
        <v>3</v>
      </c>
      <c r="O41" s="24">
        <v>6</v>
      </c>
      <c r="P41" s="24"/>
      <c r="Q41" s="24"/>
      <c r="R41" s="23">
        <f>S41/D41</f>
        <v>1</v>
      </c>
      <c r="S41" s="22">
        <f>K41+M41+O41+Q41</f>
        <v>12</v>
      </c>
      <c r="T41" s="39">
        <v>110000000</v>
      </c>
      <c r="U41" s="38" t="s">
        <v>14</v>
      </c>
      <c r="V41" s="37" t="s">
        <v>25</v>
      </c>
    </row>
    <row r="42" spans="1:22" ht="38.25" x14ac:dyDescent="0.2">
      <c r="A42" s="33" t="s">
        <v>24</v>
      </c>
      <c r="B42" s="32" t="s">
        <v>23</v>
      </c>
      <c r="C42" s="31" t="s">
        <v>22</v>
      </c>
      <c r="D42" s="30">
        <v>1</v>
      </c>
      <c r="E42" s="30" t="s">
        <v>21</v>
      </c>
      <c r="F42" s="29">
        <f>(S42/D42)</f>
        <v>1</v>
      </c>
      <c r="G42" s="28">
        <v>2000000</v>
      </c>
      <c r="H42" s="27" t="s">
        <v>15</v>
      </c>
      <c r="I42" s="26">
        <v>0.75</v>
      </c>
      <c r="J42" s="35">
        <v>0</v>
      </c>
      <c r="K42" s="24">
        <v>0</v>
      </c>
      <c r="L42" s="24">
        <v>0</v>
      </c>
      <c r="M42" s="24">
        <v>0</v>
      </c>
      <c r="N42" s="24">
        <v>1</v>
      </c>
      <c r="O42" s="24">
        <v>1</v>
      </c>
      <c r="P42" s="24"/>
      <c r="Q42" s="24"/>
      <c r="R42" s="23">
        <f>S42/D42</f>
        <v>1</v>
      </c>
      <c r="S42" s="22">
        <f>K42+M42+O42+Q42</f>
        <v>1</v>
      </c>
      <c r="T42" s="34">
        <v>2000000</v>
      </c>
      <c r="U42" s="20" t="s">
        <v>14</v>
      </c>
      <c r="V42" s="19" t="s">
        <v>20</v>
      </c>
    </row>
    <row r="43" spans="1:22" ht="76.5" x14ac:dyDescent="0.2">
      <c r="A43" s="33" t="s">
        <v>19</v>
      </c>
      <c r="B43" s="32" t="s">
        <v>18</v>
      </c>
      <c r="C43" s="31" t="s">
        <v>17</v>
      </c>
      <c r="D43" s="30">
        <v>1</v>
      </c>
      <c r="E43" s="30" t="s">
        <v>16</v>
      </c>
      <c r="F43" s="29">
        <f>(S43/D43)</f>
        <v>1</v>
      </c>
      <c r="G43" s="28">
        <v>2000000</v>
      </c>
      <c r="H43" s="27" t="s">
        <v>15</v>
      </c>
      <c r="I43" s="26">
        <v>0.75</v>
      </c>
      <c r="J43" s="22">
        <v>0</v>
      </c>
      <c r="K43" s="24"/>
      <c r="L43" s="24">
        <v>1</v>
      </c>
      <c r="M43" s="24">
        <v>1</v>
      </c>
      <c r="N43" s="24"/>
      <c r="O43" s="24"/>
      <c r="P43" s="24"/>
      <c r="Q43" s="24"/>
      <c r="R43" s="23">
        <f>S43/D43</f>
        <v>1</v>
      </c>
      <c r="S43" s="22">
        <f>K43+M43+O43+Q43</f>
        <v>1</v>
      </c>
      <c r="T43" s="34">
        <v>1000000</v>
      </c>
      <c r="U43" s="20" t="s">
        <v>14</v>
      </c>
      <c r="V43" s="19" t="s">
        <v>13</v>
      </c>
    </row>
    <row r="44" spans="1:22" ht="76.5" x14ac:dyDescent="0.2">
      <c r="A44" s="33" t="s">
        <v>12</v>
      </c>
      <c r="B44" s="32" t="s">
        <v>11</v>
      </c>
      <c r="C44" s="31" t="s">
        <v>10</v>
      </c>
      <c r="D44" s="30">
        <v>17</v>
      </c>
      <c r="E44" s="30" t="s">
        <v>9</v>
      </c>
      <c r="F44" s="29">
        <f>(S44/D44)</f>
        <v>1</v>
      </c>
      <c r="G44" s="28">
        <v>0</v>
      </c>
      <c r="H44" s="27"/>
      <c r="I44" s="26">
        <v>0.75</v>
      </c>
      <c r="J44" s="22">
        <v>0</v>
      </c>
      <c r="K44" s="24"/>
      <c r="L44" s="24">
        <v>17</v>
      </c>
      <c r="M44" s="24">
        <v>17</v>
      </c>
      <c r="N44" s="24"/>
      <c r="O44" s="24"/>
      <c r="P44" s="24"/>
      <c r="Q44" s="24"/>
      <c r="R44" s="23">
        <f>S44/D44</f>
        <v>1</v>
      </c>
      <c r="S44" s="22">
        <f>K44+M44+O44+Q44</f>
        <v>17</v>
      </c>
      <c r="T44" s="34"/>
      <c r="U44" s="20" t="s">
        <v>8</v>
      </c>
      <c r="V44" s="19" t="s">
        <v>7</v>
      </c>
    </row>
    <row r="45" spans="1:22" ht="63.75" x14ac:dyDescent="0.2">
      <c r="A45" s="33">
        <v>3.13</v>
      </c>
      <c r="B45" s="32" t="s">
        <v>6</v>
      </c>
      <c r="C45" s="31" t="s">
        <v>5</v>
      </c>
      <c r="D45" s="30">
        <v>1</v>
      </c>
      <c r="E45" s="30" t="s">
        <v>4</v>
      </c>
      <c r="F45" s="29">
        <f>(S45/D45)</f>
        <v>1</v>
      </c>
      <c r="G45" s="28">
        <v>1000000</v>
      </c>
      <c r="H45" s="27" t="s">
        <v>3</v>
      </c>
      <c r="I45" s="26">
        <v>0.75</v>
      </c>
      <c r="J45" s="22">
        <f ca="1">-J45</f>
        <v>0</v>
      </c>
      <c r="K45" s="24">
        <v>0</v>
      </c>
      <c r="L45" s="25">
        <v>0.5</v>
      </c>
      <c r="M45" s="25">
        <v>0.5</v>
      </c>
      <c r="N45" s="25">
        <v>0.5</v>
      </c>
      <c r="O45" s="25">
        <v>0.5</v>
      </c>
      <c r="P45" s="24"/>
      <c r="Q45" s="24"/>
      <c r="R45" s="23">
        <f>S45/D45</f>
        <v>1</v>
      </c>
      <c r="S45" s="22">
        <f>K45+M45+O45+Q45</f>
        <v>1</v>
      </c>
      <c r="T45" s="21">
        <v>1000000</v>
      </c>
      <c r="U45" s="20" t="s">
        <v>2</v>
      </c>
      <c r="V45" s="19" t="s">
        <v>1</v>
      </c>
    </row>
    <row r="46" spans="1:22" x14ac:dyDescent="0.2">
      <c r="A46" s="18" t="s">
        <v>0</v>
      </c>
      <c r="B46" s="17"/>
      <c r="C46" s="17"/>
      <c r="D46" s="17"/>
      <c r="E46" s="17"/>
      <c r="F46" s="16"/>
      <c r="G46" s="15">
        <f>SUM(G15:G45)</f>
        <v>2213400000</v>
      </c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2">
        <f>SUM(R15:R45)/27</f>
        <v>0.76913580246913582</v>
      </c>
      <c r="S46" s="11"/>
      <c r="T46" s="10">
        <f>SUM(T15:T45)</f>
        <v>1411697188</v>
      </c>
      <c r="U46" s="9"/>
      <c r="V46" s="8"/>
    </row>
    <row r="47" spans="1:22" x14ac:dyDescent="0.2">
      <c r="U47" s="7"/>
      <c r="V47" s="6"/>
    </row>
    <row r="49" spans="18:20" x14ac:dyDescent="0.2">
      <c r="R49" s="4"/>
      <c r="T49" s="5"/>
    </row>
    <row r="50" spans="18:20" x14ac:dyDescent="0.2">
      <c r="R50" s="4"/>
      <c r="T50" s="5"/>
    </row>
    <row r="51" spans="18:20" x14ac:dyDescent="0.2">
      <c r="R51" s="4"/>
      <c r="T51" s="5"/>
    </row>
    <row r="52" spans="18:20" x14ac:dyDescent="0.2">
      <c r="R52" s="4"/>
    </row>
  </sheetData>
  <mergeCells count="35">
    <mergeCell ref="I12:U12"/>
    <mergeCell ref="A26:B26"/>
    <mergeCell ref="C26:D26"/>
    <mergeCell ref="E26:H26"/>
    <mergeCell ref="A14:B14"/>
    <mergeCell ref="A12:B12"/>
    <mergeCell ref="L14:M14"/>
    <mergeCell ref="C12:D12"/>
    <mergeCell ref="A31:B31"/>
    <mergeCell ref="J14:K14"/>
    <mergeCell ref="C31:D31"/>
    <mergeCell ref="E31:H31"/>
    <mergeCell ref="I31:U31"/>
    <mergeCell ref="L27:M27"/>
    <mergeCell ref="I26:U26"/>
    <mergeCell ref="V7:V14"/>
    <mergeCell ref="A11:U11"/>
    <mergeCell ref="A46:F46"/>
    <mergeCell ref="N32:O32"/>
    <mergeCell ref="P32:Q32"/>
    <mergeCell ref="P14:Q14"/>
    <mergeCell ref="J27:K27"/>
    <mergeCell ref="J32:K32"/>
    <mergeCell ref="L32:M32"/>
    <mergeCell ref="A32:B32"/>
    <mergeCell ref="B1:T3"/>
    <mergeCell ref="A7:U7"/>
    <mergeCell ref="A8:U8"/>
    <mergeCell ref="A9:U9"/>
    <mergeCell ref="A10:U10"/>
    <mergeCell ref="P27:Q27"/>
    <mergeCell ref="N14:O14"/>
    <mergeCell ref="E12:H12"/>
    <mergeCell ref="N27:O27"/>
    <mergeCell ref="A27:B27"/>
  </mergeCells>
  <pageMargins left="0.11811023622047245" right="0.11811023622047245" top="0.74803149606299213" bottom="0.74803149606299213" header="0.31496062992125984" footer="0.31496062992125984"/>
  <pageSetup paperSize="5" scale="80" orientation="landscape" horizontalDpi="4294967293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TURISMO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2014-03-10T19:16:17Z</dcterms:created>
  <dcterms:modified xsi:type="dcterms:W3CDTF">2014-03-10T19:16:29Z</dcterms:modified>
</cp:coreProperties>
</file>