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LU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8" i="1" l="1"/>
  <c r="G8" i="1"/>
  <c r="G11" i="1"/>
  <c r="G37" i="1" s="1"/>
  <c r="F14" i="1"/>
  <c r="G16" i="1"/>
  <c r="F20" i="1"/>
  <c r="G22" i="1"/>
  <c r="F23" i="1"/>
  <c r="F24" i="1"/>
  <c r="F25" i="1"/>
  <c r="F26" i="1"/>
  <c r="F28" i="1"/>
  <c r="G28" i="1"/>
  <c r="G31" i="1"/>
  <c r="G34" i="1"/>
  <c r="F36" i="1"/>
  <c r="F37" i="1"/>
  <c r="J37" i="1"/>
</calcChain>
</file>

<file path=xl/sharedStrings.xml><?xml version="1.0" encoding="utf-8"?>
<sst xmlns="http://schemas.openxmlformats.org/spreadsheetml/2006/main" count="119" uniqueCount="95">
  <si>
    <t>CALIFICACIÓN</t>
  </si>
  <si>
    <t>Base de Datos del Rgimen Subsidiado - Sis Master Aseguramiento</t>
  </si>
  <si>
    <t>Impacto</t>
  </si>
  <si>
    <t>Alcanzar cobertura del 85%</t>
  </si>
  <si>
    <t>% Ministerio Protección Social DGGD</t>
  </si>
  <si>
    <t xml:space="preserve">Cobertura de afiliación a la seguridad Social </t>
  </si>
  <si>
    <t>Objetivo 10.  La gestión para el desarrollo operativo y funcional del Plan Nacional de Salud Pública</t>
  </si>
  <si>
    <t>Formatos de entrega de cartilla que reposan en la DLS</t>
  </si>
  <si>
    <t>Proceso</t>
  </si>
  <si>
    <t>1500 Cartillas entregadas y socializadas</t>
  </si>
  <si>
    <t>Nº de cartillas entregads y socializadas</t>
  </si>
  <si>
    <t>Educaciòn sobre Derechos y Deberes de los usuarios del SGSSS</t>
  </si>
  <si>
    <t>Objetivo 9. Educaciòn a los usuarios del SGSSS</t>
  </si>
  <si>
    <t>Nº de Visitas</t>
  </si>
  <si>
    <t>Vigilancia Epidemiológica</t>
  </si>
  <si>
    <t xml:space="preserve">Base de datos SIVIGILA </t>
  </si>
  <si>
    <t>Casos de enfermedades transmitidas por alimentos</t>
  </si>
  <si>
    <t>Disminuir la incidencia de enfermedades transmitidas por alimentos</t>
  </si>
  <si>
    <t xml:space="preserve">Objetivo 8. La Seguridad Sanitaria y del Ambiente </t>
  </si>
  <si>
    <t>Aumentar la mediana en meses en 20%</t>
  </si>
  <si>
    <t>Mediana de meses, ENSIN</t>
  </si>
  <si>
    <t>Meses de duración lactancia materna exclusiva</t>
  </si>
  <si>
    <t>Base de datos de que reposa en el centro de Recuperaciòn Nutricional y Programas PYP de la ESE</t>
  </si>
  <si>
    <t xml:space="preserve">Reducir el porcentaje 4.1% </t>
  </si>
  <si>
    <t>% Desnutriciòn</t>
  </si>
  <si>
    <t xml:space="preserve">Porcentaje desnutrición global en niños menores 5 años </t>
  </si>
  <si>
    <t>Objetivo 7.  La Nutrición</t>
  </si>
  <si>
    <t>% Estudiantes que consumen cigariilo</t>
  </si>
  <si>
    <t>Disminuir el porcentaje de jóvenes escolarizados que consumen cigarrrillo</t>
  </si>
  <si>
    <t>% Estudiantes que consumen alcohol</t>
  </si>
  <si>
    <t>Disminuir el porcentaje de jóvenes escolarizados que consumen alcohol</t>
  </si>
  <si>
    <t>% Estudiantes que consumen marihuana</t>
  </si>
  <si>
    <t>Disminuir el porcentaje de jóvenes escolarizados que consumen marihuana</t>
  </si>
  <si>
    <t>Busquedas Activas</t>
  </si>
  <si>
    <t>SD</t>
  </si>
  <si>
    <t>Realizar la busqueda activa de casos con diagnóstico temprano de enfermedad renal crónica</t>
  </si>
  <si>
    <t>Tamisajes fisicos que reposan en la DLS</t>
  </si>
  <si>
    <t>604 Tamisajes</t>
  </si>
  <si>
    <t>Nº Tamisajes realizados</t>
  </si>
  <si>
    <t>Realizar tamizaje auditivo a los niños escolares entre los grados 1º a 5º de primaria</t>
  </si>
  <si>
    <t>Objetivo 6.  Enfermedades Crónicas no transmisibles y discapacidades</t>
  </si>
  <si>
    <t>No se han presentado casos, cuando se presenten quedan reportados en el SIVIGILA, SISMASTER RIPS y actas de COVE municipal.</t>
  </si>
  <si>
    <t>Incrementar la atención en 100%</t>
  </si>
  <si>
    <t>Nº Familias en el programa</t>
  </si>
  <si>
    <t>Aumentar el porcentaje de familias con la estrategia de atención primaria en salud para la prevenciòn de enfermedades transmisibles y zoonosis</t>
  </si>
  <si>
    <t>Objetivo 5.  Enfermedades transmisibles y zoonosis</t>
  </si>
  <si>
    <t>Formatos de denuncias y procesos en la Comisaria de familia.</t>
  </si>
  <si>
    <t>Poblaciòn Guatapè</t>
  </si>
  <si>
    <t>Disminuir la incidencia de violencia intrafamiliar</t>
  </si>
  <si>
    <t>Objetivo 4. Salud Mental y la Lesiones Violentas Evitables</t>
  </si>
  <si>
    <t>SISMASTER RIPS y Base de datos salud Oral ESE</t>
  </si>
  <si>
    <t>Reducir el índice en 50%</t>
  </si>
  <si>
    <t>Indice COP, ENSAB III, 1999</t>
  </si>
  <si>
    <t xml:space="preserve">Indice COP promedio a los 12 años edad </t>
  </si>
  <si>
    <t>Objetivo 3. Salud oral</t>
  </si>
  <si>
    <t>Métodos de anticoncepción entregados</t>
  </si>
  <si>
    <t>Aumentar el porcentaje de uso de métodos modernos de anticoncepción en mujeres en edad reproductiva</t>
  </si>
  <si>
    <t>sostener la tasa en 0</t>
  </si>
  <si>
    <t xml:space="preserve">Porcentaje Observatorio VIH </t>
  </si>
  <si>
    <t>Prevalencia de infección por VIH</t>
  </si>
  <si>
    <t xml:space="preserve">sostener la Tasa </t>
  </si>
  <si>
    <t>Hijos por mujer, ENDS</t>
  </si>
  <si>
    <t>Mantener la tasa de fecundidad global</t>
  </si>
  <si>
    <t>Base de datos SIVIGILA y SISMASTER RIPS</t>
  </si>
  <si>
    <t>Nº Embarazo en adolescentes</t>
  </si>
  <si>
    <t>5/100000</t>
  </si>
  <si>
    <t xml:space="preserve">Disminuir la incidencia y prevalencia del embarazo en adolescentes </t>
  </si>
  <si>
    <t>Objetivo 2. Salud sexual y salud reproductiva</t>
  </si>
  <si>
    <t>Censo de canalizaciòn en vacunaciòn</t>
  </si>
  <si>
    <t>Realizar la canalizaciòn en vacunaciòn</t>
  </si>
  <si>
    <t>Base de datos de SIVIGILA, SisMaster RIPS y PAISOFT</t>
  </si>
  <si>
    <t>Nº de niños menores de 2 años en el programa</t>
  </si>
  <si>
    <t xml:space="preserve">Promover el aprovechamiento del programa de Estimulación Adecuada, como parte de la Política Local "Movimiento Niño" </t>
  </si>
  <si>
    <t>Objetivo 1. Salud infantil</t>
  </si>
  <si>
    <t>CUMPLIMIENTO</t>
  </si>
  <si>
    <t>Municipal</t>
  </si>
  <si>
    <t>Municipal/2007</t>
  </si>
  <si>
    <t>EVIDENCIAS</t>
  </si>
  <si>
    <t>% DE AVANCE EN TIEMPO</t>
  </si>
  <si>
    <t>INVERSIÓN</t>
  </si>
  <si>
    <t>CANTIDAD</t>
  </si>
  <si>
    <t>Tipo de resultado</t>
  </si>
  <si>
    <t>COSTO</t>
  </si>
  <si>
    <t>PORCENTAJE</t>
  </si>
  <si>
    <t>META ESPERADA</t>
  </si>
  <si>
    <t>Unidad medida y fuente</t>
  </si>
  <si>
    <t>Línea de Base</t>
  </si>
  <si>
    <t>INDICADOR</t>
  </si>
  <si>
    <t>EJECUTADO</t>
  </si>
  <si>
    <t>PROGRAMADO</t>
  </si>
  <si>
    <t>SALUD PUBLICA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</si>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</sst>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&quot;$&quot;\ #,##0"/>
    <numFmt numFmtId="167" formatCode="_ * #,##0_ ;_ * \-#,##0_ ;_ * &quot;-&quot;??_ ;_ @_ "/>
    <numFmt numFmtId="168" formatCode="_ [$€-2]\ * #,##0.00_ ;_ [$€-2]\ * \-#,##0.00_ ;_ [$€-2]\ * &quot;-&quot;??_ "/>
  </numFmts>
  <fonts count="18" x14ac:knownFonts="1">
    <font>
      <sz val="11"/>
      <name val="Tahoma"/>
    </font>
    <font>
      <sz val="11"/>
      <name val="Tahoma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2" fillId="0" borderId="0" xfId="3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4" fillId="0" borderId="0" xfId="4" applyFont="1" applyBorder="1" applyAlignment="1">
      <alignment vertical="center" wrapText="1"/>
    </xf>
    <xf numFmtId="43" fontId="4" fillId="0" borderId="0" xfId="4" applyNumberFormat="1" applyFont="1" applyBorder="1" applyAlignment="1">
      <alignment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64" fontId="4" fillId="0" borderId="0" xfId="1" applyFont="1" applyAlignment="1">
      <alignment vertical="center" wrapText="1"/>
    </xf>
    <xf numFmtId="165" fontId="6" fillId="0" borderId="0" xfId="5" applyNumberFormat="1" applyFont="1" applyAlignment="1">
      <alignment vertical="center" wrapText="1"/>
    </xf>
    <xf numFmtId="0" fontId="7" fillId="0" borderId="0" xfId="4" applyFont="1" applyAlignment="1">
      <alignment vertical="center" wrapText="1"/>
    </xf>
    <xf numFmtId="164" fontId="8" fillId="0" borderId="0" xfId="1" applyFont="1" applyBorder="1" applyAlignment="1">
      <alignment vertical="center" wrapText="1"/>
    </xf>
    <xf numFmtId="0" fontId="8" fillId="0" borderId="0" xfId="6" applyFont="1" applyBorder="1" applyAlignment="1">
      <alignment vertical="center" wrapText="1"/>
    </xf>
    <xf numFmtId="0" fontId="8" fillId="0" borderId="0" xfId="6" applyFont="1" applyFill="1" applyAlignment="1">
      <alignment vertical="center" wrapText="1"/>
    </xf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 wrapText="1"/>
    </xf>
    <xf numFmtId="9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9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66" fontId="2" fillId="2" borderId="1" xfId="3" applyNumberFormat="1" applyFont="1" applyFill="1" applyBorder="1" applyAlignment="1">
      <alignment horizontal="center" vertical="center" wrapText="1"/>
    </xf>
    <xf numFmtId="9" fontId="9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9" fontId="9" fillId="4" borderId="1" xfId="3" applyNumberFormat="1" applyFont="1" applyFill="1" applyBorder="1" applyAlignment="1">
      <alignment horizontal="center" vertical="center" wrapText="1"/>
    </xf>
    <xf numFmtId="0" fontId="9" fillId="4" borderId="1" xfId="3" applyNumberFormat="1" applyFont="1" applyFill="1" applyBorder="1" applyAlignment="1">
      <alignment horizontal="center" vertical="center" wrapText="1"/>
    </xf>
    <xf numFmtId="166" fontId="9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10" fillId="4" borderId="1" xfId="3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9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9" fontId="9" fillId="0" borderId="7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3" fontId="9" fillId="0" borderId="7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166" fontId="9" fillId="0" borderId="7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9" fontId="9" fillId="0" borderId="10" xfId="3" applyNumberFormat="1" applyFont="1" applyFill="1" applyBorder="1" applyAlignment="1">
      <alignment horizontal="center" vertical="center" wrapText="1"/>
    </xf>
    <xf numFmtId="3" fontId="9" fillId="0" borderId="10" xfId="3" applyNumberFormat="1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166" fontId="9" fillId="0" borderId="10" xfId="3" applyNumberFormat="1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9" fontId="9" fillId="0" borderId="1" xfId="3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2" fillId="6" borderId="0" xfId="3" applyFont="1" applyFill="1" applyAlignment="1">
      <alignment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9" fontId="9" fillId="0" borderId="13" xfId="3" applyNumberFormat="1" applyFont="1" applyFill="1" applyBorder="1" applyAlignment="1">
      <alignment horizontal="center" vertical="center" wrapText="1"/>
    </xf>
    <xf numFmtId="166" fontId="9" fillId="0" borderId="13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left" vertical="center" wrapText="1"/>
    </xf>
    <xf numFmtId="10" fontId="9" fillId="0" borderId="1" xfId="3" applyNumberFormat="1" applyFont="1" applyFill="1" applyBorder="1" applyAlignment="1">
      <alignment horizontal="center" vertical="center" wrapText="1"/>
    </xf>
    <xf numFmtId="6" fontId="9" fillId="0" borderId="1" xfId="3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9" fontId="9" fillId="2" borderId="1" xfId="3" applyNumberFormat="1" applyFont="1" applyFill="1" applyBorder="1" applyAlignment="1">
      <alignment horizontal="center" vertical="center" wrapText="1"/>
    </xf>
    <xf numFmtId="6" fontId="9" fillId="0" borderId="1" xfId="3" applyNumberFormat="1" applyFont="1" applyFill="1" applyBorder="1" applyAlignment="1">
      <alignment horizontal="center" vertical="center" wrapText="1"/>
    </xf>
    <xf numFmtId="6" fontId="9" fillId="2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166" fontId="9" fillId="2" borderId="1" xfId="3" applyNumberFormat="1" applyFont="1" applyFill="1" applyBorder="1" applyAlignment="1">
      <alignment horizontal="center" vertical="center" wrapText="1"/>
    </xf>
    <xf numFmtId="166" fontId="9" fillId="2" borderId="1" xfId="3" applyNumberFormat="1" applyFont="1" applyFill="1" applyBorder="1" applyAlignment="1">
      <alignment horizontal="center" vertical="center" wrapText="1"/>
    </xf>
    <xf numFmtId="9" fontId="9" fillId="2" borderId="1" xfId="2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5" fillId="7" borderId="14" xfId="4" applyFont="1" applyFill="1" applyBorder="1" applyAlignment="1">
      <alignment vertical="center" wrapText="1"/>
    </xf>
    <xf numFmtId="0" fontId="5" fillId="7" borderId="15" xfId="4" applyFont="1" applyFill="1" applyBorder="1" applyAlignment="1">
      <alignment vertical="center" wrapText="1"/>
    </xf>
    <xf numFmtId="0" fontId="14" fillId="0" borderId="0" xfId="3" applyFont="1" applyBorder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</cellXfs>
  <cellStyles count="10">
    <cellStyle name="Euro" xfId="7"/>
    <cellStyle name="Millares" xfId="1" builtinId="3"/>
    <cellStyle name="Millares 2" xfId="8"/>
    <cellStyle name="Millares_Arbol de problemas INFRAESTRUCTURA" xfId="5"/>
    <cellStyle name="Normal" xfId="0" builtinId="0"/>
    <cellStyle name="Normal 2" xfId="3"/>
    <cellStyle name="Normal_Arbol de problemas INFRAESTRUCTURA" xfId="4"/>
    <cellStyle name="Normal_MATRIZ ARBOL DE PROBLEMAS CULTURA." xfId="6"/>
    <cellStyle name="Porcentaje" xfId="2" builtinId="5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581025" cy="469945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581025" cy="46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uatape-antioquia.gov.co/apc-aa-files/31643833333462336536363939636132/Documents%20and%20Settings/dlssalud/Mis%20documentos/DLS/PLAN%20TERRITORIAL%20SALUD/POA%202008/Plan%20Obligatorio%20en%20saludkk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 425 - (1) NUEVO"/>
      <sheetName val="RES 425 - (2) NUEVO"/>
      <sheetName val="RES 425 -(3) NUEVO"/>
      <sheetName val="RES 425 - (4) NUEVO"/>
    </sheetNames>
    <sheetDataSet>
      <sheetData sheetId="0" refreshError="1">
        <row r="3">
          <cell r="G3">
            <v>13026799.125</v>
          </cell>
        </row>
        <row r="4">
          <cell r="G4">
            <v>990480.5196315886</v>
          </cell>
        </row>
        <row r="5">
          <cell r="G5">
            <v>820352.54968698707</v>
          </cell>
        </row>
        <row r="6">
          <cell r="G6">
            <v>615512.08412178233</v>
          </cell>
        </row>
        <row r="7">
          <cell r="G7">
            <v>1166813.7574982804</v>
          </cell>
        </row>
        <row r="8">
          <cell r="G8">
            <v>3028957.2624571258</v>
          </cell>
        </row>
        <row r="10">
          <cell r="G10">
            <v>2014811.5980000002</v>
          </cell>
        </row>
        <row r="11">
          <cell r="G11">
            <v>1762960.1482499999</v>
          </cell>
        </row>
        <row r="12">
          <cell r="G12">
            <v>307756.04206089117</v>
          </cell>
        </row>
        <row r="13">
          <cell r="G13">
            <v>14017988.71980112</v>
          </cell>
        </row>
        <row r="14">
          <cell r="G14">
            <v>1435864.6338087693</v>
          </cell>
        </row>
        <row r="15">
          <cell r="G15">
            <v>720301.31846927071</v>
          </cell>
        </row>
        <row r="16">
          <cell r="G16">
            <v>842846.9332445726</v>
          </cell>
        </row>
        <row r="18">
          <cell r="G18">
            <v>25374279.428122021</v>
          </cell>
        </row>
        <row r="19">
          <cell r="G19">
            <v>1572026.4419277501</v>
          </cell>
        </row>
        <row r="21">
          <cell r="G21">
            <v>1305047.7222463554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A25" zoomScale="71" zoomScaleNormal="71" workbookViewId="0">
      <selection activeCell="M26" sqref="M26"/>
    </sheetView>
  </sheetViews>
  <sheetFormatPr baseColWidth="10" defaultRowHeight="14.25" x14ac:dyDescent="0.2"/>
  <cols>
    <col min="1" max="1" width="14.75" style="1" customWidth="1"/>
    <col min="2" max="2" width="22.125" style="1" customWidth="1"/>
    <col min="3" max="4" width="11" style="1"/>
    <col min="5" max="5" width="11" style="3"/>
    <col min="6" max="6" width="11" style="1"/>
    <col min="7" max="7" width="13.375" style="1" customWidth="1"/>
    <col min="8" max="9" width="11" style="1"/>
    <col min="10" max="10" width="11.25" style="2" bestFit="1" customWidth="1"/>
    <col min="11" max="16384" width="11" style="1"/>
  </cols>
  <sheetData>
    <row r="1" spans="1:21" s="4" customFormat="1" ht="28.5" x14ac:dyDescent="0.2">
      <c r="A1" s="137"/>
      <c r="B1" s="136" t="s">
        <v>94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4"/>
      <c r="T1" s="133" t="s">
        <v>93</v>
      </c>
      <c r="U1" s="123"/>
    </row>
    <row r="2" spans="1:21" s="4" customFormat="1" x14ac:dyDescent="0.2">
      <c r="A2" s="132"/>
      <c r="B2" s="13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29"/>
      <c r="T2" s="124" t="s">
        <v>92</v>
      </c>
      <c r="U2" s="123"/>
    </row>
    <row r="3" spans="1:21" s="4" customFormat="1" ht="28.5" x14ac:dyDescent="0.2">
      <c r="A3" s="128"/>
      <c r="B3" s="127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5"/>
      <c r="T3" s="124" t="s">
        <v>91</v>
      </c>
      <c r="U3" s="123"/>
    </row>
    <row r="4" spans="1:21" s="4" customFormat="1" ht="18.75" thickBot="1" x14ac:dyDescent="0.25">
      <c r="A4" s="122" t="s">
        <v>90</v>
      </c>
      <c r="B4" s="122"/>
      <c r="C4" s="122"/>
      <c r="D4" s="122"/>
      <c r="E4" s="122"/>
      <c r="F4" s="122"/>
      <c r="G4" s="122"/>
      <c r="H4" s="122"/>
      <c r="I4" s="121"/>
      <c r="J4" s="120"/>
      <c r="K4" s="121"/>
      <c r="L4" s="121"/>
      <c r="M4" s="121"/>
      <c r="N4" s="121"/>
      <c r="O4" s="121"/>
      <c r="P4" s="121"/>
      <c r="Q4" s="121"/>
      <c r="R4" s="121"/>
      <c r="S4" s="121"/>
      <c r="T4" s="120"/>
      <c r="U4" s="120"/>
    </row>
    <row r="5" spans="1:21" s="4" customFormat="1" ht="25.5" x14ac:dyDescent="0.2">
      <c r="A5" s="119"/>
      <c r="B5" s="119"/>
      <c r="C5" s="119"/>
      <c r="D5" s="119"/>
      <c r="E5" s="119"/>
      <c r="F5" s="119"/>
      <c r="G5" s="119"/>
      <c r="H5" s="119"/>
      <c r="I5" s="116"/>
      <c r="J5" s="115"/>
      <c r="K5" s="118" t="s">
        <v>89</v>
      </c>
      <c r="L5" s="117" t="s">
        <v>88</v>
      </c>
      <c r="M5" s="118" t="s">
        <v>89</v>
      </c>
      <c r="N5" s="117" t="s">
        <v>88</v>
      </c>
      <c r="O5" s="118" t="s">
        <v>89</v>
      </c>
      <c r="P5" s="117" t="s">
        <v>88</v>
      </c>
      <c r="Q5" s="118" t="s">
        <v>89</v>
      </c>
      <c r="R5" s="117" t="s">
        <v>88</v>
      </c>
      <c r="S5" s="116"/>
      <c r="T5" s="115"/>
      <c r="U5" s="115"/>
    </row>
    <row r="6" spans="1:21" s="4" customFormat="1" ht="24" x14ac:dyDescent="0.2">
      <c r="A6" s="114"/>
      <c r="B6" s="79" t="s">
        <v>87</v>
      </c>
      <c r="C6" s="113" t="s">
        <v>86</v>
      </c>
      <c r="D6" s="79" t="s">
        <v>85</v>
      </c>
      <c r="E6" s="46" t="s">
        <v>84</v>
      </c>
      <c r="F6" s="108" t="s">
        <v>83</v>
      </c>
      <c r="G6" s="106" t="s">
        <v>82</v>
      </c>
      <c r="H6" s="79" t="s">
        <v>81</v>
      </c>
      <c r="I6" s="46" t="s">
        <v>80</v>
      </c>
      <c r="J6" s="79" t="s">
        <v>79</v>
      </c>
      <c r="K6" s="112">
        <v>2008</v>
      </c>
      <c r="L6" s="112"/>
      <c r="M6" s="112">
        <v>2009</v>
      </c>
      <c r="N6" s="112"/>
      <c r="O6" s="112">
        <v>2010</v>
      </c>
      <c r="P6" s="112"/>
      <c r="Q6" s="112">
        <v>2011</v>
      </c>
      <c r="R6" s="112"/>
      <c r="S6" s="106" t="s">
        <v>78</v>
      </c>
      <c r="T6" s="111" t="s">
        <v>77</v>
      </c>
      <c r="U6" s="111"/>
    </row>
    <row r="7" spans="1:21" s="4" customFormat="1" ht="25.5" x14ac:dyDescent="0.2">
      <c r="A7" s="110"/>
      <c r="B7" s="109"/>
      <c r="C7" s="108" t="s">
        <v>76</v>
      </c>
      <c r="D7" s="109"/>
      <c r="E7" s="108" t="s">
        <v>75</v>
      </c>
      <c r="F7" s="107" t="s">
        <v>74</v>
      </c>
      <c r="G7" s="106"/>
      <c r="H7" s="106"/>
      <c r="I7" s="108"/>
      <c r="J7" s="106"/>
      <c r="K7" s="107"/>
      <c r="L7" s="107"/>
      <c r="M7" s="107"/>
      <c r="N7" s="107"/>
      <c r="O7" s="107"/>
      <c r="P7" s="107"/>
      <c r="Q7" s="107"/>
      <c r="R7" s="107"/>
      <c r="S7" s="106"/>
      <c r="T7" s="105"/>
      <c r="U7" s="105"/>
    </row>
    <row r="8" spans="1:21" s="4" customFormat="1" ht="48" x14ac:dyDescent="0.2">
      <c r="A8" s="77" t="s">
        <v>73</v>
      </c>
      <c r="B8" s="92" t="s">
        <v>72</v>
      </c>
      <c r="C8" s="43">
        <v>0.62</v>
      </c>
      <c r="D8" s="92" t="s">
        <v>71</v>
      </c>
      <c r="E8" s="43">
        <v>0.8</v>
      </c>
      <c r="F8" s="43">
        <f>SUM(L8,N8,P8,R8)</f>
        <v>0.75</v>
      </c>
      <c r="G8" s="102">
        <f>[1]Hoja1!$G$18+[1]Hoja1!$G$13</f>
        <v>39392268.147923142</v>
      </c>
      <c r="H8" s="90" t="s">
        <v>2</v>
      </c>
      <c r="I8" s="43">
        <v>0.75</v>
      </c>
      <c r="J8" s="76">
        <v>28486730</v>
      </c>
      <c r="K8" s="104">
        <v>0.25</v>
      </c>
      <c r="L8" s="104">
        <v>0.25</v>
      </c>
      <c r="M8" s="104">
        <v>0.25</v>
      </c>
      <c r="N8" s="104">
        <v>0.25</v>
      </c>
      <c r="O8" s="104">
        <v>0.25</v>
      </c>
      <c r="P8" s="104">
        <v>0.25</v>
      </c>
      <c r="Q8" s="104">
        <v>0.25</v>
      </c>
      <c r="R8" s="103"/>
      <c r="S8" s="98">
        <v>0.75</v>
      </c>
      <c r="T8" s="87" t="s">
        <v>70</v>
      </c>
      <c r="U8" s="87"/>
    </row>
    <row r="9" spans="1:21" s="56" customFormat="1" ht="36" x14ac:dyDescent="0.2">
      <c r="A9" s="77"/>
      <c r="B9" s="65" t="s">
        <v>69</v>
      </c>
      <c r="C9" s="62">
        <v>1</v>
      </c>
      <c r="D9" s="65" t="s">
        <v>68</v>
      </c>
      <c r="E9" s="62">
        <v>4</v>
      </c>
      <c r="F9" s="40">
        <v>0.75</v>
      </c>
      <c r="G9" s="102"/>
      <c r="H9" s="62" t="s">
        <v>8</v>
      </c>
      <c r="I9" s="62">
        <v>3</v>
      </c>
      <c r="J9" s="76"/>
      <c r="K9" s="53">
        <v>1</v>
      </c>
      <c r="L9" s="53">
        <v>1</v>
      </c>
      <c r="M9" s="53">
        <v>1</v>
      </c>
      <c r="N9" s="53">
        <v>1</v>
      </c>
      <c r="O9" s="53">
        <v>1</v>
      </c>
      <c r="P9" s="53">
        <v>1</v>
      </c>
      <c r="Q9" s="53">
        <v>1</v>
      </c>
      <c r="R9" s="101"/>
      <c r="S9" s="98"/>
      <c r="T9" s="87"/>
      <c r="U9" s="87"/>
    </row>
    <row r="10" spans="1:21" s="4" customFormat="1" ht="12.75" x14ac:dyDescent="0.2">
      <c r="A10" s="51"/>
      <c r="B10" s="50"/>
      <c r="C10" s="46"/>
      <c r="D10" s="50"/>
      <c r="E10" s="46"/>
      <c r="F10" s="46"/>
      <c r="G10" s="4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79"/>
      <c r="U10" s="79"/>
    </row>
    <row r="11" spans="1:21" s="4" customFormat="1" ht="36" x14ac:dyDescent="0.2">
      <c r="A11" s="77" t="s">
        <v>67</v>
      </c>
      <c r="B11" s="65" t="s">
        <v>66</v>
      </c>
      <c r="C11" s="90" t="s">
        <v>65</v>
      </c>
      <c r="D11" s="92" t="s">
        <v>64</v>
      </c>
      <c r="E11" s="90" t="s">
        <v>57</v>
      </c>
      <c r="F11" s="43">
        <v>0.5</v>
      </c>
      <c r="G11" s="100">
        <f>[1]Hoja1!$G$6+[1]Hoja1!$G$5+[1]Hoja1!$G$14+[1]Hoja1!$G$19</f>
        <v>4443755.7095452882</v>
      </c>
      <c r="H11" s="90" t="s">
        <v>2</v>
      </c>
      <c r="I11" s="90">
        <v>4</v>
      </c>
      <c r="J11" s="99">
        <v>2353362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4</v>
      </c>
      <c r="Q11" s="88">
        <v>0</v>
      </c>
      <c r="R11" s="88"/>
      <c r="S11" s="98">
        <v>0.75</v>
      </c>
      <c r="T11" s="87" t="s">
        <v>63</v>
      </c>
      <c r="U11" s="87"/>
    </row>
    <row r="12" spans="1:21" s="4" customFormat="1" ht="24" x14ac:dyDescent="0.2">
      <c r="A12" s="77"/>
      <c r="B12" s="92" t="s">
        <v>62</v>
      </c>
      <c r="C12" s="62">
        <v>2</v>
      </c>
      <c r="D12" s="92" t="s">
        <v>61</v>
      </c>
      <c r="E12" s="90" t="s">
        <v>60</v>
      </c>
      <c r="F12" s="43">
        <v>0.75</v>
      </c>
      <c r="G12" s="87"/>
      <c r="H12" s="90" t="s">
        <v>2</v>
      </c>
      <c r="I12" s="90">
        <v>2</v>
      </c>
      <c r="J12" s="97"/>
      <c r="K12" s="88">
        <v>2</v>
      </c>
      <c r="L12" s="88">
        <v>2</v>
      </c>
      <c r="M12" s="88">
        <v>2</v>
      </c>
      <c r="N12" s="88">
        <v>2</v>
      </c>
      <c r="O12" s="88">
        <v>2</v>
      </c>
      <c r="P12" s="88">
        <v>2</v>
      </c>
      <c r="Q12" s="88">
        <v>2</v>
      </c>
      <c r="R12" s="88"/>
      <c r="S12" s="98"/>
      <c r="T12" s="87"/>
      <c r="U12" s="87"/>
    </row>
    <row r="13" spans="1:21" s="4" customFormat="1" ht="24" x14ac:dyDescent="0.2">
      <c r="A13" s="77"/>
      <c r="B13" s="92" t="s">
        <v>59</v>
      </c>
      <c r="C13" s="90">
        <v>0</v>
      </c>
      <c r="D13" s="92" t="s">
        <v>58</v>
      </c>
      <c r="E13" s="90" t="s">
        <v>57</v>
      </c>
      <c r="F13" s="43">
        <v>0.75</v>
      </c>
      <c r="G13" s="87"/>
      <c r="H13" s="90" t="s">
        <v>2</v>
      </c>
      <c r="I13" s="90">
        <v>0</v>
      </c>
      <c r="J13" s="97"/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/>
      <c r="S13" s="98"/>
      <c r="T13" s="87"/>
      <c r="U13" s="87"/>
    </row>
    <row r="14" spans="1:21" s="4" customFormat="1" ht="48" x14ac:dyDescent="0.2">
      <c r="A14" s="77"/>
      <c r="B14" s="92" t="s">
        <v>56</v>
      </c>
      <c r="C14" s="43">
        <v>0.85</v>
      </c>
      <c r="D14" s="92" t="s">
        <v>55</v>
      </c>
      <c r="E14" s="43">
        <v>0.9</v>
      </c>
      <c r="F14" s="43">
        <f>SUM(L14,N14,P14,R14)</f>
        <v>0.75</v>
      </c>
      <c r="G14" s="87"/>
      <c r="H14" s="90" t="s">
        <v>8</v>
      </c>
      <c r="I14" s="43">
        <v>0.75</v>
      </c>
      <c r="J14" s="97"/>
      <c r="K14" s="43">
        <v>0.25</v>
      </c>
      <c r="L14" s="43">
        <v>0.25</v>
      </c>
      <c r="M14" s="43">
        <v>0.25</v>
      </c>
      <c r="N14" s="43">
        <v>0.25</v>
      </c>
      <c r="O14" s="43">
        <v>0.25</v>
      </c>
      <c r="P14" s="43">
        <v>0.25</v>
      </c>
      <c r="Q14" s="43">
        <v>0.25</v>
      </c>
      <c r="R14" s="88"/>
      <c r="S14" s="98"/>
      <c r="T14" s="87"/>
      <c r="U14" s="87"/>
    </row>
    <row r="15" spans="1:21" s="4" customFormat="1" ht="12.75" x14ac:dyDescent="0.2">
      <c r="A15" s="51"/>
      <c r="B15" s="50"/>
      <c r="C15" s="46"/>
      <c r="D15" s="50"/>
      <c r="E15" s="46"/>
      <c r="F15" s="46"/>
      <c r="G15" s="49"/>
      <c r="H15" s="46"/>
      <c r="I15" s="46"/>
      <c r="J15" s="46"/>
      <c r="K15" s="48"/>
      <c r="L15" s="48"/>
      <c r="M15" s="48"/>
      <c r="N15" s="48"/>
      <c r="O15" s="48"/>
      <c r="P15" s="48"/>
      <c r="Q15" s="48"/>
      <c r="R15" s="48"/>
      <c r="S15" s="47"/>
      <c r="T15" s="79"/>
      <c r="U15" s="79"/>
    </row>
    <row r="16" spans="1:21" s="56" customFormat="1" ht="25.5" x14ac:dyDescent="0.2">
      <c r="A16" s="45" t="s">
        <v>54</v>
      </c>
      <c r="B16" s="65" t="s">
        <v>53</v>
      </c>
      <c r="C16" s="62">
        <v>1.2</v>
      </c>
      <c r="D16" s="65" t="s">
        <v>52</v>
      </c>
      <c r="E16" s="62" t="s">
        <v>51</v>
      </c>
      <c r="F16" s="40">
        <v>0.75</v>
      </c>
      <c r="G16" s="94">
        <f>[1]Hoja1!$G$7+[1]Hoja1!$G$8</f>
        <v>4195771.019955406</v>
      </c>
      <c r="H16" s="62" t="s">
        <v>2</v>
      </c>
      <c r="I16" s="62">
        <v>0.8</v>
      </c>
      <c r="J16" s="94">
        <v>2272296</v>
      </c>
      <c r="K16" s="60">
        <v>1.2</v>
      </c>
      <c r="L16" s="60">
        <v>1.2</v>
      </c>
      <c r="M16" s="60">
        <v>0.8</v>
      </c>
      <c r="N16" s="60">
        <v>0.8</v>
      </c>
      <c r="O16" s="60">
        <v>0.7</v>
      </c>
      <c r="P16" s="60">
        <v>0.7</v>
      </c>
      <c r="Q16" s="60">
        <v>0.7</v>
      </c>
      <c r="R16" s="60"/>
      <c r="S16" s="40">
        <v>0.75</v>
      </c>
      <c r="T16" s="97" t="s">
        <v>50</v>
      </c>
      <c r="U16" s="97"/>
    </row>
    <row r="17" spans="1:21" s="4" customFormat="1" ht="12.75" x14ac:dyDescent="0.2">
      <c r="A17" s="51"/>
      <c r="B17" s="50"/>
      <c r="C17" s="46"/>
      <c r="D17" s="50"/>
      <c r="E17" s="46"/>
      <c r="F17" s="46"/>
      <c r="G17" s="49"/>
      <c r="H17" s="46"/>
      <c r="I17" s="46"/>
      <c r="J17" s="46"/>
      <c r="K17" s="48"/>
      <c r="L17" s="48"/>
      <c r="M17" s="48"/>
      <c r="N17" s="48"/>
      <c r="O17" s="48"/>
      <c r="P17" s="48"/>
      <c r="Q17" s="48"/>
      <c r="R17" s="48"/>
      <c r="S17" s="47"/>
      <c r="T17" s="79"/>
      <c r="U17" s="79"/>
    </row>
    <row r="18" spans="1:21" s="56" customFormat="1" ht="51" x14ac:dyDescent="0.2">
      <c r="A18" s="96" t="s">
        <v>49</v>
      </c>
      <c r="B18" s="65" t="s">
        <v>48</v>
      </c>
      <c r="C18" s="62">
        <v>327</v>
      </c>
      <c r="D18" s="65" t="s">
        <v>47</v>
      </c>
      <c r="E18" s="62">
        <v>241</v>
      </c>
      <c r="F18" s="40">
        <v>0.75</v>
      </c>
      <c r="G18" s="95">
        <v>2171133.1875</v>
      </c>
      <c r="H18" s="62" t="s">
        <v>2</v>
      </c>
      <c r="I18" s="62">
        <v>195</v>
      </c>
      <c r="J18" s="94">
        <v>953159</v>
      </c>
      <c r="K18" s="60">
        <v>297</v>
      </c>
      <c r="L18" s="60">
        <v>72</v>
      </c>
      <c r="M18" s="60">
        <v>269</v>
      </c>
      <c r="N18" s="60">
        <v>123</v>
      </c>
      <c r="O18" s="60">
        <v>244</v>
      </c>
      <c r="P18" s="60">
        <v>6</v>
      </c>
      <c r="Q18" s="60">
        <v>40</v>
      </c>
      <c r="R18" s="60"/>
      <c r="S18" s="40">
        <v>0.75</v>
      </c>
      <c r="T18" s="93" t="s">
        <v>46</v>
      </c>
      <c r="U18" s="93"/>
    </row>
    <row r="19" spans="1:21" s="4" customFormat="1" ht="12.75" x14ac:dyDescent="0.2">
      <c r="A19" s="51"/>
      <c r="B19" s="50"/>
      <c r="C19" s="46"/>
      <c r="D19" s="50"/>
      <c r="E19" s="46"/>
      <c r="F19" s="46"/>
      <c r="G19" s="49"/>
      <c r="H19" s="46"/>
      <c r="I19" s="46"/>
      <c r="J19" s="46"/>
      <c r="K19" s="48"/>
      <c r="L19" s="48"/>
      <c r="M19" s="48"/>
      <c r="N19" s="48"/>
      <c r="O19" s="48"/>
      <c r="P19" s="48"/>
      <c r="Q19" s="48"/>
      <c r="R19" s="48"/>
      <c r="S19" s="47"/>
      <c r="T19" s="79"/>
      <c r="U19" s="79"/>
    </row>
    <row r="20" spans="1:21" s="4" customFormat="1" ht="60" x14ac:dyDescent="0.2">
      <c r="A20" s="45" t="s">
        <v>45</v>
      </c>
      <c r="B20" s="92" t="s">
        <v>44</v>
      </c>
      <c r="C20" s="43">
        <v>0.32</v>
      </c>
      <c r="D20" s="92" t="s">
        <v>43</v>
      </c>
      <c r="E20" s="90" t="s">
        <v>42</v>
      </c>
      <c r="F20" s="43">
        <f>SUM(L20,N20,P20,R20)</f>
        <v>0.75</v>
      </c>
      <c r="G20" s="91">
        <v>25598693.392640941</v>
      </c>
      <c r="H20" s="90" t="s">
        <v>8</v>
      </c>
      <c r="I20" s="43">
        <v>0.18</v>
      </c>
      <c r="J20" s="89">
        <v>19430773</v>
      </c>
      <c r="K20" s="43">
        <v>0.25</v>
      </c>
      <c r="L20" s="43">
        <v>0.25</v>
      </c>
      <c r="M20" s="43">
        <v>0.25</v>
      </c>
      <c r="N20" s="43">
        <v>0.25</v>
      </c>
      <c r="O20" s="43">
        <v>0.25</v>
      </c>
      <c r="P20" s="43">
        <v>0.25</v>
      </c>
      <c r="Q20" s="43">
        <v>0.25</v>
      </c>
      <c r="R20" s="88"/>
      <c r="S20" s="43">
        <v>0.75</v>
      </c>
      <c r="T20" s="87" t="s">
        <v>41</v>
      </c>
      <c r="U20" s="87"/>
    </row>
    <row r="21" spans="1:21" s="4" customFormat="1" ht="12.75" x14ac:dyDescent="0.2">
      <c r="A21" s="51"/>
      <c r="B21" s="50"/>
      <c r="C21" s="46"/>
      <c r="D21" s="50"/>
      <c r="E21" s="46"/>
      <c r="F21" s="46"/>
      <c r="G21" s="49"/>
      <c r="H21" s="46"/>
      <c r="I21" s="46"/>
      <c r="J21" s="46"/>
      <c r="K21" s="48"/>
      <c r="L21" s="48"/>
      <c r="M21" s="48"/>
      <c r="N21" s="48"/>
      <c r="O21" s="48"/>
      <c r="P21" s="48"/>
      <c r="Q21" s="48"/>
      <c r="R21" s="48"/>
      <c r="S21" s="47"/>
      <c r="T21" s="79"/>
      <c r="U21" s="79"/>
    </row>
    <row r="22" spans="1:21" s="56" customFormat="1" ht="63.75" customHeight="1" x14ac:dyDescent="0.2">
      <c r="A22" s="77" t="s">
        <v>40</v>
      </c>
      <c r="B22" s="65" t="s">
        <v>39</v>
      </c>
      <c r="C22" s="62">
        <v>0</v>
      </c>
      <c r="D22" s="65" t="s">
        <v>38</v>
      </c>
      <c r="E22" s="62" t="s">
        <v>37</v>
      </c>
      <c r="F22" s="40">
        <v>1</v>
      </c>
      <c r="G22" s="72">
        <f>4999999+[1]Hoja1!$G$10+[1]Hoja1!$G$11+[1]Hoja1!$G$12</f>
        <v>9085526.788310891</v>
      </c>
      <c r="H22" s="62" t="s">
        <v>8</v>
      </c>
      <c r="I22" s="62">
        <v>604</v>
      </c>
      <c r="J22" s="72">
        <v>7416249</v>
      </c>
      <c r="K22" s="60">
        <v>0</v>
      </c>
      <c r="L22" s="60">
        <v>0</v>
      </c>
      <c r="M22" s="60">
        <v>604</v>
      </c>
      <c r="N22" s="60">
        <v>604</v>
      </c>
      <c r="O22" s="60">
        <v>0</v>
      </c>
      <c r="P22" s="60">
        <v>0</v>
      </c>
      <c r="Q22" s="60">
        <v>0</v>
      </c>
      <c r="R22" s="60"/>
      <c r="S22" s="69">
        <v>0.75</v>
      </c>
      <c r="T22" s="68" t="s">
        <v>36</v>
      </c>
      <c r="U22" s="67"/>
    </row>
    <row r="23" spans="1:21" s="56" customFormat="1" ht="36" x14ac:dyDescent="0.2">
      <c r="A23" s="77"/>
      <c r="B23" s="65" t="s">
        <v>35</v>
      </c>
      <c r="C23" s="62" t="s">
        <v>34</v>
      </c>
      <c r="D23" s="65" t="s">
        <v>33</v>
      </c>
      <c r="E23" s="40">
        <v>1</v>
      </c>
      <c r="F23" s="43">
        <f>SUM(L23,N23,P23,R23)</f>
        <v>0.75</v>
      </c>
      <c r="G23" s="86"/>
      <c r="H23" s="62" t="s">
        <v>8</v>
      </c>
      <c r="I23" s="40">
        <v>0</v>
      </c>
      <c r="J23" s="86"/>
      <c r="K23" s="40">
        <v>0.25</v>
      </c>
      <c r="L23" s="40">
        <v>0.25</v>
      </c>
      <c r="M23" s="40">
        <v>0.25</v>
      </c>
      <c r="N23" s="40">
        <v>0.25</v>
      </c>
      <c r="O23" s="40">
        <v>0.25</v>
      </c>
      <c r="P23" s="40">
        <v>0.25</v>
      </c>
      <c r="Q23" s="40">
        <v>0.25</v>
      </c>
      <c r="R23" s="60"/>
      <c r="S23" s="85"/>
      <c r="T23" s="84"/>
      <c r="U23" s="83"/>
    </row>
    <row r="24" spans="1:21" s="56" customFormat="1" ht="36" x14ac:dyDescent="0.2">
      <c r="A24" s="77"/>
      <c r="B24" s="65" t="s">
        <v>32</v>
      </c>
      <c r="C24" s="40">
        <v>0.16</v>
      </c>
      <c r="D24" s="65" t="s">
        <v>31</v>
      </c>
      <c r="E24" s="40">
        <v>0.01</v>
      </c>
      <c r="F24" s="43">
        <f>SUM(L24,N24,P24,R24)</f>
        <v>0.75</v>
      </c>
      <c r="G24" s="86"/>
      <c r="H24" s="62" t="s">
        <v>2</v>
      </c>
      <c r="I24" s="62">
        <v>0</v>
      </c>
      <c r="J24" s="86"/>
      <c r="K24" s="39">
        <v>0.25</v>
      </c>
      <c r="L24" s="40">
        <v>0.25</v>
      </c>
      <c r="M24" s="39">
        <v>0.25</v>
      </c>
      <c r="N24" s="40">
        <v>0.25</v>
      </c>
      <c r="O24" s="39">
        <v>0.25</v>
      </c>
      <c r="P24" s="40">
        <v>0.25</v>
      </c>
      <c r="Q24" s="39">
        <v>0.25</v>
      </c>
      <c r="R24" s="60"/>
      <c r="S24" s="85"/>
      <c r="T24" s="84"/>
      <c r="U24" s="83"/>
    </row>
    <row r="25" spans="1:21" s="56" customFormat="1" ht="38.25" x14ac:dyDescent="0.2">
      <c r="A25" s="77"/>
      <c r="B25" s="82" t="s">
        <v>30</v>
      </c>
      <c r="C25" s="40">
        <v>0.14000000000000001</v>
      </c>
      <c r="D25" s="65" t="s">
        <v>29</v>
      </c>
      <c r="E25" s="40">
        <v>0.05</v>
      </c>
      <c r="F25" s="43">
        <f>SUM(L25,N25,P25,R25)</f>
        <v>0.75</v>
      </c>
      <c r="G25" s="86"/>
      <c r="H25" s="62" t="s">
        <v>2</v>
      </c>
      <c r="I25" s="62">
        <v>0</v>
      </c>
      <c r="J25" s="86"/>
      <c r="K25" s="39">
        <v>0.25</v>
      </c>
      <c r="L25" s="40">
        <v>0.25</v>
      </c>
      <c r="M25" s="39">
        <v>0.25</v>
      </c>
      <c r="N25" s="40">
        <v>0.25</v>
      </c>
      <c r="O25" s="39">
        <v>0.25</v>
      </c>
      <c r="P25" s="40">
        <v>0.25</v>
      </c>
      <c r="Q25" s="39">
        <v>0.25</v>
      </c>
      <c r="R25" s="60"/>
      <c r="S25" s="85"/>
      <c r="T25" s="84"/>
      <c r="U25" s="83"/>
    </row>
    <row r="26" spans="1:21" s="2" customFormat="1" ht="38.25" x14ac:dyDescent="0.2">
      <c r="A26" s="77"/>
      <c r="B26" s="82" t="s">
        <v>28</v>
      </c>
      <c r="C26" s="40">
        <v>0.12</v>
      </c>
      <c r="D26" s="65" t="s">
        <v>27</v>
      </c>
      <c r="E26" s="40">
        <v>0.01</v>
      </c>
      <c r="F26" s="43">
        <f>SUM(L26,N26,P26,R26)</f>
        <v>0.75</v>
      </c>
      <c r="G26" s="64"/>
      <c r="H26" s="62" t="s">
        <v>2</v>
      </c>
      <c r="I26" s="81">
        <v>0</v>
      </c>
      <c r="J26" s="64"/>
      <c r="K26" s="39">
        <v>0.25</v>
      </c>
      <c r="L26" s="40">
        <v>0.25</v>
      </c>
      <c r="M26" s="39">
        <v>0.25</v>
      </c>
      <c r="N26" s="40">
        <v>0.25</v>
      </c>
      <c r="O26" s="39">
        <v>0.25</v>
      </c>
      <c r="P26" s="40">
        <v>0.25</v>
      </c>
      <c r="Q26" s="39">
        <v>0.25</v>
      </c>
      <c r="R26" s="80"/>
      <c r="S26" s="59"/>
      <c r="T26" s="58"/>
      <c r="U26" s="57"/>
    </row>
    <row r="27" spans="1:21" s="4" customFormat="1" ht="12.75" x14ac:dyDescent="0.2">
      <c r="A27" s="51"/>
      <c r="B27" s="50"/>
      <c r="C27" s="46"/>
      <c r="D27" s="50"/>
      <c r="E27" s="46"/>
      <c r="F27" s="46"/>
      <c r="G27" s="49"/>
      <c r="H27" s="46"/>
      <c r="I27" s="46"/>
      <c r="J27" s="46"/>
      <c r="K27" s="48"/>
      <c r="L27" s="48"/>
      <c r="M27" s="48"/>
      <c r="N27" s="48"/>
      <c r="O27" s="48"/>
      <c r="P27" s="48"/>
      <c r="Q27" s="48"/>
      <c r="R27" s="48"/>
      <c r="S27" s="47"/>
      <c r="T27" s="79"/>
      <c r="U27" s="79"/>
    </row>
    <row r="28" spans="1:21" s="78" customFormat="1" ht="24" x14ac:dyDescent="0.2">
      <c r="A28" s="77" t="s">
        <v>26</v>
      </c>
      <c r="B28" s="65" t="s">
        <v>25</v>
      </c>
      <c r="C28" s="62">
        <v>0</v>
      </c>
      <c r="D28" s="65" t="s">
        <v>24</v>
      </c>
      <c r="E28" s="62" t="s">
        <v>23</v>
      </c>
      <c r="F28" s="43">
        <f>SUM(L28,N28,P28,R28)</f>
        <v>0.75</v>
      </c>
      <c r="G28" s="76">
        <f>[1]Hoja1!$G$4+[1]Hoja1!$G$16</f>
        <v>1833327.4528761613</v>
      </c>
      <c r="H28" s="62" t="s">
        <v>2</v>
      </c>
      <c r="I28" s="62">
        <v>0</v>
      </c>
      <c r="J28" s="76">
        <v>1972886</v>
      </c>
      <c r="K28" s="39">
        <v>0.25</v>
      </c>
      <c r="L28" s="40">
        <v>0.25</v>
      </c>
      <c r="M28" s="39">
        <v>0.25</v>
      </c>
      <c r="N28" s="40">
        <v>0.25</v>
      </c>
      <c r="O28" s="39">
        <v>0.25</v>
      </c>
      <c r="P28" s="40">
        <v>0.25</v>
      </c>
      <c r="Q28" s="39">
        <v>0.25</v>
      </c>
      <c r="R28" s="60"/>
      <c r="S28" s="75">
        <v>0.75</v>
      </c>
      <c r="T28" s="74" t="s">
        <v>22</v>
      </c>
      <c r="U28" s="74"/>
    </row>
    <row r="29" spans="1:21" s="56" customFormat="1" ht="36" x14ac:dyDescent="0.2">
      <c r="A29" s="77"/>
      <c r="B29" s="65" t="s">
        <v>21</v>
      </c>
      <c r="C29" s="62">
        <v>5</v>
      </c>
      <c r="D29" s="65" t="s">
        <v>20</v>
      </c>
      <c r="E29" s="62" t="s">
        <v>19</v>
      </c>
      <c r="F29" s="40">
        <v>0.75</v>
      </c>
      <c r="G29" s="76"/>
      <c r="H29" s="62" t="s">
        <v>8</v>
      </c>
      <c r="I29" s="62">
        <v>6</v>
      </c>
      <c r="J29" s="76"/>
      <c r="K29" s="60">
        <v>6</v>
      </c>
      <c r="L29" s="60">
        <v>6</v>
      </c>
      <c r="M29" s="60">
        <v>6</v>
      </c>
      <c r="N29" s="60">
        <v>6</v>
      </c>
      <c r="O29" s="60">
        <v>6</v>
      </c>
      <c r="P29" s="60">
        <v>6</v>
      </c>
      <c r="Q29" s="60">
        <v>6</v>
      </c>
      <c r="R29" s="60"/>
      <c r="S29" s="75"/>
      <c r="T29" s="74"/>
      <c r="U29" s="74"/>
    </row>
    <row r="30" spans="1:21" s="4" customFormat="1" ht="12.75" x14ac:dyDescent="0.2">
      <c r="A30" s="51"/>
      <c r="B30" s="50"/>
      <c r="C30" s="46"/>
      <c r="D30" s="50"/>
      <c r="E30" s="46"/>
      <c r="F30" s="46"/>
      <c r="G30" s="49"/>
      <c r="H30" s="46"/>
      <c r="I30" s="46"/>
      <c r="J30" s="46"/>
      <c r="K30" s="48"/>
      <c r="L30" s="48"/>
      <c r="M30" s="48"/>
      <c r="N30" s="48"/>
      <c r="O30" s="48"/>
      <c r="P30" s="48"/>
      <c r="Q30" s="48"/>
      <c r="R30" s="48"/>
      <c r="S30" s="47"/>
      <c r="T30" s="46"/>
      <c r="U30" s="46"/>
    </row>
    <row r="31" spans="1:21" s="56" customFormat="1" ht="48" x14ac:dyDescent="0.2">
      <c r="A31" s="73" t="s">
        <v>18</v>
      </c>
      <c r="B31" s="65" t="s">
        <v>17</v>
      </c>
      <c r="C31" s="62">
        <v>0</v>
      </c>
      <c r="D31" s="65" t="s">
        <v>16</v>
      </c>
      <c r="E31" s="62">
        <v>0</v>
      </c>
      <c r="F31" s="40">
        <v>0.75</v>
      </c>
      <c r="G31" s="72">
        <f>[1]Hoja1!$G$15+[1]Hoja1!$G$21</f>
        <v>2025349.040715626</v>
      </c>
      <c r="H31" s="71" t="s">
        <v>2</v>
      </c>
      <c r="I31" s="62">
        <v>0</v>
      </c>
      <c r="J31" s="70">
        <v>1286629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/>
      <c r="S31" s="69">
        <v>0.75</v>
      </c>
      <c r="T31" s="68" t="s">
        <v>15</v>
      </c>
      <c r="U31" s="67"/>
    </row>
    <row r="32" spans="1:21" s="56" customFormat="1" ht="12.75" x14ac:dyDescent="0.2">
      <c r="A32" s="66"/>
      <c r="B32" s="65" t="s">
        <v>14</v>
      </c>
      <c r="C32" s="62">
        <v>0</v>
      </c>
      <c r="D32" s="65" t="s">
        <v>13</v>
      </c>
      <c r="E32" s="62">
        <v>8</v>
      </c>
      <c r="F32" s="40">
        <v>0.75</v>
      </c>
      <c r="G32" s="64"/>
      <c r="H32" s="63"/>
      <c r="I32" s="62">
        <v>6</v>
      </c>
      <c r="J32" s="61"/>
      <c r="K32" s="60">
        <v>2</v>
      </c>
      <c r="L32" s="60">
        <v>2</v>
      </c>
      <c r="M32" s="60">
        <v>2</v>
      </c>
      <c r="N32" s="60">
        <v>2</v>
      </c>
      <c r="O32" s="60">
        <v>2</v>
      </c>
      <c r="P32" s="60">
        <v>2</v>
      </c>
      <c r="Q32" s="60">
        <v>2</v>
      </c>
      <c r="R32" s="60"/>
      <c r="S32" s="59"/>
      <c r="T32" s="58"/>
      <c r="U32" s="57"/>
    </row>
    <row r="33" spans="1:26" s="4" customFormat="1" ht="12.75" x14ac:dyDescent="0.2">
      <c r="A33" s="51"/>
      <c r="B33" s="50"/>
      <c r="C33" s="46"/>
      <c r="D33" s="50"/>
      <c r="E33" s="46"/>
      <c r="F33" s="46"/>
      <c r="G33" s="49"/>
      <c r="H33" s="46"/>
      <c r="I33" s="46"/>
      <c r="J33" s="49"/>
      <c r="K33" s="48"/>
      <c r="L33" s="48"/>
      <c r="M33" s="48"/>
      <c r="N33" s="48"/>
      <c r="O33" s="48"/>
      <c r="P33" s="48"/>
      <c r="Q33" s="48"/>
      <c r="R33" s="48"/>
      <c r="S33" s="47"/>
      <c r="T33" s="46"/>
      <c r="U33" s="46"/>
    </row>
    <row r="34" spans="1:26" s="4" customFormat="1" ht="51" x14ac:dyDescent="0.2">
      <c r="A34" s="45" t="s">
        <v>12</v>
      </c>
      <c r="B34" s="35" t="s">
        <v>11</v>
      </c>
      <c r="C34" s="29">
        <v>0</v>
      </c>
      <c r="D34" s="55" t="s">
        <v>10</v>
      </c>
      <c r="E34" s="29" t="s">
        <v>9</v>
      </c>
      <c r="F34" s="54">
        <v>1</v>
      </c>
      <c r="G34" s="53">
        <f>[1]Hoja1!$G$3</f>
        <v>13026799.125</v>
      </c>
      <c r="H34" s="41" t="s">
        <v>8</v>
      </c>
      <c r="I34" s="41">
        <v>1500</v>
      </c>
      <c r="J34" s="52">
        <v>6165000</v>
      </c>
      <c r="K34" s="38">
        <v>750</v>
      </c>
      <c r="L34" s="38">
        <v>750</v>
      </c>
      <c r="M34" s="38">
        <v>750</v>
      </c>
      <c r="N34" s="38">
        <v>750</v>
      </c>
      <c r="O34" s="38">
        <v>0</v>
      </c>
      <c r="P34" s="38">
        <v>0</v>
      </c>
      <c r="Q34" s="38">
        <v>0</v>
      </c>
      <c r="R34" s="38"/>
      <c r="S34" s="37">
        <v>0.75</v>
      </c>
      <c r="T34" s="36" t="s">
        <v>7</v>
      </c>
      <c r="U34" s="36"/>
    </row>
    <row r="35" spans="1:26" s="4" customFormat="1" ht="12.75" x14ac:dyDescent="0.2">
      <c r="A35" s="51"/>
      <c r="B35" s="50"/>
      <c r="C35" s="46"/>
      <c r="D35" s="50"/>
      <c r="E35" s="46"/>
      <c r="F35" s="46"/>
      <c r="G35" s="49"/>
      <c r="H35" s="46"/>
      <c r="I35" s="46"/>
      <c r="J35" s="46"/>
      <c r="K35" s="48"/>
      <c r="L35" s="48"/>
      <c r="M35" s="48"/>
      <c r="N35" s="48"/>
      <c r="O35" s="48"/>
      <c r="P35" s="48"/>
      <c r="Q35" s="48"/>
      <c r="R35" s="48"/>
      <c r="S35" s="47"/>
      <c r="T35" s="46"/>
      <c r="U35" s="46"/>
    </row>
    <row r="36" spans="1:26" s="4" customFormat="1" ht="89.25" x14ac:dyDescent="0.2">
      <c r="A36" s="45" t="s">
        <v>6</v>
      </c>
      <c r="B36" s="35" t="s">
        <v>5</v>
      </c>
      <c r="C36" s="29">
        <v>65</v>
      </c>
      <c r="D36" s="44" t="s">
        <v>4</v>
      </c>
      <c r="E36" s="41" t="s">
        <v>3</v>
      </c>
      <c r="F36" s="43">
        <f>SUM(L36,N36,P36,R36)</f>
        <v>0.75</v>
      </c>
      <c r="G36" s="42">
        <v>210347376</v>
      </c>
      <c r="H36" s="41" t="s">
        <v>2</v>
      </c>
      <c r="I36" s="37">
        <v>0.15</v>
      </c>
      <c r="J36" s="29">
        <v>2541143557</v>
      </c>
      <c r="K36" s="39">
        <v>0.25</v>
      </c>
      <c r="L36" s="40">
        <v>0.25</v>
      </c>
      <c r="M36" s="39">
        <v>0.25</v>
      </c>
      <c r="N36" s="40">
        <v>0.25</v>
      </c>
      <c r="O36" s="39">
        <v>0.25</v>
      </c>
      <c r="P36" s="40">
        <v>0.25</v>
      </c>
      <c r="Q36" s="39">
        <v>0.25</v>
      </c>
      <c r="R36" s="38"/>
      <c r="S36" s="37">
        <v>0.75</v>
      </c>
      <c r="T36" s="36" t="s">
        <v>1</v>
      </c>
      <c r="U36" s="36"/>
    </row>
    <row r="37" spans="1:26" s="4" customFormat="1" ht="12.75" x14ac:dyDescent="0.2">
      <c r="A37" s="34"/>
      <c r="B37" s="35"/>
      <c r="C37" s="30"/>
      <c r="D37" s="34"/>
      <c r="E37" s="30"/>
      <c r="F37" s="33">
        <f>SUM(F8,F9,F11,F12,F13,F14,F16,F18,F20,F22,F23,F24,F25,F26,F28,F29,F31,F32,F34,F36)/20</f>
        <v>0.76249999999999996</v>
      </c>
      <c r="G37" s="31">
        <f>SUM(G8,G11,G16,G18,G20,G22,G28,G31,G34,G36)</f>
        <v>312119999.86446744</v>
      </c>
      <c r="H37" s="30"/>
      <c r="I37" s="30"/>
      <c r="J37" s="32">
        <f>SUM(J8:J36)</f>
        <v>2611480641</v>
      </c>
      <c r="K37" s="31"/>
      <c r="L37" s="30"/>
      <c r="M37" s="30"/>
      <c r="N37" s="30"/>
      <c r="O37" s="30"/>
      <c r="P37" s="30"/>
      <c r="Q37" s="30"/>
      <c r="R37" s="30"/>
      <c r="S37" s="30"/>
      <c r="T37" s="29"/>
      <c r="U37" s="29"/>
    </row>
    <row r="38" spans="1:26" s="4" customFormat="1" ht="12.75" x14ac:dyDescent="0.2">
      <c r="B38" s="8"/>
      <c r="C38" s="7"/>
      <c r="E38" s="7"/>
      <c r="F38" s="7"/>
      <c r="G38" s="7"/>
      <c r="H38" s="7"/>
      <c r="I38" s="7"/>
      <c r="J38" s="6"/>
      <c r="K38" s="7"/>
      <c r="L38" s="7"/>
      <c r="M38" s="7"/>
      <c r="N38" s="7"/>
      <c r="O38" s="7"/>
      <c r="P38" s="7"/>
      <c r="Q38" s="7"/>
      <c r="R38" s="7"/>
      <c r="S38" s="7"/>
      <c r="T38" s="6"/>
      <c r="U38" s="6"/>
      <c r="V38" s="5"/>
      <c r="W38" s="5"/>
    </row>
    <row r="39" spans="1:26" s="4" customFormat="1" x14ac:dyDescent="0.2">
      <c r="B39" s="27"/>
      <c r="C39" s="27"/>
      <c r="D39" s="27"/>
      <c r="E39" s="28"/>
      <c r="F39" s="27"/>
      <c r="G39" s="27"/>
      <c r="H39" s="27"/>
      <c r="I39" s="27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6"/>
      <c r="U39" s="26"/>
      <c r="V39" s="25"/>
      <c r="W39" s="25"/>
      <c r="X39" s="25"/>
      <c r="Y39" s="24"/>
      <c r="Z39" s="5"/>
    </row>
    <row r="40" spans="1:26" s="4" customFormat="1" ht="12.75" x14ac:dyDescent="0.2">
      <c r="B40" s="23"/>
      <c r="C40" s="22"/>
      <c r="D40" s="21"/>
      <c r="E40" s="20"/>
      <c r="F40" s="20"/>
      <c r="G40" s="20"/>
      <c r="H40" s="20"/>
      <c r="I40" s="19"/>
      <c r="J40" s="18"/>
      <c r="K40" s="19"/>
      <c r="L40" s="19"/>
      <c r="M40" s="19"/>
      <c r="N40" s="19"/>
      <c r="O40" s="19"/>
      <c r="P40" s="19"/>
      <c r="Q40" s="19"/>
      <c r="R40" s="19"/>
      <c r="S40" s="19"/>
      <c r="T40" s="18"/>
      <c r="U40" s="18"/>
      <c r="V40" s="9"/>
      <c r="W40" s="9"/>
      <c r="X40" s="9"/>
      <c r="Y40" s="9"/>
      <c r="Z40" s="5"/>
    </row>
    <row r="41" spans="1:26" s="4" customFormat="1" ht="12.75" x14ac:dyDescent="0.2">
      <c r="B41" s="17" t="s">
        <v>0</v>
      </c>
      <c r="C41" s="17"/>
      <c r="D41" s="17"/>
      <c r="E41" s="16"/>
      <c r="F41" s="15"/>
      <c r="G41" s="15"/>
      <c r="H41" s="14"/>
      <c r="I41" s="13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2"/>
      <c r="U41" s="11"/>
      <c r="V41" s="10"/>
      <c r="W41" s="9"/>
      <c r="X41" s="9"/>
      <c r="Y41" s="9"/>
      <c r="Z41" s="5"/>
    </row>
    <row r="42" spans="1:26" s="4" customFormat="1" ht="12.75" x14ac:dyDescent="0.2">
      <c r="B42" s="8"/>
      <c r="C42" s="7"/>
      <c r="E42" s="7"/>
      <c r="F42" s="7"/>
      <c r="G42" s="7"/>
      <c r="H42" s="7"/>
      <c r="I42" s="7"/>
      <c r="J42" s="6"/>
      <c r="K42" s="7"/>
      <c r="L42" s="7"/>
      <c r="M42" s="7"/>
      <c r="N42" s="7"/>
      <c r="O42" s="7"/>
      <c r="P42" s="7"/>
      <c r="Q42" s="7"/>
      <c r="R42" s="7"/>
      <c r="S42" s="7"/>
      <c r="T42" s="6"/>
      <c r="U42" s="6"/>
      <c r="V42" s="5"/>
      <c r="W42" s="5"/>
      <c r="X42" s="5"/>
      <c r="Y42" s="5"/>
      <c r="Z42" s="5"/>
    </row>
    <row r="43" spans="1:26" s="4" customFormat="1" ht="12.75" x14ac:dyDescent="0.2">
      <c r="B43" s="8"/>
      <c r="C43" s="7"/>
      <c r="E43" s="7"/>
      <c r="F43" s="7"/>
      <c r="G43" s="7"/>
      <c r="H43" s="7"/>
      <c r="I43" s="7"/>
      <c r="J43" s="6"/>
      <c r="K43" s="7"/>
      <c r="L43" s="7"/>
      <c r="M43" s="7"/>
      <c r="N43" s="7"/>
      <c r="O43" s="7"/>
      <c r="P43" s="7"/>
      <c r="Q43" s="7"/>
      <c r="R43" s="7"/>
      <c r="S43" s="7"/>
      <c r="T43" s="6"/>
      <c r="U43" s="6"/>
      <c r="X43" s="5"/>
      <c r="Y43" s="5"/>
      <c r="Z43" s="5"/>
    </row>
  </sheetData>
  <mergeCells count="55">
    <mergeCell ref="T34:U34"/>
    <mergeCell ref="T36:U36"/>
    <mergeCell ref="E40:H40"/>
    <mergeCell ref="B41:D41"/>
    <mergeCell ref="E41:H41"/>
    <mergeCell ref="A31:A32"/>
    <mergeCell ref="G31:G32"/>
    <mergeCell ref="H31:H32"/>
    <mergeCell ref="J31:J32"/>
    <mergeCell ref="S31:S32"/>
    <mergeCell ref="T31:U32"/>
    <mergeCell ref="T27:U27"/>
    <mergeCell ref="A28:A29"/>
    <mergeCell ref="G28:G29"/>
    <mergeCell ref="J28:J29"/>
    <mergeCell ref="S28:S29"/>
    <mergeCell ref="T28:U29"/>
    <mergeCell ref="T21:U21"/>
    <mergeCell ref="A22:A26"/>
    <mergeCell ref="G22:G26"/>
    <mergeCell ref="J22:J26"/>
    <mergeCell ref="S22:S26"/>
    <mergeCell ref="T22:U26"/>
    <mergeCell ref="T15:U15"/>
    <mergeCell ref="T16:U16"/>
    <mergeCell ref="T17:U17"/>
    <mergeCell ref="T18:U18"/>
    <mergeCell ref="T19:U19"/>
    <mergeCell ref="T20:U20"/>
    <mergeCell ref="T10:U10"/>
    <mergeCell ref="A11:A14"/>
    <mergeCell ref="G11:G14"/>
    <mergeCell ref="J11:J14"/>
    <mergeCell ref="S11:S14"/>
    <mergeCell ref="T11:U14"/>
    <mergeCell ref="M6:N6"/>
    <mergeCell ref="O6:P6"/>
    <mergeCell ref="Q6:R6"/>
    <mergeCell ref="S6:S7"/>
    <mergeCell ref="T6:U6"/>
    <mergeCell ref="A8:A9"/>
    <mergeCell ref="G8:G9"/>
    <mergeCell ref="J8:J9"/>
    <mergeCell ref="S8:S9"/>
    <mergeCell ref="T8:U9"/>
    <mergeCell ref="B1:S3"/>
    <mergeCell ref="A4:H4"/>
    <mergeCell ref="A5:H5"/>
    <mergeCell ref="A6:A7"/>
    <mergeCell ref="B6:B7"/>
    <mergeCell ref="D6:D7"/>
    <mergeCell ref="G6:G7"/>
    <mergeCell ref="H6:H7"/>
    <mergeCell ref="J6:J7"/>
    <mergeCell ref="K6:L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2014-03-10T19:29:07Z</dcterms:created>
  <dcterms:modified xsi:type="dcterms:W3CDTF">2014-03-10T19:29:20Z</dcterms:modified>
</cp:coreProperties>
</file>