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DUCACIÓN" sheetId="1" r:id="rId1"/>
  </sheets>
  <calcPr calcId="145621"/>
</workbook>
</file>

<file path=xl/calcChain.xml><?xml version="1.0" encoding="utf-8"?>
<calcChain xmlns="http://schemas.openxmlformats.org/spreadsheetml/2006/main">
  <c r="S16" i="1" l="1"/>
  <c r="F16" i="1" s="1"/>
  <c r="S17" i="1"/>
  <c r="F17" i="1" s="1"/>
  <c r="S18" i="1"/>
  <c r="F18" i="1" s="1"/>
  <c r="S19" i="1"/>
  <c r="R19" i="1" s="1"/>
  <c r="S20" i="1"/>
  <c r="R20" i="1" s="1"/>
  <c r="S21" i="1"/>
  <c r="R21" i="1" s="1"/>
  <c r="R24" i="1"/>
  <c r="S24" i="1"/>
  <c r="F24" i="1" s="1"/>
  <c r="R25" i="1"/>
  <c r="S25" i="1"/>
  <c r="R26" i="1"/>
  <c r="S26" i="1"/>
  <c r="S30" i="1"/>
  <c r="F30" i="1" s="1"/>
  <c r="S31" i="1"/>
  <c r="R31" i="1" s="1"/>
  <c r="R32" i="1"/>
  <c r="S32" i="1"/>
  <c r="F32" i="1" s="1"/>
  <c r="S33" i="1"/>
  <c r="F33" i="1" s="1"/>
  <c r="S34" i="1"/>
  <c r="R34" i="1" s="1"/>
  <c r="S35" i="1"/>
  <c r="R35" i="1" s="1"/>
  <c r="G36" i="1"/>
  <c r="T36" i="1"/>
  <c r="R33" i="1" l="1"/>
  <c r="R30" i="1"/>
  <c r="R18" i="1"/>
  <c r="R36" i="1" s="1"/>
  <c r="V17" i="1"/>
  <c r="V16" i="1"/>
  <c r="V36" i="1" s="1"/>
</calcChain>
</file>

<file path=xl/comments1.xml><?xml version="1.0" encoding="utf-8"?>
<comments xmlns="http://schemas.openxmlformats.org/spreadsheetml/2006/main">
  <authors>
    <author>ALCALDIA MUNICIPAL GUATAPE</author>
  </authors>
  <commentList>
    <comment ref="G16" authorId="0">
      <text>
        <r>
          <rPr>
            <b/>
            <sz val="8"/>
            <color indexed="81"/>
            <rFont val="Tahoma"/>
            <family val="2"/>
          </rPr>
          <t>ALCALDIA MUNICIPAL GUATAPE:</t>
        </r>
        <r>
          <rPr>
            <sz val="8"/>
            <color indexed="81"/>
            <rFont val="Tahoma"/>
            <family val="2"/>
          </rPr>
          <t xml:space="preserve">
100 VIVENDAS CONSTRUIDAS</t>
        </r>
      </text>
    </comment>
  </commentList>
</comments>
</file>

<file path=xl/sharedStrings.xml><?xml version="1.0" encoding="utf-8"?>
<sst xmlns="http://schemas.openxmlformats.org/spreadsheetml/2006/main" count="138" uniqueCount="98">
  <si>
    <t>Disponibilidad presupuestal municipio.</t>
  </si>
  <si>
    <t>Estudiantes beneficiados/estudiantes proyectados</t>
  </si>
  <si>
    <t>100% de estudiantes beneficiarios de la Residencia Estudiantil Campesina</t>
  </si>
  <si>
    <t>Continuido el apoyo a la Residencia Estudiantil Campesina</t>
  </si>
  <si>
    <t>Subsidio estudiantes universitarios, gira a Cartagena, subsidio estudiantes àrea rural para transporte.</t>
  </si>
  <si>
    <t>Disponibilidad Presupuestal municipal - Secretaría de Educación Departamental</t>
  </si>
  <si>
    <t>estudiantes apoyados/estudiantes proyectados</t>
  </si>
  <si>
    <t>100% de los estudiantes destacados apoyados</t>
  </si>
  <si>
    <t>Apoyados los estudiantes con dificultades econòmicas que se destaquen en el saber, aprender o actuar.</t>
  </si>
  <si>
    <t xml:space="preserve">se han dado subsidios escolares para estidiantes con bajors recursos </t>
  </si>
  <si>
    <t>estudiantes beneficiados / estudiantes proyectados</t>
  </si>
  <si>
    <t>950 Estudiantes beneficiados</t>
  </si>
  <si>
    <t>Continuidad para los subsidios escolares de los estudiantes</t>
  </si>
  <si>
    <t>se continua con el grupo de pedagogos escolares</t>
  </si>
  <si>
    <t>pedagogas contratadas/pedagogas proyectadas</t>
  </si>
  <si>
    <t>Nùmero de pedagodas contratadas</t>
  </si>
  <si>
    <t>Fortalecido y continuado el grupo de pedagogas escolares</t>
  </si>
  <si>
    <t>Disponibilidad Presupuestal municipal - Secreatría de Educación Departamental</t>
  </si>
  <si>
    <t>Centros educativos intervenidos/centros educativos proyectados</t>
  </si>
  <si>
    <t>Un centro educativo atendido</t>
  </si>
  <si>
    <t>Realizadas obras de ampliaciòn mejoramiento y dotaciòn de establecimientos educativos urbanos y rurales.</t>
  </si>
  <si>
    <t>Mantenimiento y dotaciòn centros educativos rurales</t>
  </si>
  <si>
    <t>Secretaría de educación creada</t>
  </si>
  <si>
    <t>6 centros educativos intervenidos</t>
  </si>
  <si>
    <t>Mejoramiento de la calidad de la educaciòn media.</t>
  </si>
  <si>
    <t>3.1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</si>
  <si>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</si>
  <si>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</si>
  <si>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</si>
  <si>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</si>
  <si>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</si>
  <si>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</si>
  <si>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</si>
  <si>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DESCRIPCIÓN</t>
  </si>
  <si>
    <t>DESTINAR RECURSOS ECONÓMICOS PARA FORTALECER EL ACCESO AL SISTEMA EDUCATIVO</t>
  </si>
  <si>
    <t>% DE EJECUCIÓN</t>
  </si>
  <si>
    <t>INDICADORES VERIFICABLES OBJETIVAMENTE</t>
  </si>
  <si>
    <t>META</t>
  </si>
  <si>
    <t>RESULTADO 3.</t>
  </si>
  <si>
    <t>Se ejecutò a travès de contratos de prestaciòn de servicios, Conrado Giraldo y Edwin Guarin.</t>
  </si>
  <si>
    <t>Utilizaciòn de los sistemas de informaciòn ambiental potenciados y/o utilizaciònd e los sistemas de informaciòn proyectados.</t>
  </si>
  <si>
    <t>100% de los sistemas de informaciòn ambiental y geogràfica utilizados</t>
  </si>
  <si>
    <t>Potenciada la utilizaciòn de los sistemas de informaciòn ambiental y geogràfica.</t>
  </si>
  <si>
    <t>la biblioteca Municipal obtuvo un premio a la gestion</t>
  </si>
  <si>
    <t>Servicios de la biblioteca fortalecidos / servicios de la biblioteca proyectados</t>
  </si>
  <si>
    <t>Servicios de la Biblioteca Fortalecidos</t>
  </si>
  <si>
    <t>Fortalecidos los servicios de la biblioteca municipal para el área urbana y rural del municipio</t>
  </si>
  <si>
    <t>2.2</t>
  </si>
  <si>
    <t>Se han fortalecido las salas de computo ,  con Interet Antioquia Virtual, se dotaron las salas con computadores</t>
  </si>
  <si>
    <t>Secretaría de Educación Departamental - Disponibilidad Presupuestal municipal</t>
  </si>
  <si>
    <t>Salas de computo fortalecidas / salas de computo proyectadas</t>
  </si>
  <si>
    <t>3 Salas de computo fortalecidas</t>
  </si>
  <si>
    <t>Impulsada la conectividad, el uso de la tecnología, los computadores, el internet en los procesos educativos</t>
  </si>
  <si>
    <t>2.1</t>
  </si>
  <si>
    <t>MEJORAR LAS CONDICIONES DE ACCESO  A MEDIOS INFORMÁTICOS</t>
  </si>
  <si>
    <t>RESULTADO 2.</t>
  </si>
  <si>
    <t>Plan educativo formulado/plan educativo proyectado</t>
  </si>
  <si>
    <t>Plan Educativo Formulado</t>
  </si>
  <si>
    <t>Formular el Plan Educativo Municipal</t>
  </si>
  <si>
    <t>programas implementados /programas proyectados</t>
  </si>
  <si>
    <t>2 programas implementados</t>
  </si>
  <si>
    <t>Impllementar programas pre-icfes y pre-universitarios.</t>
  </si>
  <si>
    <t>Apoyo brindado a travès de las coreografìas; exposiciòn San Juan del Puerto-España Promociòn Municipio de Guatapè.</t>
  </si>
  <si>
    <t>Ferias realizadas / ferias exposiciones proyectadas</t>
  </si>
  <si>
    <t>4 ferias y exposiciones realizadas</t>
  </si>
  <si>
    <t>Apoyados procesos sobre investigaciòn, ciencia y creatividad, dinamizados en ferias y exposiciones.</t>
  </si>
  <si>
    <t>se han realizado gestiones con El tecnologico de antioquia, Pascual bravo, la unad y el sena, entidades para la formacion en educacion superior</t>
  </si>
  <si>
    <t>Luis Pancracio Parra</t>
  </si>
  <si>
    <t>disponibilidad presupuestal municipal</t>
  </si>
  <si>
    <t>Universidades contactadas / universidades proyectadas</t>
  </si>
  <si>
    <t>3 Universidades contactadas</t>
  </si>
  <si>
    <t>Realizadas gestiones con universidades públicas y privadas para el acceso a la educación superior en el municipio</t>
  </si>
  <si>
    <t>1.3</t>
  </si>
  <si>
    <t>Institución educativa nuestra señora del pilar - disponibilidad presupuestal municipal</t>
  </si>
  <si>
    <t>Cátedra implementada / cátedra proyectada</t>
  </si>
  <si>
    <t>Càtedra Implementada</t>
  </si>
  <si>
    <t>Implementada la cátedra de civismo, urbanidad, ètica y valores en la Institución Educativa</t>
  </si>
  <si>
    <t>1.2</t>
  </si>
  <si>
    <t>Convenios firmados (Secreatría de educación Dptal - SENA - Secretaría de Competitividad y productividad</t>
  </si>
  <si>
    <t>Modalidades creadas / modalidades proyectadas</t>
  </si>
  <si>
    <t>Bachillerato Diversificado</t>
  </si>
  <si>
    <t>Diversificado el bachillerato con énfasis en turismo, idiomas, historia local y/o una modalidad técnica</t>
  </si>
  <si>
    <t>1.1</t>
  </si>
  <si>
    <t>INDICADOR</t>
  </si>
  <si>
    <t>IMPLEMENTAR PROCESOS DE DIVERSIFICACIÓN EDUCATIVA</t>
  </si>
  <si>
    <t>EJECUTADO</t>
  </si>
  <si>
    <t>PROGRAMADO</t>
  </si>
  <si>
    <t>RESULTADO 1.</t>
  </si>
  <si>
    <t xml:space="preserve">FORTALECER LOS PROGRAMAS  DE CAPACITACIÒN Y BRINDAR CONDICIONES PARA AUMENTAR LA PRESTACIÒN DE SERVICIOS EDUCATIVOS EN EL MUNICIPIO DE GUATAPÉ </t>
  </si>
  <si>
    <t>OBJETIVO ESPECIFICO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</si>
  <si>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</si>
  <si>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</si>
  <si>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EVIDENCIAS</t>
  </si>
  <si>
    <t>GESTION EN EDUCACIÓN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</si>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</sst>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</numFmts>
  <fonts count="19" x14ac:knownFonts="1">
    <font>
      <sz val="11"/>
      <name val="Tahom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name val="Tahoma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1"/>
      <color indexed="10"/>
      <name val="Verdana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3"/>
    <xf numFmtId="164" fontId="1" fillId="0" borderId="0" xfId="4" applyNumberFormat="1" applyFont="1"/>
    <xf numFmtId="164" fontId="1" fillId="0" borderId="0" xfId="3" applyNumberFormat="1"/>
    <xf numFmtId="0" fontId="2" fillId="0" borderId="1" xfId="3" applyFont="1" applyBorder="1"/>
    <xf numFmtId="0" fontId="1" fillId="0" borderId="1" xfId="3" applyBorder="1"/>
    <xf numFmtId="164" fontId="1" fillId="0" borderId="1" xfId="3" applyNumberFormat="1" applyBorder="1"/>
    <xf numFmtId="9" fontId="1" fillId="0" borderId="1" xfId="3" applyNumberFormat="1" applyBorder="1"/>
    <xf numFmtId="164" fontId="1" fillId="0" borderId="1" xfId="4" applyNumberFormat="1" applyFont="1" applyBorder="1"/>
    <xf numFmtId="0" fontId="1" fillId="0" borderId="1" xfId="3" applyBorder="1" applyAlignment="1">
      <alignment wrapText="1"/>
    </xf>
    <xf numFmtId="0" fontId="3" fillId="0" borderId="2" xfId="3" applyFont="1" applyBorder="1" applyAlignment="1">
      <alignment vertical="center"/>
    </xf>
    <xf numFmtId="164" fontId="4" fillId="2" borderId="1" xfId="5" applyNumberFormat="1" applyFont="1" applyFill="1" applyBorder="1" applyAlignment="1">
      <alignment vertical="center" wrapText="1"/>
    </xf>
    <xf numFmtId="166" fontId="3" fillId="0" borderId="1" xfId="1" applyNumberFormat="1" applyFont="1" applyBorder="1" applyAlignment="1">
      <alignment vertical="center"/>
    </xf>
    <xf numFmtId="9" fontId="4" fillId="0" borderId="3" xfId="2" applyNumberFormat="1" applyFont="1" applyBorder="1" applyAlignment="1">
      <alignment vertical="center"/>
    </xf>
    <xf numFmtId="165" fontId="3" fillId="0" borderId="3" xfId="1" applyFont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9" fontId="4" fillId="0" borderId="1" xfId="6" applyNumberFormat="1" applyFont="1" applyBorder="1" applyAlignment="1">
      <alignment horizontal="center" vertical="center"/>
    </xf>
    <xf numFmtId="0" fontId="4" fillId="0" borderId="1" xfId="7" applyFont="1" applyFill="1" applyBorder="1" applyAlignment="1">
      <alignment vertical="center" wrapText="1"/>
    </xf>
    <xf numFmtId="0" fontId="4" fillId="0" borderId="3" xfId="8" applyFont="1" applyFill="1" applyBorder="1" applyAlignment="1">
      <alignment vertical="center" wrapText="1"/>
    </xf>
    <xf numFmtId="0" fontId="4" fillId="2" borderId="1" xfId="7" applyFont="1" applyFill="1" applyBorder="1" applyAlignment="1">
      <alignment vertical="center" wrapText="1"/>
    </xf>
    <xf numFmtId="0" fontId="7" fillId="3" borderId="1" xfId="7" applyFont="1" applyFill="1" applyBorder="1" applyAlignment="1">
      <alignment horizontal="center" vertical="center" wrapText="1"/>
    </xf>
    <xf numFmtId="3" fontId="1" fillId="0" borderId="1" xfId="3" applyNumberFormat="1" applyBorder="1" applyAlignment="1">
      <alignment horizontal="right"/>
    </xf>
    <xf numFmtId="0" fontId="4" fillId="0" borderId="1" xfId="7" applyFont="1" applyFill="1" applyBorder="1" applyAlignment="1">
      <alignment horizontal="left" vertical="center" wrapText="1"/>
    </xf>
    <xf numFmtId="164" fontId="8" fillId="0" borderId="1" xfId="5" applyNumberFormat="1" applyFont="1" applyFill="1" applyBorder="1" applyAlignment="1">
      <alignment vertical="center" wrapText="1"/>
    </xf>
    <xf numFmtId="0" fontId="8" fillId="2" borderId="1" xfId="7" applyFont="1" applyFill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164" fontId="3" fillId="0" borderId="1" xfId="7" applyNumberFormat="1" applyFont="1" applyBorder="1" applyAlignment="1">
      <alignment horizontal="left" vertical="center"/>
    </xf>
    <xf numFmtId="0" fontId="8" fillId="2" borderId="1" xfId="7" applyFont="1" applyFill="1" applyBorder="1" applyAlignment="1">
      <alignment horizontal="left" vertical="center" wrapText="1"/>
    </xf>
    <xf numFmtId="0" fontId="8" fillId="2" borderId="1" xfId="7" applyFont="1" applyFill="1" applyBorder="1" applyAlignment="1">
      <alignment horizontal="right" vertical="center" wrapText="1"/>
    </xf>
    <xf numFmtId="3" fontId="3" fillId="0" borderId="1" xfId="3" applyNumberFormat="1" applyFont="1" applyBorder="1" applyAlignment="1">
      <alignment vertical="center"/>
    </xf>
    <xf numFmtId="0" fontId="9" fillId="4" borderId="2" xfId="8" applyFont="1" applyFill="1" applyBorder="1" applyAlignment="1">
      <alignment horizontal="center" vertical="center" wrapText="1"/>
    </xf>
    <xf numFmtId="0" fontId="9" fillId="4" borderId="1" xfId="8" applyFont="1" applyFill="1" applyBorder="1" applyAlignment="1">
      <alignment horizontal="center" vertical="center" wrapText="1"/>
    </xf>
    <xf numFmtId="165" fontId="9" fillId="5" borderId="3" xfId="1" applyFont="1" applyFill="1" applyBorder="1" applyAlignment="1">
      <alignment horizontal="center" vertical="center" wrapText="1"/>
    </xf>
    <xf numFmtId="0" fontId="10" fillId="4" borderId="4" xfId="8" applyFont="1" applyFill="1" applyBorder="1" applyAlignment="1">
      <alignment horizontal="center" vertical="center" wrapText="1"/>
    </xf>
    <xf numFmtId="0" fontId="10" fillId="4" borderId="5" xfId="8" applyFont="1" applyFill="1" applyBorder="1" applyAlignment="1">
      <alignment horizontal="center" vertical="center" wrapText="1"/>
    </xf>
    <xf numFmtId="0" fontId="7" fillId="5" borderId="1" xfId="7" applyFont="1" applyFill="1" applyBorder="1" applyAlignment="1">
      <alignment horizontal="center" vertical="center" wrapText="1"/>
    </xf>
    <xf numFmtId="0" fontId="7" fillId="5" borderId="3" xfId="7" applyFont="1" applyFill="1" applyBorder="1" applyAlignment="1">
      <alignment horizontal="center" vertical="center" wrapText="1"/>
    </xf>
    <xf numFmtId="0" fontId="7" fillId="4" borderId="1" xfId="7" applyFont="1" applyFill="1" applyBorder="1" applyAlignment="1">
      <alignment horizontal="center" vertical="center" wrapText="1"/>
    </xf>
    <xf numFmtId="165" fontId="9" fillId="5" borderId="1" xfId="1" applyFont="1" applyFill="1" applyBorder="1" applyAlignment="1">
      <alignment horizontal="center" vertical="center" wrapText="1"/>
    </xf>
    <xf numFmtId="0" fontId="10" fillId="4" borderId="6" xfId="8" applyFont="1" applyFill="1" applyBorder="1" applyAlignment="1">
      <alignment horizontal="center" vertical="center" wrapText="1"/>
    </xf>
    <xf numFmtId="0" fontId="10" fillId="4" borderId="7" xfId="8" applyFont="1" applyFill="1" applyBorder="1" applyAlignment="1">
      <alignment horizontal="center" vertical="center" wrapText="1"/>
    </xf>
    <xf numFmtId="0" fontId="7" fillId="5" borderId="1" xfId="7" applyFont="1" applyFill="1" applyBorder="1" applyAlignment="1">
      <alignment horizontal="center" vertical="center" wrapText="1"/>
    </xf>
    <xf numFmtId="4" fontId="7" fillId="3" borderId="2" xfId="8" applyNumberFormat="1" applyFont="1" applyFill="1" applyBorder="1" applyAlignment="1">
      <alignment horizontal="center" vertical="center" wrapText="1"/>
    </xf>
    <xf numFmtId="4" fontId="7" fillId="3" borderId="1" xfId="8" applyNumberFormat="1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vertical="center"/>
    </xf>
    <xf numFmtId="164" fontId="4" fillId="0" borderId="1" xfId="5" applyNumberFormat="1" applyFont="1" applyFill="1" applyBorder="1" applyAlignment="1">
      <alignment vertical="center" wrapText="1"/>
    </xf>
    <xf numFmtId="0" fontId="10" fillId="6" borderId="3" xfId="8" applyFont="1" applyFill="1" applyBorder="1" applyAlignment="1">
      <alignment horizontal="center" vertical="center" wrapText="1"/>
    </xf>
    <xf numFmtId="0" fontId="10" fillId="6" borderId="8" xfId="8" applyFont="1" applyFill="1" applyBorder="1" applyAlignment="1">
      <alignment horizontal="center" vertical="center" wrapText="1"/>
    </xf>
    <xf numFmtId="4" fontId="7" fillId="3" borderId="1" xfId="8" applyNumberFormat="1" applyFont="1" applyFill="1" applyBorder="1" applyAlignment="1">
      <alignment horizontal="center" vertical="center" wrapText="1"/>
    </xf>
    <xf numFmtId="0" fontId="10" fillId="4" borderId="9" xfId="8" applyFont="1" applyFill="1" applyBorder="1" applyAlignment="1">
      <alignment vertical="center" wrapText="1"/>
    </xf>
    <xf numFmtId="0" fontId="10" fillId="4" borderId="10" xfId="8" applyFont="1" applyFill="1" applyBorder="1" applyAlignment="1">
      <alignment vertical="center" wrapText="1"/>
    </xf>
    <xf numFmtId="0" fontId="7" fillId="7" borderId="1" xfId="7" applyFont="1" applyFill="1" applyBorder="1" applyAlignment="1">
      <alignment horizontal="center" vertical="center" wrapText="1"/>
    </xf>
    <xf numFmtId="0" fontId="10" fillId="6" borderId="11" xfId="8" applyFont="1" applyFill="1" applyBorder="1" applyAlignment="1">
      <alignment horizontal="center" vertical="center" wrapText="1"/>
    </xf>
    <xf numFmtId="0" fontId="11" fillId="5" borderId="1" xfId="7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164" fontId="12" fillId="0" borderId="0" xfId="3" applyNumberFormat="1" applyFont="1" applyAlignment="1">
      <alignment vertical="center"/>
    </xf>
    <xf numFmtId="164" fontId="3" fillId="0" borderId="0" xfId="4" applyNumberFormat="1" applyFont="1" applyAlignment="1">
      <alignment vertical="center"/>
    </xf>
    <xf numFmtId="0" fontId="3" fillId="0" borderId="0" xfId="3" applyFont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5" fillId="0" borderId="2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/>
  </cellXfs>
  <cellStyles count="13">
    <cellStyle name="Euro" xfId="9"/>
    <cellStyle name="Millares" xfId="1" builtinId="3"/>
    <cellStyle name="Millares 2" xfId="10"/>
    <cellStyle name="Millares_Arbol de problemas" xfId="5"/>
    <cellStyle name="Millares_ARBOL DE PROBLEMAS EDUCACIÓN" xfId="4"/>
    <cellStyle name="Normal" xfId="0" builtinId="0"/>
    <cellStyle name="Normal 2" xfId="11"/>
    <cellStyle name="Normal_Arbol de problemas" xfId="7"/>
    <cellStyle name="Normal_ARBOL DE PROBLEMAS EDUCACIÓN" xfId="3"/>
    <cellStyle name="Normal_Arbol de problemas INFRAESTRUCTURA" xfId="8"/>
    <cellStyle name="Normal_Hoja1" xfId="6"/>
    <cellStyle name="Porcentaje" xfId="2" builtinId="5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114300</xdr:rowOff>
    </xdr:from>
    <xdr:ext cx="304800" cy="384752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304800" cy="384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37"/>
  <sheetViews>
    <sheetView tabSelected="1" topLeftCell="A24" zoomScale="66" zoomScaleNormal="66" workbookViewId="0">
      <selection activeCell="A18" sqref="A18"/>
    </sheetView>
  </sheetViews>
  <sheetFormatPr baseColWidth="10" defaultRowHeight="15" x14ac:dyDescent="0.25"/>
  <cols>
    <col min="1" max="1" width="5.25" style="1" customWidth="1"/>
    <col min="2" max="3" width="29.625" style="1" customWidth="1"/>
    <col min="4" max="4" width="17.875" style="1" customWidth="1"/>
    <col min="5" max="5" width="25.625" style="2" customWidth="1"/>
    <col min="6" max="6" width="13.625" style="2" customWidth="1"/>
    <col min="7" max="7" width="18.125" style="1" customWidth="1"/>
    <col min="8" max="8" width="25.125" style="1" customWidth="1"/>
    <col min="9" max="17" width="14.875" style="1" customWidth="1"/>
    <col min="18" max="18" width="14" style="1" customWidth="1"/>
    <col min="19" max="19" width="14.875" style="1" customWidth="1"/>
    <col min="20" max="20" width="19.25" style="1" customWidth="1"/>
    <col min="21" max="22" width="18" style="1" customWidth="1"/>
    <col min="23" max="16384" width="11" style="1"/>
  </cols>
  <sheetData>
    <row r="2" spans="1:22" x14ac:dyDescent="0.25">
      <c r="A2" s="73"/>
      <c r="B2" s="72" t="s">
        <v>97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0"/>
      <c r="U2" s="69" t="s">
        <v>96</v>
      </c>
      <c r="V2" s="59"/>
    </row>
    <row r="3" spans="1:22" x14ac:dyDescent="0.25">
      <c r="A3" s="68"/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5"/>
      <c r="U3" s="60" t="s">
        <v>95</v>
      </c>
      <c r="V3" s="59"/>
    </row>
    <row r="4" spans="1:22" x14ac:dyDescent="0.25">
      <c r="A4" s="64"/>
      <c r="B4" s="6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1"/>
      <c r="U4" s="60" t="s">
        <v>94</v>
      </c>
      <c r="V4" s="59"/>
    </row>
    <row r="6" spans="1:22" ht="26.25" customHeight="1" x14ac:dyDescent="0.25">
      <c r="A6" s="58"/>
      <c r="B6" s="55"/>
      <c r="C6" s="55"/>
      <c r="D6" s="55"/>
      <c r="E6" s="57"/>
      <c r="F6" s="57"/>
      <c r="G6" s="56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8" spans="1:22" ht="18" customHeight="1" x14ac:dyDescent="0.25">
      <c r="A8" s="54" t="s">
        <v>93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3" t="s">
        <v>92</v>
      </c>
    </row>
    <row r="9" spans="1:22" x14ac:dyDescent="0.25">
      <c r="A9" s="52" t="s">
        <v>91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8"/>
    </row>
    <row r="10" spans="1:22" x14ac:dyDescent="0.25">
      <c r="A10" s="41" t="s">
        <v>90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8"/>
    </row>
    <row r="11" spans="1:22" x14ac:dyDescent="0.25">
      <c r="A11" s="52" t="s">
        <v>89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48"/>
    </row>
    <row r="12" spans="1:22" x14ac:dyDescent="0.25">
      <c r="A12" s="41" t="s">
        <v>88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8"/>
    </row>
    <row r="13" spans="1:22" ht="15.75" thickBot="1" x14ac:dyDescent="0.3">
      <c r="A13" s="44" t="s">
        <v>87</v>
      </c>
      <c r="B13" s="44"/>
      <c r="C13" s="44" t="s">
        <v>37</v>
      </c>
      <c r="D13" s="44"/>
      <c r="E13" s="44" t="s">
        <v>36</v>
      </c>
      <c r="F13" s="44"/>
      <c r="G13" s="44"/>
      <c r="H13" s="44"/>
      <c r="I13" s="43" t="s">
        <v>35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8"/>
    </row>
    <row r="14" spans="1:22" ht="15.75" thickBot="1" x14ac:dyDescent="0.3">
      <c r="A14" s="20"/>
      <c r="B14" s="20"/>
      <c r="C14" s="20"/>
      <c r="D14" s="20"/>
      <c r="E14" s="20"/>
      <c r="F14" s="20"/>
      <c r="G14" s="20"/>
      <c r="H14" s="20"/>
      <c r="I14" s="49"/>
      <c r="J14" s="51" t="s">
        <v>86</v>
      </c>
      <c r="K14" s="50" t="s">
        <v>85</v>
      </c>
      <c r="L14" s="51" t="s">
        <v>86</v>
      </c>
      <c r="M14" s="50" t="s">
        <v>85</v>
      </c>
      <c r="N14" s="51" t="s">
        <v>86</v>
      </c>
      <c r="O14" s="50" t="s">
        <v>85</v>
      </c>
      <c r="P14" s="51" t="s">
        <v>86</v>
      </c>
      <c r="Q14" s="50" t="s">
        <v>85</v>
      </c>
      <c r="R14" s="49"/>
      <c r="S14" s="49"/>
      <c r="T14" s="49"/>
      <c r="U14" s="49"/>
      <c r="V14" s="48"/>
    </row>
    <row r="15" spans="1:22" ht="43.5" customHeight="1" thickBot="1" x14ac:dyDescent="0.3">
      <c r="A15" s="41" t="s">
        <v>84</v>
      </c>
      <c r="B15" s="41"/>
      <c r="C15" s="35" t="s">
        <v>33</v>
      </c>
      <c r="D15" s="37" t="s">
        <v>28</v>
      </c>
      <c r="E15" s="35" t="s">
        <v>33</v>
      </c>
      <c r="F15" s="35" t="s">
        <v>83</v>
      </c>
      <c r="G15" s="35" t="s">
        <v>32</v>
      </c>
      <c r="H15" s="35" t="s">
        <v>31</v>
      </c>
      <c r="I15" s="31" t="s">
        <v>30</v>
      </c>
      <c r="J15" s="40">
        <v>2008</v>
      </c>
      <c r="K15" s="39"/>
      <c r="L15" s="40">
        <v>2009</v>
      </c>
      <c r="M15" s="39"/>
      <c r="N15" s="40">
        <v>2010</v>
      </c>
      <c r="O15" s="39"/>
      <c r="P15" s="40">
        <v>2011</v>
      </c>
      <c r="Q15" s="39"/>
      <c r="R15" s="38" t="s">
        <v>29</v>
      </c>
      <c r="S15" s="31" t="s">
        <v>28</v>
      </c>
      <c r="T15" s="31" t="s">
        <v>27</v>
      </c>
      <c r="U15" s="31" t="s">
        <v>26</v>
      </c>
      <c r="V15" s="47"/>
    </row>
    <row r="16" spans="1:22" ht="63.75" x14ac:dyDescent="0.25">
      <c r="A16" s="20" t="s">
        <v>82</v>
      </c>
      <c r="B16" s="17" t="s">
        <v>81</v>
      </c>
      <c r="C16" s="17" t="s">
        <v>80</v>
      </c>
      <c r="D16" s="17">
        <v>1</v>
      </c>
      <c r="E16" s="17" t="s">
        <v>79</v>
      </c>
      <c r="F16" s="18">
        <f>(S16/D16)</f>
        <v>0</v>
      </c>
      <c r="G16" s="46">
        <v>150000000</v>
      </c>
      <c r="H16" s="17" t="s">
        <v>78</v>
      </c>
      <c r="I16" s="16">
        <v>0.75</v>
      </c>
      <c r="J16" s="14">
        <v>0</v>
      </c>
      <c r="K16" s="14"/>
      <c r="L16" s="14">
        <v>0</v>
      </c>
      <c r="M16" s="14"/>
      <c r="N16" s="14"/>
      <c r="O16" s="14"/>
      <c r="P16" s="14"/>
      <c r="Q16" s="14"/>
      <c r="R16" s="13">
        <v>0</v>
      </c>
      <c r="S16" s="12">
        <f>SUM(K16,M16,O16,Q16)</f>
        <v>0</v>
      </c>
      <c r="T16" s="25"/>
      <c r="U16" s="10" t="s">
        <v>67</v>
      </c>
      <c r="V16" s="5">
        <f>(S16/D16)*100</f>
        <v>0</v>
      </c>
    </row>
    <row r="17" spans="1:22" ht="51" x14ac:dyDescent="0.25">
      <c r="A17" s="20" t="s">
        <v>77</v>
      </c>
      <c r="B17" s="17" t="s">
        <v>76</v>
      </c>
      <c r="C17" s="17" t="s">
        <v>75</v>
      </c>
      <c r="D17" s="17">
        <v>1</v>
      </c>
      <c r="E17" s="17" t="s">
        <v>74</v>
      </c>
      <c r="F17" s="18">
        <f>(S17/D17)</f>
        <v>1</v>
      </c>
      <c r="G17" s="46">
        <v>61400000</v>
      </c>
      <c r="H17" s="17" t="s">
        <v>73</v>
      </c>
      <c r="I17" s="16">
        <v>0.75</v>
      </c>
      <c r="J17" s="14">
        <v>0</v>
      </c>
      <c r="K17" s="14"/>
      <c r="L17" s="14">
        <v>0</v>
      </c>
      <c r="M17" s="14"/>
      <c r="N17" s="14">
        <v>1</v>
      </c>
      <c r="O17" s="14">
        <v>1</v>
      </c>
      <c r="P17" s="14"/>
      <c r="Q17" s="14"/>
      <c r="R17" s="13">
        <v>1</v>
      </c>
      <c r="S17" s="12">
        <f>SUM(K17,M17,O17,Q17)</f>
        <v>1</v>
      </c>
      <c r="T17" s="25"/>
      <c r="U17" s="10" t="s">
        <v>67</v>
      </c>
      <c r="V17" s="5">
        <f>(S17/D17)*100</f>
        <v>100</v>
      </c>
    </row>
    <row r="18" spans="1:22" ht="123" customHeight="1" x14ac:dyDescent="0.25">
      <c r="A18" s="20" t="s">
        <v>72</v>
      </c>
      <c r="B18" s="17" t="s">
        <v>71</v>
      </c>
      <c r="C18" s="17" t="s">
        <v>70</v>
      </c>
      <c r="D18" s="17">
        <v>3</v>
      </c>
      <c r="E18" s="17" t="s">
        <v>69</v>
      </c>
      <c r="F18" s="18">
        <f>(S18/D18)</f>
        <v>1</v>
      </c>
      <c r="G18" s="46">
        <v>2000000</v>
      </c>
      <c r="H18" s="17" t="s">
        <v>68</v>
      </c>
      <c r="I18" s="16">
        <v>0.75</v>
      </c>
      <c r="J18" s="15">
        <v>1</v>
      </c>
      <c r="K18" s="14">
        <v>1</v>
      </c>
      <c r="L18" s="15">
        <v>1</v>
      </c>
      <c r="M18" s="14">
        <v>1</v>
      </c>
      <c r="N18" s="14">
        <v>1</v>
      </c>
      <c r="O18" s="14">
        <v>1</v>
      </c>
      <c r="P18" s="14">
        <v>0</v>
      </c>
      <c r="Q18" s="14"/>
      <c r="R18" s="13">
        <f>S18/D18</f>
        <v>1</v>
      </c>
      <c r="S18" s="12">
        <f>SUM(K18,M18,O18,Q18)</f>
        <v>3</v>
      </c>
      <c r="T18" s="25">
        <v>2000000</v>
      </c>
      <c r="U18" s="10" t="s">
        <v>67</v>
      </c>
      <c r="V18" s="9" t="s">
        <v>66</v>
      </c>
    </row>
    <row r="19" spans="1:22" ht="117.75" customHeight="1" x14ac:dyDescent="0.25">
      <c r="A19" s="20">
        <v>1.4</v>
      </c>
      <c r="B19" s="17" t="s">
        <v>65</v>
      </c>
      <c r="C19" s="17" t="s">
        <v>64</v>
      </c>
      <c r="D19" s="17">
        <v>4</v>
      </c>
      <c r="E19" s="17" t="s">
        <v>63</v>
      </c>
      <c r="F19" s="18">
        <v>0</v>
      </c>
      <c r="G19" s="46">
        <v>4000000</v>
      </c>
      <c r="H19" s="17"/>
      <c r="I19" s="16">
        <v>0.75</v>
      </c>
      <c r="J19" s="15">
        <v>0</v>
      </c>
      <c r="K19" s="14">
        <v>0</v>
      </c>
      <c r="L19" s="15">
        <v>0</v>
      </c>
      <c r="M19" s="14">
        <v>0</v>
      </c>
      <c r="N19" s="14">
        <v>2</v>
      </c>
      <c r="O19" s="14">
        <v>4</v>
      </c>
      <c r="P19" s="14">
        <v>0</v>
      </c>
      <c r="Q19" s="14"/>
      <c r="R19" s="13">
        <f>S19/D19</f>
        <v>1</v>
      </c>
      <c r="S19" s="12">
        <f>SUM(K19,M19,O19,Q19)</f>
        <v>4</v>
      </c>
      <c r="T19" s="25">
        <v>4000000</v>
      </c>
      <c r="U19" s="10"/>
      <c r="V19" s="9" t="s">
        <v>62</v>
      </c>
    </row>
    <row r="20" spans="1:22" ht="25.5" x14ac:dyDescent="0.25">
      <c r="A20" s="20">
        <v>1.5</v>
      </c>
      <c r="B20" s="17" t="s">
        <v>61</v>
      </c>
      <c r="C20" s="17" t="s">
        <v>60</v>
      </c>
      <c r="D20" s="17">
        <v>2</v>
      </c>
      <c r="E20" s="17" t="s">
        <v>59</v>
      </c>
      <c r="F20" s="18">
        <v>0</v>
      </c>
      <c r="G20" s="46">
        <v>10000000</v>
      </c>
      <c r="H20" s="17"/>
      <c r="I20" s="16">
        <v>0.75</v>
      </c>
      <c r="J20" s="15">
        <v>0</v>
      </c>
      <c r="K20" s="14">
        <v>0</v>
      </c>
      <c r="L20" s="15">
        <v>1</v>
      </c>
      <c r="M20" s="14">
        <v>1</v>
      </c>
      <c r="N20" s="14">
        <v>1</v>
      </c>
      <c r="O20" s="14">
        <v>0</v>
      </c>
      <c r="P20" s="14">
        <v>1</v>
      </c>
      <c r="Q20" s="14"/>
      <c r="R20" s="13">
        <f>S20/D20</f>
        <v>0.5</v>
      </c>
      <c r="S20" s="12">
        <f>SUM(K20,M20,O20,Q20)</f>
        <v>1</v>
      </c>
      <c r="T20" s="25">
        <v>10000000</v>
      </c>
      <c r="U20" s="10"/>
      <c r="V20" s="9"/>
    </row>
    <row r="21" spans="1:22" ht="38.25" x14ac:dyDescent="0.25">
      <c r="A21" s="20">
        <v>1.6</v>
      </c>
      <c r="B21" s="17" t="s">
        <v>58</v>
      </c>
      <c r="C21" s="17" t="s">
        <v>57</v>
      </c>
      <c r="D21" s="17">
        <v>1</v>
      </c>
      <c r="E21" s="17" t="s">
        <v>56</v>
      </c>
      <c r="F21" s="18">
        <v>0</v>
      </c>
      <c r="G21" s="46">
        <v>10000000</v>
      </c>
      <c r="H21" s="17"/>
      <c r="I21" s="16">
        <v>0.75</v>
      </c>
      <c r="J21" s="15">
        <v>0</v>
      </c>
      <c r="K21" s="14">
        <v>0</v>
      </c>
      <c r="L21" s="15">
        <v>0</v>
      </c>
      <c r="M21" s="14">
        <v>0</v>
      </c>
      <c r="N21" s="14">
        <v>1</v>
      </c>
      <c r="O21" s="14"/>
      <c r="P21" s="14">
        <v>1</v>
      </c>
      <c r="Q21" s="14"/>
      <c r="R21" s="13">
        <f>S21/D21</f>
        <v>0</v>
      </c>
      <c r="S21" s="12">
        <f>SUM(K21,M21,O21,Q21)</f>
        <v>0</v>
      </c>
      <c r="T21" s="25"/>
      <c r="U21" s="10"/>
      <c r="V21" s="9"/>
    </row>
    <row r="22" spans="1:22" x14ac:dyDescent="0.25">
      <c r="A22" s="44" t="s">
        <v>55</v>
      </c>
      <c r="B22" s="44"/>
      <c r="C22" s="44" t="s">
        <v>37</v>
      </c>
      <c r="D22" s="44"/>
      <c r="E22" s="44" t="s">
        <v>36</v>
      </c>
      <c r="F22" s="44"/>
      <c r="G22" s="44"/>
      <c r="H22" s="44"/>
      <c r="I22" s="43" t="s">
        <v>35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5"/>
    </row>
    <row r="23" spans="1:22" ht="26.25" thickBot="1" x14ac:dyDescent="0.3">
      <c r="A23" s="41" t="s">
        <v>54</v>
      </c>
      <c r="B23" s="41"/>
      <c r="C23" s="35" t="s">
        <v>33</v>
      </c>
      <c r="D23" s="37" t="s">
        <v>28</v>
      </c>
      <c r="E23" s="35" t="s">
        <v>33</v>
      </c>
      <c r="F23" s="35"/>
      <c r="G23" s="35" t="s">
        <v>32</v>
      </c>
      <c r="H23" s="35" t="s">
        <v>31</v>
      </c>
      <c r="I23" s="31" t="s">
        <v>30</v>
      </c>
      <c r="J23" s="40">
        <v>2008</v>
      </c>
      <c r="K23" s="39"/>
      <c r="L23" s="40">
        <v>2009</v>
      </c>
      <c r="M23" s="39"/>
      <c r="N23" s="40">
        <v>2010</v>
      </c>
      <c r="O23" s="39"/>
      <c r="P23" s="40">
        <v>2011</v>
      </c>
      <c r="Q23" s="39"/>
      <c r="R23" s="38" t="s">
        <v>29</v>
      </c>
      <c r="S23" s="31" t="s">
        <v>28</v>
      </c>
      <c r="T23" s="31" t="s">
        <v>27</v>
      </c>
      <c r="U23" s="30" t="s">
        <v>26</v>
      </c>
      <c r="V23" s="5"/>
    </row>
    <row r="24" spans="1:22" ht="90" x14ac:dyDescent="0.25">
      <c r="A24" s="20" t="s">
        <v>53</v>
      </c>
      <c r="B24" s="19" t="s">
        <v>52</v>
      </c>
      <c r="C24" s="19" t="s">
        <v>51</v>
      </c>
      <c r="D24" s="19">
        <v>3</v>
      </c>
      <c r="E24" s="19" t="s">
        <v>50</v>
      </c>
      <c r="F24" s="18">
        <f>(S24/D24)</f>
        <v>1</v>
      </c>
      <c r="G24" s="11">
        <v>61400000</v>
      </c>
      <c r="H24" s="17" t="s">
        <v>49</v>
      </c>
      <c r="I24" s="16">
        <v>0.75</v>
      </c>
      <c r="J24" s="14"/>
      <c r="K24" s="14"/>
      <c r="L24" s="15">
        <v>3</v>
      </c>
      <c r="M24" s="15">
        <v>3</v>
      </c>
      <c r="N24" s="14"/>
      <c r="O24" s="14"/>
      <c r="P24" s="14"/>
      <c r="Q24" s="14"/>
      <c r="R24" s="13">
        <f>S24/D24</f>
        <v>1</v>
      </c>
      <c r="S24" s="12">
        <f>SUM(K24,M24,O24,Q24)</f>
        <v>3</v>
      </c>
      <c r="T24" s="11">
        <v>61400000</v>
      </c>
      <c r="U24" s="10"/>
      <c r="V24" s="9" t="s">
        <v>48</v>
      </c>
    </row>
    <row r="25" spans="1:22" ht="45" x14ac:dyDescent="0.25">
      <c r="A25" s="20" t="s">
        <v>47</v>
      </c>
      <c r="B25" s="19" t="s">
        <v>46</v>
      </c>
      <c r="C25" s="19" t="s">
        <v>45</v>
      </c>
      <c r="D25" s="19">
        <v>1</v>
      </c>
      <c r="E25" s="19" t="s">
        <v>44</v>
      </c>
      <c r="F25" s="18">
        <v>0</v>
      </c>
      <c r="G25" s="11">
        <v>48000000</v>
      </c>
      <c r="H25" s="17" t="s">
        <v>5</v>
      </c>
      <c r="I25" s="16">
        <v>0.75</v>
      </c>
      <c r="J25" s="15">
        <v>1</v>
      </c>
      <c r="K25" s="14">
        <v>1</v>
      </c>
      <c r="L25" s="14"/>
      <c r="M25" s="14"/>
      <c r="N25" s="14"/>
      <c r="O25" s="14"/>
      <c r="P25" s="14"/>
      <c r="Q25" s="14"/>
      <c r="R25" s="13">
        <f>S25/D25</f>
        <v>1</v>
      </c>
      <c r="S25" s="12">
        <f>SUM(K25,M25,O25,Q25)</f>
        <v>1</v>
      </c>
      <c r="T25" s="11">
        <v>66239584</v>
      </c>
      <c r="U25" s="10"/>
      <c r="V25" s="9" t="s">
        <v>43</v>
      </c>
    </row>
    <row r="26" spans="1:22" ht="90" x14ac:dyDescent="0.25">
      <c r="A26" s="20">
        <v>2.2999999999999998</v>
      </c>
      <c r="B26" s="19" t="s">
        <v>42</v>
      </c>
      <c r="C26" s="19" t="s">
        <v>41</v>
      </c>
      <c r="D26" s="19">
        <v>1</v>
      </c>
      <c r="E26" s="19" t="s">
        <v>40</v>
      </c>
      <c r="F26" s="18">
        <v>1</v>
      </c>
      <c r="G26" s="11">
        <v>12000000</v>
      </c>
      <c r="H26" s="17"/>
      <c r="I26" s="16">
        <v>0.75</v>
      </c>
      <c r="J26" s="45">
        <v>0</v>
      </c>
      <c r="K26" s="14">
        <v>0</v>
      </c>
      <c r="L26" s="14">
        <v>0</v>
      </c>
      <c r="M26" s="14">
        <v>0</v>
      </c>
      <c r="N26" s="14">
        <v>1</v>
      </c>
      <c r="O26" s="14">
        <v>1</v>
      </c>
      <c r="P26" s="14"/>
      <c r="Q26" s="14"/>
      <c r="R26" s="13">
        <f>S26/D26</f>
        <v>1</v>
      </c>
      <c r="S26" s="12">
        <f>SUM(K26,M26,O26,Q26)</f>
        <v>1</v>
      </c>
      <c r="T26" s="11">
        <v>12000000</v>
      </c>
      <c r="U26" s="10"/>
      <c r="V26" s="9" t="s">
        <v>39</v>
      </c>
    </row>
    <row r="27" spans="1:22" x14ac:dyDescent="0.25">
      <c r="A27" s="44" t="s">
        <v>38</v>
      </c>
      <c r="B27" s="44"/>
      <c r="C27" s="44" t="s">
        <v>37</v>
      </c>
      <c r="D27" s="44"/>
      <c r="E27" s="44" t="s">
        <v>36</v>
      </c>
      <c r="F27" s="44"/>
      <c r="G27" s="44"/>
      <c r="H27" s="44"/>
      <c r="I27" s="43" t="s">
        <v>35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5"/>
    </row>
    <row r="28" spans="1:22" ht="26.25" thickBot="1" x14ac:dyDescent="0.3">
      <c r="A28" s="41" t="s">
        <v>34</v>
      </c>
      <c r="B28" s="41"/>
      <c r="C28" s="35" t="s">
        <v>33</v>
      </c>
      <c r="D28" s="37" t="s">
        <v>28</v>
      </c>
      <c r="E28" s="35" t="s">
        <v>33</v>
      </c>
      <c r="F28" s="35"/>
      <c r="G28" s="35" t="s">
        <v>32</v>
      </c>
      <c r="H28" s="35" t="s">
        <v>31</v>
      </c>
      <c r="I28" s="31" t="s">
        <v>30</v>
      </c>
      <c r="J28" s="40">
        <v>2008</v>
      </c>
      <c r="K28" s="39"/>
      <c r="L28" s="40">
        <v>2009</v>
      </c>
      <c r="M28" s="39"/>
      <c r="N28" s="40">
        <v>2010</v>
      </c>
      <c r="O28" s="39"/>
      <c r="P28" s="40">
        <v>2011</v>
      </c>
      <c r="Q28" s="39"/>
      <c r="R28" s="38" t="s">
        <v>29</v>
      </c>
      <c r="S28" s="31" t="s">
        <v>28</v>
      </c>
      <c r="T28" s="31" t="s">
        <v>27</v>
      </c>
      <c r="U28" s="30" t="s">
        <v>26</v>
      </c>
      <c r="V28" s="5"/>
    </row>
    <row r="29" spans="1:22" x14ac:dyDescent="0.25">
      <c r="A29" s="35"/>
      <c r="B29" s="35"/>
      <c r="C29" s="35"/>
      <c r="D29" s="37"/>
      <c r="E29" s="35"/>
      <c r="F29" s="36"/>
      <c r="G29" s="35"/>
      <c r="H29" s="35"/>
      <c r="I29" s="31"/>
      <c r="J29" s="34"/>
      <c r="K29" s="33"/>
      <c r="L29" s="34"/>
      <c r="M29" s="33"/>
      <c r="N29" s="34"/>
      <c r="O29" s="33"/>
      <c r="P29" s="34"/>
      <c r="Q29" s="33"/>
      <c r="R29" s="32"/>
      <c r="S29" s="31"/>
      <c r="T29" s="31"/>
      <c r="U29" s="30"/>
      <c r="V29" s="5"/>
    </row>
    <row r="30" spans="1:22" ht="64.5" customHeight="1" x14ac:dyDescent="0.25">
      <c r="A30" s="20" t="s">
        <v>25</v>
      </c>
      <c r="B30" s="17" t="s">
        <v>24</v>
      </c>
      <c r="C30" s="27" t="s">
        <v>23</v>
      </c>
      <c r="D30" s="28">
        <v>1</v>
      </c>
      <c r="E30" s="27" t="s">
        <v>22</v>
      </c>
      <c r="F30" s="18">
        <f>(S30/D30)</f>
        <v>1</v>
      </c>
      <c r="G30" s="26">
        <v>100000000</v>
      </c>
      <c r="H30" s="22" t="s">
        <v>17</v>
      </c>
      <c r="I30" s="16">
        <v>0.75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1</v>
      </c>
      <c r="P30" s="14">
        <v>0</v>
      </c>
      <c r="Q30" s="14"/>
      <c r="R30" s="13">
        <f>S30/D30</f>
        <v>1</v>
      </c>
      <c r="S30" s="12">
        <f>SUM(K30,M30,O30,Q30)</f>
        <v>1</v>
      </c>
      <c r="T30" s="29">
        <v>100000000</v>
      </c>
      <c r="U30" s="10"/>
      <c r="V30" s="9" t="s">
        <v>21</v>
      </c>
    </row>
    <row r="31" spans="1:22" ht="51" x14ac:dyDescent="0.25">
      <c r="A31" s="20">
        <v>3.2</v>
      </c>
      <c r="B31" s="17" t="s">
        <v>20</v>
      </c>
      <c r="C31" s="27" t="s">
        <v>19</v>
      </c>
      <c r="D31" s="28">
        <v>9</v>
      </c>
      <c r="E31" s="27" t="s">
        <v>18</v>
      </c>
      <c r="F31" s="18"/>
      <c r="G31" s="26">
        <v>600000000</v>
      </c>
      <c r="H31" s="22" t="s">
        <v>17</v>
      </c>
      <c r="I31" s="16">
        <v>0.75</v>
      </c>
      <c r="J31" s="14">
        <v>3</v>
      </c>
      <c r="K31" s="14">
        <v>3</v>
      </c>
      <c r="L31" s="14">
        <v>2</v>
      </c>
      <c r="M31" s="14">
        <v>2</v>
      </c>
      <c r="N31" s="14">
        <v>2</v>
      </c>
      <c r="O31" s="14">
        <v>2</v>
      </c>
      <c r="P31" s="14"/>
      <c r="Q31" s="14"/>
      <c r="R31" s="13">
        <f>S31/D31</f>
        <v>0.77777777777777779</v>
      </c>
      <c r="S31" s="12">
        <f>SUM(K31,M31,O31,Q31)</f>
        <v>7</v>
      </c>
      <c r="T31" s="25">
        <v>407964445</v>
      </c>
      <c r="U31" s="10"/>
      <c r="V31" s="5"/>
    </row>
    <row r="32" spans="1:22" ht="45" x14ac:dyDescent="0.25">
      <c r="A32" s="20">
        <v>3.3</v>
      </c>
      <c r="B32" s="17" t="s">
        <v>16</v>
      </c>
      <c r="C32" s="17" t="s">
        <v>15</v>
      </c>
      <c r="D32" s="17">
        <v>1</v>
      </c>
      <c r="E32" s="24" t="s">
        <v>14</v>
      </c>
      <c r="F32" s="18">
        <f>(S32/D32)</f>
        <v>0.75</v>
      </c>
      <c r="G32" s="23">
        <v>200000000</v>
      </c>
      <c r="H32" s="22" t="s">
        <v>5</v>
      </c>
      <c r="I32" s="16">
        <v>0.75</v>
      </c>
      <c r="J32" s="14">
        <v>0.25</v>
      </c>
      <c r="K32" s="14">
        <v>0.25</v>
      </c>
      <c r="L32" s="14">
        <v>0.25</v>
      </c>
      <c r="M32" s="14">
        <v>0.25</v>
      </c>
      <c r="N32" s="14">
        <v>0.25</v>
      </c>
      <c r="O32" s="14">
        <v>0.25</v>
      </c>
      <c r="P32" s="14"/>
      <c r="Q32" s="14"/>
      <c r="R32" s="13">
        <f>S32/D32</f>
        <v>0.75</v>
      </c>
      <c r="S32" s="12">
        <f>SUM(K32,M32,O32,Q32)</f>
        <v>0.75</v>
      </c>
      <c r="T32" s="21">
        <v>37900000</v>
      </c>
      <c r="U32" s="10"/>
      <c r="V32" s="9" t="s">
        <v>13</v>
      </c>
    </row>
    <row r="33" spans="1:22" ht="60" x14ac:dyDescent="0.25">
      <c r="A33" s="20">
        <v>3.4</v>
      </c>
      <c r="B33" s="17" t="s">
        <v>12</v>
      </c>
      <c r="C33" s="19" t="s">
        <v>11</v>
      </c>
      <c r="D33" s="19">
        <v>100</v>
      </c>
      <c r="E33" s="19" t="s">
        <v>10</v>
      </c>
      <c r="F33" s="18">
        <f>(S33/D33)</f>
        <v>0.75</v>
      </c>
      <c r="G33" s="11">
        <v>140000000</v>
      </c>
      <c r="H33" s="17" t="s">
        <v>5</v>
      </c>
      <c r="I33" s="16">
        <v>0.75</v>
      </c>
      <c r="J33" s="15">
        <v>25</v>
      </c>
      <c r="K33" s="15">
        <v>25</v>
      </c>
      <c r="L33" s="15">
        <v>25</v>
      </c>
      <c r="M33" s="15">
        <v>25</v>
      </c>
      <c r="N33" s="14">
        <v>25</v>
      </c>
      <c r="O33" s="14">
        <v>25</v>
      </c>
      <c r="P33" s="14">
        <v>25</v>
      </c>
      <c r="Q33" s="14"/>
      <c r="R33" s="13">
        <f>S33/D33</f>
        <v>0.75</v>
      </c>
      <c r="S33" s="12">
        <f>SUM(K33,M33,O33,Q33)</f>
        <v>75</v>
      </c>
      <c r="T33" s="11">
        <v>100928000</v>
      </c>
      <c r="U33" s="10"/>
      <c r="V33" s="9" t="s">
        <v>9</v>
      </c>
    </row>
    <row r="34" spans="1:22" ht="80.25" customHeight="1" x14ac:dyDescent="0.25">
      <c r="A34" s="20">
        <v>3.5</v>
      </c>
      <c r="B34" s="17" t="s">
        <v>8</v>
      </c>
      <c r="C34" s="19" t="s">
        <v>7</v>
      </c>
      <c r="D34" s="19">
        <v>100</v>
      </c>
      <c r="E34" s="19" t="s">
        <v>6</v>
      </c>
      <c r="F34" s="18"/>
      <c r="G34" s="11">
        <v>12000000</v>
      </c>
      <c r="H34" s="17" t="s">
        <v>5</v>
      </c>
      <c r="I34" s="16">
        <v>0.75</v>
      </c>
      <c r="J34" s="15">
        <v>25</v>
      </c>
      <c r="K34" s="15">
        <v>0</v>
      </c>
      <c r="L34" s="15">
        <v>25</v>
      </c>
      <c r="M34" s="15">
        <v>0</v>
      </c>
      <c r="N34" s="14">
        <v>25</v>
      </c>
      <c r="O34" s="14">
        <v>75</v>
      </c>
      <c r="P34" s="14"/>
      <c r="Q34" s="14"/>
      <c r="R34" s="13">
        <f>S34/D34</f>
        <v>0.75</v>
      </c>
      <c r="S34" s="12">
        <f>SUM(K34,M34,O34,Q34)</f>
        <v>75</v>
      </c>
      <c r="T34" s="11">
        <v>12000000</v>
      </c>
      <c r="U34" s="10"/>
      <c r="V34" s="9" t="s">
        <v>4</v>
      </c>
    </row>
    <row r="35" spans="1:22" ht="38.25" x14ac:dyDescent="0.25">
      <c r="A35" s="20">
        <v>3.6</v>
      </c>
      <c r="B35" s="17" t="s">
        <v>3</v>
      </c>
      <c r="C35" s="19" t="s">
        <v>2</v>
      </c>
      <c r="D35" s="19">
        <v>100</v>
      </c>
      <c r="E35" s="19" t="s">
        <v>1</v>
      </c>
      <c r="F35" s="18"/>
      <c r="G35" s="11">
        <v>10000000</v>
      </c>
      <c r="H35" s="17" t="s">
        <v>0</v>
      </c>
      <c r="I35" s="16">
        <v>0.75</v>
      </c>
      <c r="J35" s="15">
        <v>25</v>
      </c>
      <c r="K35" s="15">
        <v>25</v>
      </c>
      <c r="L35" s="15">
        <v>25</v>
      </c>
      <c r="M35" s="15">
        <v>25</v>
      </c>
      <c r="N35" s="14">
        <v>25</v>
      </c>
      <c r="O35" s="14">
        <v>25</v>
      </c>
      <c r="P35" s="14">
        <v>0</v>
      </c>
      <c r="Q35" s="14"/>
      <c r="R35" s="13">
        <f>S35/D35</f>
        <v>0.75</v>
      </c>
      <c r="S35" s="12">
        <f>SUM(K35,M35,O35,Q35)</f>
        <v>75</v>
      </c>
      <c r="T35" s="11">
        <v>152000000</v>
      </c>
      <c r="U35" s="10"/>
      <c r="V35" s="9"/>
    </row>
    <row r="36" spans="1:22" x14ac:dyDescent="0.25">
      <c r="A36" s="5"/>
      <c r="B36" s="5"/>
      <c r="C36" s="5"/>
      <c r="D36" s="5"/>
      <c r="E36" s="8"/>
      <c r="F36" s="8"/>
      <c r="G36" s="6">
        <f>SUM(G16,G17,G18,G19,G20,G21,G24,G25,G26,G30,G31,G32,G33,G34,G35)</f>
        <v>1420800000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7">
        <f>SUM(R16,R17,R18,R19,R20,R21,R24,R25,R26,R30,R31,R32,R33,R34,R35)/15</f>
        <v>0.75185185185185188</v>
      </c>
      <c r="S36" s="5"/>
      <c r="T36" s="6">
        <f>SUM(T16:T35)</f>
        <v>966432029</v>
      </c>
      <c r="U36" s="5"/>
      <c r="V36" s="4">
        <f>SUM(V16:V35)</f>
        <v>100</v>
      </c>
    </row>
    <row r="37" spans="1:22" x14ac:dyDescent="0.25">
      <c r="G37" s="3"/>
    </row>
  </sheetData>
  <mergeCells count="34">
    <mergeCell ref="V8:V15"/>
    <mergeCell ref="C27:D27"/>
    <mergeCell ref="E27:H27"/>
    <mergeCell ref="A15:B15"/>
    <mergeCell ref="A8:U8"/>
    <mergeCell ref="A9:U9"/>
    <mergeCell ref="E13:H13"/>
    <mergeCell ref="I13:U13"/>
    <mergeCell ref="A13:B13"/>
    <mergeCell ref="C13:D13"/>
    <mergeCell ref="J15:K15"/>
    <mergeCell ref="L15:M15"/>
    <mergeCell ref="N15:O15"/>
    <mergeCell ref="B2:T4"/>
    <mergeCell ref="A10:U10"/>
    <mergeCell ref="A11:U11"/>
    <mergeCell ref="I22:U22"/>
    <mergeCell ref="A28:B28"/>
    <mergeCell ref="A22:B22"/>
    <mergeCell ref="C22:D22"/>
    <mergeCell ref="E22:H22"/>
    <mergeCell ref="A12:U12"/>
    <mergeCell ref="A23:B23"/>
    <mergeCell ref="A27:B27"/>
    <mergeCell ref="I27:U27"/>
    <mergeCell ref="P15:Q15"/>
    <mergeCell ref="J23:K23"/>
    <mergeCell ref="L23:M23"/>
    <mergeCell ref="N23:O23"/>
    <mergeCell ref="P23:Q23"/>
    <mergeCell ref="J28:K28"/>
    <mergeCell ref="L28:M28"/>
    <mergeCell ref="N28:O28"/>
    <mergeCell ref="P28:Q28"/>
  </mergeCells>
  <pageMargins left="0.7" right="0.7" top="0.75" bottom="0.75" header="0.3" footer="0.3"/>
  <pageSetup scale="80" orientation="landscape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2014-03-10T19:15:56Z</dcterms:created>
  <dcterms:modified xsi:type="dcterms:W3CDTF">2014-03-10T19:16:08Z</dcterms:modified>
</cp:coreProperties>
</file>