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SOCIAL" sheetId="1" r:id="rId1"/>
  </sheets>
  <calcPr calcId="145621"/>
</workbook>
</file>

<file path=xl/calcChain.xml><?xml version="1.0" encoding="utf-8"?>
<calcChain xmlns="http://schemas.openxmlformats.org/spreadsheetml/2006/main">
  <c r="S12" i="1" l="1"/>
  <c r="F12" i="1" s="1"/>
  <c r="R13" i="1"/>
  <c r="S13" i="1"/>
  <c r="F13" i="1" s="1"/>
  <c r="F14" i="1"/>
  <c r="S14" i="1"/>
  <c r="S15" i="1"/>
  <c r="F15" i="1" s="1"/>
  <c r="R16" i="1"/>
  <c r="S16" i="1"/>
  <c r="F16" i="1" s="1"/>
  <c r="S17" i="1"/>
  <c r="F17" i="1" s="1"/>
  <c r="S18" i="1"/>
  <c r="F18" i="1" s="1"/>
  <c r="D19" i="1"/>
  <c r="S19" i="1"/>
  <c r="F19" i="1" s="1"/>
  <c r="D20" i="1"/>
  <c r="S20" i="1"/>
  <c r="F20" i="1" s="1"/>
  <c r="R21" i="1"/>
  <c r="S21" i="1"/>
  <c r="F21" i="1" s="1"/>
  <c r="S22" i="1"/>
  <c r="F22" i="1" s="1"/>
  <c r="R25" i="1"/>
  <c r="S25" i="1"/>
  <c r="F25" i="1" s="1"/>
  <c r="S26" i="1"/>
  <c r="F26" i="1" s="1"/>
  <c r="R27" i="1"/>
  <c r="S27" i="1"/>
  <c r="F27" i="1" s="1"/>
  <c r="S28" i="1"/>
  <c r="F28" i="1" s="1"/>
  <c r="R31" i="1"/>
  <c r="S31" i="1"/>
  <c r="F31" i="1" s="1"/>
  <c r="S32" i="1"/>
  <c r="F32" i="1" s="1"/>
  <c r="S33" i="1"/>
  <c r="R33" i="1" s="1"/>
  <c r="G34" i="1"/>
  <c r="T34" i="1"/>
  <c r="F33" i="1" l="1"/>
  <c r="R32" i="1"/>
  <c r="R28" i="1"/>
  <c r="R26" i="1"/>
  <c r="R22" i="1"/>
  <c r="R20" i="1"/>
  <c r="R19" i="1"/>
  <c r="R17" i="1"/>
  <c r="R15" i="1"/>
  <c r="R12" i="1"/>
  <c r="R34" i="1" l="1"/>
</calcChain>
</file>

<file path=xl/comments1.xml><?xml version="1.0" encoding="utf-8"?>
<comments xmlns="http://schemas.openxmlformats.org/spreadsheetml/2006/main">
  <authors>
    <author>ALCALDIA MUNICIPAL GUATAPE</author>
  </authors>
  <commentList>
    <comment ref="G20" authorId="0">
      <text>
        <r>
          <rPr>
            <b/>
            <sz val="8"/>
            <color indexed="81"/>
            <rFont val="Tahoma"/>
            <family val="2"/>
          </rPr>
          <t>ALCALDIA MUNICIPAL GUATAPE:</t>
        </r>
        <r>
          <rPr>
            <sz val="8"/>
            <color indexed="81"/>
            <rFont val="Tahoma"/>
            <family val="2"/>
          </rPr>
          <t xml:space="preserve">
100 VIVENDAS CONSTRUIDAS</t>
        </r>
      </text>
    </comment>
  </commentList>
</comments>
</file>

<file path=xl/sharedStrings.xml><?xml version="1.0" encoding="utf-8"?>
<sst xmlns="http://schemas.openxmlformats.org/spreadsheetml/2006/main" count="192" uniqueCount="138">
  <si>
    <t xml:space="preserve">VALOR  TOTAL ACTIVIDADES </t>
  </si>
  <si>
    <t>Se han realizado 29 reuniones del Consejo  de politica social y 5 comites de violencia intrafamiliar.                Se han realizado 29 del compos y 5 de vif  y se programaron 22 por año.  En el 2010 se realizaron  10 reuniones del COMPOS, 3 de violencia intrafamiliar, se respondieron informes solicitados por la nacion y el departamento sobre infancia y adolescencia</t>
  </si>
  <si>
    <t>JOHN JAIRO MARTÍNEZ</t>
  </si>
  <si>
    <t>Disponibilidad presupuestal municipal</t>
  </si>
  <si>
    <t># de actividades proyectadas/# de actividades realizadas</t>
  </si>
  <si>
    <t>88 actividades de fortalecimiento realizadas durante el cuatrenio</t>
  </si>
  <si>
    <t>Fortalecida  la red de protección a la violencia intrafamiliar y el comité de política social del municipio COMPOS, como ejes dinamizadores de todos los procesos sociales que se  emprendan en la localidad.</t>
  </si>
  <si>
    <t>3.3</t>
  </si>
  <si>
    <t>Se han desarrollado actividades con las escuelas de padres del area urbana, y con las escuelas de padres del area rural</t>
  </si>
  <si>
    <t>LIGIA GÓMEZ</t>
  </si>
  <si>
    <t>140 actividades de fortalecimiento realizadas durante el cuatrenio</t>
  </si>
  <si>
    <t>Fortalecido el direccionamiento de las escuelas de padres</t>
  </si>
  <si>
    <t>3.2</t>
  </si>
  <si>
    <t>La comisaria fue creada en agosto de 2008 y viena funcionando con una abogada, una psicologa y una trabajadora Social.</t>
  </si>
  <si>
    <t>RODRIGO GIRALDO</t>
  </si>
  <si>
    <t># de comisarias proyectadas/ # de comisarias creadas</t>
  </si>
  <si>
    <t>Una comisaria de familia creada durante el cuatrenio</t>
  </si>
  <si>
    <t>Implementada la Comisaría de Familia</t>
  </si>
  <si>
    <t>3.1</t>
  </si>
  <si>
    <t>RESPONSABLE</t>
  </si>
  <si>
    <t>INVERSIÓN</t>
  </si>
  <si>
    <t>CANTIDAD</t>
  </si>
  <si>
    <t>%</t>
  </si>
  <si>
    <t>% DE AVANCE EN TIEMPO</t>
  </si>
  <si>
    <t>COFINANCIACIÓN</t>
  </si>
  <si>
    <t>VALOR PLAN DE DESARROLLO</t>
  </si>
  <si>
    <t>INDICADOR</t>
  </si>
  <si>
    <t>DESCRIPCIÓN</t>
  </si>
  <si>
    <t>ADECUADA PRESTACION DE SERVICIOS EN EL AREA DE ATENCION Y PREVENCION DE LA VIOLENCIA INTRAFAMILIAR</t>
  </si>
  <si>
    <t>% DE EJECUCIÓN</t>
  </si>
  <si>
    <t>INDICADORES VERIFICABLES OBJETIVAMENTE</t>
  </si>
  <si>
    <t>META</t>
  </si>
  <si>
    <t>RESULTADO 3.</t>
  </si>
  <si>
    <t>Se creo la asociacion Club Amigos del malecón,estan iniciando operaciones como asociación. Con el apoyo de profesional pagada administracion . Se realizan actividades de socoailizacion de proyectos y de capacitacion</t>
  </si>
  <si>
    <t>YOMAIRA ROSALES</t>
  </si>
  <si>
    <t># de asociaciones de tolderos organizadas/# de asociaciones de venteros proyectadas</t>
  </si>
  <si>
    <t>1 asociacion de venteros organizada en el cuatrenio</t>
  </si>
  <si>
    <t>Organizada, con la participación de la comunidad, la asociación de tolderos o venteros estacionarios, del malecón y otras zonas</t>
  </si>
  <si>
    <t>2.4</t>
  </si>
  <si>
    <t>Se  realizo un encuentro comunitario en la zona urbana . Con todo el personal de la administracion por lo que no se generaron gastos extras.                                   En el 2009 se realizaron cuatro alcaldias en su sector se doto al personal de chaleco y gorra como fortalecimiento de la imagen institucional y se realizo una jormnada de presupuesto participativo con su respectiva publicidad, se adquierieron carpas institucionales para la realizacion de estas jornadas.  Se realizo una jornada de presupuesto participativo con el apoyo de la Corporacion Prodepaz, se hizo ademas un informe de gestion finalizando el año el municipio invirtio 500.000 ya que lo demas corrio por cuenta de la corporacion.</t>
  </si>
  <si>
    <t>MARLENY GARCÍA</t>
  </si>
  <si>
    <t># de actividadesparticipativas  realizadas/# de actividades participativas proyectadas</t>
  </si>
  <si>
    <t>10 actividades realizadas en el cuatrenio</t>
  </si>
  <si>
    <t>Elaborados presupuestos participativos y alcaldías al aire libre</t>
  </si>
  <si>
    <t>2.3</t>
  </si>
  <si>
    <t>Se  vienen acompañando desde la administracion las asambleas de la asociacion club amigos del malecon y la asociacion guatapense de artesanos AGA, Se apoyo la celebracion de la primera muestra artesanal Cacique Guatepe y la muestra artesanal realizada en el primer seminario Iberoamaricano de Cooperación descentralizada.  Se destinaràn en el sector del aeropuerto 40 lotes para proyectos productivos.  Se podrà adquirir por subasta y debe ir acompañada de un proyecto.</t>
  </si>
  <si>
    <t>CARLOS ORDÓÑEZ</t>
  </si>
  <si>
    <t># de actividades de fortalecimiento realizadas /# de actividades de fortalecimiento  proyectadas</t>
  </si>
  <si>
    <t>20 actividadesdirigidas a forelecer la creacion de pymes en el cuatrenio</t>
  </si>
  <si>
    <t>Estimulada la  creación de Pequeñas y Medianas Empresas (PYMES), con el objetivo de mejorar la calidad de vida  de la población Guatapense</t>
  </si>
  <si>
    <t>2.2</t>
  </si>
  <si>
    <t>Se vienen capacitando lideres de asocomunal a traves de la oficina de participación ciudadana del departamento. Y se apoya la parte de trabajo comunitario  a través de la realizacion de mingas, jornadas comunitarias , integraciones y convites.  Proyecto que tuvo continuidad en el 2010.</t>
  </si>
  <si>
    <t>DIANA GIL</t>
  </si>
  <si>
    <t>Disponibilidad presupuestal Municipal, Departamento (Secretaría de participación ciudadana)</t>
  </si>
  <si>
    <t># de organizaciones comunitarias fortalecidas/# de organizaciones comunitarias proyectadas</t>
  </si>
  <si>
    <t>7 Organizaciones comunitarias fortalecidas durante el cuatrenío</t>
  </si>
  <si>
    <r>
      <t xml:space="preserve"> Fortalecidas administrativa </t>
    </r>
    <r>
      <rPr>
        <sz val="10"/>
        <rFont val="Tahoma"/>
        <family val="2"/>
      </rPr>
      <t>y empresarialmente las organizaciones comunitarias existentes en el municipio.</t>
    </r>
  </si>
  <si>
    <t>2.1</t>
  </si>
  <si>
    <t>SUFICIENTES PROCESOS FORMATIVOS Y ORGANIZATIVOS PARA LAS ORGANIZACIONES COMUNITARIAS</t>
  </si>
  <si>
    <t>RESULTADO 2.</t>
  </si>
  <si>
    <t>Se desarrolla talller de elaboracion de escobas y traperasl con 15 adultos mayores  10 mujeres se vienen capacitando en la elaboracion de artesanias autoctonas.Con recursos del municipio. En el año 2009 se capacitaron 60 mujeres en manejo de maquina plana y fileteadora y se les financio la elaboracion de uniformes para los clubes de la salud de la zona rural</t>
  </si>
  <si>
    <t>CARMENCITA ZULUAGA</t>
  </si>
  <si>
    <t xml:space="preserve">Seccional de Salud de Antioquia - Disponibilidad Presupuestal del municipio </t>
  </si>
  <si>
    <t>Nro. Empleos generados/emplos proyectados</t>
  </si>
  <si>
    <t>150 adultos mayores</t>
  </si>
  <si>
    <t>Generadas posibilidades de empleo para los adultos mayores y las madres cabeza de familia</t>
  </si>
  <si>
    <t>1.11</t>
  </si>
  <si>
    <t>Apoyo a los grupos gerontologicos y clubes de la salud en el area rural con el pago de gerontologa y de monitor de danzas para los clubes de la salud.</t>
  </si>
  <si>
    <t xml:space="preserve">Disponibilidad presupuestal Municipal </t>
  </si>
  <si>
    <t>programas implementados / programas proyectados</t>
  </si>
  <si>
    <t>Nro de programas implementados</t>
  </si>
  <si>
    <t>Mejorados los programas dirigidos al adulto mayor en el área rural</t>
  </si>
  <si>
    <t>1.10</t>
  </si>
  <si>
    <t>Se entrega complemento alimentario a 18 adultos mayores y se les da talleres educativos mensuales con el apoyo de monitores, se entregan sudsidios economicos a 135.</t>
  </si>
  <si>
    <t>ICBF - Min Proteccion Social - Municipio</t>
  </si>
  <si>
    <t>Programas realizados/programas proyectados</t>
  </si>
  <si>
    <t>240 Adultos Mayores</t>
  </si>
  <si>
    <t>Fortalecidos los programas de acompañamiento del adulto mayor en el área urbana</t>
  </si>
  <si>
    <t>1.9</t>
  </si>
  <si>
    <t>En el programa de puertas abiertas se ha atendido a 240 adultos mayores con actividades ludicas, recreativas, culturales, religiosas y turismo gerontologico. Se dotó además al centro dia de un billar, un escritorio, un computador, una silla giratoria, mesa rectangular , impresora y sillas. Además se firmó y ejecuto convenio en el segundo semestre del 2009  entre la gobernacion y el municipio por un valor de 35 millones  donde el municipio pone 10 millones para el pago del profesional   y 25 millones para dotacion del centro día y terapia  ocupacional  por el departamento.  Abonos a deuda IDEA Construcc. Centro dia.  En 2010 Se presento proyecto sobre dotacion, ocio productivo y alimentacion centro de bienestar del anciano.</t>
  </si>
  <si>
    <t>Seccional de Salud de Antioquia - Disponibilidad Presupuestal del municipio</t>
  </si>
  <si>
    <t>Adultos mayores beneficiados / adultos mayores proyectados</t>
  </si>
  <si>
    <t>240 adultos Mayores beneficiados</t>
  </si>
  <si>
    <t>Fortalecidos los procesos con el adulto mayor y destinados recursos para la dotación del Centro Día</t>
  </si>
  <si>
    <t>1.8</t>
  </si>
  <si>
    <t>A través del enlace municipal el municipio responde a las demandas del nivel nacional y regional que direccionan el programa, asistiendo a capacitaciones, desarrollando encuentros y asambleas con las madres liderez y titulares, haciendo verificacion de cumplimiento, enviando informes permanentemente.</t>
  </si>
  <si>
    <t>NELLIBIA CARDONA</t>
  </si>
  <si>
    <t># de actividades  realizadas /# de actividades de  proyectados</t>
  </si>
  <si>
    <t>100 actividades realizadas en el cuatrenio</t>
  </si>
  <si>
    <t>Continuado el programa de familias en acción en el municipio</t>
  </si>
  <si>
    <t>1.7</t>
  </si>
  <si>
    <t>Recepcion y tramite de las declaraciones de desplazamiento forzado, solicitudes de ayuda humanitaria de emergencia para la poblacion desplazada, verificacion  del cumplimiento de la sentencia T025 del 2005 en el municipio de Guatapé, Elaboracion de censo de la población desplazada. Asesoría para elevar peticiones a accion social.pago de arrendamiento.  Se hizo entrega de 16 reparaciones las cuales se gestionaron a través del municipio.  Estàn en trámite 164 restantes del total de 170 del municipio.  Se asistiò a 6 reuniones y se acompañaron 2 integraciones.</t>
  </si>
  <si>
    <t>JUAN MAURICIO GIRALDO</t>
  </si>
  <si>
    <t># de actividades de acompañamiento realizadas /# de actividades de acompañamiento proyectados</t>
  </si>
  <si>
    <t>12 actividades de acompañamiento en el cuatrenio</t>
  </si>
  <si>
    <t>Acompañadas y apoyadas las familias en situación de desplazamiento.</t>
  </si>
  <si>
    <t>1.6</t>
  </si>
  <si>
    <t xml:space="preserve">Acompañamiento y asesoria para la conformacion de la asociacion de victimas del conflicto armado del municipio de Guatapé renacer con amor por parte de trabajo social. Asesoría para el diligenciamiento y posterior tramite ante accion social de las solicitudes de reparación administrativa a victimas ley de justicia y pazAsesoría para el diligenciamiento y posterior tramite ante accion social de las solicitudes, Asesoria en el tramite para reclamarr ayuda humanitaria ante accion social. Se ejecuto el plan de minas.  </t>
  </si>
  <si>
    <t>12 actividades de acompañamiento en le cuatrenio</t>
  </si>
  <si>
    <t>Acompañadas y apoyadas las víctimas del conflicto armado</t>
  </si>
  <si>
    <t>1.5</t>
  </si>
  <si>
    <t xml:space="preserve">En convenio con el SENA se estan dando formaciones complementarias en producto artesanal, operadoras de turismo, Tecnico en cocina, elaaboracion de objetos artesanales en ceramica. </t>
  </si>
  <si>
    <t>Disponibilidad presupuestal municipal Secretaria de Equidad de Genero</t>
  </si>
  <si>
    <t># de proyectos productivos montados /# de proyectos productivos proyectados</t>
  </si>
  <si>
    <t>1 Proyecto productivo montado al finalizar el convenio</t>
  </si>
  <si>
    <t>Apoyados proyectos productivos de las mujeres, buscando generar ingresos que mejoren su calidad de vida y la de sus familias</t>
  </si>
  <si>
    <t>1.4</t>
  </si>
  <si>
    <t>Mediante el montaje del proyecto familia con trato digno programa de la direccion de salud de antioquia se estan iniciando actividades en este sentido, con el apoyo de la psicologa y la trabajadora social.  Durante el 2010 se firmò convenio con la Direcciòn Seccional de Salud de Antioquia donde la seccional pone el recurso económico y el municipio las instalaciones, dos psicòlogas cuyas funciones fueron realizar acciones colectivas.</t>
  </si>
  <si>
    <t>Disponibilidad presupuestal Municipal.</t>
  </si>
  <si>
    <t># de convenios firmados /# de convenios proyectados</t>
  </si>
  <si>
    <t>1 convenio firmado al finalizar el cuatrenio</t>
  </si>
  <si>
    <t>Implementados proyectos y alianzas estratégicas con instituciones que contribuyan a fortalecer la salud mental  y social de la población Guatapense</t>
  </si>
  <si>
    <t>1.3</t>
  </si>
  <si>
    <t>Se lidera el consejo Municipal de Atencion a la poblacioncon capacidades especiales, Se celebra la semana de la esperanza y la superacion, Se tiene inscrito un proyecto en el banco de proyectos del municipio, se acompaña el proceso medico para apoyo con ayudas tecnicas y subsidio por parte del estado finalmente son aprobado 8 subsidios, se gestiona subsidio por parte de la cooperativa Leon XIII para la asistencia de 8 niños a la funadacion el progreso de marinilla a realizarce terapias , se coordina el banco de ayudas tecnicas, se gestiona capacitacion con el SENA y se compra materia para la elaboracion de bisuteria por parte de discapacitados.  Se celebra convenio con la Fundaciòn con Amor por Amor para la atenciòn a 7 niños con capacidades especiales. Se hace seguimiento a niños que reciben subsidio por parte del ICBF y se firma contrato de arrendamiento para sede de la asociaciòn de discapacitados.</t>
  </si>
  <si>
    <t># de actividades realizadas /# de actividades proyectadas</t>
  </si>
  <si>
    <t>45 actividades de apoyo a la poblacion discapacitada en el cuatrenio</t>
  </si>
  <si>
    <r>
      <t>Apoyados los proyectos productivos de la población discapacitada, brindándoles acompañamiento, al igual q</t>
    </r>
    <r>
      <rPr>
        <sz val="10"/>
        <rFont val="Arial"/>
        <family val="2"/>
      </rPr>
      <t>ue a sus familias.</t>
    </r>
  </si>
  <si>
    <t>1.2</t>
  </si>
  <si>
    <t>Se reinició trabajo con el comité municipal de atencion, prevencion y control de SPSA, Se elaboro diagnostico sobre salud mental Se realizaron talleres de prevencion por parte de psicologia. Se relizo diagnostico de consumo de sustancias en la IENSP, Se hizo el analisis de resultado y se expuso  ante el comite, se unifico proyecto redes constructoras de paz con el comite de prvencion de consumo de spa.  Se socializo la propuesta de habilidades para la vida con el comite y se estan desarrollando talleres con la Institucion educativa. Se hizo terapia con tres familias.  Durante el 2010 se realizaron 27 actividades entre capacitaciones a padres de familia en el àrea urbana y rural, talleres de proyecto de vida Instituciòn Educativa y se trabajò con Madres Gestantes prevenciòn del consumo desde la primera infancia.</t>
  </si>
  <si>
    <t>PSICOLOGO</t>
  </si>
  <si>
    <t>40 Actividades de prevencion y control realizadas durante el cuatrenio</t>
  </si>
  <si>
    <t>Atendidos, prevenidos y controlados el consumo y distribución de sustancias psicoactivas y alcohol, fortaleciendo el comité de prevención en drogas, como ente dinamizador</t>
  </si>
  <si>
    <t>1.1</t>
  </si>
  <si>
    <t>% DE AVANCE EN ACTIVIDAD</t>
  </si>
  <si>
    <t>PROGRAMAS ADECUADOS PARA ATENCION A GRUPOS VULNERABLES</t>
  </si>
  <si>
    <t>EJECUTADO</t>
  </si>
  <si>
    <t>PROGRAMADO</t>
  </si>
  <si>
    <t>RESULTADO 1.</t>
  </si>
  <si>
    <t>FORTALECER EL DESARROLLO DE PROGRAMAS DIRIGIDOS A ATENDER LOS GRUPOS VULNERABLES, LAS ORGANIZACIONES COMUNITARIAS Y LA PROBLEMÁTICA DE VIOLENCIA INTRAFAMILIAR EN EL MUNICIPIO DE GUATAPÉ</t>
  </si>
  <si>
    <t>OBJETIVO ESPECIFICO</t>
  </si>
  <si>
    <t>FORTALECER LOS PROGRAMAS, PROYECTOS Y ACTIVIDADES QUE FAVOREZCAN Y GARANTICEN CONDICIONES DE CONVIVENCIA DIGNAS, EQUITATIVAS, SOSTENIBLES Y CON ARMONÍA FAMILIAR EN PRO DEL DESARROLLO HUMANO</t>
  </si>
  <si>
    <t>OBJETIVO GENERAL</t>
  </si>
  <si>
    <t>EVIDENCIAS</t>
  </si>
  <si>
    <t>GESTION SOCIAL Y COMUNITARIA</t>
  </si>
  <si>
    <t>Página 1 de 1</t>
  </si>
  <si>
    <t>Versión: 01</t>
  </si>
  <si>
    <t>Código: PDL-FR-02</t>
  </si>
  <si>
    <t>FORMATO PLAN DE ACCIÓN  2008 - 2009 GESTION SOCIAL Y COMUNITARIA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</si>
</sst>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 #,##0.00_ ;_ * \-#,##0.00_ ;_ * &quot;-&quot;??_ ;_ @_ "/>
    <numFmt numFmtId="165" formatCode="_ * #,##0_ ;_ * \-#,##0_ ;_ * &quot;-&quot;??_ ;_ @_ "/>
    <numFmt numFmtId="166" formatCode="_(* #,##0_);_(* \(#,##0\);_(* &quot;-&quot;??_);_(@_)"/>
    <numFmt numFmtId="167" formatCode="_ [$€-2]\ * #,##0.00_ ;_ [$€-2]\ * \-#,##0.00_ ;_ [$€-2]\ * &quot;-&quot;??_ "/>
  </numFmts>
  <fonts count="13" x14ac:knownFonts="1">
    <font>
      <sz val="11"/>
      <name val="Tahoma"/>
    </font>
    <font>
      <sz val="11"/>
      <name val="Tahoma"/>
    </font>
    <font>
      <sz val="10"/>
      <name val="Tahoma"/>
      <family val="2"/>
    </font>
    <font>
      <sz val="11"/>
      <color indexed="8"/>
      <name val="Calibri"/>
      <family val="2"/>
    </font>
    <font>
      <sz val="10"/>
      <name val="Verdana"/>
      <family val="2"/>
    </font>
    <font>
      <b/>
      <sz val="10"/>
      <name val="Verdana"/>
      <family val="2"/>
    </font>
    <font>
      <sz val="10"/>
      <name val="Arial"/>
      <family val="2"/>
    </font>
    <font>
      <b/>
      <sz val="10"/>
      <name val="Arial"/>
      <family val="2"/>
    </font>
    <font>
      <sz val="10"/>
      <name val="SimSun"/>
    </font>
    <font>
      <sz val="10"/>
      <name val="Copperplate Gothic Bold"/>
      <family val="2"/>
    </font>
    <font>
      <b/>
      <sz val="8"/>
      <color indexed="81"/>
      <name val="Tahoma"/>
      <family val="2"/>
    </font>
    <font>
      <sz val="8"/>
      <color indexed="81"/>
      <name val="Tahoma"/>
      <family val="2"/>
    </font>
    <font>
      <sz val="11"/>
      <name val="Tahoma"/>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40"/>
        <bgColor indexed="64"/>
      </patternFill>
    </fill>
    <fill>
      <patternFill patternType="solid">
        <fgColor theme="0"/>
        <bgColor indexed="64"/>
      </patternFill>
    </fill>
    <fill>
      <patternFill patternType="solid">
        <fgColor indexed="5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3" fillId="0" borderId="0"/>
    <xf numFmtId="0" fontId="3" fillId="0" borderId="0"/>
    <xf numFmtId="43" fontId="3" fillId="0" borderId="0" applyFont="0" applyFill="0" applyBorder="0" applyAlignment="0" applyProtection="0"/>
    <xf numFmtId="167" fontId="3" fillId="0" borderId="0" applyFont="0" applyFill="0" applyBorder="0" applyAlignment="0" applyProtection="0"/>
    <xf numFmtId="164" fontId="12" fillId="0" borderId="0" applyFont="0" applyFill="0" applyBorder="0" applyAlignment="0" applyProtection="0"/>
    <xf numFmtId="0" fontId="6" fillId="0" borderId="0"/>
    <xf numFmtId="9" fontId="12" fillId="0" borderId="0" applyFont="0" applyFill="0" applyBorder="0" applyAlignment="0" applyProtection="0"/>
  </cellStyleXfs>
  <cellXfs count="92">
    <xf numFmtId="0" fontId="0" fillId="0" borderId="0" xfId="0"/>
    <xf numFmtId="0" fontId="2" fillId="0" borderId="0" xfId="0" applyFont="1"/>
    <xf numFmtId="3" fontId="2" fillId="0" borderId="0" xfId="0" applyNumberFormat="1" applyFont="1" applyAlignment="1">
      <alignment horizontal="right"/>
    </xf>
    <xf numFmtId="0" fontId="4" fillId="0" borderId="0" xfId="3" applyFont="1"/>
    <xf numFmtId="0" fontId="4" fillId="0" borderId="0" xfId="3" applyFont="1" applyAlignment="1">
      <alignment vertical="center"/>
    </xf>
    <xf numFmtId="3" fontId="4" fillId="0" borderId="0" xfId="3" applyNumberFormat="1" applyFont="1" applyAlignment="1">
      <alignment horizontal="right" vertical="center"/>
    </xf>
    <xf numFmtId="9" fontId="4" fillId="0" borderId="0" xfId="3" applyNumberFormat="1" applyFont="1" applyAlignment="1">
      <alignment vertical="center"/>
    </xf>
    <xf numFmtId="165" fontId="4" fillId="0" borderId="1" xfId="1" applyNumberFormat="1" applyFont="1" applyBorder="1" applyAlignment="1">
      <alignment vertical="center"/>
    </xf>
    <xf numFmtId="4" fontId="5" fillId="0" borderId="0" xfId="3" applyNumberFormat="1" applyFont="1" applyBorder="1" applyAlignment="1">
      <alignment vertical="center" wrapText="1"/>
    </xf>
    <xf numFmtId="166" fontId="5" fillId="2" borderId="1" xfId="4" applyNumberFormat="1" applyFont="1" applyFill="1" applyBorder="1" applyAlignment="1">
      <alignment vertical="center" wrapText="1"/>
    </xf>
    <xf numFmtId="0" fontId="5" fillId="0" borderId="0" xfId="3" applyFont="1" applyBorder="1" applyAlignment="1">
      <alignment vertical="center" wrapText="1"/>
    </xf>
    <xf numFmtId="0" fontId="4" fillId="0" borderId="1" xfId="3" applyFont="1" applyBorder="1" applyAlignment="1">
      <alignment vertical="top" wrapText="1"/>
    </xf>
    <xf numFmtId="0" fontId="4" fillId="0" borderId="1" xfId="5" applyFont="1" applyBorder="1" applyAlignment="1">
      <alignment vertical="center" wrapText="1"/>
    </xf>
    <xf numFmtId="3" fontId="4" fillId="0" borderId="1" xfId="1" applyNumberFormat="1" applyFont="1" applyBorder="1" applyAlignment="1">
      <alignment horizontal="right" vertical="center"/>
    </xf>
    <xf numFmtId="165" fontId="6" fillId="0" borderId="1" xfId="1" applyNumberFormat="1" applyFont="1" applyBorder="1" applyAlignment="1">
      <alignment vertical="center"/>
    </xf>
    <xf numFmtId="9" fontId="4" fillId="0" borderId="1" xfId="2" applyNumberFormat="1" applyFont="1" applyBorder="1" applyAlignment="1">
      <alignment vertical="center"/>
    </xf>
    <xf numFmtId="9" fontId="4" fillId="0" borderId="1" xfId="2" applyFont="1" applyBorder="1" applyAlignment="1">
      <alignment vertical="center"/>
    </xf>
    <xf numFmtId="9" fontId="4" fillId="0" borderId="1" xfId="1" applyNumberFormat="1" applyFont="1" applyBorder="1" applyAlignment="1">
      <alignment vertical="center"/>
    </xf>
    <xf numFmtId="0" fontId="4" fillId="0" borderId="1" xfId="3" applyFont="1" applyFill="1" applyBorder="1" applyAlignment="1">
      <alignment vertical="center" wrapText="1"/>
    </xf>
    <xf numFmtId="166" fontId="4" fillId="0" borderId="1" xfId="4" applyNumberFormat="1" applyFont="1" applyFill="1" applyBorder="1" applyAlignment="1">
      <alignment vertical="center" wrapText="1"/>
    </xf>
    <xf numFmtId="0" fontId="4" fillId="0" borderId="1" xfId="6" applyFont="1" applyFill="1" applyBorder="1" applyAlignment="1">
      <alignment vertical="center" wrapText="1"/>
    </xf>
    <xf numFmtId="0" fontId="4" fillId="2" borderId="1" xfId="3" applyFont="1" applyFill="1" applyBorder="1" applyAlignment="1">
      <alignment vertical="center" wrapText="1"/>
    </xf>
    <xf numFmtId="0" fontId="5" fillId="3" borderId="1" xfId="3" applyFont="1" applyFill="1" applyBorder="1" applyAlignment="1">
      <alignment horizontal="center" vertical="center" wrapText="1"/>
    </xf>
    <xf numFmtId="0" fontId="4" fillId="0" borderId="1" xfId="3" applyFont="1" applyBorder="1" applyAlignment="1">
      <alignment vertical="center"/>
    </xf>
    <xf numFmtId="166" fontId="4" fillId="2" borderId="1" xfId="4" applyNumberFormat="1" applyFont="1" applyFill="1" applyBorder="1" applyAlignment="1">
      <alignment vertical="center" wrapText="1"/>
    </xf>
    <xf numFmtId="0" fontId="4" fillId="2" borderId="1" xfId="3" applyFont="1" applyFill="1" applyBorder="1" applyAlignment="1">
      <alignment horizontal="center" vertical="center" wrapText="1"/>
    </xf>
    <xf numFmtId="0" fontId="5" fillId="4" borderId="1" xfId="6" applyFont="1" applyFill="1" applyBorder="1" applyAlignment="1">
      <alignment horizontal="center" vertical="center" wrapText="1"/>
    </xf>
    <xf numFmtId="3" fontId="5" fillId="4" borderId="1" xfId="6" applyNumberFormat="1" applyFont="1" applyFill="1" applyBorder="1" applyAlignment="1">
      <alignment horizontal="right" vertical="center" wrapText="1"/>
    </xf>
    <xf numFmtId="164" fontId="5" fillId="5" borderId="1" xfId="1" applyFont="1" applyFill="1" applyBorder="1" applyAlignment="1">
      <alignment horizontal="center" vertical="center" wrapText="1"/>
    </xf>
    <xf numFmtId="0" fontId="7" fillId="4" borderId="2" xfId="6" applyFont="1" applyFill="1" applyBorder="1" applyAlignment="1">
      <alignment horizontal="center" vertical="center" wrapText="1"/>
    </xf>
    <xf numFmtId="0" fontId="7" fillId="4" borderId="3" xfId="6" applyFont="1" applyFill="1" applyBorder="1" applyAlignment="1">
      <alignment horizontal="center" vertical="center" wrapText="1"/>
    </xf>
    <xf numFmtId="0" fontId="5" fillId="5" borderId="1" xfId="3"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5" borderId="1" xfId="3" applyFont="1" applyFill="1" applyBorder="1" applyAlignment="1">
      <alignment horizontal="center" vertical="center" wrapText="1"/>
    </xf>
    <xf numFmtId="0" fontId="4" fillId="0" borderId="1" xfId="3" applyFont="1" applyBorder="1"/>
    <xf numFmtId="4" fontId="5" fillId="3" borderId="1" xfId="6" applyNumberFormat="1" applyFont="1" applyFill="1" applyBorder="1" applyAlignment="1">
      <alignment horizontal="center" vertical="center" wrapText="1"/>
    </xf>
    <xf numFmtId="0" fontId="5" fillId="3" borderId="1" xfId="3" applyFont="1" applyFill="1" applyBorder="1" applyAlignment="1">
      <alignment horizontal="center" vertical="center" wrapText="1"/>
    </xf>
    <xf numFmtId="0" fontId="6" fillId="0" borderId="1" xfId="3" applyFont="1" applyBorder="1" applyAlignment="1">
      <alignment vertical="top" wrapText="1"/>
    </xf>
    <xf numFmtId="0" fontId="6" fillId="0" borderId="1" xfId="5" applyFont="1" applyBorder="1" applyAlignment="1">
      <alignment vertical="center" wrapText="1"/>
    </xf>
    <xf numFmtId="3" fontId="6" fillId="0" borderId="1" xfId="1" applyNumberFormat="1" applyFont="1" applyBorder="1" applyAlignment="1">
      <alignment horizontal="right" vertical="center"/>
    </xf>
    <xf numFmtId="9" fontId="6" fillId="0" borderId="1" xfId="2" applyNumberFormat="1" applyFont="1" applyBorder="1" applyAlignment="1">
      <alignment vertical="center"/>
    </xf>
    <xf numFmtId="0" fontId="6" fillId="0" borderId="1" xfId="3" applyFont="1" applyFill="1" applyBorder="1" applyAlignment="1">
      <alignment vertical="center" wrapText="1"/>
    </xf>
    <xf numFmtId="166" fontId="6" fillId="2" borderId="1" xfId="4" applyNumberFormat="1" applyFont="1" applyFill="1" applyBorder="1" applyAlignment="1">
      <alignment vertical="center" wrapText="1"/>
    </xf>
    <xf numFmtId="0" fontId="6" fillId="0" borderId="1" xfId="6" applyFont="1" applyFill="1" applyBorder="1" applyAlignment="1">
      <alignment vertical="center" wrapText="1"/>
    </xf>
    <xf numFmtId="0" fontId="6" fillId="2" borderId="1" xfId="3" applyFont="1" applyFill="1" applyBorder="1" applyAlignment="1">
      <alignment vertical="center" wrapText="1"/>
    </xf>
    <xf numFmtId="0" fontId="6" fillId="3" borderId="1" xfId="3" applyFont="1" applyFill="1" applyBorder="1" applyAlignment="1">
      <alignment horizontal="center" vertical="center" wrapText="1"/>
    </xf>
    <xf numFmtId="0" fontId="4" fillId="0" borderId="1" xfId="3" applyNumberFormat="1" applyFont="1" applyBorder="1" applyAlignment="1">
      <alignment vertical="top" wrapText="1"/>
    </xf>
    <xf numFmtId="0" fontId="6" fillId="6" borderId="1" xfId="3" applyFont="1" applyFill="1" applyBorder="1" applyAlignment="1">
      <alignment vertical="top" wrapText="1"/>
    </xf>
    <xf numFmtId="0" fontId="4" fillId="6" borderId="1" xfId="5" applyFont="1" applyFill="1" applyBorder="1" applyAlignment="1">
      <alignment vertical="center" wrapText="1"/>
    </xf>
    <xf numFmtId="3" fontId="4" fillId="6" borderId="1" xfId="1" applyNumberFormat="1" applyFont="1" applyFill="1" applyBorder="1" applyAlignment="1">
      <alignment horizontal="right" vertical="center"/>
    </xf>
    <xf numFmtId="9" fontId="4" fillId="6" borderId="1" xfId="2" applyNumberFormat="1" applyFont="1" applyFill="1" applyBorder="1" applyAlignment="1">
      <alignment vertical="center"/>
    </xf>
    <xf numFmtId="165" fontId="4" fillId="6" borderId="1" xfId="1" applyNumberFormat="1" applyFont="1" applyFill="1" applyBorder="1" applyAlignment="1">
      <alignment vertical="center"/>
    </xf>
    <xf numFmtId="9" fontId="4" fillId="0" borderId="1" xfId="5" applyNumberFormat="1" applyFont="1" applyBorder="1" applyAlignment="1">
      <alignment vertical="center"/>
    </xf>
    <xf numFmtId="0" fontId="4" fillId="6" borderId="1" xfId="7" applyFont="1" applyFill="1" applyBorder="1" applyAlignment="1">
      <alignment vertical="center" wrapText="1"/>
    </xf>
    <xf numFmtId="166" fontId="4" fillId="6" borderId="1" xfId="8" applyNumberFormat="1" applyFont="1" applyFill="1" applyBorder="1" applyAlignment="1">
      <alignment vertical="center" wrapText="1"/>
    </xf>
    <xf numFmtId="0" fontId="4" fillId="6" borderId="1" xfId="6" applyFont="1" applyFill="1" applyBorder="1" applyAlignment="1">
      <alignment vertical="center" wrapText="1"/>
    </xf>
    <xf numFmtId="0" fontId="4" fillId="6" borderId="1" xfId="7" applyFont="1" applyFill="1" applyBorder="1" applyAlignment="1">
      <alignment horizontal="right" vertical="center" wrapText="1"/>
    </xf>
    <xf numFmtId="0" fontId="4" fillId="6" borderId="1" xfId="3" applyFont="1" applyFill="1" applyBorder="1" applyAlignment="1">
      <alignment vertical="center" wrapText="1"/>
    </xf>
    <xf numFmtId="0" fontId="4" fillId="0" borderId="1" xfId="7" applyFont="1" applyFill="1" applyBorder="1" applyAlignment="1">
      <alignment vertical="center" wrapText="1"/>
    </xf>
    <xf numFmtId="166" fontId="4" fillId="2" borderId="1" xfId="8" applyNumberFormat="1" applyFont="1" applyFill="1" applyBorder="1" applyAlignment="1">
      <alignment vertical="center" wrapText="1"/>
    </xf>
    <xf numFmtId="0" fontId="4" fillId="2" borderId="1" xfId="7" applyFont="1" applyFill="1" applyBorder="1" applyAlignment="1">
      <alignment vertical="center" wrapText="1"/>
    </xf>
    <xf numFmtId="166" fontId="4" fillId="0" borderId="1" xfId="8" applyNumberFormat="1" applyFont="1" applyFill="1" applyBorder="1" applyAlignment="1">
      <alignment vertical="center" wrapText="1"/>
    </xf>
    <xf numFmtId="0" fontId="4" fillId="2" borderId="1" xfId="7" applyFont="1" applyFill="1" applyBorder="1" applyAlignment="1">
      <alignment horizontal="right" vertical="center" wrapText="1"/>
    </xf>
    <xf numFmtId="166" fontId="6" fillId="0" borderId="1" xfId="4" applyNumberFormat="1" applyFont="1" applyFill="1" applyBorder="1" applyAlignment="1">
      <alignment vertical="center" wrapText="1"/>
    </xf>
    <xf numFmtId="0" fontId="8" fillId="0" borderId="1" xfId="3" applyFont="1" applyFill="1" applyBorder="1" applyAlignment="1">
      <alignment vertical="center" wrapText="1"/>
    </xf>
    <xf numFmtId="0" fontId="4" fillId="0" borderId="1" xfId="5" applyFont="1" applyBorder="1" applyAlignment="1">
      <alignment vertical="center"/>
    </xf>
    <xf numFmtId="10" fontId="4" fillId="0" borderId="1" xfId="5" applyNumberFormat="1" applyFont="1" applyBorder="1" applyAlignment="1">
      <alignment vertical="center"/>
    </xf>
    <xf numFmtId="165" fontId="4" fillId="0" borderId="1" xfId="1" applyNumberFormat="1" applyFont="1" applyFill="1" applyBorder="1" applyAlignment="1">
      <alignment vertical="center"/>
    </xf>
    <xf numFmtId="0" fontId="5" fillId="4" borderId="4" xfId="6" applyFont="1" applyFill="1" applyBorder="1" applyAlignment="1">
      <alignment horizontal="center" vertical="center" wrapText="1"/>
    </xf>
    <xf numFmtId="0" fontId="5" fillId="5" borderId="1" xfId="3" applyFont="1" applyFill="1" applyBorder="1" applyAlignment="1">
      <alignment horizontal="center" wrapText="1"/>
    </xf>
    <xf numFmtId="0" fontId="5" fillId="4" borderId="5" xfId="6" applyFont="1" applyFill="1" applyBorder="1" applyAlignment="1">
      <alignment horizontal="center" vertical="center" wrapText="1"/>
    </xf>
    <xf numFmtId="4" fontId="5" fillId="3" borderId="1" xfId="6" applyNumberFormat="1" applyFont="1" applyFill="1" applyBorder="1" applyAlignment="1">
      <alignment horizontal="center" vertical="center" wrapText="1"/>
    </xf>
    <xf numFmtId="3" fontId="5" fillId="3" borderId="1" xfId="6" applyNumberFormat="1" applyFont="1" applyFill="1" applyBorder="1" applyAlignment="1">
      <alignment horizontal="right" vertical="center" wrapText="1"/>
    </xf>
    <xf numFmtId="0" fontId="7" fillId="4" borderId="6" xfId="6" applyFont="1" applyFill="1" applyBorder="1" applyAlignment="1">
      <alignment vertical="center" wrapText="1"/>
    </xf>
    <xf numFmtId="0" fontId="7" fillId="4" borderId="7" xfId="6" applyFont="1" applyFill="1" applyBorder="1" applyAlignment="1">
      <alignment vertical="center" wrapText="1"/>
    </xf>
    <xf numFmtId="0" fontId="5" fillId="5" borderId="1" xfId="6" applyFont="1" applyFill="1" applyBorder="1" applyAlignment="1">
      <alignment horizontal="center" vertical="center" wrapText="1"/>
    </xf>
    <xf numFmtId="0" fontId="5" fillId="7" borderId="1" xfId="6" applyFont="1" applyFill="1" applyBorder="1" applyAlignment="1">
      <alignment horizontal="center" vertical="center" wrapText="1"/>
    </xf>
    <xf numFmtId="0" fontId="5" fillId="4" borderId="8" xfId="6" applyFont="1" applyFill="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3" xfId="0" applyFont="1" applyBorder="1" applyAlignment="1"/>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5" xfId="0" applyFont="1" applyBorder="1" applyAlignment="1"/>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8" xfId="0" applyFont="1" applyBorder="1" applyAlignment="1"/>
  </cellXfs>
  <cellStyles count="13">
    <cellStyle name="Euro" xfId="9"/>
    <cellStyle name="Millares" xfId="1" builtinId="3"/>
    <cellStyle name="Millares 2" xfId="10"/>
    <cellStyle name="Millares_arbol de plan nellibia" xfId="4"/>
    <cellStyle name="Millares_MATRIZ ARBOL DE PROBLEMAS" xfId="8"/>
    <cellStyle name="Normal" xfId="0" builtinId="0"/>
    <cellStyle name="Normal 2" xfId="11"/>
    <cellStyle name="Normal_arbol de plan nellibia" xfId="3"/>
    <cellStyle name="Normal_Arbol de problemas INFRAESTRUCTURA" xfId="6"/>
    <cellStyle name="Normal_Hoja1" xfId="5"/>
    <cellStyle name="Normal_MATRIZ ARBOL DE PROBLEMAS CULTURA." xfId="7"/>
    <cellStyle name="Porcentaje" xfId="2" builtinId="5"/>
    <cellStyle name="Porcentual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19050</xdr:rowOff>
    </xdr:from>
    <xdr:ext cx="485775" cy="521058"/>
    <xdr:pic>
      <xdr:nvPicPr>
        <xdr:cNvPr id="2" name="2 Imagen" descr="ESCUDO PARA PEGAR.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50"/>
          <a:ext cx="485775" cy="521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tabSelected="1" topLeftCell="A2" zoomScale="71" zoomScaleNormal="71" workbookViewId="0">
      <selection activeCell="R34" sqref="R34"/>
    </sheetView>
  </sheetViews>
  <sheetFormatPr baseColWidth="10" defaultRowHeight="12.75" x14ac:dyDescent="0.2"/>
  <cols>
    <col min="1" max="1" width="11" style="1"/>
    <col min="2" max="2" width="17.75" style="1" customWidth="1"/>
    <col min="3" max="6" width="11" style="1"/>
    <col min="7" max="7" width="13.75" style="1" customWidth="1"/>
    <col min="8" max="19" width="11" style="1"/>
    <col min="20" max="20" width="18.375" style="2" customWidth="1"/>
    <col min="21" max="21" width="11" style="1"/>
    <col min="22" max="22" width="38.375" style="1" customWidth="1"/>
    <col min="23" max="16384" width="11" style="1"/>
  </cols>
  <sheetData>
    <row r="1" spans="1:22" x14ac:dyDescent="0.2">
      <c r="A1" s="91"/>
      <c r="B1" s="90" t="s">
        <v>137</v>
      </c>
      <c r="C1" s="89"/>
      <c r="D1" s="89"/>
      <c r="E1" s="89"/>
      <c r="F1" s="89"/>
      <c r="G1" s="89"/>
      <c r="H1" s="89"/>
      <c r="I1" s="89"/>
      <c r="J1" s="89"/>
      <c r="K1" s="89"/>
      <c r="L1" s="89"/>
      <c r="M1" s="89"/>
      <c r="N1" s="89"/>
      <c r="O1" s="89"/>
      <c r="P1" s="89"/>
      <c r="Q1" s="89"/>
      <c r="R1" s="89"/>
      <c r="S1" s="89"/>
      <c r="T1" s="88"/>
      <c r="U1" s="79" t="s">
        <v>136</v>
      </c>
      <c r="V1" s="78"/>
    </row>
    <row r="2" spans="1:22" x14ac:dyDescent="0.2">
      <c r="A2" s="87"/>
      <c r="B2" s="86"/>
      <c r="C2" s="85"/>
      <c r="D2" s="85"/>
      <c r="E2" s="85"/>
      <c r="F2" s="85"/>
      <c r="G2" s="85"/>
      <c r="H2" s="85"/>
      <c r="I2" s="85"/>
      <c r="J2" s="85"/>
      <c r="K2" s="85"/>
      <c r="L2" s="85"/>
      <c r="M2" s="85"/>
      <c r="N2" s="85"/>
      <c r="O2" s="85"/>
      <c r="P2" s="85"/>
      <c r="Q2" s="85"/>
      <c r="R2" s="85"/>
      <c r="S2" s="85"/>
      <c r="T2" s="84"/>
      <c r="U2" s="79" t="s">
        <v>135</v>
      </c>
      <c r="V2" s="78"/>
    </row>
    <row r="3" spans="1:22" x14ac:dyDescent="0.2">
      <c r="A3" s="83"/>
      <c r="B3" s="82"/>
      <c r="C3" s="81"/>
      <c r="D3" s="81"/>
      <c r="E3" s="81"/>
      <c r="F3" s="81"/>
      <c r="G3" s="81"/>
      <c r="H3" s="81"/>
      <c r="I3" s="81"/>
      <c r="J3" s="81"/>
      <c r="K3" s="81"/>
      <c r="L3" s="81"/>
      <c r="M3" s="81"/>
      <c r="N3" s="81"/>
      <c r="O3" s="81"/>
      <c r="P3" s="81"/>
      <c r="Q3" s="81"/>
      <c r="R3" s="81"/>
      <c r="S3" s="81"/>
      <c r="T3" s="80"/>
      <c r="U3" s="79" t="s">
        <v>134</v>
      </c>
      <c r="V3" s="78"/>
    </row>
    <row r="4" spans="1:22" x14ac:dyDescent="0.2">
      <c r="A4" s="75" t="s">
        <v>133</v>
      </c>
      <c r="B4" s="75"/>
      <c r="C4" s="75"/>
      <c r="D4" s="75"/>
      <c r="E4" s="75"/>
      <c r="F4" s="75"/>
      <c r="G4" s="75"/>
      <c r="H4" s="75"/>
      <c r="I4" s="75"/>
      <c r="J4" s="75"/>
      <c r="K4" s="75"/>
      <c r="L4" s="75"/>
      <c r="M4" s="75"/>
      <c r="N4" s="75"/>
      <c r="O4" s="75"/>
      <c r="P4" s="75"/>
      <c r="Q4" s="75"/>
      <c r="R4" s="75"/>
      <c r="S4" s="75"/>
      <c r="T4" s="75"/>
      <c r="U4" s="75"/>
      <c r="V4" s="77" t="s">
        <v>132</v>
      </c>
    </row>
    <row r="5" spans="1:22" x14ac:dyDescent="0.2">
      <c r="A5" s="76" t="s">
        <v>131</v>
      </c>
      <c r="B5" s="76"/>
      <c r="C5" s="76"/>
      <c r="D5" s="76"/>
      <c r="E5" s="76"/>
      <c r="F5" s="76"/>
      <c r="G5" s="76"/>
      <c r="H5" s="76"/>
      <c r="I5" s="76"/>
      <c r="J5" s="76"/>
      <c r="K5" s="76"/>
      <c r="L5" s="76"/>
      <c r="M5" s="76"/>
      <c r="N5" s="76"/>
      <c r="O5" s="76"/>
      <c r="P5" s="76"/>
      <c r="Q5" s="76"/>
      <c r="R5" s="76"/>
      <c r="S5" s="76"/>
      <c r="T5" s="76"/>
      <c r="U5" s="76"/>
      <c r="V5" s="70"/>
    </row>
    <row r="6" spans="1:22" x14ac:dyDescent="0.2">
      <c r="A6" s="75" t="s">
        <v>130</v>
      </c>
      <c r="B6" s="75"/>
      <c r="C6" s="75"/>
      <c r="D6" s="75"/>
      <c r="E6" s="75"/>
      <c r="F6" s="75"/>
      <c r="G6" s="75"/>
      <c r="H6" s="75"/>
      <c r="I6" s="75"/>
      <c r="J6" s="75"/>
      <c r="K6" s="75"/>
      <c r="L6" s="75"/>
      <c r="M6" s="75"/>
      <c r="N6" s="75"/>
      <c r="O6" s="75"/>
      <c r="P6" s="75"/>
      <c r="Q6" s="75"/>
      <c r="R6" s="75"/>
      <c r="S6" s="75"/>
      <c r="T6" s="75"/>
      <c r="U6" s="75"/>
      <c r="V6" s="70"/>
    </row>
    <row r="7" spans="1:22" x14ac:dyDescent="0.2">
      <c r="A7" s="76" t="s">
        <v>129</v>
      </c>
      <c r="B7" s="76"/>
      <c r="C7" s="76"/>
      <c r="D7" s="76"/>
      <c r="E7" s="76"/>
      <c r="F7" s="76"/>
      <c r="G7" s="76"/>
      <c r="H7" s="76"/>
      <c r="I7" s="76"/>
      <c r="J7" s="76"/>
      <c r="K7" s="76"/>
      <c r="L7" s="76"/>
      <c r="M7" s="76"/>
      <c r="N7" s="76"/>
      <c r="O7" s="76"/>
      <c r="P7" s="76"/>
      <c r="Q7" s="76"/>
      <c r="R7" s="76"/>
      <c r="S7" s="76"/>
      <c r="T7" s="76"/>
      <c r="U7" s="76"/>
      <c r="V7" s="70"/>
    </row>
    <row r="8" spans="1:22" x14ac:dyDescent="0.2">
      <c r="A8" s="75" t="s">
        <v>128</v>
      </c>
      <c r="B8" s="75"/>
      <c r="C8" s="75"/>
      <c r="D8" s="75"/>
      <c r="E8" s="75"/>
      <c r="F8" s="75"/>
      <c r="G8" s="75"/>
      <c r="H8" s="75"/>
      <c r="I8" s="75"/>
      <c r="J8" s="75"/>
      <c r="K8" s="75"/>
      <c r="L8" s="75"/>
      <c r="M8" s="75"/>
      <c r="N8" s="75"/>
      <c r="O8" s="75"/>
      <c r="P8" s="75"/>
      <c r="Q8" s="75"/>
      <c r="R8" s="75"/>
      <c r="S8" s="75"/>
      <c r="T8" s="75"/>
      <c r="U8" s="75"/>
      <c r="V8" s="70"/>
    </row>
    <row r="9" spans="1:22" ht="13.5" thickBot="1" x14ac:dyDescent="0.25">
      <c r="A9" s="36" t="s">
        <v>127</v>
      </c>
      <c r="B9" s="36"/>
      <c r="C9" s="36" t="s">
        <v>31</v>
      </c>
      <c r="D9" s="36"/>
      <c r="E9" s="36" t="s">
        <v>30</v>
      </c>
      <c r="F9" s="36"/>
      <c r="G9" s="36"/>
      <c r="H9" s="36"/>
      <c r="I9" s="35" t="s">
        <v>29</v>
      </c>
      <c r="J9" s="35"/>
      <c r="K9" s="35"/>
      <c r="L9" s="35"/>
      <c r="M9" s="35"/>
      <c r="N9" s="35"/>
      <c r="O9" s="35"/>
      <c r="P9" s="35"/>
      <c r="Q9" s="35"/>
      <c r="R9" s="35"/>
      <c r="S9" s="35"/>
      <c r="T9" s="35"/>
      <c r="U9" s="35"/>
      <c r="V9" s="70"/>
    </row>
    <row r="10" spans="1:22" ht="26.25" thickBot="1" x14ac:dyDescent="0.25">
      <c r="A10" s="22"/>
      <c r="B10" s="22"/>
      <c r="C10" s="22"/>
      <c r="D10" s="22"/>
      <c r="E10" s="22"/>
      <c r="F10" s="22"/>
      <c r="G10" s="22"/>
      <c r="H10" s="22"/>
      <c r="I10" s="71"/>
      <c r="J10" s="74" t="s">
        <v>126</v>
      </c>
      <c r="K10" s="73" t="s">
        <v>125</v>
      </c>
      <c r="L10" s="74" t="s">
        <v>126</v>
      </c>
      <c r="M10" s="73" t="s">
        <v>125</v>
      </c>
      <c r="N10" s="74" t="s">
        <v>126</v>
      </c>
      <c r="O10" s="73" t="s">
        <v>125</v>
      </c>
      <c r="P10" s="74" t="s">
        <v>126</v>
      </c>
      <c r="Q10" s="73" t="s">
        <v>125</v>
      </c>
      <c r="R10" s="71"/>
      <c r="S10" s="71"/>
      <c r="T10" s="72"/>
      <c r="U10" s="71"/>
      <c r="V10" s="70"/>
    </row>
    <row r="11" spans="1:22" ht="64.5" thickBot="1" x14ac:dyDescent="0.25">
      <c r="A11" s="69" t="s">
        <v>124</v>
      </c>
      <c r="B11" s="69"/>
      <c r="C11" s="31" t="s">
        <v>27</v>
      </c>
      <c r="D11" s="32" t="s">
        <v>21</v>
      </c>
      <c r="E11" s="31" t="s">
        <v>27</v>
      </c>
      <c r="F11" s="31" t="s">
        <v>26</v>
      </c>
      <c r="G11" s="31" t="s">
        <v>25</v>
      </c>
      <c r="H11" s="31" t="s">
        <v>24</v>
      </c>
      <c r="I11" s="26" t="s">
        <v>23</v>
      </c>
      <c r="J11" s="30">
        <v>2008</v>
      </c>
      <c r="K11" s="29"/>
      <c r="L11" s="30">
        <v>2009</v>
      </c>
      <c r="M11" s="29"/>
      <c r="N11" s="30">
        <v>2010</v>
      </c>
      <c r="O11" s="29"/>
      <c r="P11" s="30">
        <v>211</v>
      </c>
      <c r="Q11" s="29"/>
      <c r="R11" s="28" t="s">
        <v>123</v>
      </c>
      <c r="S11" s="26" t="s">
        <v>21</v>
      </c>
      <c r="T11" s="27" t="s">
        <v>20</v>
      </c>
      <c r="U11" s="26" t="s">
        <v>19</v>
      </c>
      <c r="V11" s="68"/>
    </row>
    <row r="12" spans="1:22" ht="247.5" customHeight="1" x14ac:dyDescent="0.2">
      <c r="A12" s="22" t="s">
        <v>122</v>
      </c>
      <c r="B12" s="18" t="s">
        <v>121</v>
      </c>
      <c r="C12" s="18" t="s">
        <v>120</v>
      </c>
      <c r="D12" s="18">
        <v>40</v>
      </c>
      <c r="E12" s="18" t="s">
        <v>114</v>
      </c>
      <c r="F12" s="20">
        <f>(S12/D12)</f>
        <v>0.75</v>
      </c>
      <c r="G12" s="19">
        <v>30000000</v>
      </c>
      <c r="H12" s="18" t="s">
        <v>108</v>
      </c>
      <c r="I12" s="52">
        <v>0.75</v>
      </c>
      <c r="J12" s="7">
        <v>10</v>
      </c>
      <c r="K12" s="7">
        <v>10</v>
      </c>
      <c r="L12" s="7">
        <v>10</v>
      </c>
      <c r="M12" s="7">
        <v>10</v>
      </c>
      <c r="N12" s="7">
        <v>10</v>
      </c>
      <c r="O12" s="7">
        <v>10</v>
      </c>
      <c r="P12" s="7">
        <v>10</v>
      </c>
      <c r="Q12" s="66"/>
      <c r="R12" s="15">
        <f>S12/D12</f>
        <v>0.75</v>
      </c>
      <c r="S12" s="7">
        <f>SUM(K12,M12,O12,Q12)</f>
        <v>30</v>
      </c>
      <c r="T12" s="13">
        <v>4296550</v>
      </c>
      <c r="U12" s="65" t="s">
        <v>119</v>
      </c>
      <c r="V12" s="11" t="s">
        <v>118</v>
      </c>
    </row>
    <row r="13" spans="1:22" ht="303" customHeight="1" x14ac:dyDescent="0.2">
      <c r="A13" s="22" t="s">
        <v>117</v>
      </c>
      <c r="B13" s="18" t="s">
        <v>116</v>
      </c>
      <c r="C13" s="18" t="s">
        <v>115</v>
      </c>
      <c r="D13" s="18">
        <v>45</v>
      </c>
      <c r="E13" s="18" t="s">
        <v>114</v>
      </c>
      <c r="F13" s="20">
        <f>(S13/D13)</f>
        <v>0.8</v>
      </c>
      <c r="G13" s="19">
        <v>30000000</v>
      </c>
      <c r="H13" s="18" t="s">
        <v>108</v>
      </c>
      <c r="I13" s="52">
        <v>0.75</v>
      </c>
      <c r="J13" s="7">
        <v>12</v>
      </c>
      <c r="K13" s="7">
        <v>12</v>
      </c>
      <c r="L13" s="7">
        <v>12</v>
      </c>
      <c r="M13" s="7">
        <v>12</v>
      </c>
      <c r="N13" s="7">
        <v>12</v>
      </c>
      <c r="O13" s="7">
        <v>12</v>
      </c>
      <c r="P13" s="7">
        <v>9</v>
      </c>
      <c r="Q13" s="7"/>
      <c r="R13" s="15">
        <f>S13/D13</f>
        <v>0.8</v>
      </c>
      <c r="S13" s="7">
        <f>SUM(K13,M13,O13,Q13)</f>
        <v>36</v>
      </c>
      <c r="T13" s="13">
        <v>8569702</v>
      </c>
      <c r="U13" s="65" t="s">
        <v>86</v>
      </c>
      <c r="V13" s="11" t="s">
        <v>113</v>
      </c>
    </row>
    <row r="14" spans="1:22" ht="134.25" customHeight="1" x14ac:dyDescent="0.2">
      <c r="A14" s="22" t="s">
        <v>112</v>
      </c>
      <c r="B14" s="18" t="s">
        <v>111</v>
      </c>
      <c r="C14" s="18" t="s">
        <v>110</v>
      </c>
      <c r="D14" s="18">
        <v>1</v>
      </c>
      <c r="E14" s="18" t="s">
        <v>109</v>
      </c>
      <c r="F14" s="20">
        <f>(S14/D14)</f>
        <v>0.01</v>
      </c>
      <c r="G14" s="19">
        <v>10000000</v>
      </c>
      <c r="H14" s="18" t="s">
        <v>108</v>
      </c>
      <c r="I14" s="52">
        <v>0.75</v>
      </c>
      <c r="J14" s="66"/>
      <c r="K14" s="66"/>
      <c r="L14" s="66"/>
      <c r="M14" s="66"/>
      <c r="N14" s="66">
        <v>0.01</v>
      </c>
      <c r="O14" s="66">
        <v>0.01</v>
      </c>
      <c r="P14" s="66"/>
      <c r="Q14" s="66"/>
      <c r="R14" s="15">
        <v>1</v>
      </c>
      <c r="S14" s="67">
        <f>SUM(K14,M14,O14,Q14)</f>
        <v>0.01</v>
      </c>
      <c r="T14" s="13"/>
      <c r="U14" s="65" t="s">
        <v>86</v>
      </c>
      <c r="V14" s="11" t="s">
        <v>107</v>
      </c>
    </row>
    <row r="15" spans="1:22" ht="91.5" customHeight="1" x14ac:dyDescent="0.2">
      <c r="A15" s="22" t="s">
        <v>106</v>
      </c>
      <c r="B15" s="18" t="s">
        <v>105</v>
      </c>
      <c r="C15" s="18" t="s">
        <v>104</v>
      </c>
      <c r="D15" s="18">
        <v>1</v>
      </c>
      <c r="E15" s="18" t="s">
        <v>103</v>
      </c>
      <c r="F15" s="20">
        <f>(S15/D15)</f>
        <v>0</v>
      </c>
      <c r="G15" s="24">
        <v>20000000</v>
      </c>
      <c r="H15" s="18" t="s">
        <v>102</v>
      </c>
      <c r="I15" s="52">
        <v>0.75</v>
      </c>
      <c r="J15" s="7">
        <v>0</v>
      </c>
      <c r="K15" s="7">
        <v>0</v>
      </c>
      <c r="L15" s="66"/>
      <c r="M15" s="66"/>
      <c r="N15" s="66"/>
      <c r="O15" s="66"/>
      <c r="P15" s="66"/>
      <c r="Q15" s="66"/>
      <c r="R15" s="15">
        <f>S15/D15</f>
        <v>0</v>
      </c>
      <c r="S15" s="7">
        <f>SUM(K15,M15,O15,Q15)</f>
        <v>0</v>
      </c>
      <c r="T15" s="13">
        <v>0</v>
      </c>
      <c r="U15" s="65" t="s">
        <v>34</v>
      </c>
      <c r="V15" s="11" t="s">
        <v>101</v>
      </c>
    </row>
    <row r="16" spans="1:22" ht="166.5" customHeight="1" x14ac:dyDescent="0.2">
      <c r="A16" s="22" t="s">
        <v>100</v>
      </c>
      <c r="B16" s="18" t="s">
        <v>99</v>
      </c>
      <c r="C16" s="18" t="s">
        <v>98</v>
      </c>
      <c r="D16" s="21">
        <v>12</v>
      </c>
      <c r="E16" s="18" t="s">
        <v>93</v>
      </c>
      <c r="F16" s="20">
        <f>(S16/D16)</f>
        <v>0.75</v>
      </c>
      <c r="G16" s="24">
        <v>6000000</v>
      </c>
      <c r="H16" s="18" t="s">
        <v>3</v>
      </c>
      <c r="I16" s="52">
        <v>0.75</v>
      </c>
      <c r="J16" s="7">
        <v>3</v>
      </c>
      <c r="K16" s="7">
        <v>3</v>
      </c>
      <c r="L16" s="7">
        <v>3</v>
      </c>
      <c r="M16" s="7">
        <v>3</v>
      </c>
      <c r="N16" s="7">
        <v>3</v>
      </c>
      <c r="O16" s="7">
        <v>3</v>
      </c>
      <c r="P16" s="7">
        <v>3</v>
      </c>
      <c r="Q16" s="7"/>
      <c r="R16" s="15">
        <f>S16/D16</f>
        <v>0.75</v>
      </c>
      <c r="S16" s="7">
        <f>SUM(K16,M16,O16,Q16)</f>
        <v>9</v>
      </c>
      <c r="T16" s="13">
        <v>4407782</v>
      </c>
      <c r="U16" s="12" t="s">
        <v>92</v>
      </c>
      <c r="V16" s="11" t="s">
        <v>97</v>
      </c>
    </row>
    <row r="17" spans="1:22" ht="165.75" x14ac:dyDescent="0.2">
      <c r="A17" s="22" t="s">
        <v>96</v>
      </c>
      <c r="B17" s="64" t="s">
        <v>95</v>
      </c>
      <c r="C17" s="41" t="s">
        <v>94</v>
      </c>
      <c r="D17" s="44">
        <v>12</v>
      </c>
      <c r="E17" s="41" t="s">
        <v>93</v>
      </c>
      <c r="F17" s="43">
        <f>(S17/D17)</f>
        <v>0.75</v>
      </c>
      <c r="G17" s="63">
        <v>6000000</v>
      </c>
      <c r="H17" s="41"/>
      <c r="I17" s="52">
        <v>0.75</v>
      </c>
      <c r="J17" s="7">
        <v>3</v>
      </c>
      <c r="K17" s="7">
        <v>3</v>
      </c>
      <c r="L17" s="7">
        <v>3</v>
      </c>
      <c r="M17" s="7">
        <v>3</v>
      </c>
      <c r="N17" s="7">
        <v>3</v>
      </c>
      <c r="O17" s="7">
        <v>3</v>
      </c>
      <c r="P17" s="7">
        <v>3</v>
      </c>
      <c r="Q17" s="7"/>
      <c r="R17" s="40">
        <f>S17/D17</f>
        <v>0.75</v>
      </c>
      <c r="S17" s="7">
        <f>SUM(K17,M17,O17,Q17)</f>
        <v>9</v>
      </c>
      <c r="T17" s="39">
        <v>670000</v>
      </c>
      <c r="U17" s="38" t="s">
        <v>92</v>
      </c>
      <c r="V17" s="37" t="s">
        <v>91</v>
      </c>
    </row>
    <row r="18" spans="1:22" ht="102" x14ac:dyDescent="0.2">
      <c r="A18" s="22" t="s">
        <v>90</v>
      </c>
      <c r="B18" s="18" t="s">
        <v>89</v>
      </c>
      <c r="C18" s="18" t="s">
        <v>88</v>
      </c>
      <c r="D18" s="18">
        <v>100</v>
      </c>
      <c r="E18" s="18" t="s">
        <v>87</v>
      </c>
      <c r="F18" s="20">
        <f>(S18/D18)</f>
        <v>0.75</v>
      </c>
      <c r="G18" s="19">
        <v>15000000</v>
      </c>
      <c r="H18" s="18" t="s">
        <v>3</v>
      </c>
      <c r="I18" s="52">
        <v>0.75</v>
      </c>
      <c r="J18" s="7">
        <v>25</v>
      </c>
      <c r="K18" s="7">
        <v>25</v>
      </c>
      <c r="L18" s="7">
        <v>25</v>
      </c>
      <c r="M18" s="7">
        <v>25</v>
      </c>
      <c r="N18" s="7">
        <v>25</v>
      </c>
      <c r="O18" s="7">
        <v>25</v>
      </c>
      <c r="P18" s="7">
        <v>25</v>
      </c>
      <c r="Q18" s="7"/>
      <c r="R18" s="15">
        <v>0.75</v>
      </c>
      <c r="S18" s="7">
        <f>SUM(K18,M18,O18,Q18)</f>
        <v>75</v>
      </c>
      <c r="T18" s="13">
        <v>8548761</v>
      </c>
      <c r="U18" s="12" t="s">
        <v>86</v>
      </c>
      <c r="V18" s="37" t="s">
        <v>85</v>
      </c>
    </row>
    <row r="19" spans="1:22" ht="229.5" x14ac:dyDescent="0.2">
      <c r="A19" s="22" t="s">
        <v>84</v>
      </c>
      <c r="B19" s="18" t="s">
        <v>83</v>
      </c>
      <c r="C19" s="18" t="s">
        <v>82</v>
      </c>
      <c r="D19" s="62">
        <f>240*4</f>
        <v>960</v>
      </c>
      <c r="E19" s="60" t="s">
        <v>81</v>
      </c>
      <c r="F19" s="20">
        <f>(S19/D19)</f>
        <v>0.75</v>
      </c>
      <c r="G19" s="59">
        <v>150000000</v>
      </c>
      <c r="H19" s="58" t="s">
        <v>80</v>
      </c>
      <c r="I19" s="52">
        <v>0.75</v>
      </c>
      <c r="J19" s="7">
        <v>240</v>
      </c>
      <c r="K19" s="7">
        <v>240</v>
      </c>
      <c r="L19" s="7">
        <v>240</v>
      </c>
      <c r="M19" s="7">
        <v>240</v>
      </c>
      <c r="N19" s="7">
        <v>240</v>
      </c>
      <c r="O19" s="7">
        <v>240</v>
      </c>
      <c r="P19" s="7">
        <v>240</v>
      </c>
      <c r="Q19" s="7"/>
      <c r="R19" s="15">
        <f>S19/D19</f>
        <v>0.75</v>
      </c>
      <c r="S19" s="7">
        <f>SUM(K19,M19,O19,Q19)</f>
        <v>720</v>
      </c>
      <c r="T19" s="13">
        <v>126346416</v>
      </c>
      <c r="U19" s="12" t="s">
        <v>61</v>
      </c>
      <c r="V19" s="11" t="s">
        <v>79</v>
      </c>
    </row>
    <row r="20" spans="1:22" ht="63.75" x14ac:dyDescent="0.2">
      <c r="A20" s="22" t="s">
        <v>78</v>
      </c>
      <c r="B20" s="18" t="s">
        <v>77</v>
      </c>
      <c r="C20" s="18" t="s">
        <v>76</v>
      </c>
      <c r="D20" s="62">
        <f>240*4</f>
        <v>960</v>
      </c>
      <c r="E20" s="58" t="s">
        <v>75</v>
      </c>
      <c r="F20" s="20">
        <f>(S20/D20)</f>
        <v>0.75</v>
      </c>
      <c r="G20" s="61">
        <v>28000000</v>
      </c>
      <c r="H20" s="58" t="s">
        <v>74</v>
      </c>
      <c r="I20" s="52">
        <v>0.75</v>
      </c>
      <c r="J20" s="7">
        <v>240</v>
      </c>
      <c r="K20" s="7">
        <v>240</v>
      </c>
      <c r="L20" s="7">
        <v>240</v>
      </c>
      <c r="M20" s="7">
        <v>240</v>
      </c>
      <c r="N20" s="7">
        <v>240</v>
      </c>
      <c r="O20" s="7">
        <v>240</v>
      </c>
      <c r="P20" s="7">
        <v>240</v>
      </c>
      <c r="Q20" s="7"/>
      <c r="R20" s="15">
        <f>S20/D20</f>
        <v>0.75</v>
      </c>
      <c r="S20" s="7">
        <f>SUM(K20,M20,O20,Q20)</f>
        <v>720</v>
      </c>
      <c r="T20" s="13">
        <v>101648291</v>
      </c>
      <c r="U20" s="12" t="s">
        <v>61</v>
      </c>
      <c r="V20" s="11" t="s">
        <v>73</v>
      </c>
    </row>
    <row r="21" spans="1:22" ht="76.5" x14ac:dyDescent="0.2">
      <c r="A21" s="22" t="s">
        <v>72</v>
      </c>
      <c r="B21" s="18" t="s">
        <v>71</v>
      </c>
      <c r="C21" s="18" t="s">
        <v>70</v>
      </c>
      <c r="D21" s="60">
        <v>4</v>
      </c>
      <c r="E21" s="60" t="s">
        <v>69</v>
      </c>
      <c r="F21" s="20">
        <f>(S21/D21)</f>
        <v>0.75</v>
      </c>
      <c r="G21" s="59">
        <v>4000000</v>
      </c>
      <c r="H21" s="58" t="s">
        <v>68</v>
      </c>
      <c r="I21" s="52">
        <v>0.75</v>
      </c>
      <c r="J21" s="7">
        <v>1</v>
      </c>
      <c r="K21" s="7">
        <v>1</v>
      </c>
      <c r="L21" s="7">
        <v>1</v>
      </c>
      <c r="M21" s="7">
        <v>1</v>
      </c>
      <c r="N21" s="7">
        <v>1</v>
      </c>
      <c r="O21" s="7">
        <v>1</v>
      </c>
      <c r="P21" s="7">
        <v>1</v>
      </c>
      <c r="Q21" s="7"/>
      <c r="R21" s="15">
        <f>S21/D21</f>
        <v>0.75</v>
      </c>
      <c r="S21" s="7">
        <f>SUM(K21,M21,O21,Q21)</f>
        <v>3</v>
      </c>
      <c r="T21" s="13">
        <v>60190000</v>
      </c>
      <c r="U21" s="12" t="s">
        <v>61</v>
      </c>
      <c r="V21" s="47" t="s">
        <v>67</v>
      </c>
    </row>
    <row r="22" spans="1:22" ht="102" x14ac:dyDescent="0.2">
      <c r="A22" s="22" t="s">
        <v>66</v>
      </c>
      <c r="B22" s="57" t="s">
        <v>65</v>
      </c>
      <c r="C22" s="57" t="s">
        <v>64</v>
      </c>
      <c r="D22" s="56">
        <v>150</v>
      </c>
      <c r="E22" s="53" t="s">
        <v>63</v>
      </c>
      <c r="F22" s="55">
        <f>(S22/D22)</f>
        <v>1</v>
      </c>
      <c r="G22" s="54">
        <v>10000000</v>
      </c>
      <c r="H22" s="53" t="s">
        <v>62</v>
      </c>
      <c r="I22" s="52">
        <v>0.75</v>
      </c>
      <c r="J22" s="51">
        <v>75</v>
      </c>
      <c r="K22" s="51">
        <v>75</v>
      </c>
      <c r="L22" s="51">
        <v>75</v>
      </c>
      <c r="M22" s="51">
        <v>75</v>
      </c>
      <c r="N22" s="51">
        <v>150</v>
      </c>
      <c r="O22" s="51">
        <v>0</v>
      </c>
      <c r="P22" s="51">
        <v>0</v>
      </c>
      <c r="Q22" s="51"/>
      <c r="R22" s="50">
        <f>S22/D22</f>
        <v>1</v>
      </c>
      <c r="S22" s="7">
        <f>SUM(K22,M22,O22,Q22)</f>
        <v>150</v>
      </c>
      <c r="T22" s="49">
        <v>35630000</v>
      </c>
      <c r="U22" s="48" t="s">
        <v>61</v>
      </c>
      <c r="V22" s="47" t="s">
        <v>60</v>
      </c>
    </row>
    <row r="23" spans="1:22" x14ac:dyDescent="0.2">
      <c r="A23" s="36" t="s">
        <v>59</v>
      </c>
      <c r="B23" s="36"/>
      <c r="C23" s="36" t="s">
        <v>31</v>
      </c>
      <c r="D23" s="36"/>
      <c r="E23" s="36" t="s">
        <v>30</v>
      </c>
      <c r="F23" s="36"/>
      <c r="G23" s="36"/>
      <c r="H23" s="36"/>
      <c r="I23" s="35" t="s">
        <v>29</v>
      </c>
      <c r="J23" s="35"/>
      <c r="K23" s="35"/>
      <c r="L23" s="35"/>
      <c r="M23" s="35"/>
      <c r="N23" s="35"/>
      <c r="O23" s="35"/>
      <c r="P23" s="35"/>
      <c r="Q23" s="35"/>
      <c r="R23" s="35"/>
      <c r="S23" s="35"/>
      <c r="T23" s="35"/>
      <c r="U23" s="35"/>
      <c r="V23" s="26"/>
    </row>
    <row r="24" spans="1:22" ht="39" thickBot="1" x14ac:dyDescent="0.25">
      <c r="A24" s="33" t="s">
        <v>58</v>
      </c>
      <c r="B24" s="33"/>
      <c r="C24" s="31" t="s">
        <v>27</v>
      </c>
      <c r="D24" s="32" t="s">
        <v>21</v>
      </c>
      <c r="E24" s="31" t="s">
        <v>27</v>
      </c>
      <c r="F24" s="31" t="s">
        <v>26</v>
      </c>
      <c r="G24" s="31" t="s">
        <v>25</v>
      </c>
      <c r="H24" s="31" t="s">
        <v>24</v>
      </c>
      <c r="I24" s="26" t="s">
        <v>23</v>
      </c>
      <c r="J24" s="30">
        <v>2008</v>
      </c>
      <c r="K24" s="29"/>
      <c r="L24" s="30">
        <v>2009</v>
      </c>
      <c r="M24" s="29"/>
      <c r="N24" s="30">
        <v>2010</v>
      </c>
      <c r="O24" s="29"/>
      <c r="P24" s="30">
        <v>211</v>
      </c>
      <c r="Q24" s="29"/>
      <c r="R24" s="28" t="s">
        <v>22</v>
      </c>
      <c r="S24" s="26" t="s">
        <v>21</v>
      </c>
      <c r="T24" s="27" t="s">
        <v>20</v>
      </c>
      <c r="U24" s="26" t="s">
        <v>19</v>
      </c>
      <c r="V24" s="26"/>
    </row>
    <row r="25" spans="1:22" ht="165.75" x14ac:dyDescent="0.2">
      <c r="A25" s="22" t="s">
        <v>57</v>
      </c>
      <c r="B25" s="18" t="s">
        <v>56</v>
      </c>
      <c r="C25" s="18" t="s">
        <v>55</v>
      </c>
      <c r="D25" s="21">
        <v>7</v>
      </c>
      <c r="E25" s="21" t="s">
        <v>54</v>
      </c>
      <c r="F25" s="20">
        <f>(S25/D25)</f>
        <v>1</v>
      </c>
      <c r="G25" s="24">
        <v>10000000</v>
      </c>
      <c r="H25" s="18" t="s">
        <v>53</v>
      </c>
      <c r="I25" s="15">
        <v>0.75</v>
      </c>
      <c r="J25" s="7">
        <v>0</v>
      </c>
      <c r="K25" s="7">
        <v>0</v>
      </c>
      <c r="L25" s="7">
        <v>6</v>
      </c>
      <c r="M25" s="7">
        <v>7</v>
      </c>
      <c r="N25" s="7">
        <v>7</v>
      </c>
      <c r="O25" s="7">
        <v>0</v>
      </c>
      <c r="P25" s="7">
        <v>0</v>
      </c>
      <c r="Q25" s="7"/>
      <c r="R25" s="15">
        <f>S25/D25</f>
        <v>1</v>
      </c>
      <c r="S25" s="7">
        <f>SUM(K25,M25,O25,Q25)</f>
        <v>7</v>
      </c>
      <c r="T25" s="13">
        <v>24000000</v>
      </c>
      <c r="U25" s="12" t="s">
        <v>52</v>
      </c>
      <c r="V25" s="11" t="s">
        <v>51</v>
      </c>
    </row>
    <row r="26" spans="1:22" ht="129" customHeight="1" x14ac:dyDescent="0.2">
      <c r="A26" s="22" t="s">
        <v>50</v>
      </c>
      <c r="B26" s="18" t="s">
        <v>49</v>
      </c>
      <c r="C26" s="18" t="s">
        <v>48</v>
      </c>
      <c r="D26" s="21">
        <v>20</v>
      </c>
      <c r="E26" s="21" t="s">
        <v>47</v>
      </c>
      <c r="F26" s="20">
        <f>(S26/D26)</f>
        <v>0.4</v>
      </c>
      <c r="G26" s="24">
        <v>10000000</v>
      </c>
      <c r="H26" s="18" t="s">
        <v>3</v>
      </c>
      <c r="I26" s="15">
        <v>0.75</v>
      </c>
      <c r="J26" s="7">
        <v>5</v>
      </c>
      <c r="K26" s="7">
        <v>3</v>
      </c>
      <c r="L26" s="7">
        <v>5</v>
      </c>
      <c r="M26" s="7">
        <v>0</v>
      </c>
      <c r="N26" s="7">
        <v>5</v>
      </c>
      <c r="O26" s="7">
        <v>5</v>
      </c>
      <c r="P26" s="7"/>
      <c r="Q26" s="7"/>
      <c r="R26" s="15">
        <f>S26/D26</f>
        <v>0.4</v>
      </c>
      <c r="S26" s="7">
        <f>SUM(M26,K26,M26,M26,O26,Q26)</f>
        <v>8</v>
      </c>
      <c r="T26" s="13">
        <v>6000000</v>
      </c>
      <c r="U26" s="12" t="s">
        <v>46</v>
      </c>
      <c r="V26" s="11" t="s">
        <v>45</v>
      </c>
    </row>
    <row r="27" spans="1:22" ht="226.5" customHeight="1" x14ac:dyDescent="0.2">
      <c r="A27" s="22" t="s">
        <v>44</v>
      </c>
      <c r="B27" s="18" t="s">
        <v>43</v>
      </c>
      <c r="C27" s="18" t="s">
        <v>42</v>
      </c>
      <c r="D27" s="21">
        <v>10</v>
      </c>
      <c r="E27" s="21" t="s">
        <v>41</v>
      </c>
      <c r="F27" s="20">
        <f>(S27/D27)</f>
        <v>0.75</v>
      </c>
      <c r="G27" s="24">
        <v>9000000</v>
      </c>
      <c r="H27" s="18" t="s">
        <v>3</v>
      </c>
      <c r="I27" s="15">
        <v>0.75</v>
      </c>
      <c r="J27" s="7">
        <v>1</v>
      </c>
      <c r="K27" s="7">
        <v>2.5</v>
      </c>
      <c r="L27" s="7">
        <v>5</v>
      </c>
      <c r="M27" s="7">
        <v>3</v>
      </c>
      <c r="N27" s="7">
        <v>4</v>
      </c>
      <c r="O27" s="7">
        <v>2</v>
      </c>
      <c r="P27" s="7">
        <v>2</v>
      </c>
      <c r="Q27" s="7"/>
      <c r="R27" s="15">
        <f>S27/D27</f>
        <v>0.75</v>
      </c>
      <c r="S27" s="7">
        <f>+Q27+O27+M27+K27</f>
        <v>7.5</v>
      </c>
      <c r="T27" s="13">
        <v>50476980</v>
      </c>
      <c r="U27" s="12" t="s">
        <v>40</v>
      </c>
      <c r="V27" s="46" t="s">
        <v>39</v>
      </c>
    </row>
    <row r="28" spans="1:22" ht="102" x14ac:dyDescent="0.2">
      <c r="A28" s="45" t="s">
        <v>38</v>
      </c>
      <c r="B28" s="41" t="s">
        <v>37</v>
      </c>
      <c r="C28" s="41" t="s">
        <v>36</v>
      </c>
      <c r="D28" s="41">
        <v>1</v>
      </c>
      <c r="E28" s="44" t="s">
        <v>35</v>
      </c>
      <c r="F28" s="43">
        <f>(S28/D28)</f>
        <v>1</v>
      </c>
      <c r="G28" s="42">
        <v>4000000</v>
      </c>
      <c r="H28" s="41" t="s">
        <v>3</v>
      </c>
      <c r="I28" s="15">
        <v>0.75</v>
      </c>
      <c r="J28" s="7">
        <v>1</v>
      </c>
      <c r="K28" s="7">
        <v>1</v>
      </c>
      <c r="L28" s="7"/>
      <c r="M28" s="7"/>
      <c r="N28" s="7"/>
      <c r="O28" s="7"/>
      <c r="P28" s="7"/>
      <c r="Q28" s="7"/>
      <c r="R28" s="40">
        <f>S28/D28</f>
        <v>1</v>
      </c>
      <c r="S28" s="14">
        <f>+Q28+O28+M28+K28</f>
        <v>1</v>
      </c>
      <c r="T28" s="39">
        <v>5000000</v>
      </c>
      <c r="U28" s="38" t="s">
        <v>34</v>
      </c>
      <c r="V28" s="37" t="s">
        <v>33</v>
      </c>
    </row>
    <row r="29" spans="1:22" x14ac:dyDescent="0.2">
      <c r="A29" s="36" t="s">
        <v>32</v>
      </c>
      <c r="B29" s="36"/>
      <c r="C29" s="36" t="s">
        <v>31</v>
      </c>
      <c r="D29" s="36"/>
      <c r="E29" s="36" t="s">
        <v>30</v>
      </c>
      <c r="F29" s="36"/>
      <c r="G29" s="36"/>
      <c r="H29" s="36"/>
      <c r="I29" s="35" t="s">
        <v>29</v>
      </c>
      <c r="J29" s="35"/>
      <c r="K29" s="35"/>
      <c r="L29" s="35"/>
      <c r="M29" s="35"/>
      <c r="N29" s="35"/>
      <c r="O29" s="35"/>
      <c r="P29" s="35"/>
      <c r="Q29" s="35"/>
      <c r="R29" s="35"/>
      <c r="S29" s="35"/>
      <c r="T29" s="35"/>
      <c r="U29" s="35"/>
      <c r="V29" s="34"/>
    </row>
    <row r="30" spans="1:22" ht="39" thickBot="1" x14ac:dyDescent="0.25">
      <c r="A30" s="33" t="s">
        <v>28</v>
      </c>
      <c r="B30" s="33"/>
      <c r="C30" s="31" t="s">
        <v>27</v>
      </c>
      <c r="D30" s="32" t="s">
        <v>21</v>
      </c>
      <c r="E30" s="31" t="s">
        <v>27</v>
      </c>
      <c r="F30" s="31" t="s">
        <v>26</v>
      </c>
      <c r="G30" s="31" t="s">
        <v>25</v>
      </c>
      <c r="H30" s="31" t="s">
        <v>24</v>
      </c>
      <c r="I30" s="26" t="s">
        <v>23</v>
      </c>
      <c r="J30" s="30">
        <v>2008</v>
      </c>
      <c r="K30" s="29"/>
      <c r="L30" s="30">
        <v>2009</v>
      </c>
      <c r="M30" s="29"/>
      <c r="N30" s="30">
        <v>2010</v>
      </c>
      <c r="O30" s="29"/>
      <c r="P30" s="30">
        <v>2011</v>
      </c>
      <c r="Q30" s="29"/>
      <c r="R30" s="28" t="s">
        <v>22</v>
      </c>
      <c r="S30" s="26" t="s">
        <v>21</v>
      </c>
      <c r="T30" s="27" t="s">
        <v>20</v>
      </c>
      <c r="U30" s="26" t="s">
        <v>19</v>
      </c>
      <c r="V30" s="26"/>
    </row>
    <row r="31" spans="1:22" ht="120" customHeight="1" x14ac:dyDescent="0.2">
      <c r="A31" s="22" t="s">
        <v>18</v>
      </c>
      <c r="B31" s="18" t="s">
        <v>17</v>
      </c>
      <c r="C31" s="18" t="s">
        <v>16</v>
      </c>
      <c r="D31" s="25">
        <v>1</v>
      </c>
      <c r="E31" s="21" t="s">
        <v>15</v>
      </c>
      <c r="F31" s="20">
        <f>(S31/D31)</f>
        <v>1</v>
      </c>
      <c r="G31" s="24">
        <v>235728000</v>
      </c>
      <c r="H31" s="18" t="s">
        <v>3</v>
      </c>
      <c r="I31" s="17">
        <v>0.75</v>
      </c>
      <c r="J31" s="7">
        <v>1</v>
      </c>
      <c r="K31" s="7">
        <v>1</v>
      </c>
      <c r="L31" s="7"/>
      <c r="M31" s="7"/>
      <c r="N31" s="7"/>
      <c r="O31" s="7"/>
      <c r="P31" s="7"/>
      <c r="Q31" s="7"/>
      <c r="R31" s="15">
        <f>S31/D31</f>
        <v>1</v>
      </c>
      <c r="S31" s="14">
        <f>+Q31+O31+M31+K31</f>
        <v>1</v>
      </c>
      <c r="T31" s="13">
        <v>172098294</v>
      </c>
      <c r="U31" s="23" t="s">
        <v>14</v>
      </c>
      <c r="V31" s="11" t="s">
        <v>13</v>
      </c>
    </row>
    <row r="32" spans="1:22" ht="109.5" customHeight="1" x14ac:dyDescent="0.2">
      <c r="A32" s="22" t="s">
        <v>12</v>
      </c>
      <c r="B32" s="18" t="s">
        <v>11</v>
      </c>
      <c r="C32" s="18" t="s">
        <v>10</v>
      </c>
      <c r="D32" s="25">
        <v>140</v>
      </c>
      <c r="E32" s="21" t="s">
        <v>4</v>
      </c>
      <c r="F32" s="20">
        <f>(S32/D32)</f>
        <v>0.57857142857142863</v>
      </c>
      <c r="G32" s="24">
        <v>28000000</v>
      </c>
      <c r="H32" s="18" t="s">
        <v>3</v>
      </c>
      <c r="I32" s="17">
        <v>0.75</v>
      </c>
      <c r="J32" s="7">
        <v>35</v>
      </c>
      <c r="K32" s="7">
        <v>10</v>
      </c>
      <c r="L32" s="7">
        <v>30</v>
      </c>
      <c r="M32" s="7">
        <v>39</v>
      </c>
      <c r="N32" s="7">
        <v>25</v>
      </c>
      <c r="O32" s="7">
        <v>32</v>
      </c>
      <c r="P32" s="7">
        <v>69</v>
      </c>
      <c r="Q32" s="7"/>
      <c r="R32" s="15">
        <f>S32/D32</f>
        <v>0.57857142857142863</v>
      </c>
      <c r="S32" s="14">
        <f>+Q32+O32+M32+K32</f>
        <v>81</v>
      </c>
      <c r="T32" s="13">
        <v>8664000</v>
      </c>
      <c r="U32" s="23" t="s">
        <v>9</v>
      </c>
      <c r="V32" s="11" t="s">
        <v>8</v>
      </c>
    </row>
    <row r="33" spans="1:22" ht="153" x14ac:dyDescent="0.2">
      <c r="A33" s="22" t="s">
        <v>7</v>
      </c>
      <c r="B33" s="18" t="s">
        <v>6</v>
      </c>
      <c r="C33" s="18" t="s">
        <v>5</v>
      </c>
      <c r="D33" s="21">
        <v>88</v>
      </c>
      <c r="E33" s="21" t="s">
        <v>4</v>
      </c>
      <c r="F33" s="20">
        <f>(S33/D33)</f>
        <v>0.82954545454545459</v>
      </c>
      <c r="G33" s="19">
        <v>5000000</v>
      </c>
      <c r="H33" s="18" t="s">
        <v>3</v>
      </c>
      <c r="I33" s="17">
        <v>0.75</v>
      </c>
      <c r="J33" s="7">
        <v>22</v>
      </c>
      <c r="K33" s="7">
        <v>22</v>
      </c>
      <c r="L33" s="7">
        <v>29</v>
      </c>
      <c r="M33" s="7">
        <v>29</v>
      </c>
      <c r="N33" s="7">
        <v>20</v>
      </c>
      <c r="O33" s="7">
        <v>22</v>
      </c>
      <c r="P33" s="7">
        <v>15</v>
      </c>
      <c r="Q33" s="16"/>
      <c r="R33" s="15">
        <f>S33/D33</f>
        <v>0.82954545454545459</v>
      </c>
      <c r="S33" s="14">
        <f>+Q33+O33+M33+K33</f>
        <v>73</v>
      </c>
      <c r="T33" s="13">
        <v>2932400</v>
      </c>
      <c r="U33" s="12" t="s">
        <v>2</v>
      </c>
      <c r="V33" s="11" t="s">
        <v>1</v>
      </c>
    </row>
    <row r="34" spans="1:22" ht="25.5" x14ac:dyDescent="0.2">
      <c r="A34" s="3"/>
      <c r="B34" s="10" t="s">
        <v>0</v>
      </c>
      <c r="C34" s="10"/>
      <c r="D34" s="10"/>
      <c r="E34" s="10"/>
      <c r="F34" s="10"/>
      <c r="G34" s="9">
        <f>SUM(G12:G33)</f>
        <v>610728000</v>
      </c>
      <c r="H34" s="8"/>
      <c r="I34" s="4"/>
      <c r="J34" s="4"/>
      <c r="K34" s="4"/>
      <c r="L34" s="4"/>
      <c r="M34" s="4"/>
      <c r="N34" s="4"/>
      <c r="O34" s="4"/>
      <c r="P34" s="7"/>
      <c r="Q34" s="4"/>
      <c r="R34" s="6">
        <f>SUM(R12,R16,R15,R14,R13,R17,R18,R19,R20,R21,R22,R25,R26,R27,R28,R31,R32,R33)/18</f>
        <v>0.75600649350649363</v>
      </c>
      <c r="S34" s="4"/>
      <c r="T34" s="5">
        <f>SUM(T12:T33)</f>
        <v>619479176</v>
      </c>
      <c r="U34" s="4"/>
      <c r="V34" s="3"/>
    </row>
  </sheetData>
  <mergeCells count="34">
    <mergeCell ref="B1:T3"/>
    <mergeCell ref="A4:U4"/>
    <mergeCell ref="V4:V11"/>
    <mergeCell ref="A5:U5"/>
    <mergeCell ref="A6:U6"/>
    <mergeCell ref="A7:U7"/>
    <mergeCell ref="A8:U8"/>
    <mergeCell ref="A9:B9"/>
    <mergeCell ref="C9:D9"/>
    <mergeCell ref="E9:H9"/>
    <mergeCell ref="I9:U9"/>
    <mergeCell ref="A11:B11"/>
    <mergeCell ref="J11:K11"/>
    <mergeCell ref="L11:M11"/>
    <mergeCell ref="N11:O11"/>
    <mergeCell ref="P11:Q11"/>
    <mergeCell ref="A23:B23"/>
    <mergeCell ref="C23:D23"/>
    <mergeCell ref="E23:H23"/>
    <mergeCell ref="I23:U23"/>
    <mergeCell ref="A24:B24"/>
    <mergeCell ref="J24:K24"/>
    <mergeCell ref="L24:M24"/>
    <mergeCell ref="N24:O24"/>
    <mergeCell ref="P24:Q24"/>
    <mergeCell ref="A29:B29"/>
    <mergeCell ref="C29:D29"/>
    <mergeCell ref="E29:H29"/>
    <mergeCell ref="I29:U29"/>
    <mergeCell ref="A30:B30"/>
    <mergeCell ref="J30:K30"/>
    <mergeCell ref="L30:M30"/>
    <mergeCell ref="N30:O30"/>
    <mergeCell ref="P30:Q30"/>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SOCIAL</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2014-03-10T19:29:51Z</dcterms:created>
  <dcterms:modified xsi:type="dcterms:W3CDTF">2014-03-10T19:30:01Z</dcterms:modified>
</cp:coreProperties>
</file>