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calcPr calcId="145621"/>
</workbook>
</file>

<file path=xl/calcChain.xml><?xml version="1.0" encoding="utf-8"?>
<calcChain xmlns="http://schemas.openxmlformats.org/spreadsheetml/2006/main">
  <c r="S15" i="1" l="1"/>
  <c r="F15" i="1" s="1"/>
  <c r="G16" i="1"/>
  <c r="R16" i="1"/>
  <c r="S16" i="1"/>
  <c r="F17" i="1"/>
  <c r="G17" i="1"/>
  <c r="R17" i="1"/>
  <c r="S17" i="1"/>
  <c r="F18" i="1"/>
  <c r="G18" i="1"/>
  <c r="R18" i="1"/>
  <c r="S18" i="1"/>
  <c r="F19" i="1"/>
  <c r="G19" i="1"/>
  <c r="R19" i="1"/>
  <c r="S19" i="1"/>
  <c r="S20" i="1"/>
  <c r="F20" i="1" s="1"/>
  <c r="R21" i="1"/>
  <c r="S21" i="1"/>
  <c r="F21" i="1" s="1"/>
  <c r="V22" i="1"/>
  <c r="R24" i="1"/>
  <c r="S24" i="1"/>
  <c r="F24" i="1" s="1"/>
  <c r="S25" i="1"/>
  <c r="F25" i="1" s="1"/>
  <c r="G26" i="1"/>
  <c r="T26" i="1"/>
  <c r="R25" i="1" l="1"/>
  <c r="R20" i="1"/>
  <c r="R15" i="1"/>
  <c r="R26" i="1" s="1"/>
</calcChain>
</file>

<file path=xl/sharedStrings.xml><?xml version="1.0" encoding="utf-8"?>
<sst xmlns="http://schemas.openxmlformats.org/spreadsheetml/2006/main" count="113" uniqueCount="81">
  <si>
    <t xml:space="preserve">finalizando traites para la intervencion del proyecto turismo para la paz en el museo historico </t>
  </si>
  <si>
    <t xml:space="preserve">Direccion de cultura </t>
  </si>
  <si>
    <t>Disponibilidad presupuestal municipal</t>
  </si>
  <si>
    <t>Un museo Histórico mejorado</t>
  </si>
  <si>
    <t>Museo Histórico mejorado</t>
  </si>
  <si>
    <t>Mejorado y fortalecido el Museo Histórico</t>
  </si>
  <si>
    <t>2.2</t>
  </si>
  <si>
    <t>En todos los eventos realizados durante el 2010 se promocionò el proyecto recuperaciòn de la memoria històrica y cultural a travès de la zocalizaciòn del municipio.</t>
  </si>
  <si>
    <t>Administracion Municipal direccion de cultura- comité de eventos</t>
  </si>
  <si>
    <t>Disponibilidad presupuestal municipal, Convenios (EPM, IDEA).</t>
  </si>
  <si>
    <t># de eventos promocionales ejecutados/ # de eventos promocionales proyectados</t>
  </si>
  <si>
    <t>6 eventos promocionales realizados</t>
  </si>
  <si>
    <t>Aprovechados los sitios de importancia histórica y cultural  que existen en el Municipio.</t>
  </si>
  <si>
    <t>2.1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</si>
  <si>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</si>
  <si>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</si>
  <si>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</si>
  <si>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</si>
  <si>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</si>
  <si>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</si>
  <si>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</si>
  <si>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</si>
  <si>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</si>
  <si>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ESPACIOS MEJORADOS PARA EL DESARROLLO DE LOS PROCESOS CULTURALES</t>
  </si>
  <si>
    <t>% DE EJECUCIÓN</t>
  </si>
  <si>
    <t>INDICADORES VERIFICABLES OBJETIVAMENTE</t>
  </si>
  <si>
    <t>META</t>
  </si>
  <si>
    <t>RESULTADO 2</t>
  </si>
  <si>
    <t xml:space="preserve">Se encuentra en proceso de conformacion </t>
  </si>
  <si>
    <t>Un comité creado</t>
  </si>
  <si>
    <t xml:space="preserve">Un Comité creado </t>
  </si>
  <si>
    <t xml:space="preserve">Creado el comite y nombrado el director para la organización de la celebración del Bicentenario de nuestro Municipio. </t>
  </si>
  <si>
    <t>1.7</t>
  </si>
  <si>
    <t>convenio con la Asocion del comité etico cultural para el fortalecimiento de los medios de comunicación. De igual manera se tien convenio con la corporacion antena parabolica</t>
  </si>
  <si>
    <t># de actividades ejecutadas / # de actividades proyectadas</t>
  </si>
  <si>
    <t xml:space="preserve">4 actividades para apoyar los medios de comunicación </t>
  </si>
  <si>
    <t>Apoyados los medios de comunicación local para que sigan siendo impulsores de la cultura e identidad del Municipio.</t>
  </si>
  <si>
    <t>1.6</t>
  </si>
  <si>
    <t xml:space="preserve">Se han apoyo los muestra culturales danza, teatro, musica, y el carnaval de fin de año, fiestas tradicionales en el municpio </t>
  </si>
  <si>
    <t>Disponibilidad presupuestal municipal, Convenios (EPM, IDEA), Empresa privada.</t>
  </si>
  <si>
    <t># de eventos apoyados / # de eventos proyectados</t>
  </si>
  <si>
    <t>10 eventos apoyados durante el cuatrenio</t>
  </si>
  <si>
    <t>Apoyados ecconómicamente los eventos de la localidad como: carnaval de fin de año, muestras culturales, semana de la juventud y fiestas tradicionales.</t>
  </si>
  <si>
    <t>1.5</t>
  </si>
  <si>
    <t>se han realizado actividades de reconociemiento denominado "noche de los mejores" dedicado a los deportistas y grupos artisticos</t>
  </si>
  <si>
    <t>Julian Hernandez</t>
  </si>
  <si>
    <t>4 actividades de reconocimiento durante el cuatrenio</t>
  </si>
  <si>
    <t>Apoyados y exaltados los talentos deportivos y artísticos del Municipio.</t>
  </si>
  <si>
    <t>1.4</t>
  </si>
  <si>
    <t>A los estudiantes mas destados en el estudio, en el deporte y en lo cultural fueron estimulados con un viaje a cartagena</t>
  </si>
  <si>
    <t xml:space="preserve">Sandra Henao </t>
  </si>
  <si>
    <t>Disponibilidad presupuestal municipal, Convenios (EPM)</t>
  </si>
  <si>
    <t># de jovenes destacados/ # de jovenes  proyectados</t>
  </si>
  <si>
    <t>120 jovenes destacados durante el cuatrenio</t>
  </si>
  <si>
    <t>Estimulados 120 jóvenes por destacarce  en diferentes áreas, con viajes turísticos.</t>
  </si>
  <si>
    <t>1.3</t>
  </si>
  <si>
    <t xml:space="preserve">  En convenio con la direccion departamentamental se apoyan todas las agrupaciones musicales.  se han apoyado los diferentes  grupos y semilleros de danza, teatro , musica </t>
  </si>
  <si>
    <t>luis pancarcio parra</t>
  </si>
  <si>
    <t>% de grupos apoyados/ % de grupos apoyados proyectados</t>
  </si>
  <si>
    <t>100% de grupos apoyados durante el cuatrenio.</t>
  </si>
  <si>
    <t>Apoyados los grupos de danza, teatro, artes plásticas y todas las expresiones culturales y artísticas, que se den en le Municipio.</t>
  </si>
  <si>
    <t>1.2</t>
  </si>
  <si>
    <t>se han construido y recostruido los zocalos como identidad de la recuperacion de la memoria historica de Guatapé</t>
  </si>
  <si>
    <t>Actividades de reparación implementadas/ Actividades de reparación proyectadas</t>
  </si>
  <si>
    <t>Una actividad de reparación de zócalos durante el cuatrenio.</t>
  </si>
  <si>
    <t>Recuperada  la memoria histórica del Municipio de Guatapé, mediante la construcción y reparación de zócalos, reconociendo en estos la identidad que generan en el Municipio.</t>
  </si>
  <si>
    <t>1.1</t>
  </si>
  <si>
    <t>FORTALECIMIENTO DE LOS PROCESOS CULTURALES</t>
  </si>
  <si>
    <t>EJECUTADO</t>
  </si>
  <si>
    <t>PROGRAMADO</t>
  </si>
  <si>
    <t>RESULTADO 1.</t>
  </si>
  <si>
    <t xml:space="preserve">FORTALECER EL DESARROLLO DE POTENCIALIDADES, IDENTIDAD CULTURAL Y MANIFESTACIONES ARTÍSTICAS Y CULTURALES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</si>
  <si>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</si>
  <si>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</si>
  <si>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</si>
  <si>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EVIDENCIA</t>
  </si>
  <si>
    <t>GESTION EN CULTURA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</si>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</sst>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</numFmts>
  <fonts count="19" x14ac:knownFonts="1">
    <font>
      <sz val="11"/>
      <name val="Tahoma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Verdana"/>
      <family val="2"/>
    </font>
    <font>
      <sz val="11"/>
      <color indexed="8"/>
      <name val="Arial"/>
      <family val="2"/>
    </font>
    <font>
      <sz val="11"/>
      <name val="Tahoma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164" fontId="2" fillId="0" borderId="1" xfId="5" applyNumberFormat="1" applyFont="1" applyBorder="1" applyAlignment="1">
      <alignment vertical="center"/>
    </xf>
    <xf numFmtId="9" fontId="2" fillId="0" borderId="1" xfId="5" applyNumberFormat="1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2" fillId="0" borderId="1" xfId="6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3" fillId="0" borderId="2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/>
    </xf>
    <xf numFmtId="3" fontId="2" fillId="0" borderId="1" xfId="5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9" fontId="8" fillId="0" borderId="5" xfId="2" applyNumberFormat="1" applyFont="1" applyBorder="1" applyAlignment="1">
      <alignment vertical="center"/>
    </xf>
    <xf numFmtId="165" fontId="2" fillId="0" borderId="5" xfId="1" applyFont="1" applyBorder="1" applyAlignment="1">
      <alignment vertical="center"/>
    </xf>
    <xf numFmtId="166" fontId="2" fillId="0" borderId="5" xfId="1" applyNumberFormat="1" applyFont="1" applyBorder="1" applyAlignment="1">
      <alignment horizontal="center" vertical="center"/>
    </xf>
    <xf numFmtId="9" fontId="8" fillId="0" borderId="1" xfId="4" applyNumberFormat="1" applyFont="1" applyBorder="1" applyAlignment="1">
      <alignment horizontal="center" vertical="center"/>
    </xf>
    <xf numFmtId="0" fontId="8" fillId="0" borderId="1" xfId="7" applyFont="1" applyFill="1" applyBorder="1" applyAlignment="1">
      <alignment vertical="center" wrapText="1"/>
    </xf>
    <xf numFmtId="164" fontId="8" fillId="2" borderId="1" xfId="8" applyNumberFormat="1" applyFont="1" applyFill="1" applyBorder="1" applyAlignment="1">
      <alignment vertical="center" wrapText="1"/>
    </xf>
    <xf numFmtId="0" fontId="8" fillId="0" borderId="5" xfId="9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65" fontId="2" fillId="0" borderId="5" xfId="1" applyFont="1" applyBorder="1" applyAlignment="1">
      <alignment horizontal="center" vertical="center"/>
    </xf>
    <xf numFmtId="164" fontId="8" fillId="2" borderId="1" xfId="8" applyNumberFormat="1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horizontal="center" vertical="center" wrapText="1"/>
    </xf>
    <xf numFmtId="165" fontId="10" fillId="6" borderId="1" xfId="1" applyFont="1" applyFill="1" applyBorder="1" applyAlignment="1">
      <alignment horizontal="center" vertical="center" wrapText="1"/>
    </xf>
    <xf numFmtId="0" fontId="11" fillId="5" borderId="9" xfId="9" applyFont="1" applyFill="1" applyBorder="1" applyAlignment="1">
      <alignment horizontal="center" vertical="center" wrapText="1"/>
    </xf>
    <xf numFmtId="0" fontId="11" fillId="5" borderId="10" xfId="9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 wrapText="1"/>
    </xf>
    <xf numFmtId="0" fontId="9" fillId="5" borderId="1" xfId="7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13" xfId="4" applyFont="1" applyFill="1" applyBorder="1" applyAlignment="1">
      <alignment horizontal="center" vertical="center" wrapText="1"/>
    </xf>
    <xf numFmtId="4" fontId="9" fillId="3" borderId="1" xfId="9" applyNumberFormat="1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164" fontId="8" fillId="0" borderId="1" xfId="8" applyNumberFormat="1" applyFont="1" applyFill="1" applyBorder="1" applyAlignment="1">
      <alignment horizontal="center" vertical="center" wrapText="1"/>
    </xf>
    <xf numFmtId="0" fontId="12" fillId="0" borderId="0" xfId="9" applyFont="1" applyAlignment="1">
      <alignment vertical="center"/>
    </xf>
    <xf numFmtId="0" fontId="3" fillId="0" borderId="2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/>
    </xf>
    <xf numFmtId="0" fontId="11" fillId="7" borderId="6" xfId="9" applyFont="1" applyFill="1" applyBorder="1" applyAlignment="1">
      <alignment horizontal="center" vertical="center" wrapText="1"/>
    </xf>
    <xf numFmtId="0" fontId="11" fillId="7" borderId="7" xfId="9" applyFont="1" applyFill="1" applyBorder="1" applyAlignment="1">
      <alignment horizontal="center" vertical="center" wrapText="1"/>
    </xf>
    <xf numFmtId="0" fontId="11" fillId="7" borderId="8" xfId="9" applyFont="1" applyFill="1" applyBorder="1" applyAlignment="1">
      <alignment horizontal="center" vertical="center" wrapText="1"/>
    </xf>
    <xf numFmtId="0" fontId="11" fillId="7" borderId="14" xfId="9" applyFont="1" applyFill="1" applyBorder="1" applyAlignment="1">
      <alignment horizontal="center" vertical="center" wrapText="1"/>
    </xf>
    <xf numFmtId="0" fontId="11" fillId="7" borderId="0" xfId="9" applyFont="1" applyFill="1" applyBorder="1" applyAlignment="1">
      <alignment horizontal="center" vertical="center" wrapText="1"/>
    </xf>
    <xf numFmtId="0" fontId="11" fillId="7" borderId="15" xfId="9" applyFont="1" applyFill="1" applyBorder="1" applyAlignment="1">
      <alignment horizontal="center" vertical="center" wrapText="1"/>
    </xf>
    <xf numFmtId="4" fontId="9" fillId="3" borderId="1" xfId="9" applyNumberFormat="1" applyFont="1" applyFill="1" applyBorder="1" applyAlignment="1">
      <alignment horizontal="center" vertical="center" wrapText="1"/>
    </xf>
    <xf numFmtId="0" fontId="11" fillId="5" borderId="16" xfId="9" applyFont="1" applyFill="1" applyBorder="1" applyAlignment="1">
      <alignment vertical="center" wrapText="1"/>
    </xf>
    <xf numFmtId="0" fontId="11" fillId="5" borderId="17" xfId="9" applyFont="1" applyFill="1" applyBorder="1" applyAlignment="1">
      <alignment vertical="center" wrapText="1"/>
    </xf>
    <xf numFmtId="0" fontId="9" fillId="8" borderId="1" xfId="7" applyFont="1" applyFill="1" applyBorder="1" applyAlignment="1">
      <alignment horizontal="center" vertical="center" wrapText="1"/>
    </xf>
    <xf numFmtId="0" fontId="11" fillId="7" borderId="11" xfId="9" applyFont="1" applyFill="1" applyBorder="1" applyAlignment="1">
      <alignment horizontal="center" vertical="center" wrapText="1"/>
    </xf>
    <xf numFmtId="0" fontId="11" fillId="7" borderId="12" xfId="9" applyFont="1" applyFill="1" applyBorder="1" applyAlignment="1">
      <alignment horizontal="center" vertical="center" wrapText="1"/>
    </xf>
    <xf numFmtId="0" fontId="11" fillId="7" borderId="13" xfId="9" applyFont="1" applyFill="1" applyBorder="1" applyAlignment="1">
      <alignment horizontal="center" vertical="center" wrapText="1"/>
    </xf>
    <xf numFmtId="0" fontId="13" fillId="6" borderId="1" xfId="7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164" fontId="8" fillId="0" borderId="0" xfId="10" applyNumberFormat="1" applyFont="1" applyAlignment="1">
      <alignment vertical="center"/>
    </xf>
    <xf numFmtId="0" fontId="14" fillId="0" borderId="0" xfId="9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5" xfId="0" applyFont="1" applyBorder="1" applyAlignment="1"/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/>
    <xf numFmtId="0" fontId="17" fillId="0" borderId="4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/>
    <xf numFmtId="165" fontId="14" fillId="0" borderId="0" xfId="1" applyFont="1" applyAlignment="1">
      <alignment vertical="center"/>
    </xf>
    <xf numFmtId="164" fontId="14" fillId="0" borderId="0" xfId="10" applyNumberFormat="1" applyFont="1" applyAlignment="1">
      <alignment vertical="center"/>
    </xf>
  </cellXfs>
  <cellStyles count="15">
    <cellStyle name="Euro" xfId="11"/>
    <cellStyle name="Millares" xfId="1" builtinId="3"/>
    <cellStyle name="Millares 2" xfId="12"/>
    <cellStyle name="Millares_Arbol de problemas" xfId="8"/>
    <cellStyle name="Millares_ARBOL DE PROBLEMAS EDUCACIÓN" xfId="6"/>
    <cellStyle name="Millares_Arbol de problemas INFRAESTRUCTURA" xfId="10"/>
    <cellStyle name="Normal" xfId="0" builtinId="0"/>
    <cellStyle name="Normal 2" xfId="13"/>
    <cellStyle name="Normal_Arbol de problemas" xfId="7"/>
    <cellStyle name="Normal_ARBOL DE PROBLEMAS EDUCACIÓN" xfId="5"/>
    <cellStyle name="Normal_Arbol de problemas INFRAESTRUCTURA" xfId="9"/>
    <cellStyle name="Normal_Hoja1" xfId="4"/>
    <cellStyle name="Normal_MATRIZ ARBOL DE PROBLEMAS CULTURA." xfId="3"/>
    <cellStyle name="Porcentaje" xfId="2" builtinId="5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19050</xdr:rowOff>
    </xdr:from>
    <xdr:ext cx="257175" cy="329609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257175" cy="329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21" zoomScale="86" zoomScaleNormal="86" workbookViewId="0">
      <selection activeCell="A24" sqref="A24"/>
    </sheetView>
  </sheetViews>
  <sheetFormatPr baseColWidth="10" defaultRowHeight="14.25" x14ac:dyDescent="0.2"/>
  <cols>
    <col min="1" max="1" width="5.25" style="1" customWidth="1"/>
    <col min="2" max="2" width="30.375" style="1" customWidth="1"/>
    <col min="3" max="4" width="21.75" style="1" customWidth="1"/>
    <col min="5" max="6" width="18.875" style="1" customWidth="1"/>
    <col min="7" max="7" width="18.625" style="1" customWidth="1"/>
    <col min="8" max="8" width="24" style="1" customWidth="1"/>
    <col min="9" max="17" width="15.125" style="1" customWidth="1"/>
    <col min="18" max="18" width="11" style="1"/>
    <col min="19" max="19" width="14" style="1" customWidth="1"/>
    <col min="20" max="20" width="16.25" style="1" customWidth="1"/>
    <col min="21" max="21" width="19.375" style="1" customWidth="1"/>
    <col min="22" max="16384" width="11" style="1"/>
  </cols>
  <sheetData>
    <row r="1" spans="1:24" s="44" customFormat="1" ht="12.75" x14ac:dyDescent="0.2">
      <c r="A1" s="65"/>
      <c r="B1" s="65"/>
      <c r="C1" s="65"/>
      <c r="D1" s="65"/>
      <c r="E1" s="65"/>
      <c r="F1" s="65"/>
      <c r="G1" s="82"/>
      <c r="H1" s="65"/>
      <c r="I1" s="81"/>
      <c r="J1" s="81"/>
      <c r="K1" s="81"/>
      <c r="L1" s="81"/>
      <c r="M1" s="81"/>
      <c r="N1" s="81"/>
      <c r="O1" s="81"/>
      <c r="P1" s="81"/>
      <c r="Q1" s="81"/>
      <c r="R1" s="65"/>
      <c r="S1" s="65"/>
      <c r="T1" s="65"/>
      <c r="U1" s="65"/>
      <c r="V1" s="65"/>
      <c r="W1" s="65"/>
      <c r="X1" s="65"/>
    </row>
    <row r="2" spans="1:24" s="44" customFormat="1" x14ac:dyDescent="0.15">
      <c r="A2" s="80"/>
      <c r="B2" s="79" t="s">
        <v>80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7"/>
      <c r="U2" s="76" t="s">
        <v>79</v>
      </c>
      <c r="V2" s="66"/>
      <c r="W2" s="65"/>
      <c r="X2" s="65"/>
    </row>
    <row r="3" spans="1:24" s="44" customFormat="1" x14ac:dyDescent="0.15">
      <c r="A3" s="75"/>
      <c r="B3" s="7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2"/>
      <c r="U3" s="67" t="s">
        <v>78</v>
      </c>
      <c r="V3" s="66"/>
      <c r="W3" s="65"/>
      <c r="X3" s="65"/>
    </row>
    <row r="4" spans="1:24" s="44" customFormat="1" x14ac:dyDescent="0.15">
      <c r="A4" s="71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8"/>
      <c r="U4" s="67" t="s">
        <v>77</v>
      </c>
      <c r="V4" s="66"/>
      <c r="W4" s="65"/>
      <c r="X4" s="65"/>
    </row>
    <row r="5" spans="1:24" s="44" customFormat="1" ht="12.75" x14ac:dyDescent="0.2"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s="44" customFormat="1" ht="12.75" x14ac:dyDescent="0.2">
      <c r="B6" s="63"/>
      <c r="C6" s="63"/>
      <c r="D6" s="63"/>
      <c r="E6" s="63"/>
      <c r="F6" s="63"/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4" s="44" customFormat="1" ht="18" customHeight="1" x14ac:dyDescent="0.2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 t="s">
        <v>75</v>
      </c>
      <c r="W7" s="60"/>
      <c r="X7" s="59"/>
    </row>
    <row r="8" spans="1:24" s="44" customFormat="1" ht="12.75" x14ac:dyDescent="0.2">
      <c r="A8" s="58" t="s">
        <v>74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4"/>
      <c r="W8" s="53"/>
      <c r="X8" s="52"/>
    </row>
    <row r="9" spans="1:24" s="44" customFormat="1" ht="12.75" x14ac:dyDescent="0.2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54"/>
      <c r="W9" s="53"/>
      <c r="X9" s="52"/>
    </row>
    <row r="10" spans="1:24" s="44" customFormat="1" ht="12.75" x14ac:dyDescent="0.2">
      <c r="A10" s="58" t="s">
        <v>72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4"/>
      <c r="W10" s="53"/>
      <c r="X10" s="52"/>
    </row>
    <row r="11" spans="1:24" s="44" customFormat="1" ht="12.75" x14ac:dyDescent="0.2">
      <c r="A11" s="36" t="s">
        <v>71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54"/>
      <c r="W11" s="53"/>
      <c r="X11" s="52"/>
    </row>
    <row r="12" spans="1:24" s="44" customFormat="1" ht="13.5" thickBot="1" x14ac:dyDescent="0.25">
      <c r="A12" s="41" t="s">
        <v>70</v>
      </c>
      <c r="B12" s="41"/>
      <c r="C12" s="41" t="s">
        <v>26</v>
      </c>
      <c r="D12" s="41"/>
      <c r="E12" s="41" t="s">
        <v>25</v>
      </c>
      <c r="F12" s="41"/>
      <c r="G12" s="41"/>
      <c r="H12" s="41"/>
      <c r="I12" s="40" t="s">
        <v>24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54"/>
      <c r="W12" s="53"/>
      <c r="X12" s="52"/>
    </row>
    <row r="13" spans="1:24" s="44" customFormat="1" ht="13.5" thickBot="1" x14ac:dyDescent="0.25">
      <c r="A13" s="23"/>
      <c r="B13" s="23"/>
      <c r="C13" s="23"/>
      <c r="D13" s="23"/>
      <c r="E13" s="23"/>
      <c r="F13" s="23"/>
      <c r="G13" s="23"/>
      <c r="H13" s="23"/>
      <c r="I13" s="55"/>
      <c r="J13" s="57" t="s">
        <v>69</v>
      </c>
      <c r="K13" s="56" t="s">
        <v>68</v>
      </c>
      <c r="L13" s="57" t="s">
        <v>69</v>
      </c>
      <c r="M13" s="56" t="s">
        <v>68</v>
      </c>
      <c r="N13" s="57" t="s">
        <v>69</v>
      </c>
      <c r="O13" s="56" t="s">
        <v>68</v>
      </c>
      <c r="P13" s="57" t="s">
        <v>69</v>
      </c>
      <c r="Q13" s="56" t="s">
        <v>68</v>
      </c>
      <c r="R13" s="55"/>
      <c r="S13" s="55"/>
      <c r="T13" s="55"/>
      <c r="U13" s="55"/>
      <c r="V13" s="54"/>
      <c r="W13" s="53"/>
      <c r="X13" s="52"/>
    </row>
    <row r="14" spans="1:24" s="44" customFormat="1" ht="26.25" thickBot="1" x14ac:dyDescent="0.25">
      <c r="A14" s="36" t="s">
        <v>67</v>
      </c>
      <c r="B14" s="36"/>
      <c r="C14" s="34" t="s">
        <v>22</v>
      </c>
      <c r="D14" s="35" t="s">
        <v>16</v>
      </c>
      <c r="E14" s="34" t="s">
        <v>22</v>
      </c>
      <c r="F14" s="34" t="s">
        <v>21</v>
      </c>
      <c r="G14" s="34" t="s">
        <v>20</v>
      </c>
      <c r="H14" s="34" t="s">
        <v>19</v>
      </c>
      <c r="I14" s="30" t="s">
        <v>18</v>
      </c>
      <c r="J14" s="33">
        <v>2008</v>
      </c>
      <c r="K14" s="32"/>
      <c r="L14" s="33">
        <v>2009</v>
      </c>
      <c r="M14" s="32"/>
      <c r="N14" s="33">
        <v>2010</v>
      </c>
      <c r="O14" s="32"/>
      <c r="P14" s="33">
        <v>2011</v>
      </c>
      <c r="Q14" s="32"/>
      <c r="R14" s="31" t="s">
        <v>17</v>
      </c>
      <c r="S14" s="30" t="s">
        <v>16</v>
      </c>
      <c r="T14" s="30" t="s">
        <v>15</v>
      </c>
      <c r="U14" s="30" t="s">
        <v>14</v>
      </c>
      <c r="V14" s="51"/>
      <c r="W14" s="50"/>
      <c r="X14" s="49"/>
    </row>
    <row r="15" spans="1:24" s="44" customFormat="1" ht="85.5" customHeight="1" x14ac:dyDescent="0.2">
      <c r="A15" s="23" t="s">
        <v>66</v>
      </c>
      <c r="B15" s="19" t="s">
        <v>65</v>
      </c>
      <c r="C15" s="19" t="s">
        <v>64</v>
      </c>
      <c r="D15" s="19">
        <v>1</v>
      </c>
      <c r="E15" s="19" t="s">
        <v>63</v>
      </c>
      <c r="F15" s="21">
        <f>(S15/D15)</f>
        <v>0.75</v>
      </c>
      <c r="G15" s="43">
        <v>60000000</v>
      </c>
      <c r="H15" s="19" t="s">
        <v>2</v>
      </c>
      <c r="I15" s="18">
        <v>0.75</v>
      </c>
      <c r="J15" s="48">
        <v>0.25</v>
      </c>
      <c r="K15" s="48">
        <v>0.25</v>
      </c>
      <c r="L15" s="48">
        <v>0.25</v>
      </c>
      <c r="M15" s="48">
        <v>0.25</v>
      </c>
      <c r="N15" s="48">
        <v>0.25</v>
      </c>
      <c r="O15" s="48">
        <v>0.25</v>
      </c>
      <c r="P15" s="48">
        <v>0.25</v>
      </c>
      <c r="Q15" s="17"/>
      <c r="R15" s="15">
        <f>S15/D15</f>
        <v>0.75</v>
      </c>
      <c r="S15" s="14">
        <f>K15+M15+O15+Q15</f>
        <v>0.75</v>
      </c>
      <c r="T15" s="20">
        <v>467480666</v>
      </c>
      <c r="U15" s="42" t="s">
        <v>57</v>
      </c>
      <c r="V15" s="47" t="s">
        <v>62</v>
      </c>
      <c r="W15" s="46"/>
      <c r="X15" s="45"/>
    </row>
    <row r="16" spans="1:24" s="44" customFormat="1" ht="88.5" customHeight="1" x14ac:dyDescent="0.2">
      <c r="A16" s="23" t="s">
        <v>61</v>
      </c>
      <c r="B16" s="19" t="s">
        <v>60</v>
      </c>
      <c r="C16" s="19" t="s">
        <v>59</v>
      </c>
      <c r="D16" s="19">
        <v>100</v>
      </c>
      <c r="E16" s="19" t="s">
        <v>58</v>
      </c>
      <c r="F16" s="21"/>
      <c r="G16" s="43">
        <f>30000000*4</f>
        <v>120000000</v>
      </c>
      <c r="H16" s="19" t="s">
        <v>51</v>
      </c>
      <c r="I16" s="18">
        <v>0.75</v>
      </c>
      <c r="J16" s="17">
        <v>20</v>
      </c>
      <c r="K16" s="17">
        <v>20</v>
      </c>
      <c r="L16" s="17">
        <v>50</v>
      </c>
      <c r="M16" s="17">
        <v>30</v>
      </c>
      <c r="N16" s="17">
        <v>35</v>
      </c>
      <c r="O16" s="17">
        <v>35</v>
      </c>
      <c r="P16" s="17">
        <v>15</v>
      </c>
      <c r="Q16" s="17"/>
      <c r="R16" s="15">
        <f>S16/D16</f>
        <v>0.85</v>
      </c>
      <c r="S16" s="14">
        <f>K16+M16+O16+Q16</f>
        <v>85</v>
      </c>
      <c r="T16" s="20">
        <v>145389589</v>
      </c>
      <c r="U16" s="42" t="s">
        <v>57</v>
      </c>
      <c r="V16" s="47" t="s">
        <v>56</v>
      </c>
      <c r="W16" s="46"/>
      <c r="X16" s="45"/>
    </row>
    <row r="17" spans="1:24" s="44" customFormat="1" ht="64.5" customHeight="1" x14ac:dyDescent="0.2">
      <c r="A17" s="23" t="s">
        <v>55</v>
      </c>
      <c r="B17" s="19" t="s">
        <v>54</v>
      </c>
      <c r="C17" s="19" t="s">
        <v>53</v>
      </c>
      <c r="D17" s="19">
        <v>120</v>
      </c>
      <c r="E17" s="19" t="s">
        <v>52</v>
      </c>
      <c r="F17" s="21">
        <f>(S17/D17)</f>
        <v>0.79166666666666663</v>
      </c>
      <c r="G17" s="43">
        <f>120*700000</f>
        <v>84000000</v>
      </c>
      <c r="H17" s="19" t="s">
        <v>51</v>
      </c>
      <c r="I17" s="18">
        <v>0.75</v>
      </c>
      <c r="J17" s="17">
        <v>0</v>
      </c>
      <c r="K17" s="17">
        <v>0</v>
      </c>
      <c r="L17" s="17">
        <v>45</v>
      </c>
      <c r="M17" s="17">
        <v>45</v>
      </c>
      <c r="N17" s="17">
        <v>50</v>
      </c>
      <c r="O17" s="17">
        <v>50</v>
      </c>
      <c r="P17" s="17">
        <v>25</v>
      </c>
      <c r="Q17" s="17"/>
      <c r="R17" s="15">
        <f>S17/D17</f>
        <v>0.79166666666666663</v>
      </c>
      <c r="S17" s="14">
        <f>K17+M17+O17+Q17</f>
        <v>95</v>
      </c>
      <c r="T17" s="20">
        <v>72400000</v>
      </c>
      <c r="U17" s="42" t="s">
        <v>50</v>
      </c>
      <c r="V17" s="11" t="s">
        <v>49</v>
      </c>
      <c r="W17" s="10"/>
      <c r="X17" s="9"/>
    </row>
    <row r="18" spans="1:24" s="44" customFormat="1" ht="38.25" x14ac:dyDescent="0.2">
      <c r="A18" s="23" t="s">
        <v>48</v>
      </c>
      <c r="B18" s="19" t="s">
        <v>47</v>
      </c>
      <c r="C18" s="19" t="s">
        <v>46</v>
      </c>
      <c r="D18" s="19">
        <v>4</v>
      </c>
      <c r="E18" s="19" t="s">
        <v>34</v>
      </c>
      <c r="F18" s="21">
        <f>(S18/D18)</f>
        <v>0.75</v>
      </c>
      <c r="G18" s="43">
        <f>4*3000000</f>
        <v>12000000</v>
      </c>
      <c r="H18" s="19" t="s">
        <v>2</v>
      </c>
      <c r="I18" s="18">
        <v>0.75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/>
      <c r="R18" s="15">
        <f>S18/D18</f>
        <v>0.75</v>
      </c>
      <c r="S18" s="14">
        <f>K18+M18+O18+Q18</f>
        <v>3</v>
      </c>
      <c r="T18" s="20">
        <v>11000000</v>
      </c>
      <c r="U18" s="42" t="s">
        <v>45</v>
      </c>
      <c r="V18" s="11" t="s">
        <v>44</v>
      </c>
      <c r="W18" s="10"/>
      <c r="X18" s="9"/>
    </row>
    <row r="19" spans="1:24" s="44" customFormat="1" ht="63.75" x14ac:dyDescent="0.2">
      <c r="A19" s="23" t="s">
        <v>43</v>
      </c>
      <c r="B19" s="19" t="s">
        <v>42</v>
      </c>
      <c r="C19" s="19" t="s">
        <v>41</v>
      </c>
      <c r="D19" s="19">
        <v>10</v>
      </c>
      <c r="E19" s="19" t="s">
        <v>40</v>
      </c>
      <c r="F19" s="21">
        <f>(S19/D19)</f>
        <v>0.8</v>
      </c>
      <c r="G19" s="43">
        <f>10*20000000</f>
        <v>200000000</v>
      </c>
      <c r="H19" s="19" t="s">
        <v>39</v>
      </c>
      <c r="I19" s="18">
        <v>0.75</v>
      </c>
      <c r="J19" s="17">
        <v>2</v>
      </c>
      <c r="K19" s="17">
        <v>2</v>
      </c>
      <c r="L19" s="17">
        <v>3</v>
      </c>
      <c r="M19" s="17">
        <v>3</v>
      </c>
      <c r="N19" s="17">
        <v>3</v>
      </c>
      <c r="O19" s="17">
        <v>3</v>
      </c>
      <c r="P19" s="17">
        <v>2</v>
      </c>
      <c r="Q19" s="17"/>
      <c r="R19" s="15">
        <f>S19/D19</f>
        <v>0.8</v>
      </c>
      <c r="S19" s="14">
        <f>K19+M19+O19+Q19</f>
        <v>8</v>
      </c>
      <c r="T19" s="20">
        <v>128899363</v>
      </c>
      <c r="U19" s="24" t="s">
        <v>8</v>
      </c>
      <c r="V19" s="11" t="s">
        <v>38</v>
      </c>
      <c r="W19" s="10"/>
      <c r="X19" s="9"/>
    </row>
    <row r="20" spans="1:24" ht="38.25" x14ac:dyDescent="0.2">
      <c r="A20" s="23" t="s">
        <v>37</v>
      </c>
      <c r="B20" s="19" t="s">
        <v>36</v>
      </c>
      <c r="C20" s="19" t="s">
        <v>35</v>
      </c>
      <c r="D20" s="19">
        <v>4</v>
      </c>
      <c r="E20" s="19" t="s">
        <v>34</v>
      </c>
      <c r="F20" s="21">
        <f>(S20/D20)</f>
        <v>0.75</v>
      </c>
      <c r="G20" s="43">
        <v>120000000</v>
      </c>
      <c r="H20" s="19" t="s">
        <v>2</v>
      </c>
      <c r="I20" s="18">
        <v>0.75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/>
      <c r="R20" s="15">
        <f>S20/D20</f>
        <v>0.75</v>
      </c>
      <c r="S20" s="14">
        <f>K20+M20+O20+Q20</f>
        <v>3</v>
      </c>
      <c r="T20" s="20">
        <v>85000000</v>
      </c>
      <c r="U20" s="42" t="s">
        <v>1</v>
      </c>
      <c r="V20" s="11" t="s">
        <v>33</v>
      </c>
      <c r="W20" s="10"/>
      <c r="X20" s="9"/>
    </row>
    <row r="21" spans="1:24" ht="38.25" x14ac:dyDescent="0.2">
      <c r="A21" s="23" t="s">
        <v>32</v>
      </c>
      <c r="B21" s="19" t="s">
        <v>31</v>
      </c>
      <c r="C21" s="19" t="s">
        <v>30</v>
      </c>
      <c r="D21" s="19">
        <v>1</v>
      </c>
      <c r="E21" s="19" t="s">
        <v>29</v>
      </c>
      <c r="F21" s="21">
        <f>(S21/D21)</f>
        <v>0</v>
      </c>
      <c r="G21" s="43">
        <v>24000000</v>
      </c>
      <c r="H21" s="19" t="s">
        <v>2</v>
      </c>
      <c r="I21" s="18">
        <v>0.75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  <c r="P21" s="17">
        <v>1</v>
      </c>
      <c r="Q21" s="17"/>
      <c r="R21" s="15">
        <f>S21/D21</f>
        <v>0</v>
      </c>
      <c r="S21" s="14">
        <f>K21+M21+O21+Q21</f>
        <v>0</v>
      </c>
      <c r="T21" s="42"/>
      <c r="U21" s="42" t="s">
        <v>1</v>
      </c>
      <c r="V21" s="11" t="s">
        <v>28</v>
      </c>
      <c r="W21" s="10"/>
      <c r="X21" s="9"/>
    </row>
    <row r="22" spans="1:24" ht="14.25" customHeight="1" x14ac:dyDescent="0.2">
      <c r="A22" s="41" t="s">
        <v>27</v>
      </c>
      <c r="B22" s="41"/>
      <c r="C22" s="41" t="s">
        <v>26</v>
      </c>
      <c r="D22" s="41"/>
      <c r="E22" s="41" t="s">
        <v>25</v>
      </c>
      <c r="F22" s="41"/>
      <c r="G22" s="41"/>
      <c r="H22" s="41"/>
      <c r="I22" s="40" t="s">
        <v>24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9" t="str">
        <f>+V7</f>
        <v>EVIDENCIA</v>
      </c>
      <c r="W22" s="38"/>
      <c r="X22" s="37"/>
    </row>
    <row r="23" spans="1:24" ht="26.25" thickBot="1" x14ac:dyDescent="0.25">
      <c r="A23" s="36" t="s">
        <v>23</v>
      </c>
      <c r="B23" s="36"/>
      <c r="C23" s="34" t="s">
        <v>22</v>
      </c>
      <c r="D23" s="35" t="s">
        <v>16</v>
      </c>
      <c r="E23" s="34" t="s">
        <v>22</v>
      </c>
      <c r="F23" s="34" t="s">
        <v>21</v>
      </c>
      <c r="G23" s="34" t="s">
        <v>20</v>
      </c>
      <c r="H23" s="34" t="s">
        <v>19</v>
      </c>
      <c r="I23" s="30" t="s">
        <v>18</v>
      </c>
      <c r="J23" s="33">
        <v>2008</v>
      </c>
      <c r="K23" s="32"/>
      <c r="L23" s="33">
        <v>2009</v>
      </c>
      <c r="M23" s="32"/>
      <c r="N23" s="33">
        <v>2010</v>
      </c>
      <c r="O23" s="32"/>
      <c r="P23" s="33">
        <v>2011</v>
      </c>
      <c r="Q23" s="32"/>
      <c r="R23" s="31" t="s">
        <v>17</v>
      </c>
      <c r="S23" s="30" t="s">
        <v>16</v>
      </c>
      <c r="T23" s="30" t="s">
        <v>15</v>
      </c>
      <c r="U23" s="30" t="s">
        <v>14</v>
      </c>
      <c r="V23" s="29"/>
      <c r="W23" s="28"/>
      <c r="X23" s="27"/>
    </row>
    <row r="24" spans="1:24" ht="63.75" x14ac:dyDescent="0.2">
      <c r="A24" s="23" t="s">
        <v>13</v>
      </c>
      <c r="B24" s="22" t="s">
        <v>12</v>
      </c>
      <c r="C24" s="22" t="s">
        <v>11</v>
      </c>
      <c r="D24" s="22">
        <v>6</v>
      </c>
      <c r="E24" s="22" t="s">
        <v>10</v>
      </c>
      <c r="F24" s="21">
        <f>(S24/D24)</f>
        <v>0.83333333333333337</v>
      </c>
      <c r="G24" s="26">
        <v>50000000</v>
      </c>
      <c r="H24" s="19" t="s">
        <v>9</v>
      </c>
      <c r="I24" s="18">
        <v>0.75</v>
      </c>
      <c r="J24" s="25">
        <v>0</v>
      </c>
      <c r="K24" s="25">
        <v>0</v>
      </c>
      <c r="L24" s="25">
        <v>0</v>
      </c>
      <c r="M24" s="25">
        <v>0</v>
      </c>
      <c r="N24" s="17">
        <v>5</v>
      </c>
      <c r="O24" s="25">
        <v>5</v>
      </c>
      <c r="P24" s="25">
        <v>1</v>
      </c>
      <c r="Q24" s="25"/>
      <c r="R24" s="15">
        <f>S24/D24</f>
        <v>0.83333333333333337</v>
      </c>
      <c r="S24" s="14">
        <f>Q24+O24+M24+K24</f>
        <v>5</v>
      </c>
      <c r="T24" s="20">
        <v>40000000</v>
      </c>
      <c r="U24" s="24" t="s">
        <v>8</v>
      </c>
      <c r="V24" s="11" t="s">
        <v>7</v>
      </c>
      <c r="W24" s="10"/>
      <c r="X24" s="9"/>
    </row>
    <row r="25" spans="1:24" ht="66" customHeight="1" x14ac:dyDescent="0.2">
      <c r="A25" s="23" t="s">
        <v>6</v>
      </c>
      <c r="B25" s="22" t="s">
        <v>5</v>
      </c>
      <c r="C25" s="22" t="s">
        <v>4</v>
      </c>
      <c r="D25" s="22">
        <v>1</v>
      </c>
      <c r="E25" s="22" t="s">
        <v>3</v>
      </c>
      <c r="F25" s="21">
        <f>(S25/D25)</f>
        <v>0.5</v>
      </c>
      <c r="G25" s="20">
        <v>20000000</v>
      </c>
      <c r="H25" s="19" t="s">
        <v>2</v>
      </c>
      <c r="I25" s="18">
        <v>0.75</v>
      </c>
      <c r="J25" s="16">
        <v>0</v>
      </c>
      <c r="K25" s="16">
        <v>0</v>
      </c>
      <c r="L25" s="16">
        <v>0</v>
      </c>
      <c r="M25" s="16">
        <v>0</v>
      </c>
      <c r="N25" s="17">
        <v>1</v>
      </c>
      <c r="O25" s="16">
        <v>0.5</v>
      </c>
      <c r="P25" s="16">
        <v>1</v>
      </c>
      <c r="Q25" s="16"/>
      <c r="R25" s="15">
        <f>S25/D25</f>
        <v>0.5</v>
      </c>
      <c r="S25" s="14">
        <f>Q25+O25+M25+K25</f>
        <v>0.5</v>
      </c>
      <c r="T25" s="13">
        <v>5000000</v>
      </c>
      <c r="U25" s="12" t="s">
        <v>1</v>
      </c>
      <c r="V25" s="11" t="s">
        <v>0</v>
      </c>
      <c r="W25" s="10"/>
      <c r="X25" s="9"/>
    </row>
    <row r="26" spans="1:24" x14ac:dyDescent="0.2">
      <c r="B26" s="8"/>
      <c r="C26" s="8"/>
      <c r="D26" s="8"/>
      <c r="E26" s="7"/>
      <c r="F26" s="7"/>
      <c r="G26" s="6">
        <f>G15++G16+G17+G18+G19+G20+G21+G24+G25</f>
        <v>690000000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5">
        <f>SUM(R15,R16,R17,R18,R19,R20,R21,R24,R25)/9</f>
        <v>0.6694444444444444</v>
      </c>
      <c r="S26" s="3"/>
      <c r="T26" s="4">
        <f>SUM(T15:T25)</f>
        <v>955169618</v>
      </c>
      <c r="U26" s="3"/>
      <c r="V26" s="2"/>
      <c r="W26" s="2"/>
      <c r="X26" s="2"/>
    </row>
  </sheetData>
  <mergeCells count="36">
    <mergeCell ref="B2:T4"/>
    <mergeCell ref="A7:U7"/>
    <mergeCell ref="V7:X14"/>
    <mergeCell ref="A8:U8"/>
    <mergeCell ref="A9:U9"/>
    <mergeCell ref="A10:U10"/>
    <mergeCell ref="A11:U11"/>
    <mergeCell ref="A12:B12"/>
    <mergeCell ref="C12:D12"/>
    <mergeCell ref="E12:H12"/>
    <mergeCell ref="I12:U12"/>
    <mergeCell ref="A14:B14"/>
    <mergeCell ref="J14:K14"/>
    <mergeCell ref="L14:M14"/>
    <mergeCell ref="N14:O14"/>
    <mergeCell ref="P14:Q14"/>
    <mergeCell ref="A23:B23"/>
    <mergeCell ref="J23:K23"/>
    <mergeCell ref="L23:M23"/>
    <mergeCell ref="N23:O23"/>
    <mergeCell ref="V15:X15"/>
    <mergeCell ref="V16:X16"/>
    <mergeCell ref="V17:X17"/>
    <mergeCell ref="V18:X18"/>
    <mergeCell ref="V19:X19"/>
    <mergeCell ref="V20:X20"/>
    <mergeCell ref="P23:Q23"/>
    <mergeCell ref="V24:X24"/>
    <mergeCell ref="V25:X25"/>
    <mergeCell ref="V26:X26"/>
    <mergeCell ref="V21:X21"/>
    <mergeCell ref="A22:B22"/>
    <mergeCell ref="C22:D22"/>
    <mergeCell ref="E22:H22"/>
    <mergeCell ref="I22:U22"/>
    <mergeCell ref="V22:X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2014-03-10T19:11:46Z</dcterms:created>
  <dcterms:modified xsi:type="dcterms:W3CDTF">2014-03-10T19:13:42Z</dcterms:modified>
</cp:coreProperties>
</file>