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42" activeTab="2"/>
  </bookViews>
  <sheets>
    <sheet name="EJE I" sheetId="1" r:id="rId1"/>
    <sheet name="EJE II" sheetId="2" r:id="rId2"/>
    <sheet name="EJE III" sheetId="3" r:id="rId3"/>
  </sheets>
  <definedNames>
    <definedName name="_xlnm.Print_Area" localSheetId="0">'EJE I'!$A$1:$X$29</definedName>
    <definedName name="_xlnm.Print_Area" localSheetId="1">'EJE II'!$B$5:$X$65</definedName>
    <definedName name="_xlnm.Print_Area" localSheetId="2">'EJE III'!$A$6:$X$151</definedName>
  </definedNames>
  <calcPr fullCalcOnLoad="1"/>
</workbook>
</file>

<file path=xl/comments2.xml><?xml version="1.0" encoding="utf-8"?>
<comments xmlns="http://schemas.openxmlformats.org/spreadsheetml/2006/main">
  <authors>
    <author>Cliente</author>
  </authors>
  <commentList>
    <comment ref="Q32" authorId="0">
      <text>
        <r>
          <rPr>
            <sz val="12"/>
            <rFont val="Tahoma"/>
            <family val="2"/>
          </rPr>
          <t>En el presupuesto aparece: Construcción del entorno paisajístico de la red de escorrentería vigencias futuras.</t>
        </r>
        <r>
          <rPr>
            <sz val="9"/>
            <rFont val="Tahoma"/>
            <family val="2"/>
          </rPr>
          <t xml:space="preserve">
</t>
        </r>
      </text>
    </comment>
    <comment ref="Y17" authorId="0">
      <text>
        <r>
          <rPr>
            <sz val="9"/>
            <rFont val="Tahoma"/>
            <family val="2"/>
          </rPr>
          <t xml:space="preserve">40801
</t>
        </r>
      </text>
    </comment>
    <comment ref="Z17" authorId="0">
      <text>
        <r>
          <rPr>
            <b/>
            <sz val="9"/>
            <rFont val="Tahoma"/>
            <family val="2"/>
          </rPr>
          <t>4.12.1</t>
        </r>
        <r>
          <rPr>
            <sz val="9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9"/>
            <rFont val="Tahoma"/>
            <family val="2"/>
          </rPr>
          <t xml:space="preserve">40909, 40903,40904
</t>
        </r>
      </text>
    </comment>
    <comment ref="Z10" authorId="0">
      <text>
        <r>
          <rPr>
            <b/>
            <sz val="9"/>
            <rFont val="Tahoma"/>
            <family val="2"/>
          </rPr>
          <t>2.2.3.4.</t>
        </r>
      </text>
    </comment>
    <comment ref="Y11" authorId="0">
      <text>
        <r>
          <rPr>
            <b/>
            <sz val="9"/>
            <rFont val="Tahoma"/>
            <family val="2"/>
          </rPr>
          <t xml:space="preserve">40909, 40903,40904
</t>
        </r>
      </text>
    </comment>
    <comment ref="Z11" authorId="0">
      <text>
        <r>
          <rPr>
            <b/>
            <sz val="9"/>
            <rFont val="Tahoma"/>
            <family val="2"/>
          </rPr>
          <t>2.2.4.1.1</t>
        </r>
      </text>
    </comment>
    <comment ref="Y12" authorId="0">
      <text>
        <r>
          <rPr>
            <b/>
            <sz val="9"/>
            <rFont val="Tahoma"/>
            <family val="2"/>
          </rPr>
          <t>40906</t>
        </r>
      </text>
    </comment>
    <comment ref="Z12" authorId="0">
      <text>
        <r>
          <rPr>
            <b/>
            <sz val="9"/>
            <rFont val="Tahoma"/>
            <family val="2"/>
          </rPr>
          <t>2.2.3.5.</t>
        </r>
      </text>
    </comment>
    <comment ref="Z13" authorId="0">
      <text>
        <r>
          <rPr>
            <b/>
            <sz val="9"/>
            <rFont val="Tahoma"/>
            <family val="2"/>
          </rPr>
          <t>2.4.10.6.</t>
        </r>
      </text>
    </comment>
    <comment ref="Z15" authorId="0">
      <text>
        <r>
          <rPr>
            <b/>
            <sz val="9"/>
            <rFont val="Tahoma"/>
            <family val="2"/>
          </rPr>
          <t>2.4.10.6.</t>
        </r>
      </text>
    </comment>
    <comment ref="Y19" authorId="0">
      <text>
        <r>
          <rPr>
            <b/>
            <sz val="9"/>
            <rFont val="Tahoma"/>
            <family val="2"/>
          </rPr>
          <t xml:space="preserve">70911- 
</t>
        </r>
      </text>
    </comment>
    <comment ref="Z19" authorId="0">
      <text>
        <r>
          <rPr>
            <sz val="9"/>
            <rFont val="Tahoma"/>
            <family val="2"/>
          </rPr>
          <t xml:space="preserve">9006-4131-4134
</t>
        </r>
      </text>
    </comment>
    <comment ref="Y20" authorId="0">
      <text>
        <r>
          <rPr>
            <b/>
            <sz val="9"/>
            <rFont val="Tahoma"/>
            <family val="2"/>
          </rPr>
          <t>70912-
41004</t>
        </r>
      </text>
    </comment>
    <comment ref="Z20" authorId="0">
      <text>
        <r>
          <rPr>
            <sz val="9"/>
            <rFont val="Tahoma"/>
            <family val="2"/>
          </rPr>
          <t xml:space="preserve">9007
</t>
        </r>
      </text>
    </comment>
    <comment ref="Y21" authorId="0">
      <text>
        <r>
          <rPr>
            <b/>
            <sz val="9"/>
            <rFont val="Tahoma"/>
            <family val="2"/>
          </rPr>
          <t>41005-
90002</t>
        </r>
        <r>
          <rPr>
            <sz val="9"/>
            <rFont val="Tahoma"/>
            <family val="2"/>
          </rPr>
          <t xml:space="preserve">
</t>
        </r>
      </text>
    </comment>
    <comment ref="Z21" authorId="0">
      <text>
        <r>
          <rPr>
            <b/>
            <sz val="9"/>
            <rFont val="Tahoma"/>
            <family val="2"/>
          </rPr>
          <t>9001</t>
        </r>
      </text>
    </comment>
    <comment ref="Z22" authorId="0">
      <text>
        <r>
          <rPr>
            <b/>
            <sz val="9"/>
            <rFont val="Tahoma"/>
            <family val="2"/>
          </rPr>
          <t>4.11.2</t>
        </r>
      </text>
    </comment>
    <comment ref="Y24" authorId="0">
      <text>
        <r>
          <rPr>
            <b/>
            <sz val="9"/>
            <rFont val="Tahoma"/>
            <family val="2"/>
          </rPr>
          <t>70403</t>
        </r>
      </text>
    </comment>
    <comment ref="Z24" authorId="0">
      <text>
        <r>
          <rPr>
            <b/>
            <sz val="9"/>
            <rFont val="Tahoma"/>
            <family val="2"/>
          </rPr>
          <t>4.13.3</t>
        </r>
      </text>
    </comment>
    <comment ref="Y25" authorId="0">
      <text>
        <r>
          <rPr>
            <b/>
            <sz val="9"/>
            <rFont val="Tahoma"/>
            <family val="2"/>
          </rPr>
          <t>70913</t>
        </r>
      </text>
    </comment>
    <comment ref="Z25" authorId="0">
      <text>
        <r>
          <rPr>
            <b/>
            <sz val="9"/>
            <rFont val="Tahoma"/>
            <family val="2"/>
          </rPr>
          <t>2.4.10.1</t>
        </r>
      </text>
    </comment>
    <comment ref="Z26" authorId="0">
      <text>
        <r>
          <rPr>
            <b/>
            <sz val="9"/>
            <rFont val="Tahoma"/>
            <family val="2"/>
          </rPr>
          <t>2.4.10.1</t>
        </r>
      </text>
    </comment>
    <comment ref="Z27" authorId="0">
      <text>
        <r>
          <rPr>
            <b/>
            <sz val="9"/>
            <rFont val="Tahoma"/>
            <family val="2"/>
          </rPr>
          <t>2.4.10.1</t>
        </r>
      </text>
    </comment>
    <comment ref="Z28" authorId="0">
      <text>
        <r>
          <rPr>
            <b/>
            <sz val="9"/>
            <rFont val="Tahoma"/>
            <family val="2"/>
          </rPr>
          <t>2.4.10.1</t>
        </r>
      </text>
    </comment>
    <comment ref="Y30" authorId="0">
      <text>
        <r>
          <rPr>
            <sz val="9"/>
            <rFont val="Tahoma"/>
            <family val="2"/>
          </rPr>
          <t xml:space="preserve">70903
</t>
        </r>
      </text>
    </comment>
    <comment ref="Z30" authorId="0">
      <text>
        <r>
          <rPr>
            <b/>
            <sz val="9"/>
            <rFont val="Tahoma"/>
            <family val="2"/>
          </rPr>
          <t>2.4.10.5.</t>
        </r>
        <r>
          <rPr>
            <sz val="9"/>
            <rFont val="Tahoma"/>
            <family val="2"/>
          </rPr>
          <t xml:space="preserve">
</t>
        </r>
      </text>
    </comment>
    <comment ref="Y31" authorId="0">
      <text>
        <r>
          <rPr>
            <sz val="9"/>
            <rFont val="Tahoma"/>
            <family val="2"/>
          </rPr>
          <t xml:space="preserve">70903
</t>
        </r>
      </text>
    </comment>
    <comment ref="Z31" authorId="0">
      <text>
        <r>
          <rPr>
            <b/>
            <sz val="9"/>
            <rFont val="Tahoma"/>
            <family val="2"/>
          </rPr>
          <t>2.4.10.5.</t>
        </r>
        <r>
          <rPr>
            <sz val="9"/>
            <rFont val="Tahoma"/>
            <family val="2"/>
          </rPr>
          <t xml:space="preserve">
</t>
        </r>
      </text>
    </comment>
    <comment ref="Z50" authorId="0">
      <text>
        <r>
          <rPr>
            <b/>
            <sz val="9"/>
            <rFont val="Tahoma"/>
            <family val="2"/>
          </rPr>
          <t>9005</t>
        </r>
        <r>
          <rPr>
            <sz val="9"/>
            <rFont val="Tahoma"/>
            <family val="2"/>
          </rPr>
          <t xml:space="preserve">
</t>
        </r>
      </text>
    </comment>
    <comment ref="Z51" authorId="0">
      <text>
        <r>
          <rPr>
            <b/>
            <sz val="9"/>
            <rFont val="Tahoma"/>
            <family val="2"/>
          </rPr>
          <t>9008-2.4.10.4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planeacion soledad</author>
    <author>jarsse kenny</author>
    <author>NORIS</author>
  </authors>
  <commentList>
    <comment ref="G136" authorId="0">
      <text>
        <r>
          <rPr>
            <b/>
            <sz val="8"/>
            <rFont val="Tahoma"/>
            <family val="2"/>
          </rPr>
          <t>planeacion soledad:</t>
        </r>
        <r>
          <rPr>
            <sz val="8"/>
            <rFont val="Tahoma"/>
            <family val="2"/>
          </rPr>
          <t xml:space="preserve">
revisar
</t>
        </r>
      </text>
    </comment>
    <comment ref="T21" authorId="1">
      <text>
        <r>
          <rPr>
            <b/>
            <sz val="9"/>
            <rFont val="Tahoma"/>
            <family val="2"/>
          </rPr>
          <t>jarsse kenny:</t>
        </r>
        <r>
          <rPr>
            <sz val="9"/>
            <rFont val="Tahoma"/>
            <family val="2"/>
          </rPr>
          <t xml:space="preserve">
preguntar a alex</t>
        </r>
      </text>
    </comment>
    <comment ref="T20" authorId="1">
      <text>
        <r>
          <rPr>
            <b/>
            <sz val="9"/>
            <rFont val="Tahoma"/>
            <family val="2"/>
          </rPr>
          <t>jarsse kenny:</t>
        </r>
        <r>
          <rPr>
            <sz val="9"/>
            <rFont val="Tahoma"/>
            <family val="2"/>
          </rPr>
          <t xml:space="preserve">
preguntar a alex
</t>
        </r>
      </text>
    </comment>
    <comment ref="Z56" authorId="2">
      <text>
        <r>
          <rPr>
            <b/>
            <sz val="8"/>
            <rFont val="Tahoma"/>
            <family val="2"/>
          </rPr>
          <t>NORIS: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<sst xmlns="http://schemas.openxmlformats.org/spreadsheetml/2006/main" count="757" uniqueCount="624">
  <si>
    <t>A1</t>
  </si>
  <si>
    <t>A2</t>
  </si>
  <si>
    <t>A3</t>
  </si>
  <si>
    <t>A4</t>
  </si>
  <si>
    <t>ND</t>
  </si>
  <si>
    <t>1.13 Meta de Producto</t>
  </si>
  <si>
    <t>1.17 Anualización de la meta de producto (valores del indicador)</t>
  </si>
  <si>
    <t>Planeación participativa y gestión ciudadana efectiva</t>
  </si>
  <si>
    <t xml:space="preserve"> Establecer la division politico administrativa del municipio en 5 comunas  cada una con 2 zonas comuneras.  </t>
  </si>
  <si>
    <t xml:space="preserve">Lograr que 50 organizaciones  de participación comunitaria participen anualmente en los procesos de planificacion y desarrollo  </t>
  </si>
  <si>
    <t>Realizar una encuesta a la comunidad sobre la percepción ciudadana acerca de la disponibilidad de información</t>
  </si>
  <si>
    <t>MODERNIZACION INSTITUCINAL</t>
  </si>
  <si>
    <t xml:space="preserve">Alcanzar  la  igualdad del genero en las 16 secretarias de la adsministracion municipal . </t>
  </si>
  <si>
    <t xml:space="preserve"> Realizar una capacitación en fortalecimiento institucional y organizacional  al 50% de los funcionarios de la administracion municipal</t>
  </si>
  <si>
    <t>IMPLEMENTAR EL  MODELO ESTÁNDAR DE CONTROL INTERNO (MECI)</t>
  </si>
  <si>
    <t xml:space="preserve"> Dotar 16 secretarías  de la  Administraciòn  con implementos  de oficina.</t>
  </si>
  <si>
    <t>Ejecutar en un  100% de los planes sectoriales de acción</t>
  </si>
  <si>
    <t>Implementar  el SISBEN III</t>
  </si>
  <si>
    <t>SOLEDAD DIGITAL</t>
  </si>
  <si>
    <t>Crear un sistema de información geografica para el municipio</t>
  </si>
  <si>
    <t>COMUNICACIÓN PUBLICA PARA FORTALECER LA DEMOCRACIA</t>
  </si>
  <si>
    <t>Implementar 8 programas  de comunicación para gestión de lo público</t>
  </si>
  <si>
    <t>Implementar en 5 secretaria de la administración municipal el programa de gobiernoen línea</t>
  </si>
  <si>
    <t>Identificar y depurar en un 100% todos los proceos de demanda y sentencia que curzan contra el municipio para  programar sus pagos</t>
  </si>
  <si>
    <t>Gestion territorial integrada</t>
  </si>
  <si>
    <t>Realizar la actualizacion  de la estratifcación socioeconomica municipal</t>
  </si>
  <si>
    <t>Realizar dos actas de deslindes</t>
  </si>
  <si>
    <t>Cobertura total</t>
  </si>
  <si>
    <t xml:space="preserve"> Entregar 16.666 subsidios que continuan por medio de los distintos convenios</t>
  </si>
  <si>
    <t>Realizar 12 pagos de salarios al año de salarios al 100% de docentes y administrativos docentes</t>
  </si>
  <si>
    <t xml:space="preserve">Dismunuir a 800 la desercion con becas, cupos, subsidios a estudiantes dentro del sistema. </t>
  </si>
  <si>
    <t xml:space="preserve">Obtener 1.500 nuevos subsidios con recursos del MEN </t>
  </si>
  <si>
    <t xml:space="preserve">Dotar 5.000 niños con utiles escolares  de los estratos 1 y 2 </t>
  </si>
  <si>
    <t>Generar 15.755 nuevos cupos para jovenes de 5 a 16 años en el Municipio</t>
  </si>
  <si>
    <t xml:space="preserve">  Construir 50 nuevas aulas de clases </t>
  </si>
  <si>
    <t xml:space="preserve">Construir 2 instituciones educativas </t>
  </si>
  <si>
    <t xml:space="preserve">Generar 1.200 nuevos cupos para grupos vulnerables </t>
  </si>
  <si>
    <t xml:space="preserve">Elaboración de 1 proyecto de ampliación de planta docente y docentes administrativos </t>
  </si>
  <si>
    <t xml:space="preserve">Construir 3 jardines infantiles sociales </t>
  </si>
  <si>
    <t xml:space="preserve">Construir 5 Comedores escolares </t>
  </si>
  <si>
    <t>Apoyar 10,085 adolescentes a construir su proyecto de vida</t>
  </si>
  <si>
    <t xml:space="preserve">  Generar 300 nuevos cupos para programas de alfabetización y educación basica para jovenes y adultos extraedad</t>
  </si>
  <si>
    <t xml:space="preserve"> Atender  715 Personas en situación de discapacidad que acceden, permanecen y se promueven en el sistema educativo anual</t>
  </si>
  <si>
    <t>Pagar  los servicios publicos de las 30 I:E. del municipio, anualmente</t>
  </si>
  <si>
    <t>Mas oportunidades para la educación superior, con calidad y pertinencia</t>
  </si>
  <si>
    <t xml:space="preserve">Realizar 3 Convenios  para la articulación de la educación media y la educación superior, a través de los ciclos propedéuticos
</t>
  </si>
  <si>
    <t xml:space="preserve">Fortalecer 30  instituciones Educativas en red tecnicas y tecnológica </t>
  </si>
  <si>
    <t xml:space="preserve"> Realizar 1 convenio anual municipio de Soledad- ITSA</t>
  </si>
  <si>
    <t>Desarrollar en 15 Instituciones de carácter tecnico programas de educacion para el trabajo en articulacion con el MEN, SENA ITSA, u otras entidades del nivel superior</t>
  </si>
  <si>
    <t>Calidad Educativa como eje de desarrollo municipal.</t>
  </si>
  <si>
    <t>Capacitar y formar a 1.477 docentes, directivos y administrativos docentes</t>
  </si>
  <si>
    <t xml:space="preserve">Realizar un convenio con caja de compensacion para programas de bienestar  para docentes y personal administrativo </t>
  </si>
  <si>
    <t>Implementar en  30 I.E. el modelo de educacion por competencia</t>
  </si>
  <si>
    <t>Conectar 14 I.E. a internet</t>
  </si>
  <si>
    <t>Mejorar el ambiente escolar en 30 I.E. con dotación de  mobiliario, material didáctico y equipos audiovisuales</t>
  </si>
  <si>
    <t>Implementar en 30 I.E estrategias de fomento de lectura</t>
  </si>
  <si>
    <t>Dotar a 10  IE con implementos para la biblioteca y sala de lectura</t>
  </si>
  <si>
    <t>Implementar en 30 I.E. programas para practica de deporte y la recreacion</t>
  </si>
  <si>
    <t>Implementar el P.M.I. en 30 IE</t>
  </si>
  <si>
    <t>Conformar 5 IE con grupos  de trabajos intersintitucionales para análisis evaluacion nacional y el diseño de sus planes de mejoramiento</t>
  </si>
  <si>
    <t>Realizar 1 foro anual para la presentacion de investigaciones e innovaciones pedagogicas</t>
  </si>
  <si>
    <t>fortalecer 30 IE en el proceso de evaluacion institucional y evaluacion desempeño docente</t>
  </si>
  <si>
    <t>Modernización Educativa</t>
  </si>
  <si>
    <t xml:space="preserve">Implementar el sistema de gestion de calidad en un 100% en la Secretaria de Educacion </t>
  </si>
  <si>
    <t xml:space="preserve"> Disminuir a 15 dias el numero de dias requeridos para los tramites propios de la secretaria de educacion</t>
  </si>
  <si>
    <t xml:space="preserve">Rediseñar y poner en funcionamiento 1 sistema de informacion </t>
  </si>
  <si>
    <t>Elaborar y puesto en marcha el Plan Operativo Municipal de inspeccion y vigilacncia de control y evaluacion del servicio publico de educacion</t>
  </si>
  <si>
    <t>Implementar 1 programa de apoyo a las asociaciones de padres de familia</t>
  </si>
  <si>
    <t xml:space="preserve">Prestar a 30 IE el servicio de vigilancia y aseo </t>
  </si>
  <si>
    <t>Legalzar 17 I.E. con planos arquitectonicos actualizados durante el cuatrenio</t>
  </si>
  <si>
    <t>Crear 1 oficina de atencion al publico que resuelva oportunamente las quejas y los reclamos de la ciudadania</t>
  </si>
  <si>
    <t>Realizar una adecuacion a la planta fisica de la secretaria de educacion</t>
  </si>
  <si>
    <t>Repotencializar el sistema electrico de 10 IE</t>
  </si>
  <si>
    <t>La institución educativa como laboratorio para la formación de ciudadanía</t>
  </si>
  <si>
    <t>Realizar 100 encuestas por la comunidad al servicio Educativo de la Institucion</t>
  </si>
  <si>
    <t>Mejorar el clima institucional en 25 IE</t>
  </si>
  <si>
    <t>Realizar 5 Proyectos Educativos con el apoyo del sector empresarial e institucional</t>
  </si>
  <si>
    <t>vincular  a. 67064 Nuevos  cupos para el aumento de la cobertura de la  poblacion al regimen subsidiado</t>
  </si>
  <si>
    <t>Mantener anualmente la continuidad de los contratos  del regimen subsidiado</t>
  </si>
  <si>
    <t>Reducir  en  5 días el  tramite de  firma del contrato del regimen subsidiado</t>
  </si>
  <si>
    <t>Reducir  A 30 DIAS LA  entrega de Carnet a nuevos afiliados y  lasnovedades.</t>
  </si>
  <si>
    <t>Depurar y actualizar la Base de Datos permanentemente.</t>
  </si>
  <si>
    <t>Mantener la implemetación del PAI  en el municipio  para todos manores de un año en el municipio</t>
  </si>
  <si>
    <t xml:space="preserve"> alcanzar una cobertura  de  vacunación  del 95% para cada biologico para losniños menores de5años</t>
  </si>
  <si>
    <t>Mantener en funcionamiento   la red de frio</t>
  </si>
  <si>
    <t xml:space="preserve">Mantener a  12.768 niños menores de 5 años en el  programa de crecimiento  y desarrollo   por parte  HMI </t>
  </si>
  <si>
    <t>Crear y  poner en funcionamiento un  Comité de Coordinación y articulación intersectorial de acciones en salud infantil</t>
  </si>
  <si>
    <t>Realizar Auditoria en un 100% de muertes maternas evitable  a cargo de las EPS y DTS en población  vinculada</t>
  </si>
  <si>
    <t xml:space="preserve"> Realizar al  100%   un seguimiento   las EPS  sobre el cumplimiento de atención al embarazo</t>
  </si>
  <si>
    <t xml:space="preserve">Realizar campañas  mensiuales sobre la importaancia  del control prenatal  y control del recien nacido  y parto institucional  en todas las instituciones </t>
  </si>
  <si>
    <t>Construir  una red social para la promoción y garantía del derecho al ejercicio responsable de la sexualidad y los derechos y deberes en salud sexual y reproductiva  para  mujeres en edad reproductiva  del municipio</t>
  </si>
  <si>
    <t xml:space="preserve"> Realizar programa   POMEROY A  74 madres comunitarias  sobre fecundidad  en el Municipio de Soledad</t>
  </si>
  <si>
    <t xml:space="preserve">Realizae anualmente tres seguimientos  de cumplimiento de la norma  tecnica (0412/02)  para la atención  del  joven y planificación familiar . </t>
  </si>
  <si>
    <t>Desarrollar  la  Estrategia de IEC  mensualmente sobre la promoción de los servicios de tamizaje, detección temprana y canalización para el tratamiento del cáncer de cuello uterino, seno y estímulos de hábitos protectores a la población en genereal</t>
  </si>
  <si>
    <t xml:space="preserve">Realizar  1 seguimiento del desarrollo  del modelo programatica de VIH  Y gui para el manejo  sin barrera a las IPS  publicas y privadas  del muncipio </t>
  </si>
  <si>
    <t xml:space="preserve"> Desarrollar     una Estrategia anual  de IEC por medios masivos y alternativos para la promoción de los servicios de asesoría y prueba voluntaria para VIH en población general y gestante mensualmente.</t>
  </si>
  <si>
    <t>Reaalizar un Seguimiento mensual del Desarrollo del modelo de gestión programática de VIH y la guía para el manejo sin barreras y con calidad de las infecciones de transmisión sexual y el VIH/sida en las IPS Públicas y Privadas del muncipio.</t>
  </si>
  <si>
    <t>Realizar mensulamente la estrategias de IEC   por medios masivos  a los centros comunitarios, escolares e instituciones como guarderías , hábitos higiénicos de Salud Bucal como rutina de cuidado diario desde el nacimiento, primera infancia y edad escolar .</t>
  </si>
  <si>
    <t xml:space="preserve"> Realizar Estrategia de inducción a los servicios de Salud Oral en población general incluidos en el POS </t>
  </si>
  <si>
    <t>Desarrollar  enel  plan de salud territorial la línea de política de salud mental.</t>
  </si>
  <si>
    <t xml:space="preserve"> Desarrollar una  Red Social  para actividades de promoción de la política de salud mental y prevención de trastornos mentales y consumo de sustancias psicoactivas.</t>
  </si>
  <si>
    <t>Desarrollar estrategia de tamizaje en salud mental en la comunidad afectadas por el desplazamiento forzado e inducción a la consulta psicología por primera vez, diagnostico y rehabilitación en POS</t>
  </si>
  <si>
    <t xml:space="preserve">Realizar seguimiento a las IPS  del municipio  publica y privada que aplicación de la guía del maltrato contra la mujer violencia intrafamiliar y el menor </t>
  </si>
  <si>
    <t xml:space="preserve"> Realizar la guia de atención integral  de prevencion y control de TBC A LAS 2 IPS Y 8 EPS                                                                                                                </t>
  </si>
  <si>
    <t xml:space="preserve"> Desarrollar estrategias de IEC para promocionar  estilos de vida saludables y busqueda de sintomaticos de piel.</t>
  </si>
  <si>
    <t>Implementar la estrategia  anual comunicación para impactar en conducta  (COMBI) en  el municipio</t>
  </si>
  <si>
    <t>Realizar una  campañas  anual  de fumigación  casa a casa para Controlar  focos de criaderos de EDES AEGYPTI con participación comunitaria  en el municipio</t>
  </si>
  <si>
    <t xml:space="preserve">Realizar vacunación  a 30.000 caninos y felinos </t>
  </si>
  <si>
    <t xml:space="preserve">Realizar   TRES  seguimiento a 8 EPSY 2 IPS de la aplicación de la guía practica de personas agredidas por un animal - rabia </t>
  </si>
  <si>
    <t xml:space="preserve">Realizar  estrategia de fomento de la actividad física en escenarios educativos, laborales, espacios comunitarios e institucionales </t>
  </si>
  <si>
    <t xml:space="preserve"> Realizar una Estrategias IEC  promover en el hogar, ámbitos laborales, comunitarios, escolares e instituciones de estilos de vida saludable, para disminuir el uso racional de medicamentos y desestimulo al tabaco y uso de sustancias psicoactivas</t>
  </si>
  <si>
    <t xml:space="preserve"> Realizar un Seguimiento de la aplicación de la norma técnica de atención al joven y adulto mayor y guía de atención integral de la diabetes tipo I y II, hipertensión, obesidad y  el modelo de atención enfermedad renal crónica</t>
  </si>
  <si>
    <t>Realizar  una campaña para Promover la dieta saludable en comedores y restaurantes del municipio</t>
  </si>
  <si>
    <t>Realizar  una capacitación  1040  personas  en  promoción de patrones alimentarios  adecuados y de lactancia materna en el municipio</t>
  </si>
  <si>
    <t xml:space="preserve"> Realizar  1 campaña mensual Desparasitación,  suplementación con micronutrientes y complementación  a grupos  menores de 2 años  y en poblaciones con alta vulnerabilidad no afiliados al SGSSS</t>
  </si>
  <si>
    <t>Implementar una  estrategia de entornos saludables en espacios educativos, de vivienda y espacios laborales a través  de IEC.</t>
  </si>
  <si>
    <t>Lograr que el 100% de las empresas que arrojan sustancias quimicas peligrosas formulaen planes de emmergencia preventiva.</t>
  </si>
  <si>
    <t>Desarrollar un  proyecto  municipal intersectorial para promoción de entornos saludables, detección, prevención y control conjunto de riesgos del ambiente para la salud humana.</t>
  </si>
  <si>
    <t>Establecer  una metodología   para el muestreo de la calidad e H2o con base en la resolución 2115 de 2007</t>
  </si>
  <si>
    <t>Desarrollar  2   programas o actividades  coordinadas con la autoridad ambiental, para el cumplimiento del marco normativo vigente en calidad del aire y ruido.</t>
  </si>
  <si>
    <t xml:space="preserve"> Implementar un  Plan  de fortalecimiento para el desarrollo de las capacidades básicas para la vigilancia y respuesta en salud pública</t>
  </si>
  <si>
    <t>Dotacion   anual de la oficina  de aseguramiento con software, mobiliario y personal capacitado para administrar la afiliacion en el municipio.</t>
  </si>
  <si>
    <t>Aduisición de ambulacia para las ESE</t>
  </si>
  <si>
    <t>SUBSIDIO A LA DEMANDA DE SALUD</t>
  </si>
  <si>
    <t>PLAN TERRITORIAL DE SALUD</t>
  </si>
  <si>
    <t>INFRAESTRUCTURA DE SALUD</t>
  </si>
  <si>
    <t>Envejecimiento Digno con Derechos</t>
  </si>
  <si>
    <t xml:space="preserve">beneficiar 459 nuevos a dultos mayores al programa PPSAM </t>
  </si>
  <si>
    <t>Mantener a 5000 adultos mayores  asistiendo al programa  PPSAM   al adulto mayor</t>
  </si>
  <si>
    <t>SOLEDAD PARA LA JUVENTUD Y ADOLESCENCIA</t>
  </si>
  <si>
    <t>Formar 2000 jovenes en cursos de comercialización de productos y servicio, salud publica, mercadeo y ventas</t>
  </si>
  <si>
    <t>Lograr que 140 jovenes participando anualmente en actividades de administración recreativa , culturales, sociales, historico,politico..</t>
  </si>
  <si>
    <t>Atención  a población desplzada por la violencia</t>
  </si>
  <si>
    <t xml:space="preserve"> Realizar 296 de jornadas de convivencia familiar  a familias  desplazada beneficiadas en el progrma  de familia en acción</t>
  </si>
  <si>
    <t>SOLEDAD POR LA INFANCIA</t>
  </si>
  <si>
    <t xml:space="preserve">Realizar un convenios por la infancia y adolescencia  en menor trabajador hogares cogestores. </t>
  </si>
  <si>
    <t>Realizar diagnostico y levantamiento de la linea base  y adoptar el plan de niñez y adolecencia del muncipio</t>
  </si>
  <si>
    <t xml:space="preserve"> Lograr  que 24.000. niños participen en los eventos de la adminis-tracion.</t>
  </si>
  <si>
    <t>Equidad de Genero</t>
  </si>
  <si>
    <t>Beneficiar  a 2752  en el probrama de  familias en acción</t>
  </si>
  <si>
    <t xml:space="preserve"> Brindad atención  400 discapacitados  e el programa discapacidad sin barrera</t>
  </si>
  <si>
    <t>Apoyar  150 madres comunitarias  en cursos  de comercialización de productos y servicios, salud  publica,mejoramiento del entorno almacenamiento, merdeo y venta</t>
  </si>
  <si>
    <t>Atención a Discapacitados</t>
  </si>
  <si>
    <t>Entregar 500 sillas de ruedas a discapacitados</t>
  </si>
  <si>
    <t>Realizar 4 jornadas de apoyo y potencialidades a las mujeres cabeza de hogar enprogramas de OTI</t>
  </si>
  <si>
    <t>Infraestructura y Servicios Culturales</t>
  </si>
  <si>
    <t xml:space="preserve"> Realizar un mantenimiento anual al museo Bolivariano del municipio</t>
  </si>
  <si>
    <t>Dotar casa de la cultura anualmente</t>
  </si>
  <si>
    <t>Construir la sede de la casa de la cultura del municipio</t>
  </si>
  <si>
    <t xml:space="preserve"> Crear y dotar escuela de formacion musical </t>
  </si>
  <si>
    <t>Soledad, un municipio para Leer</t>
  </si>
  <si>
    <t>Capacitar  ciudadanos  atraves de 10 talleres organizados que ayuden a valorar los procesos  históricos y culturales que dan identidad al muncipio</t>
  </si>
  <si>
    <t>Planificación y Fortalecimiento del Sector Cultural</t>
  </si>
  <si>
    <t>Lograr que 200 Ciudadanos que participan en los procesos de
planificación y desarrollo cultural</t>
  </si>
  <si>
    <t>Realizar tres eventos nuales representativos de la cultura del municipio de Soledad</t>
  </si>
  <si>
    <t>apoyar 100 los hacedores de cultura parala expresion de las manifestaciones artisticas del municipio en el ambito local, departamental y nacional</t>
  </si>
  <si>
    <t xml:space="preserve"> capacitar  con nuevos equipamentos culturales para 3600  habitantes de la poblacion   </t>
  </si>
  <si>
    <t>Soledad un Gran Escenario</t>
  </si>
  <si>
    <t xml:space="preserve">Dotacion, anual  de la biblioteca publica municipal </t>
  </si>
  <si>
    <t xml:space="preserve">Realizar el archivo historico y cultural del municipio de soledd </t>
  </si>
  <si>
    <t xml:space="preserve">Realizar un plan de desarrollo cultural </t>
  </si>
  <si>
    <t>Plan de desarrollo cultural</t>
  </si>
  <si>
    <t>SEGURIDAD ALIMENTARIA</t>
  </si>
  <si>
    <t xml:space="preserve">BENEFICIAR CON ALIMENTACIÓN ESCOLAR 23.000 NIÑOS, NIÑAS Y ADOLESCENTES DEL SISTEMA EDUCATIVO                                                                                                            </t>
  </si>
  <si>
    <t>Formación para el Emprendimiento, la Innovación y el Trabajo</t>
  </si>
  <si>
    <t>Capacitar a 200 personas  que se autoemplean</t>
  </si>
  <si>
    <t>Capacitar o formar 100 personas para el trabajo que obtienen empleo</t>
  </si>
  <si>
    <t xml:space="preserve">Brindar asistencia técnica a 200 pequeños productores </t>
  </si>
  <si>
    <t xml:space="preserve">Programa de promoción de inversiones hacia Soledad </t>
  </si>
  <si>
    <t xml:space="preserve">Apoyar 10 nuevos proyectos de inversión. </t>
  </si>
  <si>
    <t>Estimular  700 nuevos empleos directos e indirectos .</t>
  </si>
  <si>
    <t>Apoyar 5  Empresas  con interes en invertir en Soledad.</t>
  </si>
  <si>
    <t>Desarrollo Territorial y la Dimensión regional</t>
  </si>
  <si>
    <t>Elaborar el Plan estrategico de largo plazo "Agenda Soledad 2020"</t>
  </si>
  <si>
    <t>Elaborar  la Agenda de Competitividad de Soledad</t>
  </si>
  <si>
    <t>Poner en funcionamiento la Camara de comercio del municipio de Soledad .</t>
  </si>
  <si>
    <t>Mantener  5  Empresas  en funcionamiento que se sostegan  despùes de 2 años</t>
  </si>
  <si>
    <t>Estimular la Creación de  3 nuevas Empresas.</t>
  </si>
  <si>
    <t>Impulsar el Registro de 5 Empresas  en los Programas de emprendimiento e innovaciòn  (RUT o Registro Industria y Comercio o
Cámara de Comercio)</t>
  </si>
  <si>
    <t>Finanzas publicas Saludables</t>
  </si>
  <si>
    <t xml:space="preserve"> Realizar una campaña   de publicidad anualmente.</t>
  </si>
  <si>
    <t>Acturalizar el codigo de rentas  del municipio</t>
  </si>
  <si>
    <t>Otorgar anualmente un insentivos tributario en el impuesto de industria y comercio</t>
  </si>
  <si>
    <t>Creacion una guia trbutaria</t>
  </si>
  <si>
    <t>Depurar la base de datos de pasivos anual mente en el muncipio</t>
  </si>
  <si>
    <t>Legalización de asentamientos humanos desarrollados en terrenos que no sean considerados como zonas de alto riesgo.</t>
  </si>
  <si>
    <t>Legalizar 1000 viviendas en el Municipio</t>
  </si>
  <si>
    <t>Titulación de los predios residenciales previamente legalizados.</t>
  </si>
  <si>
    <t>Titular 1000 predios</t>
  </si>
  <si>
    <t>Programa de mejoramiento integral de asentamiento precarios.</t>
  </si>
  <si>
    <t>Mejorar 2500  VIS</t>
  </si>
  <si>
    <t>Nuevos desarrollos habitacionales</t>
  </si>
  <si>
    <t>Construir 1000 nuevas soluciones de vivienda en el municipio</t>
  </si>
  <si>
    <t>Verificar anualmente que el 80% de viviendas nuevas construidas en el municipio cuenten con redes de servicios públicos domiciliarios de agua potable y saneamiento básico</t>
  </si>
  <si>
    <t>Servicios Públicos para todos</t>
  </si>
  <si>
    <t>Instalar 845 luminarias en el municipio</t>
  </si>
  <si>
    <t>Brindar el servicio de gas natural a 11.800 nuevos usuarios</t>
  </si>
  <si>
    <t>Crear  una alianzas con operadores de telefonia que permitan la implementación del internet en el municipio</t>
  </si>
  <si>
    <t>1.3. SECTOR MEDIO AMBIENTE</t>
  </si>
  <si>
    <t>Soledad Verde</t>
  </si>
  <si>
    <t>Sembrar 5000 árboles frutales</t>
  </si>
  <si>
    <t>Adecuar 5 hectáreas spara  parques</t>
  </si>
  <si>
    <t xml:space="preserve">Recuperar 5 hectáreas de humedales </t>
  </si>
  <si>
    <t>Realizar una verificación anual del cumplimiento de las licencias ambientales de proyecto puerto alterno y sistema de drenaje de los arroyos salao y platanal a partir del 2009.</t>
  </si>
  <si>
    <t>Realizar un proyecto de formulación de politicas publicas de la conservación  de la biodivercidad  del municipio</t>
  </si>
  <si>
    <t>Cultura ambiental para la vida</t>
  </si>
  <si>
    <t>Capacitar a 1200 ciudadanos en buenas prácticas ambientales</t>
  </si>
  <si>
    <t>control ambiental y de transito</t>
  </si>
  <si>
    <t>Realizar dos monitoreos al año sobre el control ambiental vehícular por m2</t>
  </si>
  <si>
    <t>Adecuación, rectificación y canalización del sistema hidrográfico del Municipio</t>
  </si>
  <si>
    <t>Recuperar 3750 m2 zonas adyacentes de los arroyos El Salao y El Platanal ; convertirlas en reservas ecológicas, zonas verdes y parques lineales.</t>
  </si>
  <si>
    <t>Mejoramiento integral de asentamientos precarios</t>
  </si>
  <si>
    <t>Adquisición de 70 de los predios para implementar el plan de saneamiento ambiental del municipio</t>
  </si>
  <si>
    <t>Implementación de un sistema de transporte complementario de enlace asociado e integrado funcional y operativamente al SITM</t>
  </si>
  <si>
    <t xml:space="preserve">Realizar el Plan de Movilidad del municipio de Soledad </t>
  </si>
  <si>
    <t xml:space="preserve"> Recuperar y regular  8,9 Km de espacio público para mejorar la movilidad del municipio</t>
  </si>
  <si>
    <t>Realizar 16 Campañas educativas sobre prevenciones de accidentes de transito</t>
  </si>
  <si>
    <t>Construcción y Mejoramiento de Infraestructura Vial, Andenes y Señalización</t>
  </si>
  <si>
    <t xml:space="preserve"> Instalar 50  de nuevos semaforos en municipio</t>
  </si>
  <si>
    <t>Mantener  de 42.500 m2  de  la red de señalización  vial del municipio</t>
  </si>
  <si>
    <t xml:space="preserve"> Construir 87.368  de   metros cuadrados nuevos de vias con señalizaciòn</t>
  </si>
  <si>
    <t xml:space="preserve">Control ambiental y de transito </t>
  </si>
  <si>
    <t xml:space="preserve">Realizar 2 monitoreos sobre el control ambiental vehicular por m2 a partir del 2010 </t>
  </si>
  <si>
    <t>Gestión Territorial Integrada</t>
  </si>
  <si>
    <t xml:space="preserve">Implemetar  el plan de movilidad e integrarlo al areametropolitana </t>
  </si>
  <si>
    <t>Rehabilitar 2500 m2 de vías urbanas</t>
  </si>
  <si>
    <t xml:space="preserve"> agropecuario municipal</t>
  </si>
  <si>
    <t>Atender a 200 pequeños productores rurales en el Municipio</t>
  </si>
  <si>
    <t xml:space="preserve">Elaborar y ejecucion de 6 proyectos productivos </t>
  </si>
  <si>
    <t>Ejecutar la celebracion del dia del campesino anualmente</t>
  </si>
  <si>
    <t>Adecuación, rectificación y canalización del sistema hidrográfico del municipio</t>
  </si>
  <si>
    <t>Construir 5 obras civiles construidas para prevencion desastres</t>
  </si>
  <si>
    <t>Atenciòn y prevenciòn de desastres</t>
  </si>
  <si>
    <t>Atender  a 12000 damnifucados por desastres</t>
  </si>
  <si>
    <t>Recuperación 3.750 m2 de la ronda de arroyos Platanal y salao</t>
  </si>
  <si>
    <t>Realizar 2000 ml limpieza y mant arroyo</t>
  </si>
  <si>
    <t>Ampliar en 4 km la canalización del arroyo salao y platanal</t>
  </si>
  <si>
    <t>Política municipal de seguridad y convivencia ciudadana</t>
  </si>
  <si>
    <t>Lograr anualamente la red de infraestructura de seguridad y Convivencia interconectada y dotada</t>
  </si>
  <si>
    <t>Derechos humanos y convivencia ciudadana</t>
  </si>
  <si>
    <t>Construcciòn de 2 CAI</t>
  </si>
  <si>
    <t xml:space="preserve">Crear de 8 zonas de seguridad especial </t>
  </si>
  <si>
    <t xml:space="preserve">Construir y dotar la de Unidad de Investigación Criminal  del municipio </t>
  </si>
  <si>
    <t>Realizar dos capacitaciones  anuales de seguridad a los habitantes del municipio</t>
  </si>
  <si>
    <t>Realizar dos capacitaciones  anuales de seguridad a Los funcionarios</t>
  </si>
  <si>
    <t>Sistema Municipal de Justicia Cercana al Ciudadano</t>
  </si>
  <si>
    <t>Crear 5 comités locales de gobierno sobre seguridad en las comunas</t>
  </si>
  <si>
    <t>Lograr la intensificaciòn de operativos en un 50%</t>
  </si>
  <si>
    <t>Construir un  centro de atenciòn a las victimas del conflicto armado  construidos</t>
  </si>
  <si>
    <t>Realizar un  Censo de victimas del conflicto armado que habitan en el municipio de Soledad realizados</t>
  </si>
  <si>
    <t>Construir la casa de justicia en el municipio</t>
  </si>
  <si>
    <t>Modernización Institucional</t>
  </si>
  <si>
    <t>Contruir el palacio municipal</t>
  </si>
  <si>
    <t>Espacios públicos para la ciudad y el ciudadano</t>
  </si>
  <si>
    <t>Recuperación  de 10 sectores del espacio publico</t>
  </si>
  <si>
    <t xml:space="preserve">Realizar la relocalización de 200 vendedores ambulantes </t>
  </si>
  <si>
    <t>Sensibilizar a 1000 ciudadanos sobre normas urbanisticas</t>
  </si>
  <si>
    <t>Realizar el proyecto del puerto  alterno del municipio</t>
  </si>
  <si>
    <t xml:space="preserve">Adecuar la infraestructura fisica del mercado publico </t>
  </si>
  <si>
    <t>Apoyo al Instituto Municipal de Deporte y Recreacion de Soledad</t>
  </si>
  <si>
    <t>Construir 9 escenarios deportivos y recreactivos</t>
  </si>
  <si>
    <t>Promoción y apoyo al deporte asociado educativo y comuitario</t>
  </si>
  <si>
    <t>Apoyar económicamente 40 eventos comunitarios deportivos anualmente</t>
  </si>
  <si>
    <t>Apoyar económicamente 12 eventos  a los diferentes sectores asociados</t>
  </si>
  <si>
    <t>Apoyar económicamente 30 eventos  a los diferentes sectores educativos</t>
  </si>
  <si>
    <t>Construcción, manteniemiento y adecuación de escenarios</t>
  </si>
  <si>
    <t>Adecuar 2160 metros cuadrado de escenarios deportivos y recreativo</t>
  </si>
  <si>
    <t>Mantener 720 metros cuadrado de escenarios deportivos y recreativos</t>
  </si>
  <si>
    <t>Soledad en movimiento</t>
  </si>
  <si>
    <t xml:space="preserve">Realizar 168 eventos deportivos </t>
  </si>
  <si>
    <t>Re - crea tus derechos</t>
  </si>
  <si>
    <t>Realizar 55 eventos  recreativos</t>
  </si>
  <si>
    <t>1.5 SECTOR AGUA POTABLE Y SANEAMIENTO BASICO</t>
  </si>
  <si>
    <t>Dotación de infraestructura de servicios públicos de acueducto y alcantarillado</t>
  </si>
  <si>
    <t>Beneficiar a 22.735 nuevos  suscriptores con el servicio  de acueducto</t>
  </si>
  <si>
    <t>Normalización del servicio de aseo y erradicación de los botaderos a cielo abierto</t>
  </si>
  <si>
    <t>Atender a 107042 nuevos  usuarios con el  servicio de recolección de residuos domiciliario</t>
  </si>
  <si>
    <t>Erradicar 170000 toneladas de residuos sólidos vertidas en botaderos</t>
  </si>
  <si>
    <t xml:space="preserve">Realizar Un proyecto para la implementación de cadenas productivas y redes locales de reciclajes </t>
  </si>
  <si>
    <t>Revisar el plan de gestion integral de residuos solidos del municipio.</t>
  </si>
  <si>
    <t>Realizar 2 informes de  Mediciones de la percepcion ciudadana de la buena calidad del servicio publico</t>
  </si>
  <si>
    <t>EJES</t>
  </si>
  <si>
    <t>SECTOR</t>
  </si>
  <si>
    <t>I. Cimentar una nueva cultura de la gestión pública municipal</t>
  </si>
  <si>
    <t>6-convivencia, seguridad y participación ciudadana</t>
  </si>
  <si>
    <t>7.Educacion para todas y todos</t>
  </si>
  <si>
    <t>8-SALUD</t>
  </si>
  <si>
    <t>SECTOR AGROPECUARIO</t>
  </si>
  <si>
    <t xml:space="preserve"> DESARROLLO COMUNITARIO</t>
  </si>
  <si>
    <t>Peso prog %</t>
  </si>
  <si>
    <t>Peso mp%</t>
  </si>
  <si>
    <t xml:space="preserve"> AJUSTE FISCAL</t>
  </si>
  <si>
    <t xml:space="preserve"> PROGRAMA</t>
  </si>
  <si>
    <t>II. Redefinicion de ciud y ciudadania</t>
  </si>
  <si>
    <t>PONDERACION DEL EJE</t>
  </si>
  <si>
    <t xml:space="preserve">PESO DEL SECTOR </t>
  </si>
  <si>
    <r>
      <t xml:space="preserve">Reubicar 1864  </t>
    </r>
    <r>
      <rPr>
        <sz val="6"/>
        <color indexed="8"/>
        <rFont val="Comic Sans MS"/>
        <family val="4"/>
      </rPr>
      <t>F</t>
    </r>
    <r>
      <rPr>
        <sz val="10"/>
        <color indexed="8"/>
        <rFont val="Comic Sans MS"/>
        <family val="4"/>
      </rPr>
      <t>amilias por estar en zonas de alto riesgo no recuperables</t>
    </r>
  </si>
  <si>
    <t>Línea de Base</t>
  </si>
  <si>
    <t>SERVICIOS PUBLICOS PARA TODOAS Y TODOS</t>
  </si>
  <si>
    <t xml:space="preserve">MOVILIDAD Y DESARROLLO  URBANO </t>
  </si>
  <si>
    <t>Gobierno e Institucionalidad</t>
  </si>
  <si>
    <t>SECTOR VIVIENDA</t>
  </si>
  <si>
    <t>PREVENCION Y DESASTRE</t>
  </si>
  <si>
    <t xml:space="preserve">EQUIPAMENTO MUNICIPAL. </t>
  </si>
  <si>
    <t>ATENCION A GRUPOS VULNERABLE</t>
  </si>
  <si>
    <t xml:space="preserve">Deportes y Recreación </t>
  </si>
  <si>
    <t>SECTOR CULTURA</t>
  </si>
  <si>
    <t xml:space="preserve">PROMOCION DEL DESARROLLO </t>
  </si>
  <si>
    <t>FORTALECIMIENTO INSTITUCIONAL</t>
  </si>
  <si>
    <t xml:space="preserve">Realizar una campaña anual  al peaton sobre  protección al espacio publico </t>
  </si>
  <si>
    <t xml:space="preserve"> III.Estructura social dinámica en equidad</t>
  </si>
  <si>
    <t>Modernizar  oficinas de las direcciones de nucleos</t>
  </si>
  <si>
    <t xml:space="preserve"> Beneficiar  19180  nuevos usuarios con el  servicio domiciliario de alcantarillado</t>
  </si>
  <si>
    <t xml:space="preserve"> SERVICIOS PUBLICOS DIFERENTES ACUEDUCTO Y SANEAMIENTO BASICO</t>
  </si>
  <si>
    <t>.13 Meta de Producto</t>
  </si>
  <si>
    <t>Peso mr%</t>
  </si>
  <si>
    <t>1.10 Anualización de la meta de resultado (valores del indicador)</t>
  </si>
  <si>
    <t>1.18 Recursos (Millones de pesos)</t>
  </si>
  <si>
    <t xml:space="preserve">Incrementar  de  un 40 a un 65 % Cumplimiento del nivel de rentas </t>
  </si>
  <si>
    <t>% cumplimiento  del nivel de  renta</t>
  </si>
  <si>
    <t>1.8 Indicador mr</t>
  </si>
  <si>
    <t>1.15 Indicador mp</t>
  </si>
  <si>
    <t>N° de campañas de publicidad realizadas</t>
  </si>
  <si>
    <t>Codigo de renta actualizado</t>
  </si>
  <si>
    <t>N° de insentivos tributarios en el impuesto de industia y comerco</t>
  </si>
  <si>
    <t>Guía tributaria creada</t>
  </si>
  <si>
    <t>Base datos depurada</t>
  </si>
  <si>
    <t xml:space="preserve">Nº de De comunas con división político administrativa establecidas </t>
  </si>
  <si>
    <t xml:space="preserve">Número de organizaciones comunitarias que participan en los procesos de planificación y desarrollo </t>
  </si>
  <si>
    <t>N° encuesta  realizadas a la comunidad sobre la percepción ciudadana acerca de la disponibilidad de información</t>
  </si>
  <si>
    <t>N° de secretairas de la administración municipal que incorporan las perpectivas de genero</t>
  </si>
  <si>
    <t>N° de  capacitacion  en fortalecimiento institucional   y organizacional realizadas.</t>
  </si>
  <si>
    <t>MECI Implementado</t>
  </si>
  <si>
    <t>N° de secretarías dotadas con implentos de oficina</t>
  </si>
  <si>
    <t>% de planes de acción sectoriales ejcutados con seguimiento</t>
  </si>
  <si>
    <t>SISBEN III Implementado</t>
  </si>
  <si>
    <t>Sistema de información geografica creado</t>
  </si>
  <si>
    <t>N° de programas implementados en comunicación</t>
  </si>
  <si>
    <t>N° de secretarías con programa de gobierno en linea implementado</t>
  </si>
  <si>
    <t>N° de proceos identificados y depurados de demandas y sentencias que curzan contra el municipio</t>
  </si>
  <si>
    <t>Estratificación muncipal actualizada</t>
  </si>
  <si>
    <t>N° de actas de deslinde</t>
  </si>
  <si>
    <t>DEPARTAMENTO DEL ATLÁNTICO</t>
  </si>
  <si>
    <t xml:space="preserve">MUNICIPIO DE SOLEDAD </t>
  </si>
  <si>
    <t xml:space="preserve">PLAN INDICATIVO  2008-2011 </t>
  </si>
  <si>
    <t xml:space="preserve">EJE I.        CIMENTAR UNA NUEVA CULTURA  DE LA GESTION PUBLICA MUNICIPAL </t>
  </si>
  <si>
    <t xml:space="preserve">1.6 Meta de Resultado </t>
  </si>
  <si>
    <t>Obtener una cobertura del 91,35% al 100% del servicio de  gas natural en lo barrios establecidos legal mente</t>
  </si>
  <si>
    <t>Cobertura del servicio de gas natural</t>
  </si>
  <si>
    <t>89.46</t>
  </si>
  <si>
    <t>90.65</t>
  </si>
  <si>
    <t>91.62</t>
  </si>
  <si>
    <t>97.13%</t>
  </si>
  <si>
    <t>N° de usuario del servicio de gas natural</t>
  </si>
  <si>
    <t xml:space="preserve">No de luminarias instaladas </t>
  </si>
  <si>
    <t>Alcanzar la cobertura del 20% del internet del municipio</t>
  </si>
  <si>
    <t xml:space="preserve"> cobertura del internet en el municipio</t>
  </si>
  <si>
    <t>N° de alianzas realizadas con operadores  de telefonia para conectar internet por usuario</t>
  </si>
  <si>
    <t xml:space="preserve">Ampliacion d cobertura de  acueducto del 98.% </t>
  </si>
  <si>
    <t>Cobertura en acueducto.</t>
  </si>
  <si>
    <t>Ampliación en un 84% de  la cobertura del servicio de alcantarillado en el municipio.</t>
  </si>
  <si>
    <t>Cobertura en alcantarillado</t>
  </si>
  <si>
    <t>Alcanzar el 98% de cobertura del servicio de aseo domiciliario en el municipio</t>
  </si>
  <si>
    <t>6.1</t>
  </si>
  <si>
    <t>Tasa de cobertura del servicio de aseo domiciliario</t>
  </si>
  <si>
    <t>98.5%</t>
  </si>
  <si>
    <t>Número de suscriptores beneficiados  con el servicio de acueducto</t>
  </si>
  <si>
    <t>Número de suscriptores con servicio de alcantarillado</t>
  </si>
  <si>
    <t>Número de usuarios atendidos con el servicio de recolección de residuos domiciliarios</t>
  </si>
  <si>
    <t>Cantidad de toneladas de residuos sólidos erradicadas</t>
  </si>
  <si>
    <t>Proyecto realizado</t>
  </si>
  <si>
    <t>Plan de pgirs revisado</t>
  </si>
  <si>
    <t xml:space="preserve">No de informes realizados </t>
  </si>
  <si>
    <t>Número de viviendas legalizadas</t>
  </si>
  <si>
    <t>Número de predios titulados</t>
  </si>
  <si>
    <t>Número de viviendas de interés social mejoradas</t>
  </si>
  <si>
    <t>Número de familias reubicadas</t>
  </si>
  <si>
    <t>N° de  nuevas viviendad construidas</t>
  </si>
  <si>
    <t>Porcentaje de viviendas nuevas verificadas con servicio pùblicos domiciliarios de agua potable y saneamiento básico</t>
  </si>
  <si>
    <t>Cantidad de árboles frutales sembrados</t>
  </si>
  <si>
    <t>Cantidad de hectáreas adecuadas para parque</t>
  </si>
  <si>
    <t>Hectáreas  de humedales recuperados</t>
  </si>
  <si>
    <t>Número  de  verificaciones realizados</t>
  </si>
  <si>
    <t>Número de ciudadanos capacitados en buenas prácticas ambientales</t>
  </si>
  <si>
    <t>N° de monitoreos realizados por m2</t>
  </si>
  <si>
    <t>Número de m2 recuperados</t>
  </si>
  <si>
    <t>No de predios adquiridos</t>
  </si>
  <si>
    <t xml:space="preserve">Un plan realizado </t>
  </si>
  <si>
    <t>No de  k m de espacio publico recuperados y regulados</t>
  </si>
  <si>
    <t>N° decampañas educativas de prevención realizadas</t>
  </si>
  <si>
    <t>Nº  de semaforos instalados</t>
  </si>
  <si>
    <t>N°  m2 de red de señalización vial mantenidos</t>
  </si>
  <si>
    <t>Nº   m2  de  vias de nuevos señalizados</t>
  </si>
  <si>
    <t>(M2)vocación ambiental</t>
  </si>
  <si>
    <t xml:space="preserve"> plan de movilidad e integrarlo al areametropolitana </t>
  </si>
  <si>
    <t>N° m2 de vías rehabilitadas</t>
  </si>
  <si>
    <t>N° de campañas realizadas</t>
  </si>
  <si>
    <t>Mejorar la movilidad del municipio de soledad de un 30% a un 50%</t>
  </si>
  <si>
    <t xml:space="preserve">% de movilidad del municipio </t>
  </si>
  <si>
    <t xml:space="preserve">Disminuir  de un 30% a un 5%  la accidentalidad </t>
  </si>
  <si>
    <t xml:space="preserve">incremento de la Cobertura  40% a un 80% de la red  de señalizacion del municipio </t>
  </si>
  <si>
    <t xml:space="preserve">Disminuir anualmente de 50 a 25 mn el tiempo de viaje aproximadamente  dentro del municipio de Soledad </t>
  </si>
  <si>
    <t xml:space="preserve">Tiempo de viaje aproximado </t>
  </si>
  <si>
    <t>50mn</t>
  </si>
  <si>
    <t>25mn</t>
  </si>
  <si>
    <t>Mejorar en un 52% la infraestructura vial del municipio</t>
  </si>
  <si>
    <t>% de infraestructura mejorada</t>
  </si>
  <si>
    <t>N° Obras civiles para la prevención de desastres en zonas de alto riesgos construidas</t>
  </si>
  <si>
    <t>N´° de dannificados atendidos</t>
  </si>
  <si>
    <t xml:space="preserve">N° de M2 recuperados de la ronda de los arroyos el  Salao yel Platanal </t>
  </si>
  <si>
    <t>Cantidad de ML de los arroyos Salao y Platanal con mantenimiento y limpieza recuperada</t>
  </si>
  <si>
    <t>N° de  Km  canalizados de arroyos salao y platanal en el municipio</t>
  </si>
  <si>
    <t>247.5</t>
  </si>
  <si>
    <t>11246.5</t>
  </si>
  <si>
    <t>palacio construido</t>
  </si>
  <si>
    <t xml:space="preserve"> No de sectores del espacio publico recuperados  </t>
  </si>
  <si>
    <t>Número de vendedores relocalizados</t>
  </si>
  <si>
    <t>Número de ciudadanos sensibilizados sobre normas urbanísticas</t>
  </si>
  <si>
    <t>Mercado publico adecuado</t>
  </si>
  <si>
    <t>una red de infraestructura de seguridad y Convivencia interconectada y dotada</t>
  </si>
  <si>
    <t>Construcciòn de CAI</t>
  </si>
  <si>
    <t xml:space="preserve"> N°  de Zonas especiales de Seguridad  creadas</t>
  </si>
  <si>
    <t>Unidad de Investigación Criminal  construida dotada</t>
  </si>
  <si>
    <t>N° Capacitaciones a los habitantes del municipio</t>
  </si>
  <si>
    <t>Capacitaciones a los funcionarios del municipio</t>
  </si>
  <si>
    <t>N° Comités locales de seguridad de Gobierno creados en las comunas</t>
  </si>
  <si>
    <t>Porcentajes de operativos realizados</t>
  </si>
  <si>
    <t xml:space="preserve"> centro de atenciòn a las victimas del conflicto armado  construidos</t>
  </si>
  <si>
    <t>Censo de victimas del conflicto armado que habitan en el municipio de Soledad realizados</t>
  </si>
  <si>
    <t>Casa  de justicia , convivencia y paz construida</t>
  </si>
  <si>
    <t>Aumentar en un 10%  el Pie de Fuerza y Fortalecimiento de la Seguridad Ciudadana del municipio</t>
  </si>
  <si>
    <t>%  de aumento y fortalecimiento del pie de fuerza incrementado</t>
  </si>
  <si>
    <t xml:space="preserve">Disminuir la tasa  de  delitos de alto impacto  en un 50%  en el municipio   </t>
  </si>
  <si>
    <t>%  de disminución de los delitos de alto impacto</t>
  </si>
  <si>
    <t>EJE I.        REDEFINICION DE CIUDAD Y CIUDADANIA</t>
  </si>
  <si>
    <t>EJE III. ESRUCTURA SOCIAL DINAMICA EN EQUIDAD</t>
  </si>
  <si>
    <t>N° de subsidios  entregados</t>
  </si>
  <si>
    <t>N° de pagos realizados al año</t>
  </si>
  <si>
    <t>N° de  estudiantes que desertan del sistema</t>
  </si>
  <si>
    <t>N° de nuevos subsidios para la educaciòn basica con recursos de MEN</t>
  </si>
  <si>
    <t>N° niños de todos los niveles de educaciòn y de los estratos 1 y 2 dotados con utiles escolares</t>
  </si>
  <si>
    <t>N° de cupos generados en el municipio</t>
  </si>
  <si>
    <t>N° de Aulas construidas y/o dotadas</t>
  </si>
  <si>
    <t>N° de Instituciones Educativas construidas</t>
  </si>
  <si>
    <t xml:space="preserve">N° de nuevos cupos para los  grupos vulnerables </t>
  </si>
  <si>
    <t xml:space="preserve"> proyecto de ampliación de planta docente y docentes administrativos </t>
  </si>
  <si>
    <t>N° de Jardines infantiles sociales construidos</t>
  </si>
  <si>
    <t>Comedores escolares construidos y en funcionamiento</t>
  </si>
  <si>
    <t>N° de adolescentes construyendo su proyecto de vida</t>
  </si>
  <si>
    <t>N° de nuevos cupos para los programas de alfabetizaciòn y educaciòn basica para jovenes y adultos en extraedad.</t>
  </si>
  <si>
    <t>N° de Personas atendida en situación de discapacidad que acceden, permanecen y se promueven en el sistema educativo</t>
  </si>
  <si>
    <t>N° de I.E. con servicios pagos</t>
  </si>
  <si>
    <t xml:space="preserve">N° de Convenios realizados para la articulación de la educación media y la educación superior, a través de los ciclos propedéuticos
</t>
  </si>
  <si>
    <t xml:space="preserve">N° de Instituciones fortalecidas  en red tecnicas y tecnológica </t>
  </si>
  <si>
    <t>N° de convenios institucionales M/pio - ITSA</t>
  </si>
  <si>
    <t>N° de Instituciones de carácter técnico que han desarrollado  programas de educación para el trabajo</t>
  </si>
  <si>
    <t>N° de docentes, directivos y administrativos capacitados</t>
  </si>
  <si>
    <t xml:space="preserve">N° de convenio con caja de compensacion para programas de bienestar  para docentes y personal administrativo </t>
  </si>
  <si>
    <t>N° de I.E. con modelo implementado</t>
  </si>
  <si>
    <t>N° de I.E.. Conectadas a internet</t>
  </si>
  <si>
    <t>N° de Instituciones dotadas</t>
  </si>
  <si>
    <t>Numero de IE con estrategia de fomento de lectura implementado</t>
  </si>
  <si>
    <t>Numero de IE oficiales dotadas con implementos para la biblioteca y sala de lectura</t>
  </si>
  <si>
    <t>Numero de I.E.en programas para practica de deporte y la recreacion</t>
  </si>
  <si>
    <t>Numero de IE con P.M.I implementados</t>
  </si>
  <si>
    <t xml:space="preserve">Numero de IE  conformando grupos de trabajo interinstitucionales </t>
  </si>
  <si>
    <t>N° de Foros realizados para la presentaciòn de investigaciones e innovaciones pedagogicas</t>
  </si>
  <si>
    <t>N°° de IE apoyadas y fortalecidas en el proceso de evaluacion institucional y docente</t>
  </si>
  <si>
    <t>Sistema de gestion de calidad implementado</t>
  </si>
  <si>
    <t>N° de dias disminuidos en los días requeridos para los trámites propios de la Secretaría de Educación.</t>
  </si>
  <si>
    <t>N° Sistema de informacion funcionando</t>
  </si>
  <si>
    <t>N° de Plan Operativo Municipal de inspeccion y vigilacncia de control y evaluacion del servicio publico de educacion</t>
  </si>
  <si>
    <t>N° programa implementado</t>
  </si>
  <si>
    <t>N° de IE oficiales con vigilancia y aseo con servicio seguro, agil y funcional</t>
  </si>
  <si>
    <t>Numero de I.E. Legalizados</t>
  </si>
  <si>
    <t>Oficina de atecion al publico creada</t>
  </si>
  <si>
    <t>Numero de oficina de nucleo modernizada</t>
  </si>
  <si>
    <t xml:space="preserve">N° de adecuacion de la planta fisica </t>
  </si>
  <si>
    <t>Numero de instituciones Eduactiva repotencializado con sistema electrico</t>
  </si>
  <si>
    <t>N° de encuestas realizadas por la comunidad al servicio Educativo de la Institucion</t>
  </si>
  <si>
    <t xml:space="preserve">N° IE oficiales que mejoran el clima institucional
</t>
  </si>
  <si>
    <t>N° de Proyectos o iniciativas  realizados entre la Secretaría de Educación y el sector empresarial e Institucional.</t>
  </si>
  <si>
    <t>Aumentar la cobertura en educación del 100% en todos los niveles</t>
  </si>
  <si>
    <t>Tasa de cobertura bruta en educación</t>
  </si>
  <si>
    <t>Mejoraren un 90% la calidad educativa</t>
  </si>
  <si>
    <t>% de instituciones educativas mejoradas</t>
  </si>
  <si>
    <t>N° DE NUEVAS PERSONAS VINCULADAS</t>
  </si>
  <si>
    <t>N°  de contratos realizados</t>
  </si>
  <si>
    <t>Rrducciòn de tiempo de tramite de firma de contratos</t>
  </si>
  <si>
    <t>N°  Reduccciòn de tiempo e la entrega de carnet</t>
  </si>
  <si>
    <t>Base de datos  del regimen subsidiado actualizada</t>
  </si>
  <si>
    <t xml:space="preserve"> PAI implementado</t>
  </si>
  <si>
    <t>% DE niños vacunados con esquema completo de biologicos</t>
  </si>
  <si>
    <t>Red de fio funcionando</t>
  </si>
  <si>
    <t xml:space="preserve"> N°  de niños  en el programa de crecimiento y desarrollo.</t>
  </si>
  <si>
    <t>Comité de coordinación y articulación intersectorial en salud infantil funcionando</t>
  </si>
  <si>
    <t>% de muertes maternas evitables auditadas</t>
  </si>
  <si>
    <t>% de  EPS  con seguimiento realizado</t>
  </si>
  <si>
    <t>N°de campañas en control prenatal   mensuales realizadas</t>
  </si>
  <si>
    <t>Red social operando en el municipio para la promoción y garantía del derecho a la protección de la salud sexual y reproductiva</t>
  </si>
  <si>
    <t>Rograma POMEROY realizado</t>
  </si>
  <si>
    <t xml:space="preserve">N° de seguimiento realizado  a las Eps sobre el cumplimiento  de la norma tecnica </t>
  </si>
  <si>
    <t>Total de Estrategias IEC Desarrolladas</t>
  </si>
  <si>
    <t xml:space="preserve">Numero de seguimientos realizados a las IPS  delmunicipio </t>
  </si>
  <si>
    <t xml:space="preserve"> Estrategia desarrollada </t>
  </si>
  <si>
    <t>N° de  seguimiento mensual para el  desarrollo de modelosde gestion realizados</t>
  </si>
  <si>
    <t xml:space="preserve"> N° de Estrategias Desarrolladas durante el año</t>
  </si>
  <si>
    <t xml:space="preserve"> Estrategias de inducción Desarrolladas durante el año </t>
  </si>
  <si>
    <t xml:space="preserve"> Plan de salud  territorialen Línea de politica de salud mental  desarrollado</t>
  </si>
  <si>
    <t>Red social operando en el municipio para el desarrollo de Actividades de promoción de la politica de salud y prevención de trastornos mentales y consumo de sustancias psicoactivas.</t>
  </si>
  <si>
    <t>Estrategia   desarrollada  de tamizaje de salud mental e inducción a la consulta psicologica  en comunidad afestada por el desplazamiento .</t>
  </si>
  <si>
    <t>N° de IPS que se realiza seguimiento</t>
  </si>
  <si>
    <t>N° de guiaS  REALIZADAS  de atención integral de prevención y contriol TBCALAS IPS-EPS</t>
  </si>
  <si>
    <t>No de estrategia IEC implementadas para promocionar estilos de vida saludables</t>
  </si>
  <si>
    <t xml:space="preserve">implementacion de la estrategia COMBI </t>
  </si>
  <si>
    <t>N  DE CAMPAÑAS REALIZADAS</t>
  </si>
  <si>
    <t>N° DE CANINOS  Y FELINOS VACUNADOS</t>
  </si>
  <si>
    <t>Nª de seguimientos realizados</t>
  </si>
  <si>
    <t>Estrategia realizada para el fomento de als actividades fisicas en escenarios educativos,laborales  espaciosn comuniarios e institucionales del municipio</t>
  </si>
  <si>
    <t>Estrategia realizada  para disminuir el uso iracional de medicamentos y desestimulo al tabacoy uso de sustancias psicoactivas</t>
  </si>
  <si>
    <t>Nª de ampañas realizadas</t>
  </si>
  <si>
    <t>N° de capaciones  realizadas</t>
  </si>
  <si>
    <t xml:space="preserve">% de menores de                                                                                                                                                           2 años y población con alta vulnerabilidad no afiliados SGSSS  Desparasitados, suplementados y complementados </t>
  </si>
  <si>
    <t xml:space="preserve"> estrategia de entornos saludables implemetada. </t>
  </si>
  <si>
    <t xml:space="preserve">Porcentaje de  empresas que manejan sustancias químicas peligrosas que formulan planes de emergencia, prevención y control </t>
  </si>
  <si>
    <t>Nª de muestreos realizados</t>
  </si>
  <si>
    <t>Censo actualizado de los establecimientos de interés sanitario.</t>
  </si>
  <si>
    <t>Metodologia establecida</t>
  </si>
  <si>
    <t>Programas desarrollados.</t>
  </si>
  <si>
    <t>UN PLAN DE FORTALECIMIENTO IMPLEMENTADO</t>
  </si>
  <si>
    <t>oficina dotada</t>
  </si>
  <si>
    <t>Ambulacia  adquirida</t>
  </si>
  <si>
    <t>48.10</t>
  </si>
  <si>
    <t>ReLIZAR UN CENSO   DE LOS ESTABLECIMIENTOS  DE INTEReS SANITARIO</t>
  </si>
  <si>
    <t>LOGRAR  EL 100% DE COBERTURA Y ACCESO DE LA POBLACION  PRIORITARIA AL SISTEMA  SALUD CON CRITERIO DE CALIDAD Y REGLAMENTACION DE LA NORMATIVIDAD</t>
  </si>
  <si>
    <t xml:space="preserve">% de poblacion afiliada al regimen subsidiado. 
</t>
  </si>
  <si>
    <t>REDUCIR  LA TASA DE MORTALIDAD EN MENORES  DE UN AÑO EN 10.5.</t>
  </si>
  <si>
    <t>Tasa de mortalidad infantil</t>
  </si>
  <si>
    <t>REDUCIR  LA TASA DE MORTALIDAD EN MENORES  DE 5 ANOS   a 17,3 x 1000 NV</t>
  </si>
  <si>
    <t>TASA DE MORTALIDAD EN MENORES DE 5 AÑOS / TOTAL DE NACIDOS VIVOS (POR 1000) .</t>
  </si>
  <si>
    <t>Mantener en 28,9x100.000 NV  los  casos de mortalidad materna.</t>
  </si>
  <si>
    <t>Razón de Mortalidad Materna X cien mil N.V.</t>
  </si>
  <si>
    <t xml:space="preserve"> Lograr en 100% la regulación y fiscalización de las acciones de vigilancia en salud pública </t>
  </si>
  <si>
    <t>Porcentaje de cumplimiento y  fortalecimiento de las competencias  de salud publica ley 715 de 2001</t>
  </si>
  <si>
    <t>Mantenimiento del museo Bolivariano anual</t>
  </si>
  <si>
    <t>Casa de la cultura dotada</t>
  </si>
  <si>
    <t>Sede de la casa de la cultura construida</t>
  </si>
  <si>
    <t>Escuela de formacion musical  creada y dotada</t>
  </si>
  <si>
    <t>Numero de ciudadanos que participan en los procesos</t>
  </si>
  <si>
    <t>N° de talleres que ayuden a valorar los procesos historicos</t>
  </si>
  <si>
    <t>N°de mantenimiento al museo Bolivariano</t>
  </si>
  <si>
    <t>N° de haceadores apoyados</t>
  </si>
  <si>
    <t>N°de habitantes capacitados</t>
  </si>
  <si>
    <t>Dotacion de la bublioteca</t>
  </si>
  <si>
    <t>Achivo historico realizado</t>
  </si>
  <si>
    <t xml:space="preserve">Lograr que el 40% de los ciudadanos que participan en la formacion cultural del municipiio de soledad </t>
  </si>
  <si>
    <t xml:space="preserve">% de ciudadanos participando en formación cultural del municipio </t>
  </si>
  <si>
    <t>12.5%</t>
  </si>
  <si>
    <t>Lograr que el 20% de la población infantil y juvenil participen en la lectura</t>
  </si>
  <si>
    <t xml:space="preserve">% de la poblacion infantil y juvenil que participan en la lectura </t>
  </si>
  <si>
    <t xml:space="preserve">AMPLIAR LA COBERTURA  DEL PROGRAMA DE ALIMENTACION ESCOLAR EL 50% DE NIÑOS NIÑAS Y ADOLESCENTES DEL SISTEMA EDUCATIVO                                                                                                          </t>
  </si>
  <si>
    <t xml:space="preserve">PORCENTAJES DE NIÑOS, NIÑAS Y ADOLESCENTES DEL SISTEMA EDUCATIVO BENEFICIADO                                                                                                                            </t>
  </si>
  <si>
    <t xml:space="preserve">N° DE NIÑOS, NIÑAS Y ADOLESCENTES DEL SISTEMA EDUCATIVO BENEFICIADO                                                                                                                                     </t>
  </si>
  <si>
    <t xml:space="preserve">    Núm. Adultos mayores beneficiados </t>
  </si>
  <si>
    <t xml:space="preserve"> N° de adultos mayores asistiendo al  program vegez digna</t>
  </si>
  <si>
    <t>n° de jovenes formados</t>
  </si>
  <si>
    <t>n°de jovenes participando en actividades de la admistracion</t>
  </si>
  <si>
    <t>Numero de jornadas realizadas</t>
  </si>
  <si>
    <t>un convenio realizado</t>
  </si>
  <si>
    <t>Diagnostico y adopción  de plan realizados</t>
  </si>
  <si>
    <t>n° de  niños participando en eventos de Soledad</t>
  </si>
  <si>
    <t>N° de familias beneficiadas</t>
  </si>
  <si>
    <t>N de  disacapacitados atendidos</t>
  </si>
  <si>
    <t>N° de madres comunitarias</t>
  </si>
  <si>
    <t>n° de sillas entregadad</t>
  </si>
  <si>
    <t>N°de jornadas a madres cabezas de hogar</t>
  </si>
  <si>
    <t>Ampliar cobertura 5% programa adulto mayor</t>
  </si>
  <si>
    <t xml:space="preserve">% de cobertura </t>
  </si>
  <si>
    <t>Ampliar la cobertura  en un 50 % programa familiasen accion</t>
  </si>
  <si>
    <t>Cobertura del programa familias en acciòn</t>
  </si>
  <si>
    <t>27,000,000</t>
  </si>
  <si>
    <t>32,000,000</t>
  </si>
  <si>
    <t>33,000,000</t>
  </si>
  <si>
    <t>18,000,000</t>
  </si>
  <si>
    <t>30,000,000</t>
  </si>
  <si>
    <t>5,500,000</t>
  </si>
  <si>
    <t>59,250,000</t>
  </si>
  <si>
    <t>168,000,000</t>
  </si>
  <si>
    <t>11,000,000</t>
  </si>
  <si>
    <t>5,000,000</t>
  </si>
  <si>
    <t>2,000,000</t>
  </si>
  <si>
    <t>194,000,000</t>
  </si>
  <si>
    <t>64,750,000</t>
  </si>
  <si>
    <t>75,500,000</t>
  </si>
  <si>
    <t>48,500,000</t>
  </si>
  <si>
    <t>Aumentar del 15% al 25% la  poblacion de estratos 1,2 y 3 que participa en los programas de deportes</t>
  </si>
  <si>
    <t xml:space="preserve">Porcentaje de la poblacion de estratos 1, 2 y 3 </t>
  </si>
  <si>
    <t>17,50%</t>
  </si>
  <si>
    <t>22,50%</t>
  </si>
  <si>
    <t>Número de escenarios construidos</t>
  </si>
  <si>
    <t xml:space="preserve">N° de eventos deportivos </t>
  </si>
  <si>
    <t>Metro cuadrado adecuado</t>
  </si>
  <si>
    <t>Metro cuadrado mantenido</t>
  </si>
  <si>
    <t>Número de eventos deportivos</t>
  </si>
  <si>
    <t>Número de eventos recreativos</t>
  </si>
  <si>
    <t>N° de Personas capacitadas que se autoemplean</t>
  </si>
  <si>
    <t>N° Personas capacitadas para el trabajo que obtienen empleo</t>
  </si>
  <si>
    <t>N° de Pequeños productores a los cuales se les ha brindado asistencia tècnica</t>
  </si>
  <si>
    <t xml:space="preserve">Cantidad     de nuevos proyectos de inversión. </t>
  </si>
  <si>
    <t xml:space="preserve">N° Nuevos empleos directos e indirectos generados. </t>
  </si>
  <si>
    <t>N° Empresas apoyadas con interes en invertir en Soledad.</t>
  </si>
  <si>
    <t xml:space="preserve"> Plan estrategico de largo plazo "Agenda Soledad 2020" elaborado</t>
  </si>
  <si>
    <t>Agenda de Competitividad de Soledad elaborada</t>
  </si>
  <si>
    <t>Camara de comercio del municipio de Soledad funcionando</t>
  </si>
  <si>
    <t>Empresas que se sostienen despùes de 2 años</t>
  </si>
  <si>
    <t xml:space="preserve">Empresas creadas </t>
  </si>
  <si>
    <t>N° Empresas registradas  de los Programas de emprendimiento e innovaciòn  (RUT o Registro Industria y Comercio o
Cámara de Comercio)</t>
  </si>
  <si>
    <t xml:space="preserve">% de empresas satisfechas de acuerdo a su ofertas  oferta laboral </t>
  </si>
  <si>
    <t>Satisfacer el 30%  de la  empresas creaadas  en el municipio de acuerdo asu oferta laboral -</t>
  </si>
  <si>
    <t>Lograr una cobertura del 60% en el servicio de asistencia tecnicas directa Rural</t>
  </si>
  <si>
    <t>Porcentajes de asistencias tecnicas directa Rural</t>
  </si>
  <si>
    <t>Numero de pequeños productores rurales atendidos</t>
  </si>
  <si>
    <t>Numero de proyectos productivos elaborados y ejecutados</t>
  </si>
  <si>
    <t>Numero de  celebraciones  del campesino anualmente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</si>
</sst>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&quot;€&quot;_-;\-* #,##0\ &quot;€&quot;_-;_-* &quot;-&quot;\ &quot;€&quot;_-;_-@_-"/>
    <numFmt numFmtId="179" formatCode="_-* #,##0.00\ _€_-;\-* #,##0.00\ _€_-;_-* &quot;-&quot;??\ _€_-;_-@_-"/>
    <numFmt numFmtId="180" formatCode="_ &quot;$&quot;\ * #,##0_ ;_ &quot;$&quot;\ * \-#,##0_ ;_ &quot;$&quot;\ * &quot;-&quot;_ ;_ @_ "/>
    <numFmt numFmtId="181" formatCode="_ &quot;$&quot;\ * #,##0.00_ ;_ &quot;$&quot;\ * \-#,##0.00_ ;_ &quot;$&quot;\ * &quot;-&quot;??_ ;_ @_ "/>
    <numFmt numFmtId="182" formatCode="0.000"/>
    <numFmt numFmtId="183" formatCode="&quot;$&quot;\ #,##0.00"/>
    <numFmt numFmtId="184" formatCode="#,##0.0"/>
    <numFmt numFmtId="185" formatCode="_-* #,##0\ _€_-;\-* #,##0\ _€_-;_-* &quot;-&quot;??\ _€_-;_-@_-"/>
    <numFmt numFmtId="186" formatCode="0.0000"/>
    <numFmt numFmtId="187" formatCode="#,##0.000"/>
    <numFmt numFmtId="188" formatCode="_(* #,##0.000_);_(* \(#,##0.000\);_(* &quot;-&quot;???_);_(@_)"/>
    <numFmt numFmtId="189" formatCode="#,##0.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 * #,##0.000_ ;_ * \-#,##0.000_ ;_ * &quot;-&quot;??_ ;_ @_ "/>
    <numFmt numFmtId="195" formatCode="_ * #,##0.0_ ;_ * \-#,##0.0_ ;_ * &quot;-&quot;??_ ;_ @_ "/>
    <numFmt numFmtId="196" formatCode="_ * #,##0_ ;_ * \-#,##0_ ;_ * &quot;-&quot;??_ ;_ @_ "/>
    <numFmt numFmtId="197" formatCode="0.0"/>
    <numFmt numFmtId="198" formatCode="&quot;$&quot;\ #,##0"/>
    <numFmt numFmtId="199" formatCode="_(* #,##0.000_);_(* \(#,##0.000\);_(* &quot;-&quot;??_);_(@_)"/>
    <numFmt numFmtId="200" formatCode="0.0%"/>
    <numFmt numFmtId="201" formatCode="0.000%"/>
  </numFmts>
  <fonts count="73">
    <font>
      <sz val="10"/>
      <name val="Arial"/>
      <family val="0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omic Sans MS"/>
      <family val="4"/>
    </font>
    <font>
      <sz val="6"/>
      <name val="Comic Sans MS"/>
      <family val="4"/>
    </font>
    <font>
      <sz val="6"/>
      <name val="Arial"/>
      <family val="2"/>
    </font>
    <font>
      <sz val="6"/>
      <color indexed="8"/>
      <name val="Comic Sans MS"/>
      <family val="4"/>
    </font>
    <font>
      <b/>
      <sz val="10"/>
      <name val="Arial"/>
      <family val="2"/>
    </font>
    <font>
      <b/>
      <sz val="18"/>
      <name val="Comic Sans MS"/>
      <family val="4"/>
    </font>
    <font>
      <b/>
      <sz val="12"/>
      <color indexed="8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sz val="12"/>
      <name val="Tahoma"/>
      <family val="2"/>
    </font>
    <font>
      <sz val="12"/>
      <name val="Comic Sans MS"/>
      <family val="4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omic Sans MS"/>
      <family val="4"/>
    </font>
    <font>
      <sz val="10"/>
      <color indexed="8"/>
      <name val="Arial"/>
      <family val="2"/>
    </font>
    <font>
      <sz val="20"/>
      <name val="Arial"/>
      <family val="2"/>
    </font>
    <font>
      <sz val="10"/>
      <color indexed="63"/>
      <name val="Comic Sans MS"/>
      <family val="4"/>
    </font>
    <font>
      <b/>
      <sz val="16"/>
      <name val="Comic Sans MS"/>
      <family val="4"/>
    </font>
    <font>
      <sz val="9"/>
      <color indexed="8"/>
      <name val="Comic Sans MS"/>
      <family val="4"/>
    </font>
    <font>
      <sz val="9"/>
      <name val="Comic Sans MS"/>
      <family val="4"/>
    </font>
    <font>
      <sz val="8"/>
      <color indexed="8"/>
      <name val="Comic Sans MS"/>
      <family val="4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9"/>
      <color indexed="12"/>
      <name val="Arial"/>
      <family val="0"/>
    </font>
    <font>
      <u val="single"/>
      <sz val="7.9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9"/>
      <color theme="10"/>
      <name val="Arial"/>
      <family val="0"/>
    </font>
    <font>
      <u val="single"/>
      <sz val="7.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9" fillId="14" borderId="0" applyNumberFormat="0" applyBorder="0" applyAlignment="0" applyProtection="0"/>
    <xf numFmtId="0" fontId="60" fillId="2" borderId="1" applyNumberFormat="0" applyAlignment="0" applyProtection="0"/>
    <xf numFmtId="0" fontId="61" fillId="15" borderId="2" applyNumberFormat="0" applyAlignment="0" applyProtection="0"/>
    <xf numFmtId="0" fontId="62" fillId="0" borderId="3" applyNumberFormat="0" applyFill="0" applyAlignment="0" applyProtection="0"/>
    <xf numFmtId="0" fontId="5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8" fillId="11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63" fillId="2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68" fillId="2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71" fillId="0" borderId="9" applyNumberFormat="0" applyFill="0" applyAlignment="0" applyProtection="0"/>
  </cellStyleXfs>
  <cellXfs count="1061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4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 shrinkToFit="1"/>
    </xf>
    <xf numFmtId="0" fontId="2" fillId="2" borderId="0" xfId="0" applyFont="1" applyFill="1" applyBorder="1" applyAlignment="1">
      <alignment horizontal="center" vertical="center" textRotation="90" wrapText="1"/>
    </xf>
    <xf numFmtId="9" fontId="2" fillId="2" borderId="13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1" fillId="2" borderId="0" xfId="57" applyFont="1" applyFill="1" applyBorder="1" applyAlignment="1">
      <alignment horizontal="center" vertical="center"/>
      <protection/>
    </xf>
    <xf numFmtId="0" fontId="11" fillId="2" borderId="0" xfId="6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" fillId="2" borderId="14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2" fontId="11" fillId="0" borderId="0" xfId="0" applyNumberFormat="1" applyFont="1" applyAlignment="1">
      <alignment/>
    </xf>
    <xf numFmtId="2" fontId="17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9" fontId="2" fillId="2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justify" vertical="center" wrapText="1"/>
    </xf>
    <xf numFmtId="3" fontId="9" fillId="2" borderId="0" xfId="0" applyNumberFormat="1" applyFont="1" applyFill="1" applyBorder="1" applyAlignment="1">
      <alignment horizontal="justify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/>
    </xf>
    <xf numFmtId="0" fontId="27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 vertical="center"/>
    </xf>
    <xf numFmtId="182" fontId="2" fillId="2" borderId="19" xfId="49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justify" vertical="center"/>
    </xf>
    <xf numFmtId="1" fontId="2" fillId="2" borderId="17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183" fontId="2" fillId="2" borderId="17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/>
    </xf>
    <xf numFmtId="10" fontId="2" fillId="2" borderId="17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184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justify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79" fontId="2" fillId="2" borderId="17" xfId="49" applyNumberFormat="1" applyFont="1" applyFill="1" applyBorder="1" applyAlignment="1">
      <alignment horizontal="center" vertical="center"/>
    </xf>
    <xf numFmtId="182" fontId="2" fillId="2" borderId="27" xfId="49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justify" vertical="center" wrapText="1"/>
    </xf>
    <xf numFmtId="183" fontId="2" fillId="2" borderId="17" xfId="0" applyNumberFormat="1" applyFont="1" applyFill="1" applyBorder="1" applyAlignment="1">
      <alignment horizontal="center" vertical="center"/>
    </xf>
    <xf numFmtId="182" fontId="2" fillId="2" borderId="28" xfId="49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198" fontId="2" fillId="2" borderId="17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/>
    </xf>
    <xf numFmtId="9" fontId="2" fillId="2" borderId="15" xfId="0" applyNumberFormat="1" applyFont="1" applyFill="1" applyBorder="1" applyAlignment="1">
      <alignment horizontal="justify" vertical="center"/>
    </xf>
    <xf numFmtId="9" fontId="2" fillId="2" borderId="16" xfId="0" applyNumberFormat="1" applyFont="1" applyFill="1" applyBorder="1" applyAlignment="1">
      <alignment horizontal="justify" vertical="center"/>
    </xf>
    <xf numFmtId="185" fontId="2" fillId="2" borderId="13" xfId="49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justify" vertical="center" wrapText="1"/>
    </xf>
    <xf numFmtId="182" fontId="9" fillId="2" borderId="10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textRotation="90" wrapText="1"/>
    </xf>
    <xf numFmtId="0" fontId="9" fillId="2" borderId="22" xfId="0" applyFont="1" applyFill="1" applyBorder="1" applyAlignment="1">
      <alignment horizontal="center" vertical="center" wrapText="1"/>
    </xf>
    <xf numFmtId="179" fontId="2" fillId="2" borderId="13" xfId="49" applyNumberFormat="1" applyFont="1" applyFill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justify" vertical="center"/>
    </xf>
    <xf numFmtId="9" fontId="2" fillId="2" borderId="30" xfId="0" applyNumberFormat="1" applyFont="1" applyFill="1" applyBorder="1" applyAlignment="1">
      <alignment horizontal="center" vertical="center"/>
    </xf>
    <xf numFmtId="1" fontId="2" fillId="2" borderId="30" xfId="49" applyNumberFormat="1" applyFont="1" applyFill="1" applyBorder="1" applyAlignment="1">
      <alignment horizontal="center" vertical="center"/>
    </xf>
    <xf numFmtId="9" fontId="2" fillId="2" borderId="31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182" fontId="2" fillId="2" borderId="14" xfId="49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82" fontId="2" fillId="2" borderId="15" xfId="49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/>
    </xf>
    <xf numFmtId="182" fontId="2" fillId="2" borderId="16" xfId="49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justify" vertical="center"/>
    </xf>
    <xf numFmtId="9" fontId="2" fillId="2" borderId="21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30" xfId="0" applyFont="1" applyFill="1" applyBorder="1" applyAlignment="1">
      <alignment horizontal="center" vertical="center"/>
    </xf>
    <xf numFmtId="0" fontId="0" fillId="2" borderId="31" xfId="0" applyFill="1" applyBorder="1" applyAlignment="1">
      <alignment/>
    </xf>
    <xf numFmtId="0" fontId="2" fillId="2" borderId="17" xfId="57" applyFont="1" applyFill="1" applyBorder="1" applyAlignment="1">
      <alignment horizontal="justify" vertical="center" wrapText="1"/>
      <protection/>
    </xf>
    <xf numFmtId="199" fontId="2" fillId="2" borderId="17" xfId="49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justify" vertical="center" wrapText="1"/>
    </xf>
    <xf numFmtId="184" fontId="2" fillId="2" borderId="17" xfId="0" applyNumberFormat="1" applyFont="1" applyFill="1" applyBorder="1" applyAlignment="1">
      <alignment horizontal="center" vertical="center" wrapText="1"/>
    </xf>
    <xf numFmtId="0" fontId="2" fillId="2" borderId="15" xfId="57" applyFont="1" applyFill="1" applyBorder="1" applyAlignment="1">
      <alignment horizontal="justify" vertical="center" wrapText="1"/>
      <protection/>
    </xf>
    <xf numFmtId="1" fontId="2" fillId="2" borderId="33" xfId="0" applyNumberFormat="1" applyFont="1" applyFill="1" applyBorder="1" applyAlignment="1">
      <alignment horizontal="center" vertical="center"/>
    </xf>
    <xf numFmtId="0" fontId="28" fillId="2" borderId="16" xfId="57" applyFont="1" applyFill="1" applyBorder="1" applyAlignment="1">
      <alignment horizontal="justify" vertical="center" wrapText="1"/>
      <protection/>
    </xf>
    <xf numFmtId="1" fontId="2" fillId="2" borderId="3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2" fontId="2" fillId="2" borderId="22" xfId="0" applyNumberFormat="1" applyFont="1" applyFill="1" applyBorder="1" applyAlignment="1">
      <alignment horizontal="center" vertical="center"/>
    </xf>
    <xf numFmtId="182" fontId="2" fillId="2" borderId="12" xfId="49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justify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183" fontId="2" fillId="2" borderId="36" xfId="0" applyNumberFormat="1" applyFont="1" applyFill="1" applyBorder="1" applyAlignment="1">
      <alignment vertical="center"/>
    </xf>
    <xf numFmtId="183" fontId="2" fillId="2" borderId="18" xfId="0" applyNumberFormat="1" applyFont="1" applyFill="1" applyBorder="1" applyAlignment="1">
      <alignment vertical="center"/>
    </xf>
    <xf numFmtId="183" fontId="2" fillId="2" borderId="18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84" fontId="2" fillId="2" borderId="1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183" fontId="2" fillId="2" borderId="2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185" fontId="2" fillId="2" borderId="18" xfId="51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9" fillId="2" borderId="17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4" xfId="57" applyFont="1" applyFill="1" applyBorder="1" applyAlignment="1">
      <alignment horizontal="justify" vertical="center" wrapText="1"/>
      <protection/>
    </xf>
    <xf numFmtId="0" fontId="2" fillId="2" borderId="31" xfId="57" applyFont="1" applyFill="1" applyBorder="1" applyAlignment="1">
      <alignment horizontal="justify" vertical="center" wrapText="1"/>
      <protection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 wrapText="1"/>
    </xf>
    <xf numFmtId="9" fontId="2" fillId="2" borderId="20" xfId="0" applyNumberFormat="1" applyFont="1" applyFill="1" applyBorder="1" applyAlignment="1">
      <alignment horizontal="center" vertical="center"/>
    </xf>
    <xf numFmtId="9" fontId="2" fillId="2" borderId="38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textRotation="90" wrapText="1"/>
    </xf>
    <xf numFmtId="9" fontId="2" fillId="2" borderId="39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9" fontId="2" fillId="2" borderId="35" xfId="0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39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justify"/>
    </xf>
    <xf numFmtId="2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2" fontId="3" fillId="9" borderId="13" xfId="0" applyNumberFormat="1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9" fontId="30" fillId="2" borderId="17" xfId="0" applyNumberFormat="1" applyFont="1" applyFill="1" applyBorder="1" applyAlignment="1">
      <alignment horizontal="justify" vertical="center" wrapText="1"/>
    </xf>
    <xf numFmtId="10" fontId="30" fillId="2" borderId="17" xfId="0" applyNumberFormat="1" applyFont="1" applyFill="1" applyBorder="1" applyAlignment="1">
      <alignment horizontal="center" vertical="center" wrapText="1"/>
    </xf>
    <xf numFmtId="171" fontId="30" fillId="2" borderId="17" xfId="53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9" fontId="30" fillId="2" borderId="17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textRotation="90"/>
    </xf>
    <xf numFmtId="9" fontId="31" fillId="2" borderId="21" xfId="0" applyNumberFormat="1" applyFont="1" applyFill="1" applyBorder="1" applyAlignment="1">
      <alignment horizontal="justify" vertical="center" wrapText="1"/>
    </xf>
    <xf numFmtId="0" fontId="31" fillId="2" borderId="22" xfId="0" applyFont="1" applyFill="1" applyBorder="1" applyAlignment="1">
      <alignment vertical="center" wrapText="1"/>
    </xf>
    <xf numFmtId="9" fontId="31" fillId="2" borderId="22" xfId="0" applyNumberFormat="1" applyFont="1" applyFill="1" applyBorder="1" applyAlignment="1">
      <alignment horizontal="center" vertical="center" wrapText="1"/>
    </xf>
    <xf numFmtId="200" fontId="31" fillId="2" borderId="36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justify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justify" vertical="center" wrapText="1"/>
    </xf>
    <xf numFmtId="3" fontId="2" fillId="2" borderId="44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/>
    </xf>
    <xf numFmtId="41" fontId="2" fillId="2" borderId="17" xfId="0" applyNumberFormat="1" applyFont="1" applyFill="1" applyBorder="1" applyAlignment="1">
      <alignment/>
    </xf>
    <xf numFmtId="41" fontId="2" fillId="2" borderId="18" xfId="0" applyNumberFormat="1" applyFont="1" applyFill="1" applyBorder="1" applyAlignment="1">
      <alignment/>
    </xf>
    <xf numFmtId="9" fontId="31" fillId="2" borderId="45" xfId="0" applyNumberFormat="1" applyFont="1" applyFill="1" applyBorder="1" applyAlignment="1">
      <alignment horizontal="justify" vertical="center" wrapText="1"/>
    </xf>
    <xf numFmtId="0" fontId="31" fillId="2" borderId="30" xfId="0" applyFont="1" applyFill="1" applyBorder="1" applyAlignment="1">
      <alignment vertical="center" wrapText="1"/>
    </xf>
    <xf numFmtId="9" fontId="31" fillId="2" borderId="30" xfId="0" applyNumberFormat="1" applyFont="1" applyFill="1" applyBorder="1" applyAlignment="1">
      <alignment horizontal="center" vertical="center" wrapText="1"/>
    </xf>
    <xf numFmtId="9" fontId="31" fillId="2" borderId="4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justify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justify" vertical="center" wrapText="1"/>
    </xf>
    <xf numFmtId="3" fontId="2" fillId="2" borderId="45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9" fontId="31" fillId="2" borderId="36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justify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41" fontId="2" fillId="2" borderId="13" xfId="0" applyNumberFormat="1" applyFont="1" applyFill="1" applyBorder="1" applyAlignment="1">
      <alignment horizontal="center" vertical="center"/>
    </xf>
    <xf numFmtId="41" fontId="2" fillId="2" borderId="17" xfId="0" applyNumberFormat="1" applyFont="1" applyFill="1" applyBorder="1" applyAlignment="1">
      <alignment horizontal="center" vertical="center" wrapText="1"/>
    </xf>
    <xf numFmtId="41" fontId="2" fillId="2" borderId="18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/>
    </xf>
    <xf numFmtId="0" fontId="9" fillId="2" borderId="15" xfId="0" applyFont="1" applyFill="1" applyBorder="1" applyAlignment="1">
      <alignment horizontal="justify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justify" vertical="center" wrapText="1"/>
    </xf>
    <xf numFmtId="0" fontId="31" fillId="2" borderId="17" xfId="0" applyFont="1" applyFill="1" applyBorder="1" applyAlignment="1">
      <alignment horizontal="justify" vertical="center" wrapText="1"/>
    </xf>
    <xf numFmtId="41" fontId="2" fillId="2" borderId="18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justify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justify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2" fontId="9" fillId="2" borderId="36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  <xf numFmtId="3" fontId="9" fillId="2" borderId="27" xfId="0" applyNumberFormat="1" applyFont="1" applyFill="1" applyBorder="1" applyAlignment="1">
      <alignment horizontal="justify" vertical="center" wrapText="1"/>
    </xf>
    <xf numFmtId="3" fontId="9" fillId="2" borderId="21" xfId="0" applyNumberFormat="1" applyFont="1" applyFill="1" applyBorder="1" applyAlignment="1">
      <alignment horizontal="justify" vertical="center" wrapText="1"/>
    </xf>
    <xf numFmtId="3" fontId="9" fillId="2" borderId="22" xfId="0" applyNumberFormat="1" applyFont="1" applyFill="1" applyBorder="1" applyAlignment="1">
      <alignment horizontal="justify" vertical="center" wrapText="1"/>
    </xf>
    <xf numFmtId="3" fontId="9" fillId="2" borderId="23" xfId="0" applyNumberFormat="1" applyFont="1" applyFill="1" applyBorder="1" applyAlignment="1">
      <alignment horizontal="justify" vertical="center" wrapText="1"/>
    </xf>
    <xf numFmtId="41" fontId="30" fillId="2" borderId="17" xfId="0" applyNumberFormat="1" applyFont="1" applyFill="1" applyBorder="1" applyAlignment="1">
      <alignment vertical="center" wrapText="1"/>
    </xf>
    <xf numFmtId="41" fontId="30" fillId="2" borderId="18" xfId="0" applyNumberFormat="1" applyFont="1" applyFill="1" applyBorder="1" applyAlignment="1">
      <alignment vertical="center" wrapText="1"/>
    </xf>
    <xf numFmtId="9" fontId="30" fillId="2" borderId="45" xfId="0" applyNumberFormat="1" applyFont="1" applyFill="1" applyBorder="1" applyAlignment="1">
      <alignment horizontal="justify" vertical="center" wrapText="1"/>
    </xf>
    <xf numFmtId="10" fontId="30" fillId="2" borderId="30" xfId="0" applyNumberFormat="1" applyFont="1" applyFill="1" applyBorder="1" applyAlignment="1">
      <alignment horizontal="center" vertical="center" wrapText="1"/>
    </xf>
    <xf numFmtId="9" fontId="30" fillId="2" borderId="30" xfId="0" applyNumberFormat="1" applyFont="1" applyFill="1" applyBorder="1" applyAlignment="1">
      <alignment horizontal="justify" vertical="center" wrapText="1"/>
    </xf>
    <xf numFmtId="171" fontId="30" fillId="2" borderId="30" xfId="53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justify" vertical="center" wrapText="1"/>
    </xf>
    <xf numFmtId="3" fontId="9" fillId="2" borderId="45" xfId="0" applyNumberFormat="1" applyFont="1" applyFill="1" applyBorder="1" applyAlignment="1">
      <alignment horizontal="justify" vertical="center" wrapText="1"/>
    </xf>
    <xf numFmtId="3" fontId="9" fillId="2" borderId="50" xfId="0" applyNumberFormat="1" applyFont="1" applyFill="1" applyBorder="1" applyAlignment="1">
      <alignment horizontal="justify" vertical="center" wrapText="1"/>
    </xf>
    <xf numFmtId="0" fontId="11" fillId="2" borderId="37" xfId="0" applyFont="1" applyFill="1" applyBorder="1" applyAlignment="1">
      <alignment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30" fillId="2" borderId="17" xfId="0" applyFont="1" applyFill="1" applyBorder="1" applyAlignment="1">
      <alignment vertical="center" wrapText="1"/>
    </xf>
    <xf numFmtId="3" fontId="2" fillId="2" borderId="54" xfId="0" applyNumberFormat="1" applyFont="1" applyFill="1" applyBorder="1" applyAlignment="1">
      <alignment horizontal="center" vertical="center"/>
    </xf>
    <xf numFmtId="3" fontId="2" fillId="2" borderId="55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41" fontId="30" fillId="2" borderId="17" xfId="54" applyNumberFormat="1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justify" vertical="center" textRotation="90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vertical="center" wrapText="1"/>
    </xf>
    <xf numFmtId="3" fontId="2" fillId="2" borderId="57" xfId="0" applyNumberFormat="1" applyFon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3" fontId="2" fillId="2" borderId="58" xfId="0" applyNumberFormat="1" applyFont="1" applyFill="1" applyBorder="1" applyAlignment="1">
      <alignment horizontal="center" vertical="center"/>
    </xf>
    <xf numFmtId="41" fontId="30" fillId="2" borderId="18" xfId="0" applyNumberFormat="1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justify" vertical="center" wrapText="1"/>
    </xf>
    <xf numFmtId="0" fontId="32" fillId="2" borderId="32" xfId="0" applyFont="1" applyFill="1" applyBorder="1" applyAlignment="1">
      <alignment horizontal="left" vertical="center" wrapText="1"/>
    </xf>
    <xf numFmtId="3" fontId="2" fillId="2" borderId="33" xfId="0" applyNumberFormat="1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justify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justify" vertical="center" wrapText="1"/>
    </xf>
    <xf numFmtId="0" fontId="32" fillId="2" borderId="13" xfId="0" applyFont="1" applyFill="1" applyBorder="1" applyAlignment="1">
      <alignment vertical="center" wrapText="1"/>
    </xf>
    <xf numFmtId="3" fontId="2" fillId="2" borderId="38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63" xfId="0" applyNumberFormat="1" applyFont="1" applyFill="1" applyBorder="1" applyAlignment="1">
      <alignment horizontal="center" vertical="center"/>
    </xf>
    <xf numFmtId="41" fontId="30" fillId="2" borderId="13" xfId="0" applyNumberFormat="1" applyFont="1" applyFill="1" applyBorder="1" applyAlignment="1">
      <alignment vertical="center" wrapText="1"/>
    </xf>
    <xf numFmtId="41" fontId="30" fillId="2" borderId="40" xfId="0" applyNumberFormat="1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justify" vertical="top" wrapText="1"/>
    </xf>
    <xf numFmtId="41" fontId="33" fillId="2" borderId="22" xfId="0" applyNumberFormat="1" applyFont="1" applyFill="1" applyBorder="1" applyAlignment="1">
      <alignment horizontal="justify" vertical="center" wrapText="1"/>
    </xf>
    <xf numFmtId="41" fontId="33" fillId="2" borderId="36" xfId="0" applyNumberFormat="1" applyFont="1" applyFill="1" applyBorder="1" applyAlignment="1">
      <alignment wrapText="1"/>
    </xf>
    <xf numFmtId="0" fontId="1" fillId="2" borderId="30" xfId="0" applyFont="1" applyFill="1" applyBorder="1" applyAlignment="1">
      <alignment horizontal="justify" vertical="top" wrapText="1"/>
    </xf>
    <xf numFmtId="0" fontId="9" fillId="2" borderId="45" xfId="0" applyFont="1" applyFill="1" applyBorder="1" applyAlignment="1">
      <alignment horizontal="justify" vertical="center" wrapText="1"/>
    </xf>
    <xf numFmtId="41" fontId="33" fillId="2" borderId="30" xfId="0" applyNumberFormat="1" applyFont="1" applyFill="1" applyBorder="1" applyAlignment="1">
      <alignment horizontal="justify" vertical="center" wrapText="1"/>
    </xf>
    <xf numFmtId="41" fontId="33" fillId="2" borderId="46" xfId="0" applyNumberFormat="1" applyFont="1" applyFill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justify" vertical="center" wrapText="1"/>
    </xf>
    <xf numFmtId="41" fontId="1" fillId="2" borderId="22" xfId="0" applyNumberFormat="1" applyFont="1" applyFill="1" applyBorder="1" applyAlignment="1">
      <alignment horizontal="center" vertical="center" wrapText="1"/>
    </xf>
    <xf numFmtId="41" fontId="1" fillId="2" borderId="22" xfId="54" applyNumberFormat="1" applyFont="1" applyFill="1" applyBorder="1" applyAlignment="1">
      <alignment horizontal="center" vertical="center" wrapText="1"/>
    </xf>
    <xf numFmtId="41" fontId="1" fillId="2" borderId="36" xfId="0" applyNumberFormat="1" applyFont="1" applyFill="1" applyBorder="1" applyAlignment="1">
      <alignment horizontal="center" vertical="center" wrapText="1"/>
    </xf>
    <xf numFmtId="3" fontId="9" fillId="2" borderId="28" xfId="0" applyNumberFormat="1" applyFont="1" applyFill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justify" vertical="center" wrapText="1"/>
    </xf>
    <xf numFmtId="3" fontId="9" fillId="2" borderId="25" xfId="0" applyNumberFormat="1" applyFont="1" applyFill="1" applyBorder="1" applyAlignment="1">
      <alignment horizontal="justify" vertical="center" wrapText="1"/>
    </xf>
    <xf numFmtId="3" fontId="9" fillId="2" borderId="17" xfId="0" applyNumberFormat="1" applyFont="1" applyFill="1" applyBorder="1" applyAlignment="1">
      <alignment horizontal="justify" vertical="center" wrapText="1"/>
    </xf>
    <xf numFmtId="3" fontId="9" fillId="2" borderId="24" xfId="0" applyNumberFormat="1" applyFont="1" applyFill="1" applyBorder="1" applyAlignment="1">
      <alignment horizontal="justify" vertical="center" wrapText="1"/>
    </xf>
    <xf numFmtId="41" fontId="1" fillId="2" borderId="17" xfId="0" applyNumberFormat="1" applyFont="1" applyFill="1" applyBorder="1" applyAlignment="1">
      <alignment horizontal="center" vertical="center" wrapText="1"/>
    </xf>
    <xf numFmtId="41" fontId="1" fillId="2" borderId="17" xfId="54" applyNumberFormat="1" applyFont="1" applyFill="1" applyBorder="1" applyAlignment="1">
      <alignment horizontal="center" vertical="center" wrapText="1"/>
    </xf>
    <xf numFmtId="41" fontId="1" fillId="2" borderId="18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justify" vertical="center" wrapText="1"/>
    </xf>
    <xf numFmtId="3" fontId="9" fillId="2" borderId="30" xfId="0" applyNumberFormat="1" applyFont="1" applyFill="1" applyBorder="1" applyAlignment="1">
      <alignment horizontal="justify" vertical="center" wrapText="1"/>
    </xf>
    <xf numFmtId="3" fontId="9" fillId="2" borderId="31" xfId="0" applyNumberFormat="1" applyFont="1" applyFill="1" applyBorder="1" applyAlignment="1">
      <alignment horizontal="justify" vertical="center" wrapText="1"/>
    </xf>
    <xf numFmtId="41" fontId="1" fillId="2" borderId="30" xfId="0" applyNumberFormat="1" applyFont="1" applyFill="1" applyBorder="1" applyAlignment="1">
      <alignment horizontal="center" vertical="center" wrapText="1"/>
    </xf>
    <xf numFmtId="41" fontId="1" fillId="2" borderId="30" xfId="54" applyNumberFormat="1" applyFont="1" applyFill="1" applyBorder="1" applyAlignment="1">
      <alignment horizontal="center" vertical="center" wrapText="1"/>
    </xf>
    <xf numFmtId="41" fontId="1" fillId="2" borderId="4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3" fontId="9" fillId="2" borderId="51" xfId="0" applyNumberFormat="1" applyFont="1" applyFill="1" applyBorder="1" applyAlignment="1">
      <alignment horizontal="justify" vertical="center" wrapText="1"/>
    </xf>
    <xf numFmtId="0" fontId="1" fillId="2" borderId="22" xfId="0" applyFont="1" applyFill="1" applyBorder="1" applyAlignment="1">
      <alignment horizontal="justify" vertical="center" wrapText="1"/>
    </xf>
    <xf numFmtId="3" fontId="9" fillId="2" borderId="57" xfId="0" applyNumberFormat="1" applyFont="1" applyFill="1" applyBorder="1" applyAlignment="1">
      <alignment horizontal="justify" vertical="center" wrapText="1"/>
    </xf>
    <xf numFmtId="3" fontId="9" fillId="2" borderId="52" xfId="0" applyNumberFormat="1" applyFont="1" applyFill="1" applyBorder="1" applyAlignment="1">
      <alignment horizontal="justify" vertical="center" wrapText="1"/>
    </xf>
    <xf numFmtId="3" fontId="9" fillId="2" borderId="58" xfId="0" applyNumberFormat="1" applyFont="1" applyFill="1" applyBorder="1" applyAlignment="1">
      <alignment horizontal="justify" vertical="center" wrapText="1"/>
    </xf>
    <xf numFmtId="41" fontId="1" fillId="2" borderId="22" xfId="0" applyNumberFormat="1" applyFont="1" applyFill="1" applyBorder="1" applyAlignment="1">
      <alignment horizontal="center" vertical="center"/>
    </xf>
    <xf numFmtId="41" fontId="1" fillId="2" borderId="36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41" fontId="1" fillId="2" borderId="17" xfId="0" applyNumberFormat="1" applyFont="1" applyFill="1" applyBorder="1" applyAlignment="1">
      <alignment horizontal="center" vertical="center"/>
    </xf>
    <xf numFmtId="41" fontId="1" fillId="2" borderId="18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1" fontId="1" fillId="2" borderId="17" xfId="0" applyNumberFormat="1" applyFont="1" applyFill="1" applyBorder="1" applyAlignment="1">
      <alignment/>
    </xf>
    <xf numFmtId="41" fontId="1" fillId="2" borderId="18" xfId="0" applyNumberFormat="1" applyFont="1" applyFill="1" applyBorder="1" applyAlignment="1">
      <alignment/>
    </xf>
    <xf numFmtId="2" fontId="2" fillId="2" borderId="45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2" fillId="2" borderId="64" xfId="0" applyNumberFormat="1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41" fontId="1" fillId="2" borderId="30" xfId="0" applyNumberFormat="1" applyFont="1" applyFill="1" applyBorder="1" applyAlignment="1">
      <alignment/>
    </xf>
    <xf numFmtId="41" fontId="1" fillId="2" borderId="46" xfId="0" applyNumberFormat="1" applyFont="1" applyFill="1" applyBorder="1" applyAlignment="1">
      <alignment/>
    </xf>
    <xf numFmtId="0" fontId="2" fillId="2" borderId="32" xfId="0" applyFont="1" applyFill="1" applyBorder="1" applyAlignment="1">
      <alignment horizontal="justify" vertical="top"/>
    </xf>
    <xf numFmtId="171" fontId="2" fillId="2" borderId="32" xfId="53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justify" vertical="center"/>
    </xf>
    <xf numFmtId="9" fontId="2" fillId="2" borderId="32" xfId="0" applyNumberFormat="1" applyFont="1" applyFill="1" applyBorder="1" applyAlignment="1">
      <alignment horizontal="center" vertical="center"/>
    </xf>
    <xf numFmtId="9" fontId="2" fillId="2" borderId="32" xfId="0" applyNumberFormat="1" applyFont="1" applyFill="1" applyBorder="1" applyAlignment="1">
      <alignment horizontal="center" vertical="center" wrapText="1"/>
    </xf>
    <xf numFmtId="0" fontId="0" fillId="2" borderId="43" xfId="0" applyFill="1" applyBorder="1" applyAlignment="1">
      <alignment/>
    </xf>
    <xf numFmtId="0" fontId="2" fillId="2" borderId="32" xfId="0" applyFont="1" applyFill="1" applyBorder="1" applyAlignment="1">
      <alignment horizontal="justify" vertical="center" wrapText="1"/>
    </xf>
    <xf numFmtId="0" fontId="0" fillId="2" borderId="44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4" xfId="0" applyFill="1" applyBorder="1" applyAlignment="1">
      <alignment/>
    </xf>
    <xf numFmtId="0" fontId="2" fillId="2" borderId="65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justify" vertical="top"/>
    </xf>
    <xf numFmtId="10" fontId="2" fillId="2" borderId="17" xfId="0" applyNumberFormat="1" applyFont="1" applyFill="1" applyBorder="1" applyAlignment="1">
      <alignment horizontal="justify" vertical="center"/>
    </xf>
    <xf numFmtId="9" fontId="2" fillId="2" borderId="17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4" xfId="0" applyFill="1" applyBorder="1" applyAlignment="1">
      <alignment/>
    </xf>
    <xf numFmtId="0" fontId="2" fillId="2" borderId="18" xfId="0" applyFont="1" applyFill="1" applyBorder="1" applyAlignment="1">
      <alignment vertical="center"/>
    </xf>
    <xf numFmtId="171" fontId="2" fillId="2" borderId="17" xfId="53" applyFont="1" applyFill="1" applyBorder="1" applyAlignment="1">
      <alignment horizontal="center" vertical="center"/>
    </xf>
    <xf numFmtId="4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9" fillId="2" borderId="17" xfId="0" applyFont="1" applyFill="1" applyBorder="1" applyAlignment="1">
      <alignment horizontal="justify" vertical="center" wrapText="1"/>
    </xf>
    <xf numFmtId="0" fontId="0" fillId="2" borderId="45" xfId="0" applyFill="1" applyBorder="1" applyAlignment="1">
      <alignment/>
    </xf>
    <xf numFmtId="196" fontId="9" fillId="2" borderId="17" xfId="53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0" fontId="2" fillId="2" borderId="13" xfId="0" applyFont="1" applyFill="1" applyBorder="1" applyAlignment="1">
      <alignment/>
    </xf>
    <xf numFmtId="9" fontId="2" fillId="2" borderId="13" xfId="0" applyNumberFormat="1" applyFont="1" applyFill="1" applyBorder="1" applyAlignment="1">
      <alignment horizontal="center" vertical="top" wrapText="1"/>
    </xf>
    <xf numFmtId="0" fontId="0" fillId="2" borderId="62" xfId="0" applyFill="1" applyBorder="1" applyAlignment="1">
      <alignment/>
    </xf>
    <xf numFmtId="0" fontId="2" fillId="2" borderId="13" xfId="0" applyFont="1" applyFill="1" applyBorder="1" applyAlignment="1">
      <alignment horizontal="justify" vertical="center" wrapText="1"/>
    </xf>
    <xf numFmtId="0" fontId="0" fillId="2" borderId="26" xfId="0" applyFill="1" applyBorder="1" applyAlignment="1">
      <alignment/>
    </xf>
    <xf numFmtId="0" fontId="0" fillId="2" borderId="13" xfId="0" applyFill="1" applyBorder="1" applyAlignment="1">
      <alignment/>
    </xf>
    <xf numFmtId="187" fontId="0" fillId="2" borderId="13" xfId="0" applyNumberFormat="1" applyFill="1" applyBorder="1" applyAlignment="1">
      <alignment/>
    </xf>
    <xf numFmtId="187" fontId="0" fillId="2" borderId="63" xfId="0" applyNumberFormat="1" applyFill="1" applyBorder="1" applyAlignment="1">
      <alignment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/>
    </xf>
    <xf numFmtId="0" fontId="2" fillId="2" borderId="57" xfId="0" applyFont="1" applyFill="1" applyBorder="1" applyAlignment="1">
      <alignment/>
    </xf>
    <xf numFmtId="0" fontId="2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justify" vertical="center"/>
    </xf>
    <xf numFmtId="0" fontId="2" fillId="2" borderId="52" xfId="0" applyFont="1" applyFill="1" applyBorder="1" applyAlignment="1">
      <alignment vertical="center"/>
    </xf>
    <xf numFmtId="9" fontId="2" fillId="2" borderId="52" xfId="0" applyNumberFormat="1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justify" vertical="center" wrapText="1"/>
    </xf>
    <xf numFmtId="2" fontId="2" fillId="2" borderId="52" xfId="0" applyNumberFormat="1" applyFont="1" applyFill="1" applyBorder="1" applyAlignment="1">
      <alignment horizontal="center" vertical="center" wrapText="1"/>
    </xf>
    <xf numFmtId="0" fontId="0" fillId="2" borderId="52" xfId="0" applyFill="1" applyBorder="1" applyAlignment="1">
      <alignment/>
    </xf>
    <xf numFmtId="0" fontId="2" fillId="2" borderId="52" xfId="0" applyFont="1" applyFill="1" applyBorder="1" applyAlignment="1">
      <alignment horizontal="justify" vertical="center" wrapText="1"/>
    </xf>
    <xf numFmtId="0" fontId="3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21" xfId="0" applyFont="1" applyFill="1" applyBorder="1" applyAlignment="1">
      <alignment/>
    </xf>
    <xf numFmtId="9" fontId="2" fillId="2" borderId="22" xfId="0" applyNumberFormat="1" applyFont="1" applyFill="1" applyBorder="1" applyAlignment="1">
      <alignment horizontal="center" vertical="top" wrapText="1"/>
    </xf>
    <xf numFmtId="9" fontId="2" fillId="2" borderId="36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justify" vertical="center"/>
    </xf>
    <xf numFmtId="196" fontId="2" fillId="2" borderId="17" xfId="53" applyNumberFormat="1" applyFont="1" applyFill="1" applyBorder="1" applyAlignment="1">
      <alignment horizontal="center" vertical="center"/>
    </xf>
    <xf numFmtId="196" fontId="2" fillId="2" borderId="17" xfId="53" applyNumberFormat="1" applyFont="1" applyFill="1" applyBorder="1" applyAlignment="1">
      <alignment horizontal="center" vertical="center" wrapText="1"/>
    </xf>
    <xf numFmtId="196" fontId="2" fillId="2" borderId="18" xfId="53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justify" vertical="top"/>
    </xf>
    <xf numFmtId="171" fontId="2" fillId="2" borderId="30" xfId="53" applyFont="1" applyFill="1" applyBorder="1" applyAlignment="1">
      <alignment horizontal="center" vertical="center"/>
    </xf>
    <xf numFmtId="10" fontId="2" fillId="2" borderId="30" xfId="0" applyNumberFormat="1" applyFont="1" applyFill="1" applyBorder="1" applyAlignment="1">
      <alignment horizontal="justify" vertical="center"/>
    </xf>
    <xf numFmtId="10" fontId="2" fillId="2" borderId="30" xfId="0" applyNumberFormat="1" applyFont="1" applyFill="1" applyBorder="1" applyAlignment="1">
      <alignment horizontal="center" vertical="center"/>
    </xf>
    <xf numFmtId="200" fontId="2" fillId="2" borderId="30" xfId="0" applyNumberFormat="1" applyFont="1" applyFill="1" applyBorder="1" applyAlignment="1">
      <alignment horizontal="center" vertical="center" wrapText="1"/>
    </xf>
    <xf numFmtId="9" fontId="2" fillId="2" borderId="30" xfId="0" applyNumberFormat="1" applyFont="1" applyFill="1" applyBorder="1" applyAlignment="1">
      <alignment horizontal="center" vertical="center" wrapText="1"/>
    </xf>
    <xf numFmtId="9" fontId="2" fillId="2" borderId="46" xfId="0" applyNumberFormat="1" applyFont="1" applyFill="1" applyBorder="1" applyAlignment="1">
      <alignment horizontal="center" vertical="top" wrapText="1"/>
    </xf>
    <xf numFmtId="182" fontId="2" fillId="2" borderId="11" xfId="0" applyNumberFormat="1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justify" vertical="top"/>
    </xf>
    <xf numFmtId="201" fontId="2" fillId="2" borderId="52" xfId="0" applyNumberFormat="1" applyFont="1" applyFill="1" applyBorder="1" applyAlignment="1">
      <alignment horizontal="center" vertical="center"/>
    </xf>
    <xf numFmtId="10" fontId="2" fillId="2" borderId="52" xfId="0" applyNumberFormat="1" applyFont="1" applyFill="1" applyBorder="1" applyAlignment="1">
      <alignment horizontal="justify" vertical="center" wrapText="1"/>
    </xf>
    <xf numFmtId="9" fontId="2" fillId="2" borderId="52" xfId="0" applyNumberFormat="1" applyFont="1" applyFill="1" applyBorder="1" applyAlignment="1">
      <alignment horizontal="center" vertical="center"/>
    </xf>
    <xf numFmtId="9" fontId="2" fillId="2" borderId="53" xfId="0" applyNumberFormat="1" applyFont="1" applyFill="1" applyBorder="1" applyAlignment="1">
      <alignment horizontal="center" vertical="center" wrapText="1"/>
    </xf>
    <xf numFmtId="0" fontId="0" fillId="2" borderId="66" xfId="0" applyFill="1" applyBorder="1" applyAlignment="1">
      <alignment/>
    </xf>
    <xf numFmtId="0" fontId="0" fillId="2" borderId="67" xfId="0" applyFill="1" applyBorder="1" applyAlignment="1">
      <alignment/>
    </xf>
    <xf numFmtId="0" fontId="0" fillId="2" borderId="68" xfId="0" applyFill="1" applyBorder="1" applyAlignment="1">
      <alignment/>
    </xf>
    <xf numFmtId="0" fontId="0" fillId="2" borderId="69" xfId="0" applyFill="1" applyBorder="1" applyAlignment="1">
      <alignment/>
    </xf>
    <xf numFmtId="2" fontId="2" fillId="2" borderId="36" xfId="0" applyNumberFormat="1" applyFont="1" applyFill="1" applyBorder="1" applyAlignment="1">
      <alignment horizontal="center" vertical="center" wrapText="1"/>
    </xf>
    <xf numFmtId="182" fontId="9" fillId="2" borderId="41" xfId="0" applyNumberFormat="1" applyFont="1" applyFill="1" applyBorder="1" applyAlignment="1">
      <alignment horizontal="justify" vertical="center" wrapText="1"/>
    </xf>
    <xf numFmtId="3" fontId="0" fillId="2" borderId="21" xfId="0" applyNumberForma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0" fillId="2" borderId="23" xfId="0" applyNumberFormat="1" applyFill="1" applyBorder="1" applyAlignment="1">
      <alignment/>
    </xf>
    <xf numFmtId="2" fontId="2" fillId="2" borderId="18" xfId="0" applyNumberFormat="1" applyFont="1" applyFill="1" applyBorder="1" applyAlignment="1">
      <alignment horizontal="center" vertical="center" wrapText="1"/>
    </xf>
    <xf numFmtId="3" fontId="0" fillId="2" borderId="25" xfId="0" applyNumberFormat="1" applyFill="1" applyBorder="1" applyAlignment="1">
      <alignment/>
    </xf>
    <xf numFmtId="2" fontId="2" fillId="2" borderId="46" xfId="0" applyNumberFormat="1" applyFont="1" applyFill="1" applyBorder="1" applyAlignment="1">
      <alignment horizontal="center" vertical="center" wrapText="1"/>
    </xf>
    <xf numFmtId="3" fontId="0" fillId="2" borderId="45" xfId="0" applyNumberFormat="1" applyFill="1" applyBorder="1" applyAlignment="1">
      <alignment/>
    </xf>
    <xf numFmtId="3" fontId="0" fillId="2" borderId="30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9" fillId="2" borderId="70" xfId="0" applyFont="1" applyFill="1" applyBorder="1" applyAlignment="1">
      <alignment horizontal="justify" vertical="center" wrapText="1"/>
    </xf>
    <xf numFmtId="0" fontId="9" fillId="2" borderId="66" xfId="0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justify" vertical="center" wrapText="1"/>
    </xf>
    <xf numFmtId="0" fontId="9" fillId="2" borderId="71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182" fontId="2" fillId="2" borderId="17" xfId="0" applyNumberFormat="1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justify" vertical="center" wrapText="1"/>
    </xf>
    <xf numFmtId="0" fontId="9" fillId="2" borderId="23" xfId="0" applyFont="1" applyFill="1" applyBorder="1" applyAlignment="1">
      <alignment horizontal="center" vertical="center" wrapText="1"/>
    </xf>
    <xf numFmtId="41" fontId="0" fillId="2" borderId="17" xfId="0" applyNumberFormat="1" applyFont="1" applyFill="1" applyBorder="1" applyAlignment="1">
      <alignment vertical="center"/>
    </xf>
    <xf numFmtId="41" fontId="0" fillId="2" borderId="18" xfId="0" applyNumberFormat="1" applyFont="1" applyFill="1" applyBorder="1" applyAlignment="1">
      <alignment vertical="center"/>
    </xf>
    <xf numFmtId="0" fontId="9" fillId="2" borderId="75" xfId="0" applyFont="1" applyFill="1" applyBorder="1" applyAlignment="1">
      <alignment horizontal="justify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/>
    </xf>
    <xf numFmtId="41" fontId="0" fillId="2" borderId="17" xfId="0" applyNumberFormat="1" applyFont="1" applyFill="1" applyBorder="1" applyAlignment="1">
      <alignment/>
    </xf>
    <xf numFmtId="41" fontId="0" fillId="2" borderId="18" xfId="0" applyNumberFormat="1" applyFont="1" applyFill="1" applyBorder="1" applyAlignment="1">
      <alignment/>
    </xf>
    <xf numFmtId="182" fontId="2" fillId="2" borderId="13" xfId="0" applyNumberFormat="1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justify" vertical="center"/>
    </xf>
    <xf numFmtId="10" fontId="2" fillId="2" borderId="52" xfId="0" applyNumberFormat="1" applyFont="1" applyFill="1" applyBorder="1" applyAlignment="1">
      <alignment horizontal="center" vertical="top"/>
    </xf>
    <xf numFmtId="10" fontId="2" fillId="2" borderId="52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justify" vertical="center" wrapText="1"/>
    </xf>
    <xf numFmtId="0" fontId="2" fillId="2" borderId="53" xfId="0" applyFont="1" applyFill="1" applyBorder="1" applyAlignment="1">
      <alignment horizontal="justify" vertical="center" wrapText="1"/>
    </xf>
    <xf numFmtId="3" fontId="2" fillId="2" borderId="17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10" fontId="2" fillId="2" borderId="21" xfId="0" applyNumberFormat="1" applyFont="1" applyFill="1" applyBorder="1" applyAlignment="1">
      <alignment horizontal="justify" vertical="center" wrapText="1"/>
    </xf>
    <xf numFmtId="10" fontId="2" fillId="2" borderId="22" xfId="0" applyNumberFormat="1" applyFont="1" applyFill="1" applyBorder="1" applyAlignment="1">
      <alignment horizontal="center" vertical="center"/>
    </xf>
    <xf numFmtId="10" fontId="2" fillId="2" borderId="22" xfId="0" applyNumberFormat="1" applyFont="1" applyFill="1" applyBorder="1" applyAlignment="1">
      <alignment horizontal="justify" vertical="center" wrapText="1"/>
    </xf>
    <xf numFmtId="9" fontId="2" fillId="2" borderId="22" xfId="0" applyNumberFormat="1" applyFont="1" applyFill="1" applyBorder="1" applyAlignment="1">
      <alignment horizontal="center" vertical="center" wrapText="1"/>
    </xf>
    <xf numFmtId="9" fontId="2" fillId="2" borderId="36" xfId="0" applyNumberFormat="1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justify" vertical="center" wrapText="1"/>
    </xf>
    <xf numFmtId="0" fontId="2" fillId="2" borderId="36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top"/>
    </xf>
    <xf numFmtId="10" fontId="2" fillId="2" borderId="17" xfId="0" applyNumberFormat="1" applyFont="1" applyFill="1" applyBorder="1" applyAlignment="1">
      <alignment horizontal="center" vertical="top"/>
    </xf>
    <xf numFmtId="10" fontId="2" fillId="2" borderId="17" xfId="0" applyNumberFormat="1" applyFont="1" applyFill="1" applyBorder="1" applyAlignment="1">
      <alignment horizontal="justify" vertical="center" wrapText="1"/>
    </xf>
    <xf numFmtId="9" fontId="2" fillId="2" borderId="18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  <xf numFmtId="200" fontId="2" fillId="2" borderId="17" xfId="0" applyNumberFormat="1" applyFont="1" applyFill="1" applyBorder="1" applyAlignment="1">
      <alignment horizontal="center" vertical="top" wrapText="1"/>
    </xf>
    <xf numFmtId="200" fontId="2" fillId="2" borderId="17" xfId="0" applyNumberFormat="1" applyFont="1" applyFill="1" applyBorder="1" applyAlignment="1">
      <alignment horizontal="center" vertical="center" wrapText="1"/>
    </xf>
    <xf numFmtId="200" fontId="2" fillId="2" borderId="18" xfId="0" applyNumberFormat="1" applyFont="1" applyFill="1" applyBorder="1" applyAlignment="1">
      <alignment horizontal="center" vertical="center" wrapText="1"/>
    </xf>
    <xf numFmtId="10" fontId="2" fillId="2" borderId="30" xfId="0" applyNumberFormat="1" applyFont="1" applyFill="1" applyBorder="1" applyAlignment="1">
      <alignment horizontal="center" vertical="top"/>
    </xf>
    <xf numFmtId="10" fontId="2" fillId="2" borderId="30" xfId="0" applyNumberFormat="1" applyFont="1" applyFill="1" applyBorder="1" applyAlignment="1">
      <alignment horizontal="justify" vertical="center" wrapText="1"/>
    </xf>
    <xf numFmtId="9" fontId="2" fillId="2" borderId="30" xfId="0" applyNumberFormat="1" applyFont="1" applyFill="1" applyBorder="1" applyAlignment="1">
      <alignment horizontal="center" vertical="top" wrapText="1"/>
    </xf>
    <xf numFmtId="9" fontId="2" fillId="2" borderId="46" xfId="0" applyNumberFormat="1" applyFont="1" applyFill="1" applyBorder="1" applyAlignment="1">
      <alignment horizontal="center" vertical="center" wrapText="1"/>
    </xf>
    <xf numFmtId="0" fontId="9" fillId="2" borderId="78" xfId="0" applyFont="1" applyFill="1" applyBorder="1" applyAlignment="1">
      <alignment horizontal="justify" vertical="center" wrapText="1"/>
    </xf>
    <xf numFmtId="0" fontId="2" fillId="2" borderId="46" xfId="0" applyFont="1" applyFill="1" applyBorder="1" applyAlignment="1">
      <alignment horizontal="justify" vertical="center" wrapText="1"/>
    </xf>
    <xf numFmtId="10" fontId="2" fillId="2" borderId="32" xfId="0" applyNumberFormat="1" applyFont="1" applyFill="1" applyBorder="1" applyAlignment="1">
      <alignment horizontal="justify" vertical="center" wrapText="1"/>
    </xf>
    <xf numFmtId="10" fontId="2" fillId="2" borderId="32" xfId="0" applyNumberFormat="1" applyFont="1" applyFill="1" applyBorder="1" applyAlignment="1">
      <alignment horizontal="center" vertical="center"/>
    </xf>
    <xf numFmtId="10" fontId="2" fillId="2" borderId="32" xfId="0" applyNumberFormat="1" applyFont="1" applyFill="1" applyBorder="1" applyAlignment="1">
      <alignment horizontal="center" vertical="top"/>
    </xf>
    <xf numFmtId="9" fontId="2" fillId="2" borderId="32" xfId="0" applyNumberFormat="1" applyFont="1" applyFill="1" applyBorder="1" applyAlignment="1">
      <alignment horizontal="center" vertical="top" wrapText="1"/>
    </xf>
    <xf numFmtId="9" fontId="2" fillId="2" borderId="17" xfId="0" applyNumberFormat="1" applyFont="1" applyFill="1" applyBorder="1" applyAlignment="1">
      <alignment horizontal="center" vertical="top" wrapText="1"/>
    </xf>
    <xf numFmtId="3" fontId="10" fillId="2" borderId="24" xfId="0" applyNumberFormat="1" applyFont="1" applyFill="1" applyBorder="1" applyAlignment="1">
      <alignment horizontal="center" vertical="center"/>
    </xf>
    <xf numFmtId="201" fontId="2" fillId="2" borderId="30" xfId="0" applyNumberFormat="1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justify" vertical="center" wrapText="1"/>
    </xf>
    <xf numFmtId="3" fontId="10" fillId="2" borderId="31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/>
    </xf>
    <xf numFmtId="2" fontId="3" fillId="3" borderId="13" xfId="0" applyNumberFormat="1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Border="1" applyAlignment="1">
      <alignment/>
    </xf>
    <xf numFmtId="2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1" fillId="2" borderId="0" xfId="0" applyFont="1" applyFill="1" applyAlignment="1">
      <alignment/>
    </xf>
    <xf numFmtId="2" fontId="11" fillId="2" borderId="0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 vertical="center"/>
    </xf>
    <xf numFmtId="0" fontId="26" fillId="2" borderId="12" xfId="0" applyFont="1" applyFill="1" applyBorder="1" applyAlignment="1">
      <alignment horizontal="justify" vertical="center" wrapText="1"/>
    </xf>
    <xf numFmtId="2" fontId="26" fillId="2" borderId="12" xfId="0" applyNumberFormat="1" applyFont="1" applyFill="1" applyBorder="1" applyAlignment="1">
      <alignment horizontal="justify" vertical="center" wrapText="1"/>
    </xf>
    <xf numFmtId="3" fontId="26" fillId="2" borderId="10" xfId="0" applyNumberFormat="1" applyFont="1" applyFill="1" applyBorder="1" applyAlignment="1">
      <alignment horizontal="justify" vertical="center" wrapText="1"/>
    </xf>
    <xf numFmtId="3" fontId="26" fillId="2" borderId="21" xfId="0" applyNumberFormat="1" applyFont="1" applyFill="1" applyBorder="1" applyAlignment="1">
      <alignment horizontal="justify" vertical="center" wrapText="1"/>
    </xf>
    <xf numFmtId="3" fontId="26" fillId="2" borderId="22" xfId="0" applyNumberFormat="1" applyFont="1" applyFill="1" applyBorder="1" applyAlignment="1">
      <alignment horizontal="justify" vertical="center" wrapText="1"/>
    </xf>
    <xf numFmtId="3" fontId="26" fillId="2" borderId="36" xfId="0" applyNumberFormat="1" applyFont="1" applyFill="1" applyBorder="1" applyAlignment="1">
      <alignment horizontal="justify" vertical="center" wrapText="1"/>
    </xf>
    <xf numFmtId="0" fontId="26" fillId="2" borderId="19" xfId="0" applyFont="1" applyFill="1" applyBorder="1" applyAlignment="1">
      <alignment horizontal="justify" vertical="center" wrapText="1"/>
    </xf>
    <xf numFmtId="2" fontId="26" fillId="2" borderId="19" xfId="0" applyNumberFormat="1" applyFont="1" applyFill="1" applyBorder="1" applyAlignment="1">
      <alignment horizontal="justify" vertical="center" wrapText="1"/>
    </xf>
    <xf numFmtId="2" fontId="26" fillId="2" borderId="50" xfId="0" applyNumberFormat="1" applyFont="1" applyFill="1" applyBorder="1" applyAlignment="1">
      <alignment horizontal="justify" vertical="center" wrapText="1"/>
    </xf>
    <xf numFmtId="2" fontId="26" fillId="2" borderId="25" xfId="0" applyNumberFormat="1" applyFont="1" applyFill="1" applyBorder="1" applyAlignment="1">
      <alignment horizontal="justify" vertical="center" wrapText="1"/>
    </xf>
    <xf numFmtId="2" fontId="26" fillId="2" borderId="17" xfId="0" applyNumberFormat="1" applyFont="1" applyFill="1" applyBorder="1" applyAlignment="1">
      <alignment horizontal="justify" vertical="center" wrapText="1"/>
    </xf>
    <xf numFmtId="2" fontId="26" fillId="2" borderId="18" xfId="0" applyNumberFormat="1" applyFont="1" applyFill="1" applyBorder="1" applyAlignment="1">
      <alignment horizontal="justify" vertical="center" wrapText="1"/>
    </xf>
    <xf numFmtId="3" fontId="26" fillId="2" borderId="50" xfId="0" applyNumberFormat="1" applyFont="1" applyFill="1" applyBorder="1" applyAlignment="1">
      <alignment horizontal="justify" vertical="center" wrapText="1"/>
    </xf>
    <xf numFmtId="3" fontId="26" fillId="2" borderId="25" xfId="0" applyNumberFormat="1" applyFont="1" applyFill="1" applyBorder="1" applyAlignment="1">
      <alignment horizontal="justify" vertical="center" wrapText="1"/>
    </xf>
    <xf numFmtId="3" fontId="26" fillId="2" borderId="17" xfId="0" applyNumberFormat="1" applyFont="1" applyFill="1" applyBorder="1" applyAlignment="1">
      <alignment horizontal="justify" vertical="center" wrapText="1"/>
    </xf>
    <xf numFmtId="3" fontId="26" fillId="2" borderId="18" xfId="0" applyNumberFormat="1" applyFont="1" applyFill="1" applyBorder="1" applyAlignment="1">
      <alignment horizontal="justify" vertical="center" wrapText="1"/>
    </xf>
    <xf numFmtId="1" fontId="26" fillId="2" borderId="25" xfId="0" applyNumberFormat="1" applyFont="1" applyFill="1" applyBorder="1" applyAlignment="1">
      <alignment horizontal="justify" vertical="center" wrapText="1"/>
    </xf>
    <xf numFmtId="1" fontId="26" fillId="2" borderId="17" xfId="0" applyNumberFormat="1" applyFont="1" applyFill="1" applyBorder="1" applyAlignment="1">
      <alignment horizontal="justify" vertical="center" wrapText="1"/>
    </xf>
    <xf numFmtId="1" fontId="26" fillId="2" borderId="18" xfId="0" applyNumberFormat="1" applyFont="1" applyFill="1" applyBorder="1" applyAlignment="1">
      <alignment horizontal="justify" vertical="center" wrapText="1"/>
    </xf>
    <xf numFmtId="1" fontId="26" fillId="2" borderId="50" xfId="0" applyNumberFormat="1" applyFont="1" applyFill="1" applyBorder="1" applyAlignment="1">
      <alignment horizontal="justify" vertical="center" wrapText="1"/>
    </xf>
    <xf numFmtId="3" fontId="26" fillId="2" borderId="45" xfId="0" applyNumberFormat="1" applyFont="1" applyFill="1" applyBorder="1" applyAlignment="1">
      <alignment horizontal="justify" vertical="center" wrapText="1"/>
    </xf>
    <xf numFmtId="3" fontId="26" fillId="2" borderId="30" xfId="0" applyNumberFormat="1" applyFont="1" applyFill="1" applyBorder="1" applyAlignment="1">
      <alignment horizontal="justify" vertical="center" wrapText="1"/>
    </xf>
    <xf numFmtId="3" fontId="26" fillId="2" borderId="46" xfId="0" applyNumberFormat="1" applyFont="1" applyFill="1" applyBorder="1" applyAlignment="1">
      <alignment horizontal="justify" vertical="center" wrapText="1"/>
    </xf>
    <xf numFmtId="0" fontId="26" fillId="2" borderId="16" xfId="0" applyFont="1" applyFill="1" applyBorder="1" applyAlignment="1">
      <alignment horizontal="justify" vertical="center" wrapText="1"/>
    </xf>
    <xf numFmtId="2" fontId="26" fillId="2" borderId="19" xfId="0" applyNumberFormat="1" applyFont="1" applyFill="1" applyBorder="1" applyAlignment="1">
      <alignment horizontal="center" vertical="center" wrapText="1"/>
    </xf>
    <xf numFmtId="3" fontId="26" fillId="2" borderId="19" xfId="0" applyNumberFormat="1" applyFont="1" applyFill="1" applyBorder="1" applyAlignment="1">
      <alignment horizontal="justify" vertical="center" wrapText="1"/>
    </xf>
    <xf numFmtId="3" fontId="26" fillId="2" borderId="80" xfId="0" applyNumberFormat="1" applyFont="1" applyFill="1" applyBorder="1" applyAlignment="1">
      <alignment horizontal="justify" vertical="center" wrapText="1"/>
    </xf>
    <xf numFmtId="4" fontId="0" fillId="2" borderId="66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3" fontId="26" fillId="2" borderId="62" xfId="0" applyNumberFormat="1" applyFont="1" applyFill="1" applyBorder="1" applyAlignment="1">
      <alignment horizontal="justify" vertical="center" wrapText="1"/>
    </xf>
    <xf numFmtId="0" fontId="26" fillId="2" borderId="50" xfId="0" applyFont="1" applyFill="1" applyBorder="1" applyAlignment="1">
      <alignment horizontal="justify" vertical="center" wrapText="1"/>
    </xf>
    <xf numFmtId="0" fontId="26" fillId="2" borderId="74" xfId="0" applyFont="1" applyFill="1" applyBorder="1" applyAlignment="1">
      <alignment horizontal="justify" vertical="center" wrapText="1"/>
    </xf>
    <xf numFmtId="3" fontId="26" fillId="2" borderId="27" xfId="0" applyNumberFormat="1" applyFont="1" applyFill="1" applyBorder="1" applyAlignment="1">
      <alignment horizontal="justify" vertical="center" wrapText="1"/>
    </xf>
    <xf numFmtId="3" fontId="26" fillId="2" borderId="35" xfId="0" applyNumberFormat="1" applyFont="1" applyFill="1" applyBorder="1" applyAlignment="1">
      <alignment horizontal="justify" vertical="center" wrapText="1"/>
    </xf>
    <xf numFmtId="0" fontId="0" fillId="2" borderId="66" xfId="0" applyFont="1" applyFill="1" applyBorder="1" applyAlignment="1">
      <alignment horizontal="center" vertical="center"/>
    </xf>
    <xf numFmtId="0" fontId="26" fillId="2" borderId="75" xfId="0" applyFont="1" applyFill="1" applyBorder="1" applyAlignment="1">
      <alignment horizontal="justify" vertical="center" wrapText="1"/>
    </xf>
    <xf numFmtId="3" fontId="26" fillId="2" borderId="28" xfId="0" applyNumberFormat="1" applyFont="1" applyFill="1" applyBorder="1" applyAlignment="1">
      <alignment horizontal="justify" vertical="center" wrapText="1"/>
    </xf>
    <xf numFmtId="3" fontId="26" fillId="2" borderId="20" xfId="0" applyNumberFormat="1" applyFont="1" applyFill="1" applyBorder="1" applyAlignment="1">
      <alignment horizontal="justify" vertical="center" wrapText="1"/>
    </xf>
    <xf numFmtId="4" fontId="26" fillId="2" borderId="75" xfId="0" applyNumberFormat="1" applyFont="1" applyFill="1" applyBorder="1" applyAlignment="1">
      <alignment horizontal="justify" vertical="center" wrapText="1"/>
    </xf>
    <xf numFmtId="0" fontId="26" fillId="2" borderId="76" xfId="0" applyFont="1" applyFill="1" applyBorder="1" applyAlignment="1">
      <alignment horizontal="justify" vertical="center" wrapText="1"/>
    </xf>
    <xf numFmtId="3" fontId="26" fillId="2" borderId="38" xfId="0" applyNumberFormat="1" applyFont="1" applyFill="1" applyBorder="1" applyAlignment="1">
      <alignment horizontal="justify" vertical="center" wrapText="1"/>
    </xf>
    <xf numFmtId="3" fontId="26" fillId="2" borderId="13" xfId="0" applyNumberFormat="1" applyFont="1" applyFill="1" applyBorder="1" applyAlignment="1">
      <alignment horizontal="justify" vertical="center" wrapText="1"/>
    </xf>
    <xf numFmtId="3" fontId="26" fillId="2" borderId="40" xfId="0" applyNumberFormat="1" applyFont="1" applyFill="1" applyBorder="1" applyAlignment="1">
      <alignment horizontal="justify" vertical="center" wrapText="1"/>
    </xf>
    <xf numFmtId="182" fontId="0" fillId="2" borderId="66" xfId="0" applyNumberFormat="1" applyFont="1" applyFill="1" applyBorder="1" applyAlignment="1">
      <alignment horizontal="center" vertical="center"/>
    </xf>
    <xf numFmtId="2" fontId="26" fillId="2" borderId="50" xfId="0" applyNumberFormat="1" applyFont="1" applyFill="1" applyBorder="1" applyAlignment="1">
      <alignment horizontal="center" vertical="center" wrapText="1"/>
    </xf>
    <xf numFmtId="3" fontId="26" fillId="2" borderId="39" xfId="0" applyNumberFormat="1" applyFont="1" applyFill="1" applyBorder="1" applyAlignment="1">
      <alignment horizontal="justify" vertical="center" wrapText="1"/>
    </xf>
    <xf numFmtId="0" fontId="0" fillId="2" borderId="51" xfId="0" applyFont="1" applyFill="1" applyBorder="1" applyAlignment="1">
      <alignment vertical="center" wrapText="1"/>
    </xf>
    <xf numFmtId="182" fontId="26" fillId="2" borderId="81" xfId="0" applyNumberFormat="1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justify" vertical="center" wrapText="1"/>
    </xf>
    <xf numFmtId="2" fontId="26" fillId="2" borderId="80" xfId="0" applyNumberFormat="1" applyFont="1" applyFill="1" applyBorder="1" applyAlignment="1">
      <alignment horizontal="center" vertical="center" wrapText="1"/>
    </xf>
    <xf numFmtId="3" fontId="26" fillId="2" borderId="12" xfId="0" applyNumberFormat="1" applyFont="1" applyFill="1" applyBorder="1" applyAlignment="1">
      <alignment horizontal="justify" vertical="center" wrapText="1"/>
    </xf>
    <xf numFmtId="3" fontId="26" fillId="2" borderId="82" xfId="0" applyNumberFormat="1" applyFont="1" applyFill="1" applyBorder="1" applyAlignment="1">
      <alignment horizontal="justify" vertical="center" wrapText="1"/>
    </xf>
    <xf numFmtId="3" fontId="26" fillId="2" borderId="72" xfId="0" applyNumberFormat="1" applyFont="1" applyFill="1" applyBorder="1" applyAlignment="1">
      <alignment horizontal="justify" vertical="center" wrapText="1"/>
    </xf>
    <xf numFmtId="3" fontId="26" fillId="2" borderId="83" xfId="0" applyNumberFormat="1" applyFont="1" applyFill="1" applyBorder="1" applyAlignment="1">
      <alignment horizontal="justify" vertical="center" wrapText="1"/>
    </xf>
    <xf numFmtId="187" fontId="26" fillId="2" borderId="27" xfId="0" applyNumberFormat="1" applyFont="1" applyFill="1" applyBorder="1" applyAlignment="1">
      <alignment horizontal="center" vertical="center" wrapText="1"/>
    </xf>
    <xf numFmtId="187" fontId="26" fillId="2" borderId="19" xfId="0" applyNumberFormat="1" applyFont="1" applyFill="1" applyBorder="1" applyAlignment="1">
      <alignment horizontal="center" vertical="center" wrapText="1"/>
    </xf>
    <xf numFmtId="0" fontId="26" fillId="2" borderId="84" xfId="0" applyFont="1" applyFill="1" applyBorder="1" applyAlignment="1">
      <alignment horizontal="justify" vertical="center" wrapText="1"/>
    </xf>
    <xf numFmtId="0" fontId="26" fillId="2" borderId="45" xfId="0" applyFont="1" applyFill="1" applyBorder="1" applyAlignment="1">
      <alignment horizontal="justify" vertical="center" wrapText="1"/>
    </xf>
    <xf numFmtId="0" fontId="26" fillId="2" borderId="30" xfId="0" applyFont="1" applyFill="1" applyBorder="1" applyAlignment="1">
      <alignment horizontal="justify" vertical="center" wrapText="1"/>
    </xf>
    <xf numFmtId="0" fontId="26" fillId="2" borderId="46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vertical="center" wrapText="1"/>
    </xf>
    <xf numFmtId="182" fontId="0" fillId="2" borderId="10" xfId="0" applyNumberFormat="1" applyFont="1" applyFill="1" applyBorder="1" applyAlignment="1">
      <alignment horizontal="center" vertical="center" wrapText="1"/>
    </xf>
    <xf numFmtId="187" fontId="26" fillId="2" borderId="66" xfId="0" applyNumberFormat="1" applyFont="1" applyFill="1" applyBorder="1" applyAlignment="1">
      <alignment horizontal="center" vertical="center" wrapText="1"/>
    </xf>
    <xf numFmtId="0" fontId="26" fillId="2" borderId="82" xfId="0" applyFont="1" applyFill="1" applyBorder="1" applyAlignment="1">
      <alignment horizontal="justify" vertical="center" wrapText="1"/>
    </xf>
    <xf numFmtId="0" fontId="26" fillId="2" borderId="72" xfId="0" applyFont="1" applyFill="1" applyBorder="1" applyAlignment="1">
      <alignment horizontal="justify" vertical="center" wrapText="1"/>
    </xf>
    <xf numFmtId="0" fontId="26" fillId="2" borderId="83" xfId="0" applyFont="1" applyFill="1" applyBorder="1" applyAlignment="1">
      <alignment horizontal="justify" vertical="center" wrapText="1"/>
    </xf>
    <xf numFmtId="0" fontId="26" fillId="2" borderId="27" xfId="0" applyFont="1" applyFill="1" applyBorder="1" applyAlignment="1">
      <alignment horizontal="justify" vertical="center" wrapText="1"/>
    </xf>
    <xf numFmtId="0" fontId="26" fillId="2" borderId="21" xfId="0" applyFont="1" applyFill="1" applyBorder="1" applyAlignment="1">
      <alignment horizontal="justify" vertical="center" wrapText="1"/>
    </xf>
    <xf numFmtId="0" fontId="26" fillId="2" borderId="22" xfId="0" applyFont="1" applyFill="1" applyBorder="1" applyAlignment="1">
      <alignment horizontal="justify" vertical="center" wrapText="1"/>
    </xf>
    <xf numFmtId="0" fontId="26" fillId="2" borderId="36" xfId="0" applyFont="1" applyFill="1" applyBorder="1" applyAlignment="1">
      <alignment horizontal="justify" vertical="center" wrapText="1"/>
    </xf>
    <xf numFmtId="0" fontId="26" fillId="2" borderId="28" xfId="0" applyFont="1" applyFill="1" applyBorder="1" applyAlignment="1">
      <alignment horizontal="justify" vertical="center" wrapText="1"/>
    </xf>
    <xf numFmtId="0" fontId="26" fillId="2" borderId="25" xfId="0" applyFont="1" applyFill="1" applyBorder="1" applyAlignment="1">
      <alignment horizontal="justify" vertical="center" wrapText="1"/>
    </xf>
    <xf numFmtId="0" fontId="26" fillId="2" borderId="17" xfId="0" applyFont="1" applyFill="1" applyBorder="1" applyAlignment="1">
      <alignment horizontal="justify" vertical="center" wrapText="1"/>
    </xf>
    <xf numFmtId="0" fontId="26" fillId="2" borderId="18" xfId="0" applyFont="1" applyFill="1" applyBorder="1" applyAlignment="1">
      <alignment horizontal="justify" vertical="center" wrapText="1"/>
    </xf>
    <xf numFmtId="3" fontId="26" fillId="2" borderId="27" xfId="0" applyNumberFormat="1" applyFont="1" applyFill="1" applyBorder="1" applyAlignment="1">
      <alignment horizontal="center" vertical="center" wrapText="1"/>
    </xf>
    <xf numFmtId="3" fontId="26" fillId="2" borderId="21" xfId="0" applyNumberFormat="1" applyFont="1" applyFill="1" applyBorder="1" applyAlignment="1">
      <alignment horizontal="center" vertical="center" wrapText="1"/>
    </xf>
    <xf numFmtId="3" fontId="26" fillId="2" borderId="22" xfId="0" applyNumberFormat="1" applyFont="1" applyFill="1" applyBorder="1" applyAlignment="1">
      <alignment horizontal="center" vertical="center" wrapText="1"/>
    </xf>
    <xf numFmtId="3" fontId="26" fillId="2" borderId="36" xfId="0" applyNumberFormat="1" applyFont="1" applyFill="1" applyBorder="1" applyAlignment="1">
      <alignment horizontal="center" vertical="center" wrapText="1"/>
    </xf>
    <xf numFmtId="187" fontId="26" fillId="2" borderId="28" xfId="0" applyNumberFormat="1" applyFont="1" applyFill="1" applyBorder="1" applyAlignment="1">
      <alignment horizontal="center" vertical="center" wrapText="1"/>
    </xf>
    <xf numFmtId="187" fontId="26" fillId="2" borderId="84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justify" vertical="center" wrapText="1"/>
    </xf>
    <xf numFmtId="0" fontId="26" fillId="2" borderId="32" xfId="0" applyFont="1" applyFill="1" applyBorder="1" applyAlignment="1">
      <alignment horizontal="justify" vertical="center" wrapText="1"/>
    </xf>
    <xf numFmtId="0" fontId="26" fillId="2" borderId="65" xfId="0" applyFont="1" applyFill="1" applyBorder="1" applyAlignment="1">
      <alignment horizontal="justify" vertical="center" wrapText="1"/>
    </xf>
    <xf numFmtId="187" fontId="26" fillId="2" borderId="50" xfId="0" applyNumberFormat="1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justify" vertical="center" wrapText="1"/>
    </xf>
    <xf numFmtId="0" fontId="26" fillId="2" borderId="13" xfId="0" applyFont="1" applyFill="1" applyBorder="1" applyAlignment="1">
      <alignment horizontal="justify" vertical="center" wrapText="1"/>
    </xf>
    <xf numFmtId="0" fontId="26" fillId="2" borderId="40" xfId="0" applyFont="1" applyFill="1" applyBorder="1" applyAlignment="1">
      <alignment horizontal="justify" vertical="center" wrapText="1"/>
    </xf>
    <xf numFmtId="0" fontId="26" fillId="2" borderId="17" xfId="0" applyFont="1" applyFill="1" applyBorder="1" applyAlignment="1">
      <alignment horizontal="justify" vertical="center"/>
    </xf>
    <xf numFmtId="0" fontId="26" fillId="2" borderId="17" xfId="0" applyFont="1" applyFill="1" applyBorder="1" applyAlignment="1">
      <alignment horizontal="center" vertical="center"/>
    </xf>
    <xf numFmtId="9" fontId="26" fillId="2" borderId="17" xfId="0" applyNumberFormat="1" applyFont="1" applyFill="1" applyBorder="1" applyAlignment="1">
      <alignment horizontal="center" vertical="top"/>
    </xf>
    <xf numFmtId="9" fontId="26" fillId="2" borderId="17" xfId="0" applyNumberFormat="1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justify" vertical="top" wrapText="1"/>
    </xf>
    <xf numFmtId="3" fontId="26" fillId="2" borderId="17" xfId="0" applyNumberFormat="1" applyFont="1" applyFill="1" applyBorder="1" applyAlignment="1">
      <alignment horizontal="right" vertical="center"/>
    </xf>
    <xf numFmtId="3" fontId="26" fillId="2" borderId="17" xfId="0" applyNumberFormat="1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/>
    </xf>
    <xf numFmtId="9" fontId="26" fillId="2" borderId="17" xfId="0" applyNumberFormat="1" applyFont="1" applyFill="1" applyBorder="1" applyAlignment="1">
      <alignment/>
    </xf>
    <xf numFmtId="0" fontId="26" fillId="2" borderId="17" xfId="0" applyFont="1" applyFill="1" applyBorder="1" applyAlignment="1">
      <alignment horizontal="center" vertical="top"/>
    </xf>
    <xf numFmtId="0" fontId="26" fillId="2" borderId="26" xfId="0" applyFont="1" applyFill="1" applyBorder="1" applyAlignment="1">
      <alignment horizontal="justify" vertical="center" wrapText="1"/>
    </xf>
    <xf numFmtId="3" fontId="26" fillId="2" borderId="17" xfId="0" applyNumberFormat="1" applyFont="1" applyFill="1" applyBorder="1" applyAlignment="1">
      <alignment horizontal="right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187" fontId="26" fillId="2" borderId="10" xfId="0" applyNumberFormat="1" applyFont="1" applyFill="1" applyBorder="1" applyAlignment="1">
      <alignment horizontal="center" vertical="center" wrapText="1"/>
    </xf>
    <xf numFmtId="10" fontId="26" fillId="2" borderId="17" xfId="0" applyNumberFormat="1" applyFont="1" applyFill="1" applyBorder="1" applyAlignment="1">
      <alignment horizontal="justify" vertical="center" wrapText="1"/>
    </xf>
    <xf numFmtId="200" fontId="26" fillId="2" borderId="17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justify" vertical="center" wrapText="1"/>
    </xf>
    <xf numFmtId="0" fontId="26" fillId="2" borderId="10" xfId="0" applyFont="1" applyFill="1" applyBorder="1" applyAlignment="1">
      <alignment horizontal="justify" vertical="center" wrapText="1"/>
    </xf>
    <xf numFmtId="0" fontId="26" fillId="2" borderId="59" xfId="0" applyFont="1" applyFill="1" applyBorder="1" applyAlignment="1">
      <alignment horizontal="justify" vertical="center" wrapText="1"/>
    </xf>
    <xf numFmtId="0" fontId="26" fillId="2" borderId="55" xfId="0" applyFont="1" applyFill="1" applyBorder="1" applyAlignment="1">
      <alignment horizontal="justify" vertical="center" wrapText="1"/>
    </xf>
    <xf numFmtId="0" fontId="26" fillId="2" borderId="60" xfId="0" applyFont="1" applyFill="1" applyBorder="1" applyAlignment="1">
      <alignment horizontal="justify" vertical="center" wrapText="1"/>
    </xf>
    <xf numFmtId="0" fontId="26" fillId="2" borderId="17" xfId="0" applyFont="1" applyFill="1" applyBorder="1" applyAlignment="1">
      <alignment horizontal="right" vertical="center"/>
    </xf>
    <xf numFmtId="0" fontId="26" fillId="2" borderId="85" xfId="0" applyFont="1" applyFill="1" applyBorder="1" applyAlignment="1">
      <alignment horizontal="center" vertical="center" textRotation="90" wrapText="1"/>
    </xf>
    <xf numFmtId="0" fontId="26" fillId="2" borderId="37" xfId="0" applyFont="1" applyFill="1" applyBorder="1" applyAlignment="1">
      <alignment horizontal="center" vertical="center" textRotation="90" wrapText="1"/>
    </xf>
    <xf numFmtId="43" fontId="26" fillId="2" borderId="17" xfId="49" applyNumberFormat="1" applyFont="1" applyFill="1" applyBorder="1" applyAlignment="1">
      <alignment horizontal="center" vertical="center"/>
    </xf>
    <xf numFmtId="0" fontId="26" fillId="2" borderId="62" xfId="0" applyFont="1" applyFill="1" applyBorder="1" applyAlignment="1">
      <alignment horizontal="justify" vertical="center" wrapText="1"/>
    </xf>
    <xf numFmtId="0" fontId="26" fillId="2" borderId="70" xfId="0" applyFont="1" applyFill="1" applyBorder="1" applyAlignment="1">
      <alignment horizontal="center" vertical="center" textRotation="90" wrapText="1"/>
    </xf>
    <xf numFmtId="0" fontId="26" fillId="2" borderId="35" xfId="0" applyFont="1" applyFill="1" applyBorder="1" applyAlignment="1">
      <alignment horizontal="justify" vertical="center" wrapText="1"/>
    </xf>
    <xf numFmtId="0" fontId="26" fillId="2" borderId="20" xfId="0" applyFont="1" applyFill="1" applyBorder="1" applyAlignment="1">
      <alignment horizontal="justify" vertical="center" wrapText="1"/>
    </xf>
    <xf numFmtId="0" fontId="26" fillId="2" borderId="0" xfId="0" applyFont="1" applyFill="1" applyAlignment="1">
      <alignment/>
    </xf>
    <xf numFmtId="10" fontId="26" fillId="2" borderId="17" xfId="0" applyNumberFormat="1" applyFont="1" applyFill="1" applyBorder="1" applyAlignment="1">
      <alignment horizontal="center" vertical="center"/>
    </xf>
    <xf numFmtId="182" fontId="26" fillId="2" borderId="50" xfId="0" applyNumberFormat="1" applyFont="1" applyFill="1" applyBorder="1" applyAlignment="1">
      <alignment horizontal="justify" vertical="center" wrapText="1"/>
    </xf>
    <xf numFmtId="0" fontId="0" fillId="2" borderId="17" xfId="58" applyFont="1" applyFill="1" applyBorder="1" applyAlignment="1">
      <alignment horizontal="justify" vertical="center" wrapText="1"/>
      <protection/>
    </xf>
    <xf numFmtId="201" fontId="0" fillId="2" borderId="17" xfId="63" applyNumberFormat="1" applyFont="1" applyFill="1" applyBorder="1" applyAlignment="1">
      <alignment horizontal="center" vertical="center" wrapText="1"/>
    </xf>
    <xf numFmtId="9" fontId="0" fillId="2" borderId="17" xfId="58" applyNumberFormat="1" applyFont="1" applyFill="1" applyBorder="1" applyAlignment="1">
      <alignment horizontal="center" vertical="center" wrapText="1"/>
      <protection/>
    </xf>
    <xf numFmtId="9" fontId="0" fillId="2" borderId="17" xfId="58" applyNumberFormat="1" applyFont="1" applyFill="1" applyBorder="1" applyAlignment="1">
      <alignment horizontal="center" vertical="center"/>
      <protection/>
    </xf>
    <xf numFmtId="0" fontId="0" fillId="2" borderId="17" xfId="58" applyFont="1" applyFill="1" applyBorder="1" applyAlignment="1">
      <alignment horizontal="justify" vertical="center"/>
      <protection/>
    </xf>
    <xf numFmtId="0" fontId="26" fillId="2" borderId="57" xfId="0" applyFont="1" applyFill="1" applyBorder="1" applyAlignment="1">
      <alignment horizontal="justify" vertical="center" wrapText="1"/>
    </xf>
    <xf numFmtId="0" fontId="26" fillId="2" borderId="52" xfId="0" applyFont="1" applyFill="1" applyBorder="1" applyAlignment="1">
      <alignment horizontal="justify" vertical="center" wrapText="1"/>
    </xf>
    <xf numFmtId="0" fontId="26" fillId="2" borderId="53" xfId="0" applyFont="1" applyFill="1" applyBorder="1" applyAlignment="1">
      <alignment horizontal="justify" vertical="center" wrapText="1"/>
    </xf>
    <xf numFmtId="0" fontId="0" fillId="2" borderId="17" xfId="58" applyFont="1" applyFill="1" applyBorder="1" applyAlignment="1">
      <alignment horizontal="center" vertical="center"/>
      <protection/>
    </xf>
    <xf numFmtId="10" fontId="0" fillId="2" borderId="17" xfId="63" applyNumberFormat="1" applyFont="1" applyFill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justify" vertical="center" wrapText="1"/>
    </xf>
    <xf numFmtId="10" fontId="0" fillId="2" borderId="17" xfId="63" applyNumberFormat="1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justify" vertical="center" wrapText="1"/>
    </xf>
    <xf numFmtId="10" fontId="0" fillId="2" borderId="17" xfId="58" applyNumberFormat="1" applyFont="1" applyFill="1" applyBorder="1" applyAlignment="1">
      <alignment horizontal="justify" vertical="center" wrapText="1"/>
      <protection/>
    </xf>
    <xf numFmtId="0" fontId="26" fillId="2" borderId="49" xfId="0" applyFont="1" applyFill="1" applyBorder="1" applyAlignment="1">
      <alignment horizontal="justify" vertical="center" wrapText="1"/>
    </xf>
    <xf numFmtId="0" fontId="0" fillId="2" borderId="17" xfId="58" applyFont="1" applyFill="1" applyBorder="1" applyAlignment="1">
      <alignment horizontal="center" vertical="center" wrapText="1"/>
      <protection/>
    </xf>
    <xf numFmtId="10" fontId="0" fillId="2" borderId="17" xfId="58" applyNumberFormat="1" applyFont="1" applyFill="1" applyBorder="1" applyAlignment="1">
      <alignment horizontal="center" vertical="center" wrapText="1"/>
      <protection/>
    </xf>
    <xf numFmtId="3" fontId="26" fillId="2" borderId="19" xfId="0" applyNumberFormat="1" applyFont="1" applyFill="1" applyBorder="1" applyAlignment="1">
      <alignment horizontal="center" vertical="center" wrapText="1"/>
    </xf>
    <xf numFmtId="3" fontId="26" fillId="2" borderId="45" xfId="0" applyNumberFormat="1" applyFont="1" applyFill="1" applyBorder="1" applyAlignment="1">
      <alignment horizontal="center" vertical="center" wrapText="1"/>
    </xf>
    <xf numFmtId="3" fontId="26" fillId="2" borderId="30" xfId="0" applyNumberFormat="1" applyFont="1" applyFill="1" applyBorder="1" applyAlignment="1">
      <alignment horizontal="center" vertical="center" wrapText="1"/>
    </xf>
    <xf numFmtId="3" fontId="26" fillId="2" borderId="46" xfId="0" applyNumberFormat="1" applyFont="1" applyFill="1" applyBorder="1" applyAlignment="1">
      <alignment horizontal="center" vertical="center" wrapText="1"/>
    </xf>
    <xf numFmtId="43" fontId="0" fillId="2" borderId="17" xfId="49" applyNumberFormat="1" applyFont="1" applyFill="1" applyBorder="1" applyAlignment="1">
      <alignment horizontal="right" vertical="center"/>
    </xf>
    <xf numFmtId="2" fontId="0" fillId="2" borderId="17" xfId="58" applyNumberFormat="1" applyFont="1" applyFill="1" applyBorder="1" applyAlignment="1">
      <alignment horizontal="right" vertical="center"/>
      <protection/>
    </xf>
    <xf numFmtId="0" fontId="26" fillId="2" borderId="66" xfId="0" applyFont="1" applyFill="1" applyBorder="1" applyAlignment="1">
      <alignment horizontal="justify" vertical="center" wrapText="1"/>
    </xf>
    <xf numFmtId="0" fontId="26" fillId="2" borderId="86" xfId="0" applyFont="1" applyFill="1" applyBorder="1" applyAlignment="1">
      <alignment horizontal="justify" vertical="center" wrapText="1"/>
    </xf>
    <xf numFmtId="187" fontId="26" fillId="2" borderId="81" xfId="0" applyNumberFormat="1" applyFont="1" applyFill="1" applyBorder="1" applyAlignment="1">
      <alignment horizontal="center" vertical="center" wrapText="1"/>
    </xf>
    <xf numFmtId="0" fontId="26" fillId="2" borderId="77" xfId="0" applyFont="1" applyFill="1" applyBorder="1" applyAlignment="1">
      <alignment horizontal="justify" vertical="center" wrapText="1"/>
    </xf>
    <xf numFmtId="187" fontId="26" fillId="2" borderId="11" xfId="0" applyNumberFormat="1" applyFont="1" applyFill="1" applyBorder="1" applyAlignment="1">
      <alignment horizontal="center" vertical="center" wrapText="1"/>
    </xf>
    <xf numFmtId="186" fontId="26" fillId="2" borderId="78" xfId="0" applyNumberFormat="1" applyFont="1" applyFill="1" applyBorder="1" applyAlignment="1">
      <alignment horizontal="justify" vertical="center" wrapText="1"/>
    </xf>
    <xf numFmtId="0" fontId="26" fillId="2" borderId="39" xfId="0" applyFont="1" applyFill="1" applyBorder="1" applyAlignment="1">
      <alignment horizontal="justify" vertical="center" wrapText="1"/>
    </xf>
    <xf numFmtId="0" fontId="26" fillId="2" borderId="43" xfId="0" applyFont="1" applyFill="1" applyBorder="1" applyAlignment="1">
      <alignment horizontal="justify" vertical="center" wrapText="1"/>
    </xf>
    <xf numFmtId="4" fontId="26" fillId="2" borderId="75" xfId="0" applyNumberFormat="1" applyFont="1" applyFill="1" applyBorder="1" applyAlignment="1">
      <alignment horizontal="center" vertical="center" wrapText="1"/>
    </xf>
    <xf numFmtId="4" fontId="26" fillId="2" borderId="7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 wrapText="1"/>
    </xf>
    <xf numFmtId="2" fontId="0" fillId="2" borderId="32" xfId="0" applyNumberFormat="1" applyFont="1" applyFill="1" applyBorder="1" applyAlignment="1">
      <alignment vertical="center" wrapText="1"/>
    </xf>
    <xf numFmtId="10" fontId="0" fillId="2" borderId="32" xfId="0" applyNumberFormat="1" applyFont="1" applyFill="1" applyBorder="1" applyAlignment="1">
      <alignment vertical="center"/>
    </xf>
    <xf numFmtId="10" fontId="0" fillId="2" borderId="32" xfId="63" applyNumberFormat="1" applyFont="1" applyFill="1" applyBorder="1" applyAlignment="1">
      <alignment horizontal="center" vertical="center"/>
    </xf>
    <xf numFmtId="10" fontId="0" fillId="2" borderId="32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171" fontId="0" fillId="2" borderId="32" xfId="53" applyFont="1" applyFill="1" applyBorder="1" applyAlignment="1">
      <alignment horizontal="center" vertical="center"/>
    </xf>
    <xf numFmtId="171" fontId="0" fillId="2" borderId="65" xfId="53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 wrapText="1"/>
    </xf>
    <xf numFmtId="10" fontId="0" fillId="2" borderId="17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71" fontId="0" fillId="2" borderId="17" xfId="53" applyFont="1" applyFill="1" applyBorder="1" applyAlignment="1">
      <alignment horizontal="center" vertical="center"/>
    </xf>
    <xf numFmtId="171" fontId="0" fillId="2" borderId="18" xfId="53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vertical="center" wrapText="1"/>
    </xf>
    <xf numFmtId="10" fontId="0" fillId="2" borderId="17" xfId="0" applyNumberFormat="1" applyFont="1" applyFill="1" applyBorder="1" applyAlignment="1">
      <alignment horizontal="center" vertical="center"/>
    </xf>
    <xf numFmtId="171" fontId="0" fillId="2" borderId="30" xfId="53" applyFont="1" applyFill="1" applyBorder="1" applyAlignment="1">
      <alignment horizontal="center" vertical="center"/>
    </xf>
    <xf numFmtId="171" fontId="0" fillId="2" borderId="46" xfId="53" applyFont="1" applyFill="1" applyBorder="1" applyAlignment="1">
      <alignment horizontal="center" vertical="center"/>
    </xf>
    <xf numFmtId="197" fontId="0" fillId="2" borderId="17" xfId="0" applyNumberFormat="1" applyFont="1" applyFill="1" applyBorder="1" applyAlignment="1">
      <alignment horizontal="center" vertical="center"/>
    </xf>
    <xf numFmtId="171" fontId="0" fillId="2" borderId="22" xfId="53" applyFont="1" applyFill="1" applyBorder="1" applyAlignment="1">
      <alignment horizontal="center" vertical="center"/>
    </xf>
    <xf numFmtId="171" fontId="0" fillId="2" borderId="36" xfId="53" applyFont="1" applyFill="1" applyBorder="1" applyAlignment="1">
      <alignment horizontal="center" vertical="center"/>
    </xf>
    <xf numFmtId="9" fontId="0" fillId="2" borderId="17" xfId="0" applyNumberFormat="1" applyFont="1" applyFill="1" applyBorder="1" applyAlignment="1">
      <alignment horizontal="center" vertical="center"/>
    </xf>
    <xf numFmtId="0" fontId="35" fillId="2" borderId="17" xfId="57" applyFont="1" applyFill="1" applyBorder="1" applyAlignment="1">
      <alignment vertical="top" wrapText="1"/>
      <protection/>
    </xf>
    <xf numFmtId="10" fontId="0" fillId="2" borderId="17" xfId="0" applyNumberFormat="1" applyFont="1" applyFill="1" applyBorder="1" applyAlignment="1">
      <alignment horizontal="center" vertical="center" wrapText="1"/>
    </xf>
    <xf numFmtId="10" fontId="0" fillId="2" borderId="17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7" xfId="57" applyFont="1" applyFill="1" applyBorder="1" applyAlignment="1">
      <alignment vertical="top" wrapText="1"/>
      <protection/>
    </xf>
    <xf numFmtId="0" fontId="35" fillId="2" borderId="30" xfId="57" applyFont="1" applyFill="1" applyBorder="1" applyAlignment="1">
      <alignment vertical="top" wrapText="1"/>
      <protection/>
    </xf>
    <xf numFmtId="10" fontId="0" fillId="2" borderId="30" xfId="0" applyNumberFormat="1" applyFont="1" applyFill="1" applyBorder="1" applyAlignment="1">
      <alignment horizontal="center" vertical="center"/>
    </xf>
    <xf numFmtId="10" fontId="0" fillId="2" borderId="30" xfId="0" applyNumberFormat="1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10" fontId="0" fillId="2" borderId="22" xfId="0" applyNumberFormat="1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vertical="center" wrapText="1"/>
    </xf>
    <xf numFmtId="10" fontId="36" fillId="2" borderId="22" xfId="0" applyNumberFormat="1" applyFont="1" applyFill="1" applyBorder="1" applyAlignment="1">
      <alignment horizontal="center" vertical="center"/>
    </xf>
    <xf numFmtId="9" fontId="36" fillId="2" borderId="22" xfId="0" applyNumberFormat="1" applyFont="1" applyFill="1" applyBorder="1" applyAlignment="1">
      <alignment horizontal="center" vertical="center"/>
    </xf>
    <xf numFmtId="0" fontId="36" fillId="2" borderId="17" xfId="0" applyFont="1" applyFill="1" applyBorder="1" applyAlignment="1">
      <alignment vertical="center" wrapText="1"/>
    </xf>
    <xf numFmtId="10" fontId="36" fillId="2" borderId="17" xfId="0" applyNumberFormat="1" applyFont="1" applyFill="1" applyBorder="1" applyAlignment="1">
      <alignment horizontal="center" vertical="center"/>
    </xf>
    <xf numFmtId="9" fontId="36" fillId="2" borderId="17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9" fontId="0" fillId="2" borderId="30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top"/>
    </xf>
    <xf numFmtId="9" fontId="0" fillId="2" borderId="22" xfId="0" applyNumberFormat="1" applyFont="1" applyFill="1" applyBorder="1" applyAlignment="1">
      <alignment horizontal="center" vertical="center"/>
    </xf>
    <xf numFmtId="10" fontId="0" fillId="2" borderId="22" xfId="0" applyNumberFormat="1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top"/>
    </xf>
    <xf numFmtId="2" fontId="0" fillId="2" borderId="17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justify" vertical="top"/>
    </xf>
    <xf numFmtId="0" fontId="0" fillId="2" borderId="30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justify" vertical="top" wrapText="1"/>
    </xf>
    <xf numFmtId="9" fontId="0" fillId="2" borderId="17" xfId="0" applyNumberFormat="1" applyFont="1" applyFill="1" applyBorder="1" applyAlignment="1">
      <alignment horizontal="center" vertical="center" wrapText="1"/>
    </xf>
    <xf numFmtId="171" fontId="0" fillId="2" borderId="17" xfId="53" applyNumberFormat="1" applyFont="1" applyFill="1" applyBorder="1" applyAlignment="1">
      <alignment vertical="center" wrapText="1"/>
    </xf>
    <xf numFmtId="0" fontId="0" fillId="2" borderId="17" xfId="60" applyNumberFormat="1" applyFont="1" applyFill="1" applyBorder="1" applyAlignment="1">
      <alignment horizontal="justify" vertical="top" wrapText="1"/>
      <protection/>
    </xf>
    <xf numFmtId="43" fontId="0" fillId="2" borderId="17" xfId="51" applyNumberFormat="1" applyFont="1" applyFill="1" applyBorder="1" applyAlignment="1">
      <alignment vertical="center" wrapText="1"/>
    </xf>
    <xf numFmtId="0" fontId="0" fillId="2" borderId="17" xfId="0" applyNumberFormat="1" applyFont="1" applyFill="1" applyBorder="1" applyAlignment="1">
      <alignment horizontal="justify" vertical="top" wrapText="1"/>
    </xf>
    <xf numFmtId="171" fontId="0" fillId="2" borderId="17" xfId="51" applyNumberFormat="1" applyFont="1" applyFill="1" applyBorder="1" applyAlignment="1">
      <alignment vertical="center" wrapText="1"/>
    </xf>
    <xf numFmtId="0" fontId="0" fillId="2" borderId="17" xfId="60" applyFont="1" applyFill="1" applyBorder="1" applyAlignment="1">
      <alignment horizontal="justify" vertical="top" wrapText="1"/>
      <protection/>
    </xf>
    <xf numFmtId="0" fontId="0" fillId="2" borderId="24" xfId="60" applyNumberFormat="1" applyFont="1" applyFill="1" applyBorder="1" applyAlignment="1">
      <alignment horizontal="justify" vertical="top" wrapText="1"/>
      <protection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vertical="center"/>
    </xf>
    <xf numFmtId="0" fontId="0" fillId="2" borderId="17" xfId="57" applyFont="1" applyFill="1" applyBorder="1" applyAlignment="1">
      <alignment vertical="center" wrapText="1"/>
      <protection/>
    </xf>
    <xf numFmtId="0" fontId="0" fillId="2" borderId="17" xfId="57" applyFont="1" applyFill="1" applyBorder="1" applyAlignment="1">
      <alignment horizontal="center" vertical="center"/>
      <protection/>
    </xf>
    <xf numFmtId="9" fontId="0" fillId="2" borderId="17" xfId="57" applyNumberFormat="1" applyFont="1" applyFill="1" applyBorder="1" applyAlignment="1">
      <alignment vertical="center"/>
      <protection/>
    </xf>
    <xf numFmtId="9" fontId="0" fillId="2" borderId="17" xfId="57" applyNumberFormat="1" applyFont="1" applyFill="1" applyBorder="1" applyAlignment="1">
      <alignment horizontal="center" vertical="center"/>
      <protection/>
    </xf>
    <xf numFmtId="43" fontId="0" fillId="2" borderId="17" xfId="49" applyNumberFormat="1" applyFont="1" applyFill="1" applyBorder="1" applyAlignment="1">
      <alignment horizontal="center" vertical="center"/>
    </xf>
    <xf numFmtId="43" fontId="0" fillId="2" borderId="17" xfId="49" applyNumberFormat="1" applyFont="1" applyFill="1" applyBorder="1" applyAlignment="1">
      <alignment vertical="center"/>
    </xf>
    <xf numFmtId="0" fontId="26" fillId="2" borderId="17" xfId="0" applyFont="1" applyFill="1" applyBorder="1" applyAlignment="1">
      <alignment horizontal="justify" vertical="top"/>
    </xf>
    <xf numFmtId="201" fontId="26" fillId="2" borderId="17" xfId="0" applyNumberFormat="1" applyFont="1" applyFill="1" applyBorder="1" applyAlignment="1">
      <alignment horizontal="justify"/>
    </xf>
    <xf numFmtId="9" fontId="26" fillId="2" borderId="17" xfId="0" applyNumberFormat="1" applyFont="1" applyFill="1" applyBorder="1" applyAlignment="1">
      <alignment horizontal="center" vertical="center" wrapText="1"/>
    </xf>
    <xf numFmtId="43" fontId="26" fillId="2" borderId="17" xfId="49" applyNumberFormat="1" applyFont="1" applyFill="1" applyBorder="1" applyAlignment="1">
      <alignment horizontal="right" vertical="center"/>
    </xf>
    <xf numFmtId="0" fontId="0" fillId="2" borderId="17" xfId="0" applyFont="1" applyFill="1" applyBorder="1" applyAlignment="1">
      <alignment horizontal="justify"/>
    </xf>
    <xf numFmtId="10" fontId="0" fillId="2" borderId="17" xfId="0" applyNumberFormat="1" applyFont="1" applyFill="1" applyBorder="1" applyAlignment="1">
      <alignment horizontal="justify"/>
    </xf>
    <xf numFmtId="9" fontId="13" fillId="2" borderId="17" xfId="0" applyNumberFormat="1" applyFont="1" applyFill="1" applyBorder="1" applyAlignment="1">
      <alignment horizontal="center" vertical="center"/>
    </xf>
    <xf numFmtId="0" fontId="0" fillId="2" borderId="17" xfId="59" applyFont="1" applyFill="1" applyBorder="1" applyAlignment="1">
      <alignment horizontal="justify" vertical="center"/>
      <protection/>
    </xf>
    <xf numFmtId="10" fontId="26" fillId="2" borderId="17" xfId="0" applyNumberFormat="1" applyFont="1" applyFill="1" applyBorder="1" applyAlignment="1">
      <alignment horizontal="justify" vertical="top"/>
    </xf>
    <xf numFmtId="9" fontId="37" fillId="2" borderId="17" xfId="0" applyNumberFormat="1" applyFont="1" applyFill="1" applyBorder="1" applyAlignment="1">
      <alignment horizontal="center" vertical="center"/>
    </xf>
    <xf numFmtId="10" fontId="0" fillId="2" borderId="17" xfId="0" applyNumberFormat="1" applyFont="1" applyFill="1" applyBorder="1" applyAlignment="1">
      <alignment horizontal="justify" vertical="top"/>
    </xf>
    <xf numFmtId="0" fontId="0" fillId="2" borderId="17" xfId="0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right" vertical="center"/>
    </xf>
    <xf numFmtId="0" fontId="34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wrapText="1"/>
    </xf>
    <xf numFmtId="10" fontId="0" fillId="2" borderId="17" xfId="0" applyNumberFormat="1" applyFont="1" applyFill="1" applyBorder="1" applyAlignment="1">
      <alignment horizontal="justify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7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horizontal="center" vertical="top"/>
    </xf>
    <xf numFmtId="10" fontId="0" fillId="2" borderId="17" xfId="0" applyNumberFormat="1" applyFont="1" applyFill="1" applyBorder="1" applyAlignment="1">
      <alignment horizontal="justify" vertical="top" wrapText="1"/>
    </xf>
    <xf numFmtId="0" fontId="13" fillId="2" borderId="17" xfId="0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justify" vertical="top"/>
    </xf>
    <xf numFmtId="10" fontId="0" fillId="2" borderId="17" xfId="0" applyNumberFormat="1" applyFont="1" applyFill="1" applyBorder="1" applyAlignment="1">
      <alignment horizontal="center" vertical="top"/>
    </xf>
    <xf numFmtId="183" fontId="0" fillId="2" borderId="1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/>
    </xf>
    <xf numFmtId="0" fontId="0" fillId="2" borderId="20" xfId="0" applyFont="1" applyFill="1" applyBorder="1" applyAlignment="1">
      <alignment horizontal="justify" vertical="top" wrapText="1"/>
    </xf>
    <xf numFmtId="200" fontId="0" fillId="2" borderId="17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7" xfId="0" applyNumberFormat="1" applyFont="1" applyFill="1" applyBorder="1" applyAlignment="1">
      <alignment horizontal="center" vertical="center"/>
    </xf>
    <xf numFmtId="0" fontId="0" fillId="2" borderId="17" xfId="61" applyFont="1" applyFill="1" applyBorder="1" applyAlignment="1">
      <alignment horizontal="center" vertical="center"/>
      <protection/>
    </xf>
    <xf numFmtId="0" fontId="0" fillId="2" borderId="0" xfId="58" applyFont="1" applyFill="1" applyBorder="1">
      <alignment/>
      <protection/>
    </xf>
    <xf numFmtId="2" fontId="0" fillId="2" borderId="0" xfId="58" applyNumberFormat="1" applyFont="1" applyFill="1" applyBorder="1">
      <alignment/>
      <protection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vertical="center"/>
    </xf>
    <xf numFmtId="0" fontId="11" fillId="25" borderId="0" xfId="0" applyFont="1" applyFill="1" applyAlignment="1">
      <alignment/>
    </xf>
    <xf numFmtId="2" fontId="3" fillId="25" borderId="13" xfId="0" applyNumberFormat="1" applyFont="1" applyFill="1" applyBorder="1" applyAlignment="1">
      <alignment horizontal="center" vertical="center" wrapText="1"/>
    </xf>
    <xf numFmtId="0" fontId="3" fillId="25" borderId="71" xfId="0" applyFont="1" applyFill="1" applyBorder="1" applyAlignment="1">
      <alignment horizontal="center" vertical="center" wrapText="1"/>
    </xf>
    <xf numFmtId="0" fontId="3" fillId="25" borderId="72" xfId="0" applyFont="1" applyFill="1" applyBorder="1" applyAlignment="1">
      <alignment horizontal="center" vertical="center" wrapText="1"/>
    </xf>
    <xf numFmtId="0" fontId="3" fillId="25" borderId="83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/>
    </xf>
    <xf numFmtId="0" fontId="3" fillId="25" borderId="40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" fillId="9" borderId="22" xfId="0" applyFont="1" applyFill="1" applyBorder="1" applyAlignment="1">
      <alignment horizontal="center" vertical="center" textRotation="90" wrapText="1"/>
    </xf>
    <xf numFmtId="0" fontId="3" fillId="9" borderId="17" xfId="0" applyFont="1" applyFill="1" applyBorder="1" applyAlignment="1">
      <alignment horizontal="center" vertical="center" textRotation="90" wrapText="1"/>
    </xf>
    <xf numFmtId="0" fontId="3" fillId="9" borderId="13" xfId="0" applyFont="1" applyFill="1" applyBorder="1" applyAlignment="1">
      <alignment horizontal="center" vertical="center" textRotation="90" wrapText="1"/>
    </xf>
    <xf numFmtId="0" fontId="3" fillId="9" borderId="74" xfId="0" applyFont="1" applyFill="1" applyBorder="1" applyAlignment="1">
      <alignment horizontal="center" vertical="center" wrapText="1"/>
    </xf>
    <xf numFmtId="0" fontId="3" fillId="9" borderId="75" xfId="0" applyFont="1" applyFill="1" applyBorder="1" applyAlignment="1">
      <alignment horizontal="center" vertical="center" wrapText="1"/>
    </xf>
    <xf numFmtId="0" fontId="3" fillId="9" borderId="7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textRotation="90" wrapText="1"/>
    </xf>
    <xf numFmtId="0" fontId="3" fillId="9" borderId="28" xfId="0" applyFont="1" applyFill="1" applyBorder="1" applyAlignment="1">
      <alignment horizontal="center" vertical="center" textRotation="90" wrapText="1"/>
    </xf>
    <xf numFmtId="0" fontId="3" fillId="9" borderId="62" xfId="0" applyFont="1" applyFill="1" applyBorder="1" applyAlignment="1">
      <alignment horizontal="center" vertical="center" textRotation="90" wrapText="1"/>
    </xf>
    <xf numFmtId="2" fontId="3" fillId="9" borderId="22" xfId="0" applyNumberFormat="1" applyFont="1" applyFill="1" applyBorder="1" applyAlignment="1">
      <alignment horizontal="center" vertical="center" wrapText="1"/>
    </xf>
    <xf numFmtId="2" fontId="3" fillId="9" borderId="17" xfId="0" applyNumberFormat="1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80" xfId="0" applyFont="1" applyFill="1" applyBorder="1" applyAlignment="1">
      <alignment horizontal="center" vertical="center" textRotation="90" wrapText="1"/>
    </xf>
    <xf numFmtId="2" fontId="2" fillId="2" borderId="66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64" xfId="0" applyFont="1" applyFill="1" applyBorder="1" applyAlignment="1">
      <alignment horizontal="center" vertical="center" textRotation="90" wrapText="1"/>
    </xf>
    <xf numFmtId="2" fontId="2" fillId="2" borderId="81" xfId="0" applyNumberFormat="1" applyFont="1" applyFill="1" applyBorder="1" applyAlignment="1">
      <alignment horizontal="center" vertical="center"/>
    </xf>
    <xf numFmtId="179" fontId="2" fillId="2" borderId="17" xfId="49" applyNumberFormat="1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 textRotation="90" wrapText="1"/>
    </xf>
    <xf numFmtId="0" fontId="2" fillId="2" borderId="66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14" fillId="2" borderId="86" xfId="0" applyFont="1" applyFill="1" applyBorder="1" applyAlignment="1">
      <alignment horizontal="center" vertical="center" textRotation="90" wrapText="1"/>
    </xf>
    <xf numFmtId="0" fontId="14" fillId="2" borderId="41" xfId="0" applyFont="1" applyFill="1" applyBorder="1" applyAlignment="1">
      <alignment horizontal="center" vertical="center" textRotation="90" wrapText="1"/>
    </xf>
    <xf numFmtId="0" fontId="14" fillId="2" borderId="80" xfId="0" applyFont="1" applyFill="1" applyBorder="1" applyAlignment="1">
      <alignment horizontal="center" vertical="center" textRotation="90" wrapText="1"/>
    </xf>
    <xf numFmtId="2" fontId="16" fillId="2" borderId="86" xfId="0" applyNumberFormat="1" applyFont="1" applyFill="1" applyBorder="1" applyAlignment="1">
      <alignment horizontal="center" vertical="center" textRotation="90"/>
    </xf>
    <xf numFmtId="2" fontId="16" fillId="2" borderId="41" xfId="0" applyNumberFormat="1" applyFont="1" applyFill="1" applyBorder="1" applyAlignment="1">
      <alignment horizontal="center" vertical="center" textRotation="90"/>
    </xf>
    <xf numFmtId="2" fontId="16" fillId="2" borderId="80" xfId="0" applyNumberFormat="1" applyFont="1" applyFill="1" applyBorder="1" applyAlignment="1">
      <alignment horizontal="center" vertical="center" textRotation="90"/>
    </xf>
    <xf numFmtId="0" fontId="3" fillId="2" borderId="86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3" fillId="2" borderId="80" xfId="0" applyFont="1" applyFill="1" applyBorder="1" applyAlignment="1">
      <alignment horizontal="center" vertical="center" textRotation="90" wrapText="1"/>
    </xf>
    <xf numFmtId="4" fontId="2" fillId="2" borderId="86" xfId="0" applyNumberFormat="1" applyFont="1" applyFill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 vertical="center"/>
    </xf>
    <xf numFmtId="4" fontId="2" fillId="2" borderId="80" xfId="0" applyNumberFormat="1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 textRotation="90" wrapText="1"/>
    </xf>
    <xf numFmtId="0" fontId="3" fillId="2" borderId="66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179" fontId="2" fillId="2" borderId="86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0" fontId="3" fillId="2" borderId="80" xfId="0" applyFont="1" applyFill="1" applyBorder="1" applyAlignment="1">
      <alignment horizontal="center" vertical="center" textRotation="90"/>
    </xf>
    <xf numFmtId="2" fontId="2" fillId="2" borderId="86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2" fillId="2" borderId="80" xfId="0" applyNumberFormat="1" applyFont="1" applyFill="1" applyBorder="1" applyAlignment="1">
      <alignment horizontal="center" vertical="center"/>
    </xf>
    <xf numFmtId="179" fontId="2" fillId="2" borderId="81" xfId="49" applyNumberFormat="1" applyFont="1" applyFill="1" applyBorder="1" applyAlignment="1">
      <alignment horizontal="center" vertical="center"/>
    </xf>
    <xf numFmtId="179" fontId="2" fillId="2" borderId="66" xfId="49" applyNumberFormat="1" applyFont="1" applyFill="1" applyBorder="1" applyAlignment="1">
      <alignment horizontal="center" vertical="center"/>
    </xf>
    <xf numFmtId="179" fontId="2" fillId="2" borderId="11" xfId="49" applyNumberFormat="1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textRotation="90"/>
    </xf>
    <xf numFmtId="0" fontId="3" fillId="9" borderId="28" xfId="0" applyFont="1" applyFill="1" applyBorder="1" applyAlignment="1">
      <alignment horizontal="center" vertical="center" textRotation="90"/>
    </xf>
    <xf numFmtId="0" fontId="3" fillId="9" borderId="62" xfId="0" applyFont="1" applyFill="1" applyBorder="1" applyAlignment="1">
      <alignment horizontal="center" vertical="center" textRotation="90"/>
    </xf>
    <xf numFmtId="0" fontId="3" fillId="9" borderId="86" xfId="0" applyFont="1" applyFill="1" applyBorder="1" applyAlignment="1">
      <alignment horizontal="center" vertical="center" textRotation="90" wrapText="1"/>
    </xf>
    <xf numFmtId="0" fontId="2" fillId="9" borderId="41" xfId="0" applyFont="1" applyFill="1" applyBorder="1" applyAlignment="1">
      <alignment horizontal="center" vertical="center" wrapText="1"/>
    </xf>
    <xf numFmtId="0" fontId="3" fillId="9" borderId="81" xfId="0" applyFont="1" applyFill="1" applyBorder="1" applyAlignment="1">
      <alignment horizontal="center" vertical="center" textRotation="90" wrapText="1"/>
    </xf>
    <xf numFmtId="0" fontId="3" fillId="9" borderId="85" xfId="0" applyFont="1" applyFill="1" applyBorder="1" applyAlignment="1">
      <alignment horizontal="center" vertical="center" textRotation="90" wrapText="1"/>
    </xf>
    <xf numFmtId="0" fontId="3" fillId="9" borderId="66" xfId="0" applyFont="1" applyFill="1" applyBorder="1" applyAlignment="1">
      <alignment horizontal="center" vertical="center" textRotation="90" wrapText="1"/>
    </xf>
    <xf numFmtId="0" fontId="3" fillId="9" borderId="37" xfId="0" applyFont="1" applyFill="1" applyBorder="1" applyAlignment="1">
      <alignment horizontal="center" vertical="center" textRotation="90" wrapText="1"/>
    </xf>
    <xf numFmtId="0" fontId="3" fillId="9" borderId="86" xfId="0" applyFont="1" applyFill="1" applyBorder="1" applyAlignment="1">
      <alignment horizontal="center" vertical="center" textRotation="90"/>
    </xf>
    <xf numFmtId="0" fontId="3" fillId="9" borderId="41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8" xfId="0" applyFont="1" applyFill="1" applyBorder="1" applyAlignment="1">
      <alignment horizontal="center" vertical="center" textRotation="90" wrapText="1"/>
    </xf>
    <xf numFmtId="0" fontId="3" fillId="3" borderId="62" xfId="0" applyFont="1" applyFill="1" applyBorder="1" applyAlignment="1">
      <alignment horizontal="center" vertical="center" textRotation="90" wrapText="1"/>
    </xf>
    <xf numFmtId="0" fontId="3" fillId="3" borderId="22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" fillId="3" borderId="81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textRotation="90" wrapText="1"/>
    </xf>
    <xf numFmtId="0" fontId="14" fillId="0" borderId="80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86" xfId="0" applyFont="1" applyFill="1" applyBorder="1" applyAlignment="1">
      <alignment horizontal="center" vertical="center" textRotation="90" wrapText="1"/>
    </xf>
    <xf numFmtId="0" fontId="0" fillId="3" borderId="41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3" fillId="3" borderId="81" xfId="0" applyFont="1" applyFill="1" applyBorder="1" applyAlignment="1">
      <alignment horizontal="center" vertical="center" textRotation="90" wrapText="1"/>
    </xf>
    <xf numFmtId="0" fontId="3" fillId="3" borderId="85" xfId="0" applyFont="1" applyFill="1" applyBorder="1" applyAlignment="1">
      <alignment horizontal="center" vertical="center" textRotation="90" wrapText="1"/>
    </xf>
    <xf numFmtId="0" fontId="3" fillId="3" borderId="66" xfId="0" applyFont="1" applyFill="1" applyBorder="1" applyAlignment="1">
      <alignment horizontal="center" vertical="center" textRotation="90" wrapText="1"/>
    </xf>
    <xf numFmtId="0" fontId="3" fillId="3" borderId="37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70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3" fillId="3" borderId="86" xfId="0" applyFont="1" applyFill="1" applyBorder="1" applyAlignment="1">
      <alignment horizontal="center" vertical="center" textRotation="90"/>
    </xf>
    <xf numFmtId="0" fontId="3" fillId="3" borderId="41" xfId="0" applyFont="1" applyFill="1" applyBorder="1" applyAlignment="1">
      <alignment horizontal="center" vertical="center" textRotation="90"/>
    </xf>
    <xf numFmtId="0" fontId="3" fillId="3" borderId="80" xfId="0" applyFont="1" applyFill="1" applyBorder="1" applyAlignment="1">
      <alignment horizontal="center" vertical="center" textRotation="90"/>
    </xf>
    <xf numFmtId="0" fontId="3" fillId="3" borderId="3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textRotation="90" wrapText="1"/>
    </xf>
    <xf numFmtId="0" fontId="3" fillId="3" borderId="80" xfId="0" applyFont="1" applyFill="1" applyBorder="1" applyAlignment="1">
      <alignment horizontal="center" vertical="center" textRotation="90" wrapText="1"/>
    </xf>
    <xf numFmtId="2" fontId="15" fillId="0" borderId="41" xfId="0" applyNumberFormat="1" applyFont="1" applyBorder="1" applyAlignment="1">
      <alignment horizontal="center" vertical="center" textRotation="90" wrapText="1"/>
    </xf>
    <xf numFmtId="2" fontId="15" fillId="0" borderId="80" xfId="0" applyNumberFormat="1" applyFont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textRotation="90" wrapText="1"/>
    </xf>
    <xf numFmtId="0" fontId="9" fillId="2" borderId="43" xfId="0" applyFont="1" applyFill="1" applyBorder="1" applyAlignment="1">
      <alignment horizontal="center" vertical="center" textRotation="90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textRotation="90" wrapText="1"/>
    </xf>
    <xf numFmtId="0" fontId="9" fillId="2" borderId="80" xfId="0" applyFont="1" applyFill="1" applyBorder="1" applyAlignment="1">
      <alignment horizontal="center" vertical="center" textRotation="90" wrapText="1"/>
    </xf>
    <xf numFmtId="0" fontId="9" fillId="2" borderId="81" xfId="0" applyFont="1" applyFill="1" applyBorder="1" applyAlignment="1">
      <alignment horizontal="center" vertical="center" wrapText="1"/>
    </xf>
    <xf numFmtId="0" fontId="0" fillId="2" borderId="80" xfId="0" applyFill="1" applyBorder="1" applyAlignment="1">
      <alignment/>
    </xf>
    <xf numFmtId="2" fontId="9" fillId="2" borderId="86" xfId="0" applyNumberFormat="1" applyFont="1" applyFill="1" applyBorder="1" applyAlignment="1">
      <alignment horizontal="center" vertical="center" wrapText="1"/>
    </xf>
    <xf numFmtId="0" fontId="9" fillId="2" borderId="86" xfId="0" applyFont="1" applyFill="1" applyBorder="1" applyAlignment="1">
      <alignment horizontal="center" vertical="center" textRotation="90" wrapText="1"/>
    </xf>
    <xf numFmtId="2" fontId="9" fillId="2" borderId="81" xfId="0" applyNumberFormat="1" applyFont="1" applyFill="1" applyBorder="1" applyAlignment="1">
      <alignment horizontal="center" vertical="center" wrapText="1"/>
    </xf>
    <xf numFmtId="2" fontId="9" fillId="2" borderId="84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74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2" fontId="0" fillId="2" borderId="27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9" fillId="2" borderId="75" xfId="0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  <xf numFmtId="2" fontId="2" fillId="2" borderId="74" xfId="0" applyNumberFormat="1" applyFont="1" applyFill="1" applyBorder="1" applyAlignment="1">
      <alignment horizontal="center" vertical="center"/>
    </xf>
    <xf numFmtId="2" fontId="2" fillId="2" borderId="75" xfId="0" applyNumberFormat="1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 textRotation="90" wrapText="1"/>
    </xf>
    <xf numFmtId="0" fontId="2" fillId="2" borderId="75" xfId="0" applyFont="1" applyFill="1" applyBorder="1" applyAlignment="1">
      <alignment horizontal="center" vertical="center" textRotation="90" wrapText="1"/>
    </xf>
    <xf numFmtId="0" fontId="2" fillId="2" borderId="76" xfId="0" applyFont="1" applyFill="1" applyBorder="1" applyAlignment="1">
      <alignment horizontal="center" vertical="center" textRotation="90" wrapText="1"/>
    </xf>
    <xf numFmtId="0" fontId="0" fillId="2" borderId="81" xfId="0" applyFill="1" applyBorder="1" applyAlignment="1">
      <alignment horizontal="center" vertical="center" textRotation="90"/>
    </xf>
    <xf numFmtId="0" fontId="0" fillId="2" borderId="85" xfId="0" applyFill="1" applyBorder="1" applyAlignment="1">
      <alignment horizontal="center" vertical="center" textRotation="90"/>
    </xf>
    <xf numFmtId="0" fontId="0" fillId="2" borderId="66" xfId="0" applyFill="1" applyBorder="1" applyAlignment="1">
      <alignment horizontal="center" vertical="center" textRotation="90"/>
    </xf>
    <xf numFmtId="0" fontId="0" fillId="2" borderId="37" xfId="0" applyFill="1" applyBorder="1" applyAlignment="1">
      <alignment horizontal="center" vertical="center" textRotation="90"/>
    </xf>
    <xf numFmtId="0" fontId="0" fillId="2" borderId="11" xfId="0" applyFill="1" applyBorder="1" applyAlignment="1">
      <alignment horizontal="center" vertical="center" textRotation="90"/>
    </xf>
    <xf numFmtId="0" fontId="0" fillId="2" borderId="70" xfId="0" applyFill="1" applyBorder="1" applyAlignment="1">
      <alignment horizontal="center" vertical="center" textRotation="90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182" fontId="2" fillId="2" borderId="41" xfId="0" applyNumberFormat="1" applyFont="1" applyFill="1" applyBorder="1" applyAlignment="1">
      <alignment horizontal="center" vertical="center" wrapText="1"/>
    </xf>
    <xf numFmtId="182" fontId="2" fillId="2" borderId="80" xfId="0" applyNumberFormat="1" applyFont="1" applyFill="1" applyBorder="1" applyAlignment="1">
      <alignment horizontal="center" vertical="center" wrapText="1"/>
    </xf>
    <xf numFmtId="0" fontId="0" fillId="2" borderId="41" xfId="0" applyFill="1" applyBorder="1" applyAlignment="1">
      <alignment/>
    </xf>
    <xf numFmtId="2" fontId="2" fillId="2" borderId="81" xfId="0" applyNumberFormat="1" applyFont="1" applyFill="1" applyBorder="1" applyAlignment="1">
      <alignment horizontal="center" vertical="center" wrapText="1"/>
    </xf>
    <xf numFmtId="2" fontId="2" fillId="2" borderId="66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182" fontId="24" fillId="2" borderId="86" xfId="0" applyNumberFormat="1" applyFont="1" applyFill="1" applyBorder="1" applyAlignment="1">
      <alignment horizontal="center" vertical="center" wrapText="1"/>
    </xf>
    <xf numFmtId="182" fontId="24" fillId="2" borderId="41" xfId="0" applyNumberFormat="1" applyFont="1" applyFill="1" applyBorder="1" applyAlignment="1">
      <alignment horizontal="center" vertical="center" wrapText="1"/>
    </xf>
    <xf numFmtId="182" fontId="24" fillId="2" borderId="80" xfId="0" applyNumberFormat="1" applyFont="1" applyFill="1" applyBorder="1" applyAlignment="1">
      <alignment horizontal="center" vertical="center" wrapText="1"/>
    </xf>
    <xf numFmtId="182" fontId="2" fillId="2" borderId="81" xfId="0" applyNumberFormat="1" applyFont="1" applyFill="1" applyBorder="1" applyAlignment="1">
      <alignment horizontal="center" vertical="center" wrapText="1"/>
    </xf>
    <xf numFmtId="182" fontId="2" fillId="2" borderId="66" xfId="0" applyNumberFormat="1" applyFont="1" applyFill="1" applyBorder="1" applyAlignment="1">
      <alignment horizontal="center" vertical="center" wrapText="1"/>
    </xf>
    <xf numFmtId="182" fontId="2" fillId="2" borderId="11" xfId="0" applyNumberFormat="1" applyFont="1" applyFill="1" applyBorder="1" applyAlignment="1">
      <alignment horizontal="center" vertical="center" wrapText="1"/>
    </xf>
    <xf numFmtId="0" fontId="21" fillId="2" borderId="81" xfId="0" applyFont="1" applyFill="1" applyBorder="1" applyAlignment="1">
      <alignment horizontal="center" vertical="center" textRotation="90"/>
    </xf>
    <xf numFmtId="0" fontId="21" fillId="2" borderId="85" xfId="0" applyFont="1" applyFill="1" applyBorder="1" applyAlignment="1">
      <alignment/>
    </xf>
    <xf numFmtId="0" fontId="21" fillId="2" borderId="66" xfId="0" applyFont="1" applyFill="1" applyBorder="1" applyAlignment="1">
      <alignment/>
    </xf>
    <xf numFmtId="0" fontId="21" fillId="2" borderId="37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70" xfId="0" applyFont="1" applyFill="1" applyBorder="1" applyAlignment="1">
      <alignment/>
    </xf>
    <xf numFmtId="2" fontId="2" fillId="2" borderId="86" xfId="0" applyNumberFormat="1" applyFont="1" applyFill="1" applyBorder="1" applyAlignment="1">
      <alignment horizontal="center" vertical="center" wrapText="1"/>
    </xf>
    <xf numFmtId="2" fontId="2" fillId="2" borderId="41" xfId="0" applyNumberFormat="1" applyFont="1" applyFill="1" applyBorder="1" applyAlignment="1">
      <alignment horizontal="center" vertical="center" wrapText="1"/>
    </xf>
    <xf numFmtId="2" fontId="2" fillId="2" borderId="80" xfId="0" applyNumberFormat="1" applyFont="1" applyFill="1" applyBorder="1" applyAlignment="1">
      <alignment horizontal="center" vertical="center" wrapText="1"/>
    </xf>
    <xf numFmtId="0" fontId="3" fillId="25" borderId="74" xfId="0" applyFont="1" applyFill="1" applyBorder="1" applyAlignment="1">
      <alignment horizontal="center" vertical="center" wrapText="1"/>
    </xf>
    <xf numFmtId="0" fontId="3" fillId="25" borderId="75" xfId="0" applyFont="1" applyFill="1" applyBorder="1" applyAlignment="1">
      <alignment horizontal="center" vertical="center" wrapText="1"/>
    </xf>
    <xf numFmtId="0" fontId="3" fillId="25" borderId="76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textRotation="90" wrapText="1"/>
    </xf>
    <xf numFmtId="0" fontId="3" fillId="25" borderId="28" xfId="0" applyFont="1" applyFill="1" applyBorder="1" applyAlignment="1">
      <alignment horizontal="center" vertical="center" textRotation="90" wrapText="1"/>
    </xf>
    <xf numFmtId="0" fontId="3" fillId="25" borderId="62" xfId="0" applyFont="1" applyFill="1" applyBorder="1" applyAlignment="1">
      <alignment horizontal="center" vertical="center" textRotation="90" wrapText="1"/>
    </xf>
    <xf numFmtId="0" fontId="3" fillId="25" borderId="22" xfId="0" applyFont="1" applyFill="1" applyBorder="1" applyAlignment="1">
      <alignment horizontal="center" vertical="center" textRotation="90" wrapText="1"/>
    </xf>
    <xf numFmtId="0" fontId="3" fillId="25" borderId="17" xfId="0" applyFont="1" applyFill="1" applyBorder="1" applyAlignment="1">
      <alignment horizontal="center" vertical="center" textRotation="90" wrapText="1"/>
    </xf>
    <xf numFmtId="0" fontId="3" fillId="25" borderId="13" xfId="0" applyFont="1" applyFill="1" applyBorder="1" applyAlignment="1">
      <alignment horizontal="center" vertical="center" textRotation="90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2" fontId="3" fillId="25" borderId="22" xfId="0" applyNumberFormat="1" applyFont="1" applyFill="1" applyBorder="1" applyAlignment="1">
      <alignment horizontal="center" vertical="center" wrapText="1"/>
    </xf>
    <xf numFmtId="2" fontId="3" fillId="25" borderId="17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6" xfId="0" applyFont="1" applyFill="1" applyBorder="1" applyAlignment="1">
      <alignment horizontal="center" vertical="center" textRotation="90" wrapText="1"/>
    </xf>
    <xf numFmtId="0" fontId="13" fillId="2" borderId="41" xfId="0" applyFont="1" applyFill="1" applyBorder="1" applyAlignment="1">
      <alignment horizontal="center" vertical="center" textRotation="90" wrapText="1"/>
    </xf>
    <xf numFmtId="0" fontId="0" fillId="2" borderId="81" xfId="0" applyFont="1" applyFill="1" applyBorder="1" applyAlignment="1">
      <alignment horizontal="center" vertical="center" textRotation="90"/>
    </xf>
    <xf numFmtId="0" fontId="0" fillId="2" borderId="85" xfId="0" applyFont="1" applyFill="1" applyBorder="1" applyAlignment="1">
      <alignment horizontal="center" vertical="center" textRotation="90"/>
    </xf>
    <xf numFmtId="0" fontId="0" fillId="2" borderId="66" xfId="0" applyFont="1" applyFill="1" applyBorder="1" applyAlignment="1">
      <alignment horizontal="center" vertical="center" textRotation="90"/>
    </xf>
    <xf numFmtId="0" fontId="0" fillId="2" borderId="37" xfId="0" applyFont="1" applyFill="1" applyBorder="1" applyAlignment="1">
      <alignment horizontal="center" vertical="center" textRotation="90"/>
    </xf>
    <xf numFmtId="0" fontId="0" fillId="2" borderId="11" xfId="0" applyFont="1" applyFill="1" applyBorder="1" applyAlignment="1">
      <alignment horizontal="center" vertical="center" textRotation="90"/>
    </xf>
    <xf numFmtId="0" fontId="0" fillId="2" borderId="70" xfId="0" applyFont="1" applyFill="1" applyBorder="1" applyAlignment="1">
      <alignment horizontal="center" vertical="center" textRotation="90"/>
    </xf>
    <xf numFmtId="2" fontId="0" fillId="2" borderId="86" xfId="0" applyNumberFormat="1" applyFont="1" applyFill="1" applyBorder="1" applyAlignment="1">
      <alignment horizontal="center" vertical="center"/>
    </xf>
    <xf numFmtId="2" fontId="0" fillId="2" borderId="41" xfId="0" applyNumberFormat="1" applyFont="1" applyFill="1" applyBorder="1" applyAlignment="1">
      <alignment horizontal="center" vertical="center"/>
    </xf>
    <xf numFmtId="2" fontId="0" fillId="2" borderId="80" xfId="0" applyNumberFormat="1" applyFont="1" applyFill="1" applyBorder="1" applyAlignment="1">
      <alignment horizontal="center" vertical="center"/>
    </xf>
    <xf numFmtId="0" fontId="0" fillId="2" borderId="8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textRotation="90" wrapText="1"/>
    </xf>
    <xf numFmtId="0" fontId="26" fillId="2" borderId="85" xfId="0" applyFont="1" applyFill="1" applyBorder="1" applyAlignment="1">
      <alignment horizontal="center" vertical="center" textRotation="90" wrapText="1"/>
    </xf>
    <xf numFmtId="0" fontId="26" fillId="2" borderId="66" xfId="0" applyFont="1" applyFill="1" applyBorder="1" applyAlignment="1">
      <alignment horizontal="center" vertical="center" textRotation="90" wrapText="1"/>
    </xf>
    <xf numFmtId="0" fontId="26" fillId="2" borderId="37" xfId="0" applyFont="1" applyFill="1" applyBorder="1" applyAlignment="1">
      <alignment horizontal="center" vertical="center" textRotation="90" wrapText="1"/>
    </xf>
    <xf numFmtId="0" fontId="26" fillId="2" borderId="27" xfId="0" applyFont="1" applyFill="1" applyBorder="1" applyAlignment="1">
      <alignment horizontal="center" vertical="center" textRotation="90" wrapText="1"/>
    </xf>
    <xf numFmtId="0" fontId="26" fillId="2" borderId="28" xfId="0" applyFont="1" applyFill="1" applyBorder="1" applyAlignment="1">
      <alignment horizontal="center" vertical="center" textRotation="90" wrapText="1"/>
    </xf>
    <xf numFmtId="0" fontId="26" fillId="2" borderId="62" xfId="0" applyFont="1" applyFill="1" applyBorder="1" applyAlignment="1">
      <alignment horizontal="center" vertical="center" textRotation="90" wrapText="1"/>
    </xf>
    <xf numFmtId="4" fontId="26" fillId="2" borderId="74" xfId="0" applyNumberFormat="1" applyFont="1" applyFill="1" applyBorder="1" applyAlignment="1">
      <alignment horizontal="center" vertical="center" wrapText="1"/>
    </xf>
    <xf numFmtId="4" fontId="26" fillId="2" borderId="75" xfId="0" applyNumberFormat="1" applyFont="1" applyFill="1" applyBorder="1" applyAlignment="1">
      <alignment horizontal="center" vertical="center" wrapText="1"/>
    </xf>
    <xf numFmtId="4" fontId="26" fillId="2" borderId="76" xfId="0" applyNumberFormat="1" applyFont="1" applyFill="1" applyBorder="1" applyAlignment="1">
      <alignment horizontal="center" vertical="center" wrapText="1"/>
    </xf>
    <xf numFmtId="187" fontId="26" fillId="2" borderId="81" xfId="0" applyNumberFormat="1" applyFont="1" applyFill="1" applyBorder="1" applyAlignment="1">
      <alignment horizontal="center" vertical="center" wrapText="1"/>
    </xf>
    <xf numFmtId="187" fontId="26" fillId="2" borderId="66" xfId="0" applyNumberFormat="1" applyFont="1" applyFill="1" applyBorder="1" applyAlignment="1">
      <alignment horizontal="center" vertical="center" wrapText="1"/>
    </xf>
    <xf numFmtId="187" fontId="26" fillId="2" borderId="11" xfId="0" applyNumberFormat="1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textRotation="90"/>
    </xf>
    <xf numFmtId="0" fontId="0" fillId="2" borderId="0" xfId="0" applyFont="1" applyFill="1" applyBorder="1" applyAlignment="1">
      <alignment horizontal="center" vertical="center" textRotation="90"/>
    </xf>
    <xf numFmtId="0" fontId="0" fillId="2" borderId="64" xfId="0" applyFont="1" applyFill="1" applyBorder="1" applyAlignment="1">
      <alignment horizontal="center" vertical="center" textRotation="90"/>
    </xf>
    <xf numFmtId="0" fontId="26" fillId="2" borderId="86" xfId="0" applyFont="1" applyFill="1" applyBorder="1" applyAlignment="1">
      <alignment horizontal="center" vertical="center" textRotation="90" wrapText="1"/>
    </xf>
    <xf numFmtId="0" fontId="26" fillId="2" borderId="41" xfId="0" applyFont="1" applyFill="1" applyBorder="1" applyAlignment="1">
      <alignment horizontal="center" vertical="center" textRotation="90" wrapText="1"/>
    </xf>
    <xf numFmtId="0" fontId="26" fillId="2" borderId="80" xfId="0" applyFont="1" applyFill="1" applyBorder="1" applyAlignment="1">
      <alignment horizontal="center" vertical="center" textRotation="90" wrapText="1"/>
    </xf>
    <xf numFmtId="0" fontId="0" fillId="2" borderId="86" xfId="0" applyFont="1" applyFill="1" applyBorder="1" applyAlignment="1">
      <alignment horizontal="center" vertical="center" textRotation="90" wrapText="1"/>
    </xf>
    <xf numFmtId="0" fontId="0" fillId="2" borderId="80" xfId="0" applyFont="1" applyFill="1" applyBorder="1" applyAlignment="1">
      <alignment horizontal="center" vertical="center" textRotation="90" wrapText="1"/>
    </xf>
    <xf numFmtId="4" fontId="26" fillId="2" borderId="81" xfId="0" applyNumberFormat="1" applyFont="1" applyFill="1" applyBorder="1" applyAlignment="1">
      <alignment horizontal="center" vertical="center" wrapText="1"/>
    </xf>
    <xf numFmtId="4" fontId="26" fillId="2" borderId="66" xfId="0" applyNumberFormat="1" applyFont="1" applyFill="1" applyBorder="1" applyAlignment="1">
      <alignment horizontal="center" vertical="center" wrapText="1"/>
    </xf>
    <xf numFmtId="4" fontId="26" fillId="2" borderId="11" xfId="0" applyNumberFormat="1" applyFont="1" applyFill="1" applyBorder="1" applyAlignment="1">
      <alignment horizontal="center" vertical="center" wrapText="1"/>
    </xf>
    <xf numFmtId="2" fontId="26" fillId="2" borderId="81" xfId="0" applyNumberFormat="1" applyFont="1" applyFill="1" applyBorder="1" applyAlignment="1">
      <alignment horizontal="center" vertical="center" wrapText="1"/>
    </xf>
    <xf numFmtId="2" fontId="26" fillId="2" borderId="11" xfId="0" applyNumberFormat="1" applyFont="1" applyFill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center" vertical="center" textRotation="90" wrapText="1"/>
    </xf>
    <xf numFmtId="0" fontId="0" fillId="2" borderId="37" xfId="0" applyFont="1" applyFill="1" applyBorder="1" applyAlignment="1">
      <alignment horizontal="center" vertical="center" textRotation="90" wrapText="1"/>
    </xf>
    <xf numFmtId="0" fontId="0" fillId="2" borderId="70" xfId="0" applyFont="1" applyFill="1" applyBorder="1" applyAlignment="1">
      <alignment horizontal="center" vertical="center" textRotation="90" wrapText="1"/>
    </xf>
    <xf numFmtId="182" fontId="26" fillId="2" borderId="51" xfId="0" applyNumberFormat="1" applyFont="1" applyFill="1" applyBorder="1" applyAlignment="1">
      <alignment horizontal="center" vertical="center" wrapText="1"/>
    </xf>
    <xf numFmtId="182" fontId="26" fillId="2" borderId="0" xfId="0" applyNumberFormat="1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0" fontId="26" fillId="2" borderId="66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0" fillId="2" borderId="81" xfId="0" applyFont="1" applyFill="1" applyBorder="1" applyAlignment="1">
      <alignment horizontal="center" vertical="center" textRotation="90" wrapText="1"/>
    </xf>
    <xf numFmtId="0" fontId="0" fillId="2" borderId="66" xfId="0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vertical="center" textRotation="90" wrapText="1"/>
    </xf>
    <xf numFmtId="182" fontId="0" fillId="2" borderId="81" xfId="0" applyNumberFormat="1" applyFont="1" applyFill="1" applyBorder="1" applyAlignment="1">
      <alignment horizontal="center" vertical="center" wrapText="1"/>
    </xf>
    <xf numFmtId="182" fontId="0" fillId="2" borderId="11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textRotation="90" wrapText="1"/>
    </xf>
    <xf numFmtId="182" fontId="0" fillId="2" borderId="51" xfId="0" applyNumberFormat="1" applyFont="1" applyFill="1" applyBorder="1" applyAlignment="1">
      <alignment horizontal="center" vertical="center" wrapText="1"/>
    </xf>
    <xf numFmtId="182" fontId="0" fillId="2" borderId="0" xfId="0" applyNumberFormat="1" applyFont="1" applyFill="1" applyBorder="1" applyAlignment="1">
      <alignment horizontal="center" vertical="center" wrapText="1"/>
    </xf>
    <xf numFmtId="182" fontId="0" fillId="2" borderId="64" xfId="0" applyNumberFormat="1" applyFont="1" applyFill="1" applyBorder="1" applyAlignment="1">
      <alignment horizontal="center" vertical="center" wrapText="1"/>
    </xf>
    <xf numFmtId="4" fontId="0" fillId="2" borderId="81" xfId="0" applyNumberFormat="1" applyFont="1" applyFill="1" applyBorder="1" applyAlignment="1">
      <alignment horizontal="center" vertical="center"/>
    </xf>
    <xf numFmtId="4" fontId="0" fillId="2" borderId="66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0" fontId="0" fillId="2" borderId="86" xfId="60" applyNumberFormat="1" applyFont="1" applyFill="1" applyBorder="1" applyAlignment="1">
      <alignment horizontal="center" vertical="center" textRotation="90" wrapText="1"/>
      <protection/>
    </xf>
    <xf numFmtId="0" fontId="0" fillId="2" borderId="41" xfId="60" applyNumberFormat="1" applyFont="1" applyFill="1" applyBorder="1" applyAlignment="1">
      <alignment horizontal="center" vertical="center" textRotation="90" wrapText="1"/>
      <protection/>
    </xf>
    <xf numFmtId="0" fontId="0" fillId="2" borderId="80" xfId="60" applyNumberFormat="1" applyFont="1" applyFill="1" applyBorder="1" applyAlignment="1">
      <alignment horizontal="center" vertical="center" textRotation="90" wrapText="1"/>
      <protection/>
    </xf>
    <xf numFmtId="0" fontId="0" fillId="2" borderId="81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34" fillId="2" borderId="86" xfId="0" applyNumberFormat="1" applyFont="1" applyFill="1" applyBorder="1" applyAlignment="1">
      <alignment horizontal="center" vertical="center" textRotation="90" wrapText="1"/>
    </xf>
    <xf numFmtId="2" fontId="34" fillId="2" borderId="41" xfId="0" applyNumberFormat="1" applyFont="1" applyFill="1" applyBorder="1" applyAlignment="1">
      <alignment horizontal="center" vertical="center" textRotation="90" wrapText="1"/>
    </xf>
    <xf numFmtId="182" fontId="0" fillId="2" borderId="81" xfId="0" applyNumberFormat="1" applyFont="1" applyFill="1" applyBorder="1" applyAlignment="1">
      <alignment horizontal="center" vertical="center"/>
    </xf>
    <xf numFmtId="182" fontId="0" fillId="2" borderId="66" xfId="0" applyNumberFormat="1" applyFont="1" applyFill="1" applyBorder="1" applyAlignment="1">
      <alignment horizontal="center" vertical="center"/>
    </xf>
    <xf numFmtId="2" fontId="0" fillId="2" borderId="47" xfId="0" applyNumberFormat="1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10" fontId="0" fillId="2" borderId="86" xfId="0" applyNumberFormat="1" applyFont="1" applyFill="1" applyBorder="1" applyAlignment="1">
      <alignment horizontal="center" vertical="center" textRotation="90" wrapText="1"/>
    </xf>
    <xf numFmtId="10" fontId="0" fillId="2" borderId="41" xfId="0" applyNumberFormat="1" applyFont="1" applyFill="1" applyBorder="1" applyAlignment="1">
      <alignment horizontal="center" vertical="center" textRotation="90" wrapText="1"/>
    </xf>
    <xf numFmtId="10" fontId="0" fillId="2" borderId="80" xfId="0" applyNumberFormat="1" applyFont="1" applyFill="1" applyBorder="1" applyAlignment="1">
      <alignment horizontal="center" vertical="center" textRotation="90" wrapText="1"/>
    </xf>
    <xf numFmtId="2" fontId="0" fillId="2" borderId="74" xfId="0" applyNumberFormat="1" applyFont="1" applyFill="1" applyBorder="1" applyAlignment="1">
      <alignment horizontal="center" vertical="center" wrapText="1"/>
    </xf>
    <xf numFmtId="2" fontId="0" fillId="2" borderId="75" xfId="0" applyNumberFormat="1" applyFont="1" applyFill="1" applyBorder="1" applyAlignment="1">
      <alignment horizontal="center" vertical="center" wrapText="1"/>
    </xf>
    <xf numFmtId="2" fontId="0" fillId="2" borderId="50" xfId="0" applyNumberFormat="1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textRotation="90"/>
    </xf>
    <xf numFmtId="0" fontId="3" fillId="25" borderId="28" xfId="0" applyFont="1" applyFill="1" applyBorder="1" applyAlignment="1">
      <alignment horizontal="center" vertical="center" textRotation="90"/>
    </xf>
    <xf numFmtId="0" fontId="3" fillId="25" borderId="19" xfId="0" applyFont="1" applyFill="1" applyBorder="1" applyAlignment="1">
      <alignment horizontal="center" vertical="center" textRotation="90"/>
    </xf>
    <xf numFmtId="0" fontId="3" fillId="25" borderId="86" xfId="0" applyFont="1" applyFill="1" applyBorder="1" applyAlignment="1">
      <alignment horizontal="center" vertical="center" textRotation="90" wrapText="1"/>
    </xf>
    <xf numFmtId="0" fontId="0" fillId="25" borderId="41" xfId="0" applyFill="1" applyBorder="1" applyAlignment="1">
      <alignment horizontal="center" vertical="center" wrapText="1"/>
    </xf>
    <xf numFmtId="0" fontId="0" fillId="25" borderId="80" xfId="0" applyFill="1" applyBorder="1" applyAlignment="1">
      <alignment horizontal="center" vertical="center" wrapText="1"/>
    </xf>
    <xf numFmtId="0" fontId="3" fillId="25" borderId="81" xfId="0" applyFont="1" applyFill="1" applyBorder="1" applyAlignment="1">
      <alignment horizontal="center" vertical="center" textRotation="90" wrapText="1"/>
    </xf>
    <xf numFmtId="0" fontId="3" fillId="25" borderId="85" xfId="0" applyFont="1" applyFill="1" applyBorder="1" applyAlignment="1">
      <alignment horizontal="center" vertical="center" textRotation="90" wrapText="1"/>
    </xf>
    <xf numFmtId="0" fontId="3" fillId="25" borderId="66" xfId="0" applyFont="1" applyFill="1" applyBorder="1" applyAlignment="1">
      <alignment horizontal="center" vertical="center" textRotation="90" wrapText="1"/>
    </xf>
    <xf numFmtId="0" fontId="3" fillId="25" borderId="37" xfId="0" applyFont="1" applyFill="1" applyBorder="1" applyAlignment="1">
      <alignment horizontal="center" vertical="center" textRotation="90" wrapText="1"/>
    </xf>
    <xf numFmtId="0" fontId="3" fillId="25" borderId="11" xfId="0" applyFont="1" applyFill="1" applyBorder="1" applyAlignment="1">
      <alignment horizontal="center" vertical="center" textRotation="90" wrapText="1"/>
    </xf>
    <xf numFmtId="0" fontId="3" fillId="25" borderId="70" xfId="0" applyFont="1" applyFill="1" applyBorder="1" applyAlignment="1">
      <alignment horizontal="center" vertical="center" textRotation="90" wrapText="1"/>
    </xf>
    <xf numFmtId="2" fontId="3" fillId="25" borderId="27" xfId="0" applyNumberFormat="1" applyFont="1" applyFill="1" applyBorder="1" applyAlignment="1">
      <alignment horizontal="center" vertical="center" textRotation="90" wrapText="1"/>
    </xf>
    <xf numFmtId="2" fontId="3" fillId="25" borderId="28" xfId="0" applyNumberFormat="1" applyFont="1" applyFill="1" applyBorder="1" applyAlignment="1">
      <alignment horizontal="center" vertical="center" textRotation="90" wrapText="1"/>
    </xf>
    <xf numFmtId="2" fontId="3" fillId="25" borderId="19" xfId="0" applyNumberFormat="1" applyFont="1" applyFill="1" applyBorder="1" applyAlignment="1">
      <alignment horizontal="center" vertical="center" textRotation="90" wrapText="1"/>
    </xf>
    <xf numFmtId="0" fontId="3" fillId="25" borderId="86" xfId="0" applyFont="1" applyFill="1" applyBorder="1" applyAlignment="1">
      <alignment horizontal="center" vertical="center" textRotation="90"/>
    </xf>
    <xf numFmtId="0" fontId="3" fillId="25" borderId="41" xfId="0" applyFont="1" applyFill="1" applyBorder="1" applyAlignment="1">
      <alignment horizontal="center" vertical="center" textRotation="90"/>
    </xf>
    <xf numFmtId="0" fontId="3" fillId="25" borderId="80" xfId="0" applyFont="1" applyFill="1" applyBorder="1" applyAlignment="1">
      <alignment horizontal="center" vertical="center" textRotation="90"/>
    </xf>
    <xf numFmtId="0" fontId="3" fillId="25" borderId="36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2" fontId="0" fillId="2" borderId="81" xfId="0" applyNumberFormat="1" applyFont="1" applyFill="1" applyBorder="1" applyAlignment="1">
      <alignment horizontal="center" vertical="center" wrapText="1"/>
    </xf>
    <xf numFmtId="2" fontId="0" fillId="2" borderId="66" xfId="0" applyNumberFormat="1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textRotation="90" wrapText="1"/>
    </xf>
    <xf numFmtId="0" fontId="3" fillId="25" borderId="80" xfId="0" applyFont="1" applyFill="1" applyBorder="1" applyAlignment="1">
      <alignment horizontal="center" vertical="center" textRotation="90" wrapText="1"/>
    </xf>
    <xf numFmtId="0" fontId="3" fillId="25" borderId="81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85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64" xfId="0" applyFont="1" applyFill="1" applyBorder="1" applyAlignment="1">
      <alignment horizontal="center" vertical="center" wrapText="1"/>
    </xf>
    <xf numFmtId="0" fontId="3" fillId="25" borderId="70" xfId="0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5" xfId="53"/>
    <cellStyle name="Currency" xfId="54"/>
    <cellStyle name="Currency [0]" xfId="55"/>
    <cellStyle name="Neutral" xfId="56"/>
    <cellStyle name="Normal 2" xfId="57"/>
    <cellStyle name="Normal 3" xfId="58"/>
    <cellStyle name="Normal 3_PLAN INDICATIVO SOLEDAD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685800</xdr:colOff>
      <xdr:row>41</xdr:row>
      <xdr:rowOff>0</xdr:rowOff>
    </xdr:from>
    <xdr:to>
      <xdr:col>16</xdr:col>
      <xdr:colOff>762000</xdr:colOff>
      <xdr:row>41</xdr:row>
      <xdr:rowOff>0</xdr:rowOff>
    </xdr:to>
    <xdr:pic>
      <xdr:nvPicPr>
        <xdr:cNvPr id="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243078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685800</xdr:colOff>
      <xdr:row>41</xdr:row>
      <xdr:rowOff>0</xdr:rowOff>
    </xdr:from>
    <xdr:to>
      <xdr:col>16</xdr:col>
      <xdr:colOff>762000</xdr:colOff>
      <xdr:row>41</xdr:row>
      <xdr:rowOff>0</xdr:rowOff>
    </xdr:to>
    <xdr:pic>
      <xdr:nvPicPr>
        <xdr:cNvPr id="2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243078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685800</xdr:colOff>
      <xdr:row>57</xdr:row>
      <xdr:rowOff>0</xdr:rowOff>
    </xdr:from>
    <xdr:to>
      <xdr:col>16</xdr:col>
      <xdr:colOff>762000</xdr:colOff>
      <xdr:row>57</xdr:row>
      <xdr:rowOff>0</xdr:rowOff>
    </xdr:to>
    <xdr:pic>
      <xdr:nvPicPr>
        <xdr:cNvPr id="3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43662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685800</xdr:colOff>
      <xdr:row>57</xdr:row>
      <xdr:rowOff>0</xdr:rowOff>
    </xdr:from>
    <xdr:to>
      <xdr:col>16</xdr:col>
      <xdr:colOff>762000</xdr:colOff>
      <xdr:row>57</xdr:row>
      <xdr:rowOff>0</xdr:rowOff>
    </xdr:to>
    <xdr:pic>
      <xdr:nvPicPr>
        <xdr:cNvPr id="4" name="Picture 1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34366200"/>
          <a:ext cx="7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714375</xdr:colOff>
      <xdr:row>140</xdr:row>
      <xdr:rowOff>0</xdr:rowOff>
    </xdr:from>
    <xdr:to>
      <xdr:col>22</xdr:col>
      <xdr:colOff>666750</xdr:colOff>
      <xdr:row>140</xdr:row>
      <xdr:rowOff>0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8681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5"/>
  <sheetViews>
    <sheetView zoomScale="73" zoomScaleNormal="73" workbookViewId="0" topLeftCell="L1">
      <selection activeCell="L1" sqref="A1:IV16384"/>
    </sheetView>
  </sheetViews>
  <sheetFormatPr defaultColWidth="11.421875" defaultRowHeight="72.75" customHeight="1"/>
  <cols>
    <col min="1" max="1" width="3.28125" style="37" customWidth="1"/>
    <col min="2" max="2" width="10.7109375" style="38" customWidth="1"/>
    <col min="3" max="6" width="10.7109375" style="37" customWidth="1"/>
    <col min="7" max="7" width="15.8515625" style="39" customWidth="1"/>
    <col min="8" max="8" width="10.7109375" style="39" customWidth="1"/>
    <col min="9" max="9" width="31.8515625" style="39" customWidth="1"/>
    <col min="10" max="10" width="15.00390625" style="39" customWidth="1"/>
    <col min="11" max="11" width="12.00390625" style="39" customWidth="1"/>
    <col min="12" max="12" width="10.7109375" style="39" customWidth="1"/>
    <col min="13" max="13" width="10.57421875" style="39" customWidth="1"/>
    <col min="14" max="16" width="10.7109375" style="39" customWidth="1"/>
    <col min="17" max="17" width="45.28125" style="39" customWidth="1"/>
    <col min="18" max="18" width="10.7109375" style="39" customWidth="1"/>
    <col min="19" max="19" width="39.00390625" style="39" customWidth="1"/>
    <col min="20" max="20" width="10.7109375" style="39" customWidth="1"/>
    <col min="21" max="22" width="10.7109375" style="37" customWidth="1"/>
    <col min="23" max="23" width="10.7109375" style="41" customWidth="1"/>
    <col min="24" max="24" width="10.7109375" style="40" customWidth="1"/>
    <col min="25" max="25" width="16.421875" style="37" customWidth="1"/>
    <col min="26" max="26" width="10.00390625" style="37" customWidth="1"/>
    <col min="27" max="27" width="9.57421875" style="37" customWidth="1"/>
    <col min="28" max="28" width="12.421875" style="37" customWidth="1"/>
    <col min="29" max="16384" width="11.421875" style="37" customWidth="1"/>
  </cols>
  <sheetData>
    <row r="1" spans="1:24" s="469" customFormat="1" ht="17.25" customHeight="1">
      <c r="A1" s="467"/>
      <c r="B1" s="467"/>
      <c r="C1" s="753" t="s">
        <v>342</v>
      </c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467"/>
    </row>
    <row r="2" spans="1:24" s="469" customFormat="1" ht="17.25" customHeight="1">
      <c r="A2" s="467"/>
      <c r="B2" s="467"/>
      <c r="C2" s="753" t="s">
        <v>343</v>
      </c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467"/>
    </row>
    <row r="3" spans="1:24" s="469" customFormat="1" ht="17.25" customHeight="1">
      <c r="A3" s="467"/>
      <c r="B3" s="467"/>
      <c r="C3" s="753" t="s">
        <v>344</v>
      </c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467"/>
    </row>
    <row r="4" spans="1:24" s="469" customFormat="1" ht="17.25" customHeight="1">
      <c r="A4" s="467"/>
      <c r="B4" s="473" t="s">
        <v>345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7"/>
    </row>
    <row r="5" spans="1:24" s="1" customFormat="1" ht="18" customHeight="1" thickBot="1">
      <c r="A5" s="17"/>
      <c r="B5" s="17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7"/>
    </row>
    <row r="6" spans="2:28" ht="28.5" customHeight="1">
      <c r="B6" s="808" t="s">
        <v>281</v>
      </c>
      <c r="C6" s="811" t="s">
        <v>294</v>
      </c>
      <c r="D6" s="813" t="s">
        <v>282</v>
      </c>
      <c r="E6" s="814"/>
      <c r="F6" s="760" t="s">
        <v>295</v>
      </c>
      <c r="G6" s="817" t="s">
        <v>292</v>
      </c>
      <c r="H6" s="760" t="s">
        <v>289</v>
      </c>
      <c r="I6" s="757" t="s">
        <v>346</v>
      </c>
      <c r="J6" s="760" t="s">
        <v>315</v>
      </c>
      <c r="K6" s="754" t="s">
        <v>297</v>
      </c>
      <c r="L6" s="749" t="s">
        <v>320</v>
      </c>
      <c r="M6" s="763" t="s">
        <v>316</v>
      </c>
      <c r="N6" s="763"/>
      <c r="O6" s="763"/>
      <c r="P6" s="763"/>
      <c r="Q6" s="757" t="s">
        <v>5</v>
      </c>
      <c r="R6" s="760" t="s">
        <v>290</v>
      </c>
      <c r="S6" s="749" t="s">
        <v>321</v>
      </c>
      <c r="T6" s="754" t="s">
        <v>297</v>
      </c>
      <c r="U6" s="749" t="s">
        <v>6</v>
      </c>
      <c r="V6" s="749"/>
      <c r="W6" s="749"/>
      <c r="X6" s="749"/>
      <c r="Y6" s="749" t="s">
        <v>317</v>
      </c>
      <c r="Z6" s="749"/>
      <c r="AA6" s="749"/>
      <c r="AB6" s="750"/>
    </row>
    <row r="7" spans="2:28" ht="40.5" customHeight="1">
      <c r="B7" s="809"/>
      <c r="C7" s="812"/>
      <c r="D7" s="815"/>
      <c r="E7" s="816"/>
      <c r="F7" s="761"/>
      <c r="G7" s="818"/>
      <c r="H7" s="761"/>
      <c r="I7" s="758" t="s">
        <v>314</v>
      </c>
      <c r="J7" s="761"/>
      <c r="K7" s="755"/>
      <c r="L7" s="751"/>
      <c r="M7" s="764"/>
      <c r="N7" s="764"/>
      <c r="O7" s="764"/>
      <c r="P7" s="764"/>
      <c r="Q7" s="758"/>
      <c r="R7" s="761"/>
      <c r="S7" s="751"/>
      <c r="T7" s="755"/>
      <c r="U7" s="751"/>
      <c r="V7" s="751"/>
      <c r="W7" s="751"/>
      <c r="X7" s="751"/>
      <c r="Y7" s="751"/>
      <c r="Z7" s="751"/>
      <c r="AA7" s="751"/>
      <c r="AB7" s="752"/>
    </row>
    <row r="8" spans="2:28" ht="34.5" customHeight="1" thickBot="1">
      <c r="B8" s="810"/>
      <c r="C8" s="812"/>
      <c r="D8" s="815"/>
      <c r="E8" s="816"/>
      <c r="F8" s="762"/>
      <c r="G8" s="818"/>
      <c r="H8" s="762"/>
      <c r="I8" s="759"/>
      <c r="J8" s="762"/>
      <c r="K8" s="756"/>
      <c r="L8" s="807"/>
      <c r="M8" s="152" t="s">
        <v>0</v>
      </c>
      <c r="N8" s="152" t="s">
        <v>1</v>
      </c>
      <c r="O8" s="152" t="s">
        <v>2</v>
      </c>
      <c r="P8" s="152" t="s">
        <v>3</v>
      </c>
      <c r="Q8" s="759"/>
      <c r="R8" s="762"/>
      <c r="S8" s="807"/>
      <c r="T8" s="756"/>
      <c r="U8" s="153" t="s">
        <v>0</v>
      </c>
      <c r="V8" s="153" t="s">
        <v>1</v>
      </c>
      <c r="W8" s="153" t="s">
        <v>2</v>
      </c>
      <c r="X8" s="153" t="s">
        <v>3</v>
      </c>
      <c r="Y8" s="154" t="s">
        <v>0</v>
      </c>
      <c r="Z8" s="154" t="s">
        <v>1</v>
      </c>
      <c r="AA8" s="154" t="s">
        <v>2</v>
      </c>
      <c r="AB8" s="155" t="s">
        <v>3</v>
      </c>
    </row>
    <row r="9" spans="2:28" ht="72.75" customHeight="1" thickBot="1">
      <c r="B9" s="778" t="s">
        <v>283</v>
      </c>
      <c r="C9" s="781">
        <f>SUM(F9:F29)</f>
        <v>1.704</v>
      </c>
      <c r="D9" s="778" t="s">
        <v>300</v>
      </c>
      <c r="E9" s="784" t="s">
        <v>288</v>
      </c>
      <c r="F9" s="787">
        <f>SUM(H9)</f>
        <v>0.5700000000000001</v>
      </c>
      <c r="G9" s="770" t="s">
        <v>7</v>
      </c>
      <c r="H9" s="773">
        <f>SUM(R9:R11)</f>
        <v>0.5700000000000001</v>
      </c>
      <c r="I9" s="115"/>
      <c r="J9" s="115"/>
      <c r="K9" s="115"/>
      <c r="L9" s="115"/>
      <c r="M9" s="115"/>
      <c r="N9" s="115"/>
      <c r="O9" s="115"/>
      <c r="P9" s="115"/>
      <c r="Q9" s="18" t="s">
        <v>8</v>
      </c>
      <c r="R9" s="116">
        <v>0.19</v>
      </c>
      <c r="S9" s="117" t="s">
        <v>327</v>
      </c>
      <c r="T9" s="96">
        <v>0</v>
      </c>
      <c r="U9" s="47"/>
      <c r="V9" s="48"/>
      <c r="W9" s="59">
        <v>5</v>
      </c>
      <c r="X9" s="59"/>
      <c r="Y9" s="119"/>
      <c r="Z9" s="119"/>
      <c r="AA9" s="127">
        <v>274.9</v>
      </c>
      <c r="AB9" s="120"/>
    </row>
    <row r="10" spans="2:28" ht="72.75" customHeight="1" thickBot="1">
      <c r="B10" s="779"/>
      <c r="C10" s="782"/>
      <c r="D10" s="779"/>
      <c r="E10" s="785"/>
      <c r="F10" s="788"/>
      <c r="G10" s="771"/>
      <c r="H10" s="768"/>
      <c r="I10" s="43"/>
      <c r="J10" s="43"/>
      <c r="K10" s="43"/>
      <c r="L10" s="43"/>
      <c r="M10" s="43"/>
      <c r="N10" s="43"/>
      <c r="O10" s="43"/>
      <c r="P10" s="43"/>
      <c r="Q10" s="19" t="s">
        <v>9</v>
      </c>
      <c r="R10" s="44">
        <v>0.19</v>
      </c>
      <c r="S10" s="45" t="s">
        <v>328</v>
      </c>
      <c r="T10" s="57" t="s">
        <v>4</v>
      </c>
      <c r="U10" s="58">
        <v>25</v>
      </c>
      <c r="V10" s="59">
        <v>25</v>
      </c>
      <c r="W10" s="60"/>
      <c r="X10" s="59"/>
      <c r="Y10" s="55">
        <v>20</v>
      </c>
      <c r="Z10" s="55">
        <v>15</v>
      </c>
      <c r="AA10" s="55"/>
      <c r="AB10" s="121"/>
    </row>
    <row r="11" spans="2:28" ht="72.75" customHeight="1" thickBot="1">
      <c r="B11" s="779"/>
      <c r="C11" s="782"/>
      <c r="D11" s="779"/>
      <c r="E11" s="786"/>
      <c r="F11" s="789"/>
      <c r="G11" s="772"/>
      <c r="H11" s="769"/>
      <c r="I11" s="43"/>
      <c r="J11" s="43"/>
      <c r="K11" s="43"/>
      <c r="L11" s="43"/>
      <c r="M11" s="43"/>
      <c r="N11" s="43"/>
      <c r="O11" s="43"/>
      <c r="P11" s="43"/>
      <c r="Q11" s="20" t="s">
        <v>10</v>
      </c>
      <c r="R11" s="44">
        <v>0.19</v>
      </c>
      <c r="S11" s="61" t="s">
        <v>329</v>
      </c>
      <c r="T11" s="28">
        <v>0</v>
      </c>
      <c r="U11" s="62">
        <v>1</v>
      </c>
      <c r="V11" s="63">
        <v>1</v>
      </c>
      <c r="W11" s="63">
        <v>1</v>
      </c>
      <c r="X11" s="46">
        <v>1</v>
      </c>
      <c r="Y11" s="55">
        <v>5</v>
      </c>
      <c r="Z11" s="55">
        <v>5</v>
      </c>
      <c r="AA11" s="55">
        <v>10</v>
      </c>
      <c r="AB11" s="121">
        <v>15</v>
      </c>
    </row>
    <row r="12" spans="2:28" ht="72.75" customHeight="1">
      <c r="B12" s="779"/>
      <c r="C12" s="782"/>
      <c r="D12" s="779"/>
      <c r="E12" s="790" t="s">
        <v>308</v>
      </c>
      <c r="F12" s="793">
        <f>SUM(H12:H24)</f>
        <v>0.565</v>
      </c>
      <c r="G12" s="765" t="s">
        <v>11</v>
      </c>
      <c r="H12" s="802">
        <f>SUM(R12:R17)</f>
        <v>0.27599999999999997</v>
      </c>
      <c r="I12" s="64"/>
      <c r="J12" s="64"/>
      <c r="K12" s="64"/>
      <c r="L12" s="64"/>
      <c r="M12" s="64"/>
      <c r="N12" s="64"/>
      <c r="O12" s="64"/>
      <c r="P12" s="64"/>
      <c r="Q12" s="18" t="s">
        <v>12</v>
      </c>
      <c r="R12" s="65">
        <v>0.046</v>
      </c>
      <c r="S12" s="136" t="s">
        <v>330</v>
      </c>
      <c r="T12" s="52" t="s">
        <v>4</v>
      </c>
      <c r="U12" s="118">
        <v>4</v>
      </c>
      <c r="V12" s="48">
        <v>4</v>
      </c>
      <c r="W12" s="48">
        <v>4</v>
      </c>
      <c r="X12" s="52">
        <v>4</v>
      </c>
      <c r="Y12" s="67"/>
      <c r="Z12" s="67"/>
      <c r="AA12" s="67"/>
      <c r="AB12" s="122"/>
    </row>
    <row r="13" spans="2:28" ht="72.75" customHeight="1">
      <c r="B13" s="779"/>
      <c r="C13" s="782"/>
      <c r="D13" s="779"/>
      <c r="E13" s="791"/>
      <c r="F13" s="794"/>
      <c r="G13" s="766"/>
      <c r="H13" s="803"/>
      <c r="I13" s="64"/>
      <c r="J13" s="64"/>
      <c r="K13" s="64"/>
      <c r="L13" s="64"/>
      <c r="M13" s="64"/>
      <c r="N13" s="64"/>
      <c r="O13" s="64"/>
      <c r="P13" s="64"/>
      <c r="Q13" s="19" t="s">
        <v>13</v>
      </c>
      <c r="R13" s="68">
        <v>0.046</v>
      </c>
      <c r="S13" s="136" t="s">
        <v>331</v>
      </c>
      <c r="T13" s="69"/>
      <c r="U13" s="139">
        <v>1</v>
      </c>
      <c r="V13" s="46">
        <v>1</v>
      </c>
      <c r="W13" s="46">
        <v>1</v>
      </c>
      <c r="X13" s="46">
        <v>1</v>
      </c>
      <c r="Y13" s="67"/>
      <c r="Z13" s="67"/>
      <c r="AA13" s="67"/>
      <c r="AB13" s="122"/>
    </row>
    <row r="14" spans="2:28" ht="72.75" customHeight="1">
      <c r="B14" s="779"/>
      <c r="C14" s="782"/>
      <c r="D14" s="779"/>
      <c r="E14" s="791"/>
      <c r="F14" s="794"/>
      <c r="G14" s="766"/>
      <c r="H14" s="803"/>
      <c r="I14" s="64"/>
      <c r="J14" s="64"/>
      <c r="K14" s="64"/>
      <c r="L14" s="64"/>
      <c r="M14" s="64"/>
      <c r="N14" s="64"/>
      <c r="O14" s="64"/>
      <c r="P14" s="64"/>
      <c r="Q14" s="70" t="s">
        <v>14</v>
      </c>
      <c r="R14" s="68">
        <v>0.046</v>
      </c>
      <c r="S14" s="136" t="s">
        <v>332</v>
      </c>
      <c r="T14" s="71">
        <v>0.08</v>
      </c>
      <c r="U14" s="140">
        <v>1</v>
      </c>
      <c r="V14" s="72"/>
      <c r="W14" s="72"/>
      <c r="X14" s="72"/>
      <c r="Y14" s="73">
        <v>40000000</v>
      </c>
      <c r="Z14" s="71"/>
      <c r="AA14" s="73"/>
      <c r="AB14" s="128"/>
    </row>
    <row r="15" spans="2:28" ht="72.75" customHeight="1">
      <c r="B15" s="779"/>
      <c r="C15" s="782"/>
      <c r="D15" s="779"/>
      <c r="E15" s="791"/>
      <c r="F15" s="794"/>
      <c r="G15" s="766"/>
      <c r="H15" s="803"/>
      <c r="I15" s="64"/>
      <c r="J15" s="64"/>
      <c r="K15" s="64"/>
      <c r="L15" s="64"/>
      <c r="M15" s="64"/>
      <c r="N15" s="64"/>
      <c r="O15" s="64"/>
      <c r="P15" s="64"/>
      <c r="Q15" s="19" t="s">
        <v>15</v>
      </c>
      <c r="R15" s="68">
        <v>0.046</v>
      </c>
      <c r="S15" s="136" t="s">
        <v>333</v>
      </c>
      <c r="T15" s="52">
        <v>0.08</v>
      </c>
      <c r="U15" s="51">
        <v>2</v>
      </c>
      <c r="V15" s="46">
        <v>4</v>
      </c>
      <c r="W15" s="46">
        <v>4</v>
      </c>
      <c r="X15" s="46">
        <v>6</v>
      </c>
      <c r="Y15" s="59">
        <v>60000</v>
      </c>
      <c r="Z15" s="59">
        <v>60000</v>
      </c>
      <c r="AA15" s="59">
        <v>60000</v>
      </c>
      <c r="AB15" s="29">
        <v>54000</v>
      </c>
    </row>
    <row r="16" spans="2:28" ht="72.75" customHeight="1">
      <c r="B16" s="779"/>
      <c r="C16" s="782"/>
      <c r="D16" s="779"/>
      <c r="E16" s="791"/>
      <c r="F16" s="794"/>
      <c r="G16" s="766"/>
      <c r="H16" s="803"/>
      <c r="I16" s="64"/>
      <c r="J16" s="64"/>
      <c r="K16" s="64"/>
      <c r="L16" s="64"/>
      <c r="M16" s="64"/>
      <c r="N16" s="64"/>
      <c r="O16" s="64"/>
      <c r="P16" s="64"/>
      <c r="Q16" s="75" t="s">
        <v>16</v>
      </c>
      <c r="R16" s="68">
        <v>0.046</v>
      </c>
      <c r="S16" s="136" t="s">
        <v>334</v>
      </c>
      <c r="T16" s="149"/>
      <c r="U16" s="141">
        <v>1</v>
      </c>
      <c r="V16" s="28">
        <v>1</v>
      </c>
      <c r="W16" s="28">
        <v>1</v>
      </c>
      <c r="X16" s="28">
        <v>1</v>
      </c>
      <c r="Y16" s="28"/>
      <c r="Z16" s="28"/>
      <c r="AA16" s="59"/>
      <c r="AB16" s="29"/>
    </row>
    <row r="17" spans="2:28" ht="72.75" customHeight="1" thickBot="1">
      <c r="B17" s="779"/>
      <c r="C17" s="782"/>
      <c r="D17" s="779"/>
      <c r="E17" s="791"/>
      <c r="F17" s="794"/>
      <c r="G17" s="767"/>
      <c r="H17" s="804"/>
      <c r="I17" s="64"/>
      <c r="J17" s="64"/>
      <c r="K17" s="64"/>
      <c r="L17" s="64"/>
      <c r="M17" s="64"/>
      <c r="N17" s="64"/>
      <c r="O17" s="64"/>
      <c r="P17" s="64"/>
      <c r="Q17" s="76" t="s">
        <v>17</v>
      </c>
      <c r="R17" s="44">
        <v>0.046</v>
      </c>
      <c r="S17" s="136" t="s">
        <v>335</v>
      </c>
      <c r="T17" s="149"/>
      <c r="U17" s="142"/>
      <c r="V17" s="77">
        <v>1</v>
      </c>
      <c r="W17" s="12"/>
      <c r="X17" s="28"/>
      <c r="Y17" s="28"/>
      <c r="Z17" s="28"/>
      <c r="AA17" s="59">
        <v>176</v>
      </c>
      <c r="AB17" s="29"/>
    </row>
    <row r="18" spans="2:28" ht="72.75" customHeight="1" thickBot="1">
      <c r="B18" s="779"/>
      <c r="C18" s="782"/>
      <c r="D18" s="779"/>
      <c r="E18" s="791"/>
      <c r="F18" s="794"/>
      <c r="G18" s="805" t="s">
        <v>18</v>
      </c>
      <c r="H18" s="802">
        <f>SUM(R18:R19)</f>
        <v>0.07</v>
      </c>
      <c r="I18" s="156" t="s">
        <v>355</v>
      </c>
      <c r="J18" s="157">
        <v>0.0007</v>
      </c>
      <c r="K18" s="156" t="s">
        <v>356</v>
      </c>
      <c r="L18" s="158"/>
      <c r="M18" s="159"/>
      <c r="N18" s="160">
        <v>0.1</v>
      </c>
      <c r="O18" s="160">
        <v>0.1</v>
      </c>
      <c r="P18" s="159"/>
      <c r="Q18" s="78" t="s">
        <v>197</v>
      </c>
      <c r="R18" s="79">
        <v>0.035</v>
      </c>
      <c r="S18" s="78" t="s">
        <v>357</v>
      </c>
      <c r="T18" s="135"/>
      <c r="U18" s="143"/>
      <c r="V18" s="80"/>
      <c r="W18" s="81">
        <v>1</v>
      </c>
      <c r="X18" s="135"/>
      <c r="Y18" s="109"/>
      <c r="Z18" s="109"/>
      <c r="AA18" s="109"/>
      <c r="AB18" s="123"/>
    </row>
    <row r="19" spans="2:28" ht="72.75" customHeight="1" thickBot="1">
      <c r="B19" s="779"/>
      <c r="C19" s="782"/>
      <c r="D19" s="779"/>
      <c r="E19" s="791"/>
      <c r="F19" s="794"/>
      <c r="G19" s="806"/>
      <c r="H19" s="803"/>
      <c r="I19" s="82"/>
      <c r="J19" s="82"/>
      <c r="K19" s="82"/>
      <c r="L19" s="82"/>
      <c r="M19" s="82"/>
      <c r="N19" s="82"/>
      <c r="O19" s="82"/>
      <c r="P19" s="82"/>
      <c r="Q19" s="83" t="s">
        <v>19</v>
      </c>
      <c r="R19" s="79">
        <v>0.035</v>
      </c>
      <c r="S19" s="136" t="s">
        <v>336</v>
      </c>
      <c r="T19" s="149"/>
      <c r="U19" s="144"/>
      <c r="V19" s="84"/>
      <c r="W19" s="85">
        <v>1</v>
      </c>
      <c r="X19" s="28"/>
      <c r="Y19" s="28"/>
      <c r="Z19" s="52"/>
      <c r="AA19" s="59"/>
      <c r="AB19" s="129">
        <v>50000</v>
      </c>
    </row>
    <row r="20" spans="2:28" ht="72.75" customHeight="1">
      <c r="B20" s="779"/>
      <c r="C20" s="782"/>
      <c r="D20" s="779"/>
      <c r="E20" s="791"/>
      <c r="F20" s="794"/>
      <c r="G20" s="775" t="s">
        <v>20</v>
      </c>
      <c r="H20" s="774">
        <f>SUM(R20:R22)</f>
        <v>0.099</v>
      </c>
      <c r="I20" s="64"/>
      <c r="J20" s="64"/>
      <c r="K20" s="64"/>
      <c r="L20" s="64"/>
      <c r="M20" s="64"/>
      <c r="N20" s="64"/>
      <c r="O20" s="64"/>
      <c r="P20" s="64"/>
      <c r="Q20" s="18" t="s">
        <v>21</v>
      </c>
      <c r="R20" s="88">
        <v>0.033</v>
      </c>
      <c r="S20" s="136" t="s">
        <v>337</v>
      </c>
      <c r="T20" s="150"/>
      <c r="U20" s="113">
        <v>2</v>
      </c>
      <c r="V20" s="89">
        <v>2</v>
      </c>
      <c r="W20" s="89">
        <v>2</v>
      </c>
      <c r="X20" s="52">
        <v>2</v>
      </c>
      <c r="Y20" s="59">
        <v>31750</v>
      </c>
      <c r="Z20" s="59">
        <v>31750</v>
      </c>
      <c r="AA20" s="59">
        <v>31750</v>
      </c>
      <c r="AB20" s="29">
        <v>31750</v>
      </c>
    </row>
    <row r="21" spans="2:28" ht="72.75" customHeight="1">
      <c r="B21" s="779"/>
      <c r="C21" s="782"/>
      <c r="D21" s="779"/>
      <c r="E21" s="791"/>
      <c r="F21" s="794"/>
      <c r="G21" s="776"/>
      <c r="H21" s="774"/>
      <c r="I21" s="64"/>
      <c r="J21" s="64"/>
      <c r="K21" s="64"/>
      <c r="L21" s="64"/>
      <c r="M21" s="64"/>
      <c r="N21" s="64"/>
      <c r="O21" s="64"/>
      <c r="P21" s="64"/>
      <c r="Q21" s="19" t="s">
        <v>22</v>
      </c>
      <c r="R21" s="90">
        <v>0.033</v>
      </c>
      <c r="S21" s="136" t="s">
        <v>338</v>
      </c>
      <c r="T21" s="150"/>
      <c r="U21" s="51">
        <v>2</v>
      </c>
      <c r="V21" s="52">
        <v>2</v>
      </c>
      <c r="W21" s="52">
        <v>1</v>
      </c>
      <c r="X21" s="52"/>
      <c r="Y21" s="91"/>
      <c r="Z21" s="91"/>
      <c r="AA21" s="91"/>
      <c r="AB21" s="124"/>
    </row>
    <row r="22" spans="2:28" ht="72.75" customHeight="1" thickBot="1">
      <c r="B22" s="779"/>
      <c r="C22" s="782"/>
      <c r="D22" s="779"/>
      <c r="E22" s="791"/>
      <c r="F22" s="794"/>
      <c r="G22" s="777"/>
      <c r="H22" s="774"/>
      <c r="I22" s="64"/>
      <c r="J22" s="64"/>
      <c r="K22" s="64"/>
      <c r="L22" s="64"/>
      <c r="M22" s="64"/>
      <c r="N22" s="64"/>
      <c r="O22" s="64"/>
      <c r="P22" s="64"/>
      <c r="Q22" s="20" t="s">
        <v>23</v>
      </c>
      <c r="R22" s="92">
        <v>0.033</v>
      </c>
      <c r="S22" s="136" t="s">
        <v>339</v>
      </c>
      <c r="T22" s="150"/>
      <c r="U22" s="145">
        <v>100</v>
      </c>
      <c r="V22" s="93">
        <v>100</v>
      </c>
      <c r="W22" s="93">
        <v>100</v>
      </c>
      <c r="X22" s="52">
        <v>100</v>
      </c>
      <c r="Y22" s="91"/>
      <c r="Z22" s="91"/>
      <c r="AA22" s="91"/>
      <c r="AB22" s="124"/>
    </row>
    <row r="23" spans="2:28" ht="72.75" customHeight="1">
      <c r="B23" s="779"/>
      <c r="C23" s="782"/>
      <c r="D23" s="779"/>
      <c r="E23" s="791"/>
      <c r="F23" s="794"/>
      <c r="G23" s="775" t="s">
        <v>24</v>
      </c>
      <c r="H23" s="774">
        <f>SUM(R23:R24)</f>
        <v>0.12</v>
      </c>
      <c r="I23" s="64"/>
      <c r="J23" s="64"/>
      <c r="K23" s="64"/>
      <c r="L23" s="64"/>
      <c r="M23" s="64"/>
      <c r="N23" s="64"/>
      <c r="O23" s="64"/>
      <c r="P23" s="64"/>
      <c r="Q23" s="94" t="s">
        <v>25</v>
      </c>
      <c r="R23" s="65">
        <v>0.06</v>
      </c>
      <c r="S23" s="136" t="s">
        <v>340</v>
      </c>
      <c r="T23" s="149"/>
      <c r="U23" s="146"/>
      <c r="V23" s="96"/>
      <c r="W23" s="48">
        <v>1</v>
      </c>
      <c r="X23" s="52"/>
      <c r="Y23" s="52"/>
      <c r="Z23" s="52"/>
      <c r="AA23" s="59">
        <v>180000</v>
      </c>
      <c r="AB23" s="130"/>
    </row>
    <row r="24" spans="2:28" ht="72.75" customHeight="1" thickBot="1">
      <c r="B24" s="779"/>
      <c r="C24" s="782"/>
      <c r="D24" s="779"/>
      <c r="E24" s="792"/>
      <c r="F24" s="795"/>
      <c r="G24" s="777"/>
      <c r="H24" s="774"/>
      <c r="I24" s="64"/>
      <c r="J24" s="64"/>
      <c r="K24" s="64"/>
      <c r="L24" s="64"/>
      <c r="M24" s="64"/>
      <c r="N24" s="64"/>
      <c r="O24" s="64"/>
      <c r="P24" s="64"/>
      <c r="Q24" s="76" t="s">
        <v>26</v>
      </c>
      <c r="R24" s="44">
        <v>0.06</v>
      </c>
      <c r="S24" s="136" t="s">
        <v>341</v>
      </c>
      <c r="T24" s="149"/>
      <c r="U24" s="144"/>
      <c r="V24" s="84"/>
      <c r="W24" s="99">
        <v>2</v>
      </c>
      <c r="X24" s="52"/>
      <c r="Y24" s="52"/>
      <c r="Z24" s="59"/>
      <c r="AA24" s="59"/>
      <c r="AB24" s="130"/>
    </row>
    <row r="25" spans="2:28" ht="72.75" customHeight="1">
      <c r="B25" s="779"/>
      <c r="C25" s="782"/>
      <c r="D25" s="779"/>
      <c r="E25" s="796" t="s">
        <v>291</v>
      </c>
      <c r="F25" s="799">
        <f>H25</f>
        <v>0.569</v>
      </c>
      <c r="G25" s="765" t="s">
        <v>179</v>
      </c>
      <c r="H25" s="768">
        <f>SUM(R25:R29)</f>
        <v>0.569</v>
      </c>
      <c r="I25" s="101" t="s">
        <v>318</v>
      </c>
      <c r="J25" s="102">
        <v>0.285</v>
      </c>
      <c r="K25" s="102"/>
      <c r="L25" s="101" t="s">
        <v>319</v>
      </c>
      <c r="M25" s="52">
        <v>40</v>
      </c>
      <c r="N25" s="52">
        <v>45</v>
      </c>
      <c r="O25" s="52">
        <v>55</v>
      </c>
      <c r="P25" s="52">
        <v>60</v>
      </c>
      <c r="Q25" s="103" t="s">
        <v>180</v>
      </c>
      <c r="R25" s="65">
        <v>0.071</v>
      </c>
      <c r="S25" s="137" t="s">
        <v>322</v>
      </c>
      <c r="T25" s="151"/>
      <c r="U25" s="147">
        <v>1</v>
      </c>
      <c r="V25" s="96">
        <v>1</v>
      </c>
      <c r="W25" s="96">
        <v>1</v>
      </c>
      <c r="X25" s="46">
        <v>1</v>
      </c>
      <c r="Y25" s="104"/>
      <c r="Z25" s="60"/>
      <c r="AA25" s="60"/>
      <c r="AB25" s="125"/>
    </row>
    <row r="26" spans="2:28" ht="72.75" customHeight="1">
      <c r="B26" s="779"/>
      <c r="C26" s="782"/>
      <c r="D26" s="779"/>
      <c r="E26" s="797"/>
      <c r="F26" s="800"/>
      <c r="G26" s="766"/>
      <c r="H26" s="768"/>
      <c r="I26" s="43"/>
      <c r="J26" s="43"/>
      <c r="K26" s="43"/>
      <c r="L26" s="43"/>
      <c r="M26" s="43"/>
      <c r="N26" s="43"/>
      <c r="O26" s="43"/>
      <c r="P26" s="43"/>
      <c r="Q26" s="105" t="s">
        <v>181</v>
      </c>
      <c r="R26" s="68">
        <v>0.071</v>
      </c>
      <c r="S26" s="137" t="s">
        <v>323</v>
      </c>
      <c r="T26" s="151"/>
      <c r="U26" s="141"/>
      <c r="V26" s="106">
        <v>1</v>
      </c>
      <c r="W26" s="46"/>
      <c r="X26" s="28"/>
      <c r="Y26" s="104"/>
      <c r="Z26" s="60">
        <v>50000</v>
      </c>
      <c r="AA26" s="60"/>
      <c r="AB26" s="125"/>
    </row>
    <row r="27" spans="2:28" ht="72.75" customHeight="1">
      <c r="B27" s="779"/>
      <c r="C27" s="782"/>
      <c r="D27" s="779"/>
      <c r="E27" s="797"/>
      <c r="F27" s="800"/>
      <c r="G27" s="766"/>
      <c r="H27" s="768"/>
      <c r="I27" s="43"/>
      <c r="J27" s="43"/>
      <c r="K27" s="43"/>
      <c r="L27" s="43"/>
      <c r="M27" s="43"/>
      <c r="N27" s="43"/>
      <c r="O27" s="43"/>
      <c r="P27" s="43"/>
      <c r="Q27" s="105" t="s">
        <v>182</v>
      </c>
      <c r="R27" s="68">
        <v>0.071</v>
      </c>
      <c r="S27" s="137" t="s">
        <v>324</v>
      </c>
      <c r="T27" s="151"/>
      <c r="U27" s="139">
        <v>1</v>
      </c>
      <c r="V27" s="46">
        <v>1</v>
      </c>
      <c r="W27" s="46">
        <v>1</v>
      </c>
      <c r="X27" s="46">
        <v>1</v>
      </c>
      <c r="Y27" s="91"/>
      <c r="Z27" s="91"/>
      <c r="AA27" s="91"/>
      <c r="AB27" s="91"/>
    </row>
    <row r="28" spans="2:28" ht="72.75" customHeight="1">
      <c r="B28" s="779"/>
      <c r="C28" s="782"/>
      <c r="D28" s="779"/>
      <c r="E28" s="797"/>
      <c r="F28" s="800"/>
      <c r="G28" s="766"/>
      <c r="H28" s="768"/>
      <c r="I28" s="43"/>
      <c r="J28" s="43"/>
      <c r="K28" s="43"/>
      <c r="L28" s="43"/>
      <c r="M28" s="43"/>
      <c r="N28" s="43"/>
      <c r="O28" s="43"/>
      <c r="P28" s="43"/>
      <c r="Q28" s="105" t="s">
        <v>183</v>
      </c>
      <c r="R28" s="68">
        <v>0.071</v>
      </c>
      <c r="S28" s="137" t="s">
        <v>325</v>
      </c>
      <c r="T28" s="151"/>
      <c r="U28" s="141"/>
      <c r="V28" s="28"/>
      <c r="W28" s="46">
        <v>1</v>
      </c>
      <c r="X28" s="28"/>
      <c r="Y28" s="91"/>
      <c r="Z28" s="91"/>
      <c r="AA28" s="91"/>
      <c r="AB28" s="91"/>
    </row>
    <row r="29" spans="2:28" ht="72.75" customHeight="1" thickBot="1">
      <c r="B29" s="780"/>
      <c r="C29" s="783"/>
      <c r="D29" s="780"/>
      <c r="E29" s="798"/>
      <c r="F29" s="801"/>
      <c r="G29" s="767"/>
      <c r="H29" s="769"/>
      <c r="I29" s="126"/>
      <c r="J29" s="126"/>
      <c r="K29" s="126"/>
      <c r="L29" s="126"/>
      <c r="M29" s="126"/>
      <c r="N29" s="126"/>
      <c r="O29" s="126"/>
      <c r="P29" s="126"/>
      <c r="Q29" s="107" t="s">
        <v>184</v>
      </c>
      <c r="R29" s="44">
        <v>0.285</v>
      </c>
      <c r="S29" s="138" t="s">
        <v>326</v>
      </c>
      <c r="T29" s="151"/>
      <c r="U29" s="148">
        <v>1</v>
      </c>
      <c r="V29" s="108">
        <v>1</v>
      </c>
      <c r="W29" s="108">
        <v>1</v>
      </c>
      <c r="X29" s="46">
        <v>1</v>
      </c>
      <c r="Y29" s="91"/>
      <c r="Z29" s="91"/>
      <c r="AA29" s="91"/>
      <c r="AB29" s="91"/>
    </row>
    <row r="30" spans="2:16" ht="72.75" customHeight="1">
      <c r="B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2:24" ht="72.75" customHeight="1">
      <c r="B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10"/>
      <c r="W31" s="37"/>
      <c r="X31" s="37"/>
    </row>
    <row r="32" spans="2:24" ht="72.75" customHeight="1">
      <c r="B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10"/>
      <c r="W32" s="37"/>
      <c r="X32" s="37"/>
    </row>
    <row r="33" spans="2:24" ht="72.75" customHeight="1">
      <c r="B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10"/>
      <c r="W33" s="37"/>
      <c r="X33" s="37"/>
    </row>
    <row r="34" spans="2:24" ht="72.75" customHeight="1">
      <c r="B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110"/>
      <c r="W34" s="37"/>
      <c r="X34" s="37"/>
    </row>
    <row r="35" spans="2:24" ht="72.75" customHeight="1">
      <c r="B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110"/>
      <c r="W35" s="37"/>
      <c r="X35" s="37"/>
    </row>
    <row r="36" spans="2:24" ht="72.75" customHeight="1">
      <c r="B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110"/>
      <c r="W36" s="37"/>
      <c r="X36" s="37"/>
    </row>
    <row r="37" spans="2:24" ht="72.75" customHeight="1">
      <c r="B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110"/>
      <c r="W37" s="37"/>
      <c r="X37" s="37"/>
    </row>
    <row r="38" spans="2:24" ht="72.75" customHeight="1">
      <c r="B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110"/>
      <c r="W38" s="37"/>
      <c r="X38" s="37"/>
    </row>
    <row r="39" spans="2:24" ht="72.75" customHeight="1">
      <c r="B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110"/>
      <c r="W39" s="37"/>
      <c r="X39" s="37"/>
    </row>
    <row r="40" spans="2:24" ht="72.75" customHeight="1">
      <c r="B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110"/>
      <c r="W40" s="37"/>
      <c r="X40" s="37"/>
    </row>
    <row r="41" spans="2:24" ht="72.75" customHeight="1">
      <c r="B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110"/>
      <c r="W41" s="37"/>
      <c r="X41" s="37"/>
    </row>
    <row r="42" spans="2:24" ht="72.75" customHeight="1">
      <c r="B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10"/>
      <c r="W42" s="37"/>
      <c r="X42" s="37"/>
    </row>
    <row r="43" spans="2:24" ht="72.75" customHeight="1">
      <c r="B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110"/>
      <c r="W43" s="37"/>
      <c r="X43" s="37"/>
    </row>
    <row r="44" spans="2:24" ht="72.75" customHeight="1">
      <c r="B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110"/>
      <c r="W44" s="37"/>
      <c r="X44" s="37"/>
    </row>
    <row r="45" spans="2:24" ht="72.75" customHeight="1">
      <c r="B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110"/>
      <c r="W45" s="37"/>
      <c r="X45" s="37"/>
    </row>
    <row r="46" spans="2:24" ht="72.75" customHeight="1">
      <c r="B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110"/>
      <c r="W46" s="37"/>
      <c r="X46" s="37"/>
    </row>
    <row r="47" spans="2:24" ht="72.75" customHeight="1">
      <c r="B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110"/>
      <c r="W47" s="37"/>
      <c r="X47" s="37"/>
    </row>
    <row r="48" spans="2:24" ht="72.75" customHeight="1">
      <c r="B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110"/>
      <c r="W48" s="37"/>
      <c r="X48" s="37"/>
    </row>
    <row r="49" spans="2:24" ht="72.75" customHeight="1">
      <c r="B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110"/>
      <c r="W49" s="37"/>
      <c r="X49" s="37"/>
    </row>
    <row r="50" spans="2:24" ht="72.75" customHeight="1">
      <c r="B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110"/>
      <c r="W50" s="37"/>
      <c r="X50" s="37"/>
    </row>
    <row r="51" spans="2:24" ht="72.75" customHeight="1">
      <c r="B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110"/>
      <c r="W51" s="37"/>
      <c r="X51" s="37"/>
    </row>
    <row r="52" spans="2:24" ht="72.75" customHeight="1">
      <c r="B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110"/>
      <c r="W52" s="37"/>
      <c r="X52" s="37"/>
    </row>
    <row r="53" spans="2:24" ht="72.75" customHeight="1">
      <c r="B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110"/>
      <c r="W53" s="37"/>
      <c r="X53" s="37"/>
    </row>
    <row r="54" spans="2:24" ht="72.75" customHeight="1">
      <c r="B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110"/>
      <c r="W54" s="37"/>
      <c r="X54" s="37"/>
    </row>
    <row r="55" spans="2:24" ht="72.75" customHeight="1">
      <c r="B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110"/>
      <c r="W55" s="37"/>
      <c r="X55" s="37"/>
    </row>
    <row r="56" spans="2:24" ht="72.75" customHeight="1">
      <c r="B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110"/>
      <c r="W56" s="37"/>
      <c r="X56" s="37"/>
    </row>
    <row r="57" spans="2:24" ht="72.75" customHeight="1">
      <c r="B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110"/>
      <c r="W57" s="37"/>
      <c r="X57" s="37"/>
    </row>
    <row r="58" spans="2:24" ht="72.75" customHeight="1">
      <c r="B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110"/>
      <c r="W58" s="37"/>
      <c r="X58" s="37"/>
    </row>
    <row r="59" spans="2:24" ht="72.75" customHeight="1">
      <c r="B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10"/>
      <c r="W59" s="37"/>
      <c r="X59" s="37"/>
    </row>
    <row r="60" spans="2:24" ht="72.75" customHeight="1">
      <c r="B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10"/>
      <c r="W60" s="37"/>
      <c r="X60" s="37"/>
    </row>
    <row r="61" spans="2:24" ht="72.75" customHeight="1">
      <c r="B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110"/>
      <c r="W61" s="37"/>
      <c r="X61" s="37"/>
    </row>
    <row r="62" spans="2:24" ht="72.75" customHeight="1">
      <c r="B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10"/>
      <c r="W62" s="37"/>
      <c r="X62" s="37"/>
    </row>
    <row r="63" spans="2:24" ht="72.75" customHeight="1">
      <c r="B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110"/>
      <c r="W63" s="37"/>
      <c r="X63" s="37"/>
    </row>
    <row r="64" spans="2:24" ht="72.75" customHeight="1">
      <c r="B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110"/>
      <c r="W64" s="37"/>
      <c r="X64" s="37"/>
    </row>
    <row r="65" spans="2:24" ht="72.75" customHeight="1">
      <c r="B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10"/>
      <c r="W65" s="37"/>
      <c r="X65" s="37"/>
    </row>
    <row r="66" spans="2:24" ht="72.75" customHeight="1">
      <c r="B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110"/>
      <c r="W66" s="37"/>
      <c r="X66" s="37"/>
    </row>
    <row r="67" spans="2:24" ht="72.75" customHeight="1">
      <c r="B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110"/>
      <c r="W67" s="37"/>
      <c r="X67" s="37"/>
    </row>
    <row r="68" spans="2:24" ht="72.75" customHeight="1">
      <c r="B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10"/>
      <c r="W68" s="37"/>
      <c r="X68" s="37"/>
    </row>
    <row r="69" spans="2:24" ht="72.75" customHeight="1">
      <c r="B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10"/>
      <c r="W69" s="37"/>
      <c r="X69" s="37"/>
    </row>
    <row r="70" spans="2:24" ht="72.75" customHeight="1">
      <c r="B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10"/>
      <c r="W70" s="37"/>
      <c r="X70" s="37"/>
    </row>
    <row r="71" spans="2:24" ht="72.75" customHeight="1">
      <c r="B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110"/>
      <c r="W71" s="37"/>
      <c r="X71" s="37"/>
    </row>
    <row r="72" spans="2:24" ht="72.75" customHeight="1">
      <c r="B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10"/>
      <c r="W72" s="37"/>
      <c r="X72" s="37"/>
    </row>
    <row r="73" spans="2:24" ht="72.75" customHeight="1">
      <c r="B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10"/>
      <c r="W73" s="37"/>
      <c r="X73" s="37"/>
    </row>
    <row r="74" spans="2:24" ht="72.75" customHeight="1">
      <c r="B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10"/>
      <c r="W74" s="37"/>
      <c r="X74" s="37"/>
    </row>
    <row r="75" spans="2:24" ht="72.75" customHeight="1">
      <c r="B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10"/>
      <c r="W75" s="37"/>
      <c r="X75" s="37"/>
    </row>
    <row r="76" spans="2:24" ht="72.75" customHeight="1">
      <c r="B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110"/>
      <c r="W76" s="37"/>
      <c r="X76" s="37"/>
    </row>
    <row r="77" spans="2:24" ht="72.75" customHeight="1">
      <c r="B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110"/>
      <c r="W77" s="37"/>
      <c r="X77" s="37"/>
    </row>
    <row r="78" spans="2:24" ht="72.75" customHeight="1">
      <c r="B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110"/>
      <c r="W78" s="37"/>
      <c r="X78" s="37"/>
    </row>
    <row r="79" spans="2:24" ht="72.75" customHeight="1">
      <c r="B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110"/>
      <c r="W79" s="37"/>
      <c r="X79" s="37"/>
    </row>
    <row r="80" spans="2:24" ht="72.75" customHeight="1">
      <c r="B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110"/>
      <c r="W80" s="37"/>
      <c r="X80" s="37"/>
    </row>
    <row r="81" spans="2:24" ht="72.75" customHeight="1">
      <c r="B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110"/>
      <c r="W81" s="37"/>
      <c r="X81" s="37"/>
    </row>
    <row r="82" spans="2:24" ht="72.75" customHeight="1">
      <c r="B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110"/>
      <c r="W82" s="37"/>
      <c r="X82" s="37"/>
    </row>
    <row r="83" spans="2:24" ht="72.75" customHeight="1">
      <c r="B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110"/>
      <c r="W83" s="37"/>
      <c r="X83" s="37"/>
    </row>
    <row r="84" spans="2:24" ht="72.75" customHeight="1">
      <c r="B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110"/>
      <c r="W84" s="37"/>
      <c r="X84" s="37"/>
    </row>
    <row r="85" spans="2:24" ht="72.75" customHeight="1">
      <c r="B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110"/>
      <c r="W85" s="37"/>
      <c r="X85" s="37"/>
    </row>
    <row r="86" spans="2:24" ht="72.75" customHeight="1">
      <c r="B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110"/>
      <c r="W86" s="37"/>
      <c r="X86" s="37"/>
    </row>
    <row r="87" spans="2:24" ht="72.75" customHeight="1">
      <c r="B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110"/>
      <c r="W87" s="37"/>
      <c r="X87" s="37"/>
    </row>
    <row r="88" spans="2:24" ht="72.75" customHeight="1">
      <c r="B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110"/>
      <c r="W88" s="37"/>
      <c r="X88" s="37"/>
    </row>
    <row r="89" spans="2:24" ht="72.75" customHeight="1">
      <c r="B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110"/>
      <c r="W89" s="37"/>
      <c r="X89" s="37"/>
    </row>
    <row r="90" spans="2:24" ht="72.75" customHeight="1">
      <c r="B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110"/>
      <c r="W90" s="37"/>
      <c r="X90" s="37"/>
    </row>
    <row r="91" spans="2:24" ht="72.75" customHeight="1">
      <c r="B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110"/>
      <c r="W91" s="37"/>
      <c r="X91" s="37"/>
    </row>
    <row r="92" spans="2:24" ht="72.75" customHeight="1">
      <c r="B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110"/>
      <c r="W92" s="37"/>
      <c r="X92" s="37"/>
    </row>
    <row r="93" spans="2:24" ht="72.75" customHeight="1">
      <c r="B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110"/>
      <c r="W93" s="37"/>
      <c r="X93" s="37"/>
    </row>
    <row r="94" spans="2:24" ht="72.75" customHeight="1">
      <c r="B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110"/>
      <c r="W94" s="37"/>
      <c r="X94" s="37"/>
    </row>
    <row r="95" spans="2:24" ht="72.75" customHeight="1">
      <c r="B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110"/>
      <c r="W95" s="37"/>
      <c r="X95" s="37"/>
    </row>
    <row r="96" spans="2:24" ht="72.75" customHeight="1">
      <c r="B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110"/>
      <c r="W96" s="37"/>
      <c r="X96" s="37"/>
    </row>
    <row r="97" spans="2:24" ht="72.75" customHeight="1">
      <c r="B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110"/>
      <c r="W97" s="37"/>
      <c r="X97" s="37"/>
    </row>
    <row r="98" spans="2:24" ht="72.75" customHeight="1">
      <c r="B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110"/>
      <c r="W98" s="37"/>
      <c r="X98" s="37"/>
    </row>
    <row r="99" spans="2:24" ht="72.75" customHeight="1">
      <c r="B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110"/>
      <c r="W99" s="37"/>
      <c r="X99" s="37"/>
    </row>
    <row r="100" spans="2:24" ht="72.75" customHeight="1">
      <c r="B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110"/>
      <c r="W100" s="37"/>
      <c r="X100" s="37"/>
    </row>
    <row r="101" spans="2:24" ht="72.75" customHeight="1">
      <c r="B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110"/>
      <c r="W101" s="37"/>
      <c r="X101" s="37"/>
    </row>
    <row r="102" spans="2:24" ht="72.75" customHeight="1">
      <c r="B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110"/>
      <c r="W102" s="37"/>
      <c r="X102" s="37"/>
    </row>
    <row r="103" spans="2:24" ht="72.75" customHeight="1">
      <c r="B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110"/>
      <c r="W103" s="37"/>
      <c r="X103" s="37"/>
    </row>
    <row r="104" spans="2:24" ht="72.75" customHeight="1">
      <c r="B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110"/>
      <c r="W104" s="37"/>
      <c r="X104" s="37"/>
    </row>
    <row r="105" spans="2:24" ht="72.75" customHeight="1">
      <c r="B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110"/>
      <c r="W105" s="37"/>
      <c r="X105" s="37"/>
    </row>
    <row r="106" spans="2:24" ht="72.75" customHeight="1">
      <c r="B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110"/>
      <c r="W106" s="37"/>
      <c r="X106" s="37"/>
    </row>
    <row r="107" spans="2:24" ht="72.75" customHeight="1">
      <c r="B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110"/>
      <c r="W107" s="37"/>
      <c r="X107" s="37"/>
    </row>
    <row r="108" spans="2:24" ht="72.75" customHeight="1">
      <c r="B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110"/>
      <c r="W108" s="37"/>
      <c r="X108" s="37"/>
    </row>
    <row r="109" spans="2:24" ht="72.75" customHeight="1">
      <c r="B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110"/>
      <c r="W109" s="37"/>
      <c r="X109" s="37"/>
    </row>
    <row r="110" spans="2:24" ht="72.75" customHeight="1">
      <c r="B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110"/>
      <c r="W110" s="37"/>
      <c r="X110" s="37"/>
    </row>
    <row r="111" spans="2:24" ht="72.75" customHeight="1">
      <c r="B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110"/>
      <c r="W111" s="37"/>
      <c r="X111" s="37"/>
    </row>
    <row r="112" spans="2:24" ht="72.75" customHeight="1">
      <c r="B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110"/>
      <c r="W112" s="37"/>
      <c r="X112" s="37"/>
    </row>
    <row r="113" spans="2:24" ht="72.75" customHeight="1">
      <c r="B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110"/>
      <c r="W113" s="37"/>
      <c r="X113" s="37"/>
    </row>
    <row r="114" spans="2:24" ht="72.75" customHeight="1">
      <c r="B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110"/>
      <c r="W114" s="37"/>
      <c r="X114" s="37"/>
    </row>
    <row r="115" spans="2:24" ht="72.75" customHeight="1">
      <c r="B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110"/>
      <c r="W115" s="37"/>
      <c r="X115" s="37"/>
    </row>
    <row r="116" spans="2:24" ht="72.75" customHeight="1">
      <c r="B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110"/>
      <c r="W116" s="37"/>
      <c r="X116" s="37"/>
    </row>
    <row r="117" spans="2:24" ht="72.75" customHeight="1">
      <c r="B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110"/>
      <c r="W117" s="37"/>
      <c r="X117" s="37"/>
    </row>
    <row r="118" spans="2:24" ht="72.75" customHeight="1">
      <c r="B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110"/>
      <c r="W118" s="37"/>
      <c r="X118" s="37"/>
    </row>
    <row r="119" spans="2:24" ht="72.75" customHeight="1">
      <c r="B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110"/>
      <c r="W119" s="37"/>
      <c r="X119" s="37"/>
    </row>
    <row r="120" spans="2:24" ht="72.75" customHeight="1">
      <c r="B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110"/>
      <c r="W120" s="37"/>
      <c r="X120" s="37"/>
    </row>
    <row r="121" spans="2:24" ht="72.75" customHeight="1">
      <c r="B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110"/>
      <c r="W121" s="37"/>
      <c r="X121" s="37"/>
    </row>
    <row r="122" spans="2:24" ht="72.75" customHeight="1">
      <c r="B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110"/>
      <c r="W122" s="37"/>
      <c r="X122" s="37"/>
    </row>
    <row r="123" spans="2:24" ht="72.75" customHeight="1">
      <c r="B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110"/>
      <c r="W123" s="37"/>
      <c r="X123" s="37"/>
    </row>
    <row r="124" spans="2:24" ht="72.75" customHeight="1">
      <c r="B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110"/>
      <c r="W124" s="37"/>
      <c r="X124" s="37"/>
    </row>
    <row r="125" spans="2:24" ht="72.75" customHeight="1">
      <c r="B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110"/>
      <c r="W125" s="37"/>
      <c r="X125" s="37"/>
    </row>
    <row r="126" spans="2:24" ht="72.75" customHeight="1">
      <c r="B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110"/>
      <c r="W126" s="37"/>
      <c r="X126" s="37"/>
    </row>
    <row r="127" spans="2:24" ht="72.75" customHeight="1">
      <c r="B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110"/>
      <c r="W127" s="37"/>
      <c r="X127" s="37"/>
    </row>
    <row r="128" spans="2:24" ht="72.75" customHeight="1">
      <c r="B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110"/>
      <c r="W128" s="37"/>
      <c r="X128" s="37"/>
    </row>
    <row r="129" spans="2:24" ht="72.75" customHeight="1">
      <c r="B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110"/>
      <c r="W129" s="37"/>
      <c r="X129" s="37"/>
    </row>
    <row r="130" spans="2:24" ht="72.75" customHeight="1">
      <c r="B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110"/>
      <c r="W130" s="37"/>
      <c r="X130" s="37"/>
    </row>
    <row r="131" spans="2:24" ht="72.75" customHeight="1">
      <c r="B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110"/>
      <c r="W131" s="37"/>
      <c r="X131" s="37"/>
    </row>
    <row r="132" spans="2:24" ht="72.75" customHeight="1">
      <c r="B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110"/>
      <c r="W132" s="37"/>
      <c r="X132" s="37"/>
    </row>
    <row r="133" spans="2:24" ht="72.75" customHeight="1">
      <c r="B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110"/>
      <c r="W133" s="37"/>
      <c r="X133" s="37"/>
    </row>
    <row r="134" spans="2:24" ht="72.75" customHeight="1">
      <c r="B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110"/>
      <c r="W134" s="37"/>
      <c r="X134" s="37"/>
    </row>
    <row r="135" spans="2:24" ht="72.75" customHeight="1">
      <c r="B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110"/>
      <c r="W135" s="37"/>
      <c r="X135" s="37"/>
    </row>
    <row r="136" spans="2:24" ht="72.75" customHeight="1">
      <c r="B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110"/>
      <c r="W136" s="37"/>
      <c r="X136" s="37"/>
    </row>
    <row r="137" spans="2:24" ht="72.75" customHeight="1">
      <c r="B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110"/>
      <c r="W137" s="37"/>
      <c r="X137" s="37"/>
    </row>
    <row r="138" spans="2:24" ht="72.75" customHeight="1">
      <c r="B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110"/>
      <c r="W138" s="37"/>
      <c r="X138" s="37"/>
    </row>
    <row r="139" spans="2:24" ht="72.75" customHeight="1">
      <c r="B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110"/>
      <c r="W139" s="37"/>
      <c r="X139" s="37"/>
    </row>
    <row r="140" spans="2:24" ht="72.75" customHeight="1">
      <c r="B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110"/>
      <c r="W140" s="37"/>
      <c r="X140" s="37"/>
    </row>
    <row r="141" spans="2:24" ht="72.75" customHeight="1">
      <c r="B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110"/>
      <c r="W141" s="37"/>
      <c r="X141" s="37"/>
    </row>
    <row r="142" spans="2:24" ht="72.75" customHeight="1">
      <c r="B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110"/>
      <c r="W142" s="37"/>
      <c r="X142" s="37"/>
    </row>
    <row r="143" spans="2:24" ht="72.75" customHeight="1">
      <c r="B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110"/>
      <c r="W143" s="37"/>
      <c r="X143" s="37"/>
    </row>
    <row r="144" spans="2:24" ht="72.75" customHeight="1">
      <c r="B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110"/>
      <c r="W144" s="37"/>
      <c r="X144" s="37"/>
    </row>
    <row r="145" spans="2:24" ht="72.75" customHeight="1">
      <c r="B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110"/>
      <c r="W145" s="37"/>
      <c r="X145" s="37"/>
    </row>
    <row r="146" spans="2:24" ht="72.75" customHeight="1">
      <c r="B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110"/>
      <c r="W146" s="37"/>
      <c r="X146" s="37"/>
    </row>
    <row r="147" spans="2:24" ht="72.75" customHeight="1">
      <c r="B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110"/>
      <c r="W147" s="37"/>
      <c r="X147" s="37"/>
    </row>
    <row r="148" spans="2:24" ht="72.75" customHeight="1">
      <c r="B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110"/>
      <c r="W148" s="37"/>
      <c r="X148" s="37"/>
    </row>
    <row r="149" spans="2:24" ht="72.75" customHeight="1">
      <c r="B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110"/>
      <c r="W149" s="37"/>
      <c r="X149" s="37"/>
    </row>
    <row r="150" spans="2:24" ht="72.75" customHeight="1">
      <c r="B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110"/>
      <c r="W150" s="37"/>
      <c r="X150" s="37"/>
    </row>
    <row r="151" spans="2:24" ht="72.75" customHeight="1">
      <c r="B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110"/>
      <c r="W151" s="37"/>
      <c r="X151" s="37"/>
    </row>
    <row r="152" spans="2:24" ht="72.75" customHeight="1">
      <c r="B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110"/>
      <c r="W152" s="37"/>
      <c r="X152" s="37"/>
    </row>
    <row r="153" spans="2:24" ht="72.75" customHeight="1">
      <c r="B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110"/>
      <c r="W153" s="37"/>
      <c r="X153" s="37"/>
    </row>
    <row r="154" spans="2:24" ht="72.75" customHeight="1">
      <c r="B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110"/>
      <c r="W154" s="37"/>
      <c r="X154" s="37"/>
    </row>
    <row r="155" spans="2:24" ht="72.75" customHeight="1">
      <c r="B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110"/>
      <c r="W155" s="37"/>
      <c r="X155" s="37"/>
    </row>
    <row r="156" spans="2:24" ht="72.75" customHeight="1">
      <c r="B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110"/>
      <c r="W156" s="37"/>
      <c r="X156" s="37"/>
    </row>
    <row r="157" spans="2:24" ht="72.75" customHeight="1">
      <c r="B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110"/>
      <c r="W157" s="37"/>
      <c r="X157" s="37"/>
    </row>
    <row r="158" spans="2:24" ht="72.75" customHeight="1">
      <c r="B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110"/>
      <c r="W158" s="37"/>
      <c r="X158" s="37"/>
    </row>
    <row r="159" spans="2:24" ht="72.75" customHeight="1">
      <c r="B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110"/>
      <c r="W159" s="37"/>
      <c r="X159" s="37"/>
    </row>
    <row r="160" spans="2:24" ht="72.75" customHeight="1">
      <c r="B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110"/>
      <c r="W160" s="37"/>
      <c r="X160" s="37"/>
    </row>
    <row r="161" spans="2:24" ht="72.75" customHeight="1">
      <c r="B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110"/>
      <c r="W161" s="37"/>
      <c r="X161" s="37"/>
    </row>
    <row r="162" spans="2:24" ht="72.75" customHeight="1">
      <c r="B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110"/>
      <c r="W162" s="37"/>
      <c r="X162" s="37"/>
    </row>
    <row r="163" spans="2:24" ht="72.75" customHeight="1">
      <c r="B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110"/>
      <c r="W163" s="37"/>
      <c r="X163" s="37"/>
    </row>
    <row r="164" spans="2:24" ht="72.75" customHeight="1">
      <c r="B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110"/>
      <c r="W164" s="37"/>
      <c r="X164" s="37"/>
    </row>
    <row r="165" spans="2:24" ht="72.75" customHeight="1">
      <c r="B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110"/>
      <c r="W165" s="37"/>
      <c r="X165" s="37"/>
    </row>
    <row r="166" spans="2:24" ht="72.75" customHeight="1">
      <c r="B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110"/>
      <c r="W166" s="37"/>
      <c r="X166" s="37"/>
    </row>
    <row r="167" spans="2:24" ht="72.75" customHeight="1">
      <c r="B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110"/>
      <c r="W167" s="37"/>
      <c r="X167" s="37"/>
    </row>
    <row r="168" spans="2:24" ht="72.75" customHeight="1">
      <c r="B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110"/>
      <c r="W168" s="37"/>
      <c r="X168" s="37"/>
    </row>
    <row r="169" spans="2:24" ht="72.75" customHeight="1">
      <c r="B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110"/>
      <c r="W169" s="37"/>
      <c r="X169" s="37"/>
    </row>
    <row r="170" spans="2:24" ht="72.75" customHeight="1">
      <c r="B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110"/>
      <c r="W170" s="37"/>
      <c r="X170" s="37"/>
    </row>
    <row r="171" spans="2:24" ht="72.75" customHeight="1">
      <c r="B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110"/>
      <c r="W171" s="37"/>
      <c r="X171" s="37"/>
    </row>
    <row r="172" spans="2:24" ht="72.75" customHeight="1">
      <c r="B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110"/>
      <c r="W172" s="37"/>
      <c r="X172" s="37"/>
    </row>
    <row r="173" spans="2:24" ht="72.75" customHeight="1">
      <c r="B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110"/>
      <c r="W173" s="37"/>
      <c r="X173" s="37"/>
    </row>
    <row r="174" spans="2:24" ht="72.75" customHeight="1">
      <c r="B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110"/>
      <c r="W174" s="37"/>
      <c r="X174" s="37"/>
    </row>
    <row r="175" spans="2:24" ht="72.75" customHeight="1">
      <c r="B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110"/>
      <c r="W175" s="37"/>
      <c r="X175" s="37"/>
    </row>
    <row r="176" spans="2:24" ht="72.75" customHeight="1">
      <c r="B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110"/>
      <c r="W176" s="37"/>
      <c r="X176" s="37"/>
    </row>
    <row r="177" spans="2:24" ht="72.75" customHeight="1">
      <c r="B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110"/>
      <c r="W177" s="37"/>
      <c r="X177" s="37"/>
    </row>
    <row r="178" spans="2:24" ht="72.75" customHeight="1">
      <c r="B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110"/>
      <c r="W178" s="37"/>
      <c r="X178" s="37"/>
    </row>
    <row r="179" spans="2:24" ht="72.75" customHeight="1">
      <c r="B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110"/>
      <c r="W179" s="37"/>
      <c r="X179" s="37"/>
    </row>
    <row r="180" spans="1:24" ht="72.75" customHeight="1">
      <c r="A180" s="37">
        <v>4.17</v>
      </c>
      <c r="B180" s="37" t="e">
        <f>A180-#REF!</f>
        <v>#REF!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110"/>
      <c r="W180" s="37"/>
      <c r="X180" s="37"/>
    </row>
    <row r="181" spans="2:24" ht="72.75" customHeight="1">
      <c r="B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110"/>
      <c r="W181" s="37"/>
      <c r="X181" s="37"/>
    </row>
    <row r="182" spans="2:24" ht="72.75" customHeight="1">
      <c r="B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110"/>
      <c r="W182" s="37"/>
      <c r="X182" s="37"/>
    </row>
    <row r="183" spans="2:24" ht="72.75" customHeight="1">
      <c r="B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110"/>
      <c r="W183" s="37"/>
      <c r="X183" s="37"/>
    </row>
    <row r="184" spans="2:24" ht="72.75" customHeight="1">
      <c r="B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110"/>
      <c r="W184" s="37"/>
      <c r="X184" s="37"/>
    </row>
    <row r="185" spans="2:24" ht="72.75" customHeight="1">
      <c r="B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110"/>
      <c r="W185" s="37"/>
      <c r="X185" s="37"/>
    </row>
    <row r="186" spans="2:24" ht="72.75" customHeight="1">
      <c r="B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110"/>
      <c r="W186" s="37"/>
      <c r="X186" s="37"/>
    </row>
    <row r="187" spans="2:24" ht="72.75" customHeight="1">
      <c r="B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110"/>
      <c r="W187" s="37"/>
      <c r="X187" s="37"/>
    </row>
    <row r="188" spans="2:24" ht="72.75" customHeight="1">
      <c r="B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110"/>
      <c r="W188" s="37"/>
      <c r="X188" s="37"/>
    </row>
    <row r="189" spans="2:24" ht="72.75" customHeight="1">
      <c r="B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110"/>
      <c r="W189" s="37"/>
      <c r="X189" s="37"/>
    </row>
    <row r="190" spans="2:24" ht="72.75" customHeight="1">
      <c r="B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110"/>
      <c r="W190" s="37"/>
      <c r="X190" s="37"/>
    </row>
    <row r="191" spans="2:24" ht="72.75" customHeight="1">
      <c r="B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110"/>
      <c r="W191" s="37"/>
      <c r="X191" s="37"/>
    </row>
    <row r="192" spans="2:24" ht="72.75" customHeight="1">
      <c r="B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110"/>
      <c r="W192" s="37"/>
      <c r="X192" s="37"/>
    </row>
    <row r="193" spans="2:24" ht="72.75" customHeight="1">
      <c r="B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110"/>
      <c r="W193" s="37"/>
      <c r="X193" s="37"/>
    </row>
    <row r="194" spans="2:24" ht="72.75" customHeight="1">
      <c r="B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110"/>
      <c r="W194" s="37"/>
      <c r="X194" s="37"/>
    </row>
    <row r="195" spans="2:24" ht="72.75" customHeight="1">
      <c r="B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110"/>
      <c r="W195" s="37"/>
      <c r="X195" s="37"/>
    </row>
    <row r="196" spans="2:24" ht="72.75" customHeight="1">
      <c r="B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110"/>
      <c r="W196" s="37"/>
      <c r="X196" s="37"/>
    </row>
    <row r="197" spans="2:24" ht="72.75" customHeight="1">
      <c r="B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110"/>
      <c r="W197" s="37"/>
      <c r="X197" s="37"/>
    </row>
    <row r="198" spans="2:24" ht="72.75" customHeight="1">
      <c r="B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110"/>
      <c r="W198" s="37"/>
      <c r="X198" s="37"/>
    </row>
    <row r="199" spans="2:24" ht="72.75" customHeight="1">
      <c r="B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110"/>
      <c r="W199" s="37"/>
      <c r="X199" s="37"/>
    </row>
    <row r="200" spans="2:24" ht="72.75" customHeight="1">
      <c r="B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110"/>
      <c r="W200" s="37"/>
      <c r="X200" s="37"/>
    </row>
    <row r="201" spans="2:24" ht="72.75" customHeight="1">
      <c r="B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110"/>
      <c r="W201" s="37"/>
      <c r="X201" s="37"/>
    </row>
    <row r="202" spans="2:24" ht="72.75" customHeight="1">
      <c r="B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110"/>
      <c r="W202" s="37"/>
      <c r="X202" s="37"/>
    </row>
    <row r="203" spans="2:24" ht="72.75" customHeight="1">
      <c r="B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110"/>
      <c r="W203" s="37"/>
      <c r="X203" s="37"/>
    </row>
    <row r="204" spans="2:24" ht="72.75" customHeight="1">
      <c r="B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110"/>
      <c r="W204" s="37"/>
      <c r="X204" s="37"/>
    </row>
    <row r="205" spans="2:24" ht="72.75" customHeight="1">
      <c r="B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110"/>
      <c r="W205" s="37"/>
      <c r="X205" s="37"/>
    </row>
    <row r="206" spans="2:24" ht="72.75" customHeight="1">
      <c r="B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110"/>
      <c r="W206" s="37"/>
      <c r="X206" s="37"/>
    </row>
    <row r="207" spans="2:24" ht="72.75" customHeight="1">
      <c r="B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110"/>
      <c r="W207" s="37"/>
      <c r="X207" s="37"/>
    </row>
    <row r="208" spans="2:24" ht="72.75" customHeight="1">
      <c r="B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110"/>
      <c r="W208" s="37"/>
      <c r="X208" s="37"/>
    </row>
    <row r="209" spans="2:24" ht="72.75" customHeight="1">
      <c r="B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110"/>
      <c r="W209" s="37"/>
      <c r="X209" s="37"/>
    </row>
    <row r="210" spans="2:24" ht="72.75" customHeight="1">
      <c r="B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110"/>
      <c r="W210" s="37"/>
      <c r="X210" s="37"/>
    </row>
    <row r="211" spans="2:24" ht="72.75" customHeight="1">
      <c r="B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110"/>
      <c r="W211" s="37"/>
      <c r="X211" s="37"/>
    </row>
    <row r="212" spans="2:24" ht="72.75" customHeight="1">
      <c r="B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110"/>
      <c r="W212" s="37"/>
      <c r="X212" s="37"/>
    </row>
    <row r="213" spans="2:24" ht="72.75" customHeight="1">
      <c r="B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110"/>
      <c r="W213" s="37"/>
      <c r="X213" s="37"/>
    </row>
    <row r="214" spans="2:24" ht="72.75" customHeight="1">
      <c r="B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110"/>
      <c r="W214" s="37"/>
      <c r="X214" s="37"/>
    </row>
    <row r="215" spans="2:24" ht="72.75" customHeight="1">
      <c r="B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110"/>
      <c r="W215" s="37"/>
      <c r="X215" s="37"/>
    </row>
    <row r="216" spans="2:24" ht="72.75" customHeight="1">
      <c r="B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110"/>
      <c r="W216" s="37"/>
      <c r="X216" s="37"/>
    </row>
    <row r="217" spans="2:24" ht="72.75" customHeight="1">
      <c r="B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110"/>
      <c r="W217" s="37"/>
      <c r="X217" s="37"/>
    </row>
    <row r="218" spans="2:24" ht="72.75" customHeight="1">
      <c r="B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110"/>
      <c r="W218" s="37"/>
      <c r="X218" s="37"/>
    </row>
    <row r="219" spans="2:24" ht="72.75" customHeight="1">
      <c r="B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110"/>
      <c r="W219" s="37"/>
      <c r="X219" s="37"/>
    </row>
    <row r="220" spans="2:24" ht="72.75" customHeight="1">
      <c r="B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110"/>
      <c r="W220" s="37"/>
      <c r="X220" s="37"/>
    </row>
    <row r="221" spans="2:24" ht="72.75" customHeight="1">
      <c r="B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110"/>
      <c r="W221" s="37"/>
      <c r="X221" s="37"/>
    </row>
    <row r="222" spans="2:24" ht="72.75" customHeight="1">
      <c r="B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110"/>
      <c r="W222" s="37"/>
      <c r="X222" s="37"/>
    </row>
    <row r="223" spans="2:24" ht="72.75" customHeight="1">
      <c r="B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110"/>
      <c r="W223" s="37"/>
      <c r="X223" s="37"/>
    </row>
    <row r="224" spans="2:24" ht="72.75" customHeight="1">
      <c r="B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110"/>
      <c r="W224" s="37"/>
      <c r="X224" s="37"/>
    </row>
    <row r="225" spans="2:24" ht="72.75" customHeight="1">
      <c r="B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110"/>
      <c r="W225" s="37"/>
      <c r="X225" s="37"/>
    </row>
    <row r="226" spans="2:24" ht="72.75" customHeight="1">
      <c r="B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110"/>
      <c r="W226" s="37"/>
      <c r="X226" s="37"/>
    </row>
    <row r="227" spans="2:24" ht="72.75" customHeight="1">
      <c r="B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110"/>
      <c r="W227" s="37"/>
      <c r="X227" s="37"/>
    </row>
    <row r="228" spans="2:24" ht="72.75" customHeight="1">
      <c r="B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110"/>
      <c r="W228" s="37"/>
      <c r="X228" s="37"/>
    </row>
    <row r="229" spans="2:24" ht="72.75" customHeight="1">
      <c r="B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110"/>
      <c r="W229" s="37"/>
      <c r="X229" s="37"/>
    </row>
    <row r="230" spans="2:24" ht="72.75" customHeight="1">
      <c r="B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110"/>
      <c r="W230" s="37"/>
      <c r="X230" s="37"/>
    </row>
    <row r="231" spans="2:24" ht="72.75" customHeight="1">
      <c r="B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110"/>
      <c r="W231" s="37"/>
      <c r="X231" s="37"/>
    </row>
    <row r="232" spans="2:24" ht="72.75" customHeight="1">
      <c r="B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110"/>
      <c r="W232" s="37"/>
      <c r="X232" s="37"/>
    </row>
    <row r="233" spans="2:24" ht="72.75" customHeight="1">
      <c r="B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110"/>
      <c r="W233" s="37"/>
      <c r="X233" s="37"/>
    </row>
    <row r="234" spans="2:24" ht="72.75" customHeight="1">
      <c r="B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110"/>
      <c r="W234" s="37"/>
      <c r="X234" s="37"/>
    </row>
    <row r="235" spans="2:24" ht="72.75" customHeight="1">
      <c r="B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110"/>
      <c r="W235" s="37"/>
      <c r="X235" s="37"/>
    </row>
  </sheetData>
  <sheetProtection password="EB20" sheet="1"/>
  <mergeCells count="41">
    <mergeCell ref="H6:H8"/>
    <mergeCell ref="T6:T8"/>
    <mergeCell ref="H18:H19"/>
    <mergeCell ref="H23:H24"/>
    <mergeCell ref="L6:L8"/>
    <mergeCell ref="S6:S8"/>
    <mergeCell ref="U6:X7"/>
    <mergeCell ref="B6:B8"/>
    <mergeCell ref="C6:C8"/>
    <mergeCell ref="D6:E8"/>
    <mergeCell ref="F6:F8"/>
    <mergeCell ref="G6:G8"/>
    <mergeCell ref="B9:B29"/>
    <mergeCell ref="C9:C29"/>
    <mergeCell ref="D9:D29"/>
    <mergeCell ref="E9:E11"/>
    <mergeCell ref="F9:F11"/>
    <mergeCell ref="E12:E24"/>
    <mergeCell ref="F12:F24"/>
    <mergeCell ref="E25:E29"/>
    <mergeCell ref="F25:F29"/>
    <mergeCell ref="G25:G29"/>
    <mergeCell ref="H25:H29"/>
    <mergeCell ref="G9:G11"/>
    <mergeCell ref="H9:H11"/>
    <mergeCell ref="G12:G17"/>
    <mergeCell ref="H20:H22"/>
    <mergeCell ref="G20:G22"/>
    <mergeCell ref="G23:G24"/>
    <mergeCell ref="H12:H17"/>
    <mergeCell ref="G18:G19"/>
    <mergeCell ref="Y6:AB7"/>
    <mergeCell ref="C1:W1"/>
    <mergeCell ref="C2:W2"/>
    <mergeCell ref="C3:W3"/>
    <mergeCell ref="K6:K8"/>
    <mergeCell ref="I6:I8"/>
    <mergeCell ref="J6:J8"/>
    <mergeCell ref="M6:P7"/>
    <mergeCell ref="Q6:Q8"/>
    <mergeCell ref="R6:R8"/>
  </mergeCells>
  <printOptions/>
  <pageMargins left="0.47" right="0.1968503937007874" top="1.17" bottom="0.7480314960629921" header="0.56" footer="0.31496062992125984"/>
  <pageSetup fitToHeight="1" fitToWidth="1" horizontalDpi="300" verticalDpi="300" orientation="portrait" paperSize="5" scale="53" r:id="rId1"/>
  <ignoredErrors>
    <ignoredError sqref="H9 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88"/>
  <sheetViews>
    <sheetView zoomScale="59" zoomScaleNormal="59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5" customWidth="1"/>
    <col min="2" max="3" width="10.7109375" style="5" customWidth="1"/>
    <col min="4" max="4" width="9.140625" style="5" customWidth="1"/>
    <col min="5" max="5" width="8.140625" style="5" customWidth="1"/>
    <col min="6" max="6" width="10.7109375" style="5" customWidth="1"/>
    <col min="7" max="7" width="20.421875" style="5" customWidth="1"/>
    <col min="8" max="16" width="10.7109375" style="5" customWidth="1"/>
    <col min="17" max="17" width="45.28125" style="5" customWidth="1"/>
    <col min="18" max="18" width="10.7109375" style="5" customWidth="1"/>
    <col min="19" max="19" width="10.7109375" style="5" hidden="1" customWidth="1"/>
    <col min="20" max="20" width="34.7109375" style="5" customWidth="1"/>
    <col min="21" max="21" width="10.7109375" style="5" customWidth="1"/>
    <col min="22" max="22" width="9.421875" style="5" customWidth="1"/>
    <col min="23" max="24" width="10.7109375" style="5" customWidth="1"/>
    <col min="25" max="25" width="16.57421875" style="5" customWidth="1"/>
    <col min="26" max="26" width="17.00390625" style="5" customWidth="1"/>
    <col min="27" max="27" width="21.140625" style="5" customWidth="1"/>
    <col min="28" max="28" width="18.7109375" style="5" customWidth="1"/>
    <col min="29" max="16384" width="11.421875" style="5" customWidth="1"/>
  </cols>
  <sheetData>
    <row r="1" spans="1:24" s="474" customFormat="1" ht="29.25" customHeight="1">
      <c r="A1" s="132"/>
      <c r="B1" s="132"/>
      <c r="C1" s="835" t="s">
        <v>342</v>
      </c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132"/>
    </row>
    <row r="2" spans="1:24" s="474" customFormat="1" ht="30.75" customHeight="1">
      <c r="A2" s="132"/>
      <c r="B2" s="132"/>
      <c r="C2" s="835" t="s">
        <v>343</v>
      </c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132"/>
    </row>
    <row r="3" spans="1:24" s="474" customFormat="1" ht="30" customHeight="1">
      <c r="A3" s="132"/>
      <c r="B3" s="132"/>
      <c r="C3" s="835" t="s">
        <v>344</v>
      </c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132"/>
    </row>
    <row r="4" s="475" customFormat="1" ht="20.25"/>
    <row r="5" spans="1:24" s="475" customFormat="1" ht="42" customHeight="1">
      <c r="A5" s="474"/>
      <c r="B5" s="466" t="s">
        <v>434</v>
      </c>
      <c r="C5" s="474"/>
      <c r="D5" s="474"/>
      <c r="E5" s="474"/>
      <c r="F5" s="474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7"/>
      <c r="S5" s="476"/>
      <c r="T5" s="476"/>
      <c r="U5" s="474"/>
      <c r="V5" s="474"/>
      <c r="W5" s="478"/>
      <c r="X5" s="479"/>
    </row>
    <row r="6" spans="1:24" ht="8.25" customHeight="1" thickBot="1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8" ht="49.5" customHeight="1">
      <c r="A7"/>
      <c r="B7" s="844" t="s">
        <v>281</v>
      </c>
      <c r="C7" s="847" t="s">
        <v>294</v>
      </c>
      <c r="D7" s="850" t="s">
        <v>282</v>
      </c>
      <c r="E7" s="851"/>
      <c r="F7" s="826" t="s">
        <v>295</v>
      </c>
      <c r="G7" s="857" t="s">
        <v>292</v>
      </c>
      <c r="H7" s="850" t="s">
        <v>289</v>
      </c>
      <c r="I7" s="823" t="s">
        <v>346</v>
      </c>
      <c r="J7" s="826" t="s">
        <v>315</v>
      </c>
      <c r="K7" s="829" t="s">
        <v>297</v>
      </c>
      <c r="L7" s="819" t="s">
        <v>320</v>
      </c>
      <c r="M7" s="833" t="s">
        <v>316</v>
      </c>
      <c r="N7" s="833"/>
      <c r="O7" s="833"/>
      <c r="P7" s="833"/>
      <c r="Q7" s="838" t="s">
        <v>5</v>
      </c>
      <c r="R7" s="857" t="s">
        <v>290</v>
      </c>
      <c r="S7" s="847" t="s">
        <v>297</v>
      </c>
      <c r="T7" s="819" t="s">
        <v>321</v>
      </c>
      <c r="U7" s="836" t="s">
        <v>6</v>
      </c>
      <c r="V7" s="837"/>
      <c r="W7" s="837"/>
      <c r="X7" s="838"/>
      <c r="Y7" s="819" t="s">
        <v>317</v>
      </c>
      <c r="Z7" s="819"/>
      <c r="AA7" s="819"/>
      <c r="AB7" s="820"/>
    </row>
    <row r="8" spans="1:28" ht="49.5" customHeight="1" thickBot="1">
      <c r="A8"/>
      <c r="B8" s="845"/>
      <c r="C8" s="848"/>
      <c r="D8" s="852"/>
      <c r="E8" s="853"/>
      <c r="F8" s="827"/>
      <c r="G8" s="858"/>
      <c r="H8" s="852"/>
      <c r="I8" s="824" t="s">
        <v>314</v>
      </c>
      <c r="J8" s="827"/>
      <c r="K8" s="830"/>
      <c r="L8" s="821"/>
      <c r="M8" s="834"/>
      <c r="N8" s="834"/>
      <c r="O8" s="834"/>
      <c r="P8" s="834"/>
      <c r="Q8" s="860"/>
      <c r="R8" s="858"/>
      <c r="S8" s="861"/>
      <c r="T8" s="821"/>
      <c r="U8" s="839"/>
      <c r="V8" s="840"/>
      <c r="W8" s="840"/>
      <c r="X8" s="841"/>
      <c r="Y8" s="821"/>
      <c r="Z8" s="821"/>
      <c r="AA8" s="821"/>
      <c r="AB8" s="822"/>
    </row>
    <row r="9" spans="1:28" ht="70.5" customHeight="1" thickBot="1">
      <c r="A9"/>
      <c r="B9" s="846"/>
      <c r="C9" s="849"/>
      <c r="D9" s="854"/>
      <c r="E9" s="855"/>
      <c r="F9" s="856"/>
      <c r="G9" s="859"/>
      <c r="H9" s="854"/>
      <c r="I9" s="825"/>
      <c r="J9" s="828"/>
      <c r="K9" s="831"/>
      <c r="L9" s="832"/>
      <c r="M9" s="460" t="s">
        <v>0</v>
      </c>
      <c r="N9" s="460" t="s">
        <v>1</v>
      </c>
      <c r="O9" s="460" t="s">
        <v>2</v>
      </c>
      <c r="P9" s="460" t="s">
        <v>3</v>
      </c>
      <c r="Q9" s="841"/>
      <c r="R9" s="859"/>
      <c r="S9" s="862"/>
      <c r="T9" s="832"/>
      <c r="U9" s="461" t="s">
        <v>0</v>
      </c>
      <c r="V9" s="462" t="s">
        <v>1</v>
      </c>
      <c r="W9" s="462" t="s">
        <v>2</v>
      </c>
      <c r="X9" s="463" t="s">
        <v>3</v>
      </c>
      <c r="Y9" s="464" t="s">
        <v>0</v>
      </c>
      <c r="Z9" s="464" t="s">
        <v>1</v>
      </c>
      <c r="AA9" s="464" t="s">
        <v>2</v>
      </c>
      <c r="AB9" s="465" t="s">
        <v>3</v>
      </c>
    </row>
    <row r="10" spans="1:28" ht="49.5" customHeight="1">
      <c r="A10"/>
      <c r="B10" s="842" t="s">
        <v>293</v>
      </c>
      <c r="C10" s="863">
        <f>SUM(F10:F65)</f>
        <v>32.11</v>
      </c>
      <c r="D10" s="161">
        <f>F10+F17</f>
        <v>15.52</v>
      </c>
      <c r="E10" s="766" t="s">
        <v>272</v>
      </c>
      <c r="F10" s="865">
        <f>H10+H12</f>
        <v>14.52</v>
      </c>
      <c r="G10" s="867" t="s">
        <v>273</v>
      </c>
      <c r="H10" s="869">
        <f>R10+R11</f>
        <v>8.42</v>
      </c>
      <c r="I10" s="162" t="s">
        <v>358</v>
      </c>
      <c r="J10" s="48">
        <v>4.21</v>
      </c>
      <c r="K10" s="163" t="s">
        <v>359</v>
      </c>
      <c r="L10" s="164">
        <v>0.77</v>
      </c>
      <c r="M10" s="164">
        <v>0.86</v>
      </c>
      <c r="N10" s="164">
        <v>0.92</v>
      </c>
      <c r="O10" s="164">
        <v>0.96</v>
      </c>
      <c r="P10" s="165" t="s">
        <v>365</v>
      </c>
      <c r="Q10" s="166" t="s">
        <v>274</v>
      </c>
      <c r="R10" s="167">
        <v>4.21</v>
      </c>
      <c r="S10" s="168">
        <v>76700</v>
      </c>
      <c r="T10" s="66" t="s">
        <v>366</v>
      </c>
      <c r="U10" s="169">
        <v>86816</v>
      </c>
      <c r="V10" s="111">
        <v>92873</v>
      </c>
      <c r="W10" s="111">
        <v>96911</v>
      </c>
      <c r="X10" s="112">
        <v>99435</v>
      </c>
      <c r="Y10" s="170">
        <v>3437089373</v>
      </c>
      <c r="Z10" s="171">
        <v>2976277000</v>
      </c>
      <c r="AA10" s="171">
        <v>4000000000</v>
      </c>
      <c r="AB10" s="172">
        <v>4000000000</v>
      </c>
    </row>
    <row r="11" spans="2:28" ht="49.5" customHeight="1" thickBot="1">
      <c r="B11" s="842"/>
      <c r="C11" s="863"/>
      <c r="D11" s="766" t="s">
        <v>298</v>
      </c>
      <c r="E11" s="766"/>
      <c r="F11" s="865"/>
      <c r="G11" s="868"/>
      <c r="H11" s="870"/>
      <c r="I11" s="173" t="s">
        <v>360</v>
      </c>
      <c r="J11" s="99">
        <v>4.21</v>
      </c>
      <c r="K11" s="174" t="s">
        <v>361</v>
      </c>
      <c r="L11" s="175">
        <v>0.65</v>
      </c>
      <c r="M11" s="175">
        <v>0.67</v>
      </c>
      <c r="N11" s="175">
        <v>0.72</v>
      </c>
      <c r="O11" s="175">
        <v>0.78</v>
      </c>
      <c r="P11" s="176">
        <v>0.84</v>
      </c>
      <c r="Q11" s="177" t="s">
        <v>312</v>
      </c>
      <c r="R11" s="178">
        <v>4.21</v>
      </c>
      <c r="S11" s="179">
        <v>65617</v>
      </c>
      <c r="T11" s="66" t="s">
        <v>367</v>
      </c>
      <c r="U11" s="180">
        <v>67636</v>
      </c>
      <c r="V11" s="181">
        <v>72468</v>
      </c>
      <c r="W11" s="181">
        <v>78740</v>
      </c>
      <c r="X11" s="182">
        <v>84797</v>
      </c>
      <c r="Y11" s="170">
        <v>2812164032</v>
      </c>
      <c r="Z11" s="171">
        <v>2253000000</v>
      </c>
      <c r="AA11" s="171">
        <v>3000000000</v>
      </c>
      <c r="AB11" s="172">
        <v>3000000000</v>
      </c>
    </row>
    <row r="12" spans="2:28" ht="49.5" customHeight="1">
      <c r="B12" s="842"/>
      <c r="C12" s="863"/>
      <c r="D12" s="766"/>
      <c r="E12" s="766"/>
      <c r="F12" s="865"/>
      <c r="G12" s="871" t="s">
        <v>275</v>
      </c>
      <c r="H12" s="873">
        <f>R12+R13+R14+R15+R16</f>
        <v>6.1</v>
      </c>
      <c r="I12" s="162" t="s">
        <v>362</v>
      </c>
      <c r="J12" s="183" t="s">
        <v>363</v>
      </c>
      <c r="K12" s="163" t="s">
        <v>364</v>
      </c>
      <c r="L12" s="164">
        <v>0.81</v>
      </c>
      <c r="M12" s="164">
        <v>0.86</v>
      </c>
      <c r="N12" s="164">
        <v>0.93</v>
      </c>
      <c r="O12" s="164">
        <v>0.95</v>
      </c>
      <c r="P12" s="184">
        <v>0.98</v>
      </c>
      <c r="Q12" s="103" t="s">
        <v>276</v>
      </c>
      <c r="R12" s="185">
        <v>0.76</v>
      </c>
      <c r="S12" s="186">
        <v>297225</v>
      </c>
      <c r="T12" s="66" t="s">
        <v>368</v>
      </c>
      <c r="U12" s="187">
        <v>329954</v>
      </c>
      <c r="V12" s="49">
        <v>353733</v>
      </c>
      <c r="W12" s="49">
        <v>377514</v>
      </c>
      <c r="X12" s="50">
        <v>404267</v>
      </c>
      <c r="Y12" s="188">
        <v>2812164032</v>
      </c>
      <c r="Z12" s="189">
        <v>2253000000</v>
      </c>
      <c r="AA12" s="189">
        <v>3000000000</v>
      </c>
      <c r="AB12" s="190">
        <v>3000000000</v>
      </c>
    </row>
    <row r="13" spans="2:28" ht="49.5" customHeight="1">
      <c r="B13" s="842"/>
      <c r="C13" s="863"/>
      <c r="D13" s="766"/>
      <c r="E13" s="766"/>
      <c r="F13" s="865"/>
      <c r="G13" s="867"/>
      <c r="H13" s="869"/>
      <c r="I13" s="191"/>
      <c r="J13" s="35"/>
      <c r="K13" s="35"/>
      <c r="L13" s="35"/>
      <c r="M13" s="35"/>
      <c r="N13" s="35"/>
      <c r="O13" s="35"/>
      <c r="P13" s="30"/>
      <c r="Q13" s="192" t="s">
        <v>277</v>
      </c>
      <c r="R13" s="193">
        <v>3.06</v>
      </c>
      <c r="S13" s="194"/>
      <c r="T13" s="195" t="s">
        <v>369</v>
      </c>
      <c r="U13" s="58"/>
      <c r="V13" s="59">
        <v>150000</v>
      </c>
      <c r="W13" s="59"/>
      <c r="X13" s="53">
        <v>170000</v>
      </c>
      <c r="Y13" s="189"/>
      <c r="Z13" s="189">
        <v>1000000000</v>
      </c>
      <c r="AA13" s="189"/>
      <c r="AB13" s="196">
        <v>22447451504</v>
      </c>
    </row>
    <row r="14" spans="2:28" ht="49.5" customHeight="1">
      <c r="B14" s="842"/>
      <c r="C14" s="863"/>
      <c r="D14" s="766"/>
      <c r="E14" s="766"/>
      <c r="F14" s="865"/>
      <c r="G14" s="867"/>
      <c r="H14" s="869"/>
      <c r="I14" s="197"/>
      <c r="J14" s="198"/>
      <c r="K14" s="198"/>
      <c r="L14" s="198"/>
      <c r="M14" s="198"/>
      <c r="N14" s="198"/>
      <c r="O14" s="198"/>
      <c r="P14" s="199"/>
      <c r="Q14" s="200" t="s">
        <v>278</v>
      </c>
      <c r="R14" s="193">
        <v>0.76</v>
      </c>
      <c r="S14" s="194" t="s">
        <v>4</v>
      </c>
      <c r="T14" s="66" t="s">
        <v>370</v>
      </c>
      <c r="U14" s="58"/>
      <c r="V14" s="59"/>
      <c r="W14" s="59"/>
      <c r="X14" s="53">
        <v>1</v>
      </c>
      <c r="Y14" s="189"/>
      <c r="Z14" s="189"/>
      <c r="AA14" s="189"/>
      <c r="AB14" s="196">
        <v>5000000</v>
      </c>
    </row>
    <row r="15" spans="2:28" ht="49.5" customHeight="1">
      <c r="B15" s="842"/>
      <c r="C15" s="863"/>
      <c r="D15" s="766"/>
      <c r="E15" s="766"/>
      <c r="F15" s="865"/>
      <c r="G15" s="867"/>
      <c r="H15" s="869"/>
      <c r="I15" s="197"/>
      <c r="J15" s="198"/>
      <c r="K15" s="198"/>
      <c r="L15" s="198"/>
      <c r="M15" s="198"/>
      <c r="N15" s="198"/>
      <c r="O15" s="198"/>
      <c r="P15" s="199"/>
      <c r="Q15" s="192" t="s">
        <v>279</v>
      </c>
      <c r="R15" s="193">
        <v>0.76</v>
      </c>
      <c r="S15" s="194" t="s">
        <v>4</v>
      </c>
      <c r="T15" s="66" t="s">
        <v>371</v>
      </c>
      <c r="U15" s="58"/>
      <c r="V15" s="59">
        <v>1</v>
      </c>
      <c r="W15" s="59"/>
      <c r="X15" s="53"/>
      <c r="Y15" s="189"/>
      <c r="Z15" s="189">
        <v>5000000</v>
      </c>
      <c r="AA15" s="189"/>
      <c r="AB15" s="196"/>
    </row>
    <row r="16" spans="2:28" ht="49.5" customHeight="1" thickBot="1">
      <c r="B16" s="842"/>
      <c r="C16" s="863"/>
      <c r="D16" s="766"/>
      <c r="E16" s="767"/>
      <c r="F16" s="866"/>
      <c r="G16" s="872"/>
      <c r="H16" s="870"/>
      <c r="I16" s="201"/>
      <c r="J16" s="202"/>
      <c r="K16" s="202"/>
      <c r="L16" s="202"/>
      <c r="M16" s="202"/>
      <c r="N16" s="202"/>
      <c r="O16" s="202"/>
      <c r="P16" s="203"/>
      <c r="Q16" s="177" t="s">
        <v>280</v>
      </c>
      <c r="R16" s="178">
        <v>0.76</v>
      </c>
      <c r="S16" s="204"/>
      <c r="T16" s="66" t="s">
        <v>372</v>
      </c>
      <c r="U16" s="180"/>
      <c r="V16" s="181"/>
      <c r="W16" s="181">
        <v>1</v>
      </c>
      <c r="X16" s="182">
        <v>1</v>
      </c>
      <c r="Y16" s="189"/>
      <c r="Z16" s="189"/>
      <c r="AA16" s="189"/>
      <c r="AB16" s="196"/>
    </row>
    <row r="17" spans="2:28" ht="49.5" customHeight="1">
      <c r="B17" s="842"/>
      <c r="C17" s="863"/>
      <c r="D17" s="766"/>
      <c r="E17" s="765" t="s">
        <v>313</v>
      </c>
      <c r="F17" s="875">
        <f>H17</f>
        <v>1</v>
      </c>
      <c r="G17" s="876" t="s">
        <v>194</v>
      </c>
      <c r="H17" s="877">
        <f>R17+R18</f>
        <v>1</v>
      </c>
      <c r="I17" s="205"/>
      <c r="J17" s="206"/>
      <c r="K17" s="206"/>
      <c r="L17" s="206"/>
      <c r="M17" s="206"/>
      <c r="N17" s="206"/>
      <c r="O17" s="206"/>
      <c r="P17" s="207"/>
      <c r="Q17" s="103" t="s">
        <v>195</v>
      </c>
      <c r="R17" s="208">
        <v>0.5</v>
      </c>
      <c r="S17" s="209">
        <v>13894</v>
      </c>
      <c r="T17" s="156" t="s">
        <v>354</v>
      </c>
      <c r="U17" s="210">
        <v>14094</v>
      </c>
      <c r="V17" s="211">
        <v>14249</v>
      </c>
      <c r="W17" s="211">
        <v>14494</v>
      </c>
      <c r="X17" s="212">
        <v>14739</v>
      </c>
      <c r="Y17" s="213">
        <v>2498109350</v>
      </c>
      <c r="Z17" s="213">
        <v>3150000000</v>
      </c>
      <c r="AA17" s="213">
        <v>2323945325</v>
      </c>
      <c r="AB17" s="214">
        <v>2323945325</v>
      </c>
    </row>
    <row r="18" spans="2:28" ht="49.5" customHeight="1" thickBot="1">
      <c r="B18" s="842"/>
      <c r="C18" s="863"/>
      <c r="D18" s="767"/>
      <c r="E18" s="874"/>
      <c r="F18" s="866"/>
      <c r="G18" s="868"/>
      <c r="H18" s="878"/>
      <c r="I18" s="215" t="s">
        <v>347</v>
      </c>
      <c r="J18" s="216">
        <v>0.0086</v>
      </c>
      <c r="K18" s="217" t="s">
        <v>348</v>
      </c>
      <c r="L18" s="218" t="s">
        <v>349</v>
      </c>
      <c r="M18" s="218" t="s">
        <v>350</v>
      </c>
      <c r="N18" s="218" t="s">
        <v>351</v>
      </c>
      <c r="O18" s="216" t="s">
        <v>352</v>
      </c>
      <c r="P18" s="219">
        <v>100</v>
      </c>
      <c r="Q18" s="177" t="s">
        <v>196</v>
      </c>
      <c r="R18" s="220">
        <v>0.5</v>
      </c>
      <c r="S18" s="221">
        <v>86582</v>
      </c>
      <c r="T18" s="156" t="s">
        <v>353</v>
      </c>
      <c r="U18" s="222">
        <f>S18+2950</f>
        <v>89532</v>
      </c>
      <c r="V18" s="222">
        <f>U18+2950</f>
        <v>92482</v>
      </c>
      <c r="W18" s="222">
        <f>V18+2950</f>
        <v>95432</v>
      </c>
      <c r="X18" s="223">
        <f>W18+2950</f>
        <v>98382</v>
      </c>
      <c r="Y18" s="31"/>
      <c r="Z18" s="31"/>
      <c r="AA18" s="31"/>
      <c r="AB18" s="224"/>
    </row>
    <row r="19" spans="2:28" ht="49.5" customHeight="1" thickBot="1">
      <c r="B19" s="842"/>
      <c r="C19" s="863"/>
      <c r="D19" s="775" t="s">
        <v>301</v>
      </c>
      <c r="E19" s="770"/>
      <c r="F19" s="879">
        <f>SUM(H19:H24)</f>
        <v>5.57</v>
      </c>
      <c r="G19" s="225" t="s">
        <v>185</v>
      </c>
      <c r="H19" s="226">
        <f>SUM(R19)</f>
        <v>2.2</v>
      </c>
      <c r="I19" s="227"/>
      <c r="J19" s="227"/>
      <c r="K19" s="227"/>
      <c r="L19" s="227"/>
      <c r="M19" s="227"/>
      <c r="N19" s="227"/>
      <c r="O19" s="227"/>
      <c r="P19" s="228"/>
      <c r="Q19" s="229" t="s">
        <v>186</v>
      </c>
      <c r="R19" s="230">
        <v>2.2</v>
      </c>
      <c r="S19" s="231" t="s">
        <v>4</v>
      </c>
      <c r="T19" s="232" t="s">
        <v>373</v>
      </c>
      <c r="U19" s="233">
        <v>0</v>
      </c>
      <c r="V19" s="234">
        <v>300</v>
      </c>
      <c r="W19" s="234">
        <v>300</v>
      </c>
      <c r="X19" s="235">
        <v>400</v>
      </c>
      <c r="Y19" s="213"/>
      <c r="Z19" s="236">
        <v>130000</v>
      </c>
      <c r="AA19" s="213">
        <v>200000</v>
      </c>
      <c r="AB19" s="214">
        <v>200000</v>
      </c>
    </row>
    <row r="20" spans="2:28" ht="49.5" customHeight="1" thickBot="1">
      <c r="B20" s="842"/>
      <c r="C20" s="863"/>
      <c r="D20" s="776"/>
      <c r="E20" s="771"/>
      <c r="F20" s="880"/>
      <c r="G20" s="237" t="s">
        <v>187</v>
      </c>
      <c r="H20" s="238">
        <f>SUM(R20)</f>
        <v>1.05</v>
      </c>
      <c r="I20" s="239"/>
      <c r="J20" s="227"/>
      <c r="K20" s="227"/>
      <c r="L20" s="227"/>
      <c r="M20" s="227"/>
      <c r="N20" s="227"/>
      <c r="O20" s="227"/>
      <c r="P20" s="228"/>
      <c r="Q20" s="78" t="s">
        <v>188</v>
      </c>
      <c r="R20" s="230">
        <v>1.05</v>
      </c>
      <c r="S20" s="32" t="s">
        <v>4</v>
      </c>
      <c r="T20" s="240" t="s">
        <v>374</v>
      </c>
      <c r="U20" s="241">
        <v>0</v>
      </c>
      <c r="V20" s="242">
        <v>200</v>
      </c>
      <c r="W20" s="242">
        <v>250</v>
      </c>
      <c r="X20" s="243">
        <v>550</v>
      </c>
      <c r="Y20" s="236"/>
      <c r="Z20" s="213">
        <v>5000</v>
      </c>
      <c r="AA20" s="213">
        <v>192000</v>
      </c>
      <c r="AB20" s="244">
        <v>200000</v>
      </c>
    </row>
    <row r="21" spans="2:28" ht="49.5" customHeight="1" thickBot="1">
      <c r="B21" s="842"/>
      <c r="C21" s="863"/>
      <c r="D21" s="776"/>
      <c r="E21" s="771"/>
      <c r="F21" s="880"/>
      <c r="G21" s="882" t="s">
        <v>189</v>
      </c>
      <c r="H21" s="884">
        <f>SUM(R21:R22)</f>
        <v>0.1</v>
      </c>
      <c r="I21" s="239"/>
      <c r="J21" s="227"/>
      <c r="K21" s="227"/>
      <c r="L21" s="227"/>
      <c r="M21" s="227"/>
      <c r="N21" s="227"/>
      <c r="O21" s="227"/>
      <c r="P21" s="228"/>
      <c r="Q21" s="103" t="s">
        <v>190</v>
      </c>
      <c r="R21" s="245">
        <v>0.05</v>
      </c>
      <c r="S21" s="246" t="s">
        <v>4</v>
      </c>
      <c r="T21" s="247" t="s">
        <v>375</v>
      </c>
      <c r="U21" s="248"/>
      <c r="V21" s="111">
        <v>300</v>
      </c>
      <c r="W21" s="111">
        <v>700</v>
      </c>
      <c r="X21" s="112">
        <v>1500</v>
      </c>
      <c r="Y21" s="213"/>
      <c r="Z21" s="213">
        <v>80000000</v>
      </c>
      <c r="AA21" s="213">
        <v>1117480000</v>
      </c>
      <c r="AB21" s="214">
        <v>2813520000</v>
      </c>
    </row>
    <row r="22" spans="2:28" ht="49.5" customHeight="1" thickBot="1">
      <c r="B22" s="842"/>
      <c r="C22" s="863"/>
      <c r="D22" s="776"/>
      <c r="E22" s="771"/>
      <c r="F22" s="880"/>
      <c r="G22" s="883"/>
      <c r="H22" s="885"/>
      <c r="I22" s="249"/>
      <c r="J22" s="250"/>
      <c r="K22" s="250"/>
      <c r="L22" s="250"/>
      <c r="M22" s="250"/>
      <c r="N22" s="250"/>
      <c r="O22" s="250"/>
      <c r="P22" s="251"/>
      <c r="Q22" s="252" t="s">
        <v>296</v>
      </c>
      <c r="R22" s="253">
        <v>0.05</v>
      </c>
      <c r="S22" s="254">
        <v>0</v>
      </c>
      <c r="T22" s="255" t="s">
        <v>376</v>
      </c>
      <c r="U22" s="256">
        <v>0</v>
      </c>
      <c r="V22" s="257">
        <v>0</v>
      </c>
      <c r="W22" s="257">
        <v>932</v>
      </c>
      <c r="X22" s="258">
        <v>932</v>
      </c>
      <c r="Y22" s="259"/>
      <c r="Z22" s="259"/>
      <c r="AA22" s="259">
        <v>19745000000</v>
      </c>
      <c r="AB22" s="260">
        <v>19745000000</v>
      </c>
    </row>
    <row r="23" spans="2:28" ht="49.5" customHeight="1">
      <c r="B23" s="842"/>
      <c r="C23" s="863"/>
      <c r="D23" s="776"/>
      <c r="E23" s="771"/>
      <c r="F23" s="880"/>
      <c r="G23" s="882" t="s">
        <v>191</v>
      </c>
      <c r="H23" s="886">
        <f>SUM(R23:R24)</f>
        <v>2.22</v>
      </c>
      <c r="I23" s="261"/>
      <c r="J23" s="81"/>
      <c r="K23" s="81"/>
      <c r="L23" s="81"/>
      <c r="M23" s="81"/>
      <c r="N23" s="81"/>
      <c r="O23" s="81"/>
      <c r="P23" s="81"/>
      <c r="Q23" s="103" t="s">
        <v>192</v>
      </c>
      <c r="R23" s="185">
        <v>1.11</v>
      </c>
      <c r="S23" s="246"/>
      <c r="T23" s="262" t="s">
        <v>377</v>
      </c>
      <c r="U23" s="95"/>
      <c r="V23" s="49"/>
      <c r="W23" s="49">
        <v>500</v>
      </c>
      <c r="X23" s="50">
        <v>500</v>
      </c>
      <c r="Y23" s="263"/>
      <c r="Z23" s="263"/>
      <c r="AA23" s="263">
        <v>20000</v>
      </c>
      <c r="AB23" s="264"/>
    </row>
    <row r="24" spans="2:28" ht="49.5" customHeight="1" thickBot="1">
      <c r="B24" s="842"/>
      <c r="C24" s="863"/>
      <c r="D24" s="777"/>
      <c r="E24" s="772"/>
      <c r="F24" s="881"/>
      <c r="G24" s="883"/>
      <c r="H24" s="887"/>
      <c r="I24" s="201"/>
      <c r="J24" s="202"/>
      <c r="K24" s="202"/>
      <c r="L24" s="202"/>
      <c r="M24" s="202"/>
      <c r="N24" s="202"/>
      <c r="O24" s="202"/>
      <c r="P24" s="202"/>
      <c r="Q24" s="177" t="s">
        <v>193</v>
      </c>
      <c r="R24" s="178">
        <v>1.11</v>
      </c>
      <c r="S24" s="179" t="s">
        <v>4</v>
      </c>
      <c r="T24" s="265" t="s">
        <v>378</v>
      </c>
      <c r="U24" s="266">
        <v>0</v>
      </c>
      <c r="V24" s="84">
        <v>0.8</v>
      </c>
      <c r="W24" s="84">
        <v>0.8</v>
      </c>
      <c r="X24" s="86">
        <v>0.8</v>
      </c>
      <c r="Y24" s="267">
        <v>74000000</v>
      </c>
      <c r="Z24" s="267">
        <v>300000000</v>
      </c>
      <c r="AA24" s="267">
        <v>20000000</v>
      </c>
      <c r="AB24" s="268">
        <v>20000000</v>
      </c>
    </row>
    <row r="25" spans="2:28" ht="49.5" customHeight="1">
      <c r="B25" s="842"/>
      <c r="C25" s="863"/>
      <c r="D25" s="775" t="s">
        <v>198</v>
      </c>
      <c r="E25" s="770"/>
      <c r="F25" s="888">
        <f>H30+H31+H32+H33+H25</f>
        <v>1.9</v>
      </c>
      <c r="G25" s="891" t="s">
        <v>199</v>
      </c>
      <c r="H25" s="884">
        <f>R29+R28+R27+R26+R25</f>
        <v>0.61</v>
      </c>
      <c r="I25" s="261"/>
      <c r="J25" s="81"/>
      <c r="K25" s="81"/>
      <c r="L25" s="81"/>
      <c r="M25" s="81"/>
      <c r="N25" s="81"/>
      <c r="O25" s="81"/>
      <c r="P25" s="81"/>
      <c r="Q25" s="103" t="s">
        <v>200</v>
      </c>
      <c r="R25" s="185">
        <v>0.12</v>
      </c>
      <c r="S25" s="209">
        <v>1000</v>
      </c>
      <c r="T25" s="269" t="s">
        <v>379</v>
      </c>
      <c r="U25" s="210"/>
      <c r="V25" s="211">
        <v>1000</v>
      </c>
      <c r="W25" s="211">
        <v>2000</v>
      </c>
      <c r="X25" s="212">
        <v>2000</v>
      </c>
      <c r="Y25" s="270"/>
      <c r="Z25" s="271">
        <v>1000000</v>
      </c>
      <c r="AA25" s="270">
        <v>10000000</v>
      </c>
      <c r="AB25" s="272">
        <v>10000000</v>
      </c>
    </row>
    <row r="26" spans="2:28" ht="49.5" customHeight="1">
      <c r="B26" s="842"/>
      <c r="C26" s="863"/>
      <c r="D26" s="776"/>
      <c r="E26" s="771"/>
      <c r="F26" s="889"/>
      <c r="G26" s="892"/>
      <c r="H26" s="894"/>
      <c r="I26" s="197"/>
      <c r="J26" s="198"/>
      <c r="K26" s="198"/>
      <c r="L26" s="198"/>
      <c r="M26" s="198"/>
      <c r="N26" s="198"/>
      <c r="O26" s="198"/>
      <c r="P26" s="198"/>
      <c r="Q26" s="192" t="s">
        <v>201</v>
      </c>
      <c r="R26" s="193">
        <v>0.12</v>
      </c>
      <c r="S26" s="273" t="s">
        <v>4</v>
      </c>
      <c r="T26" s="274" t="s">
        <v>380</v>
      </c>
      <c r="U26" s="275">
        <v>0</v>
      </c>
      <c r="V26" s="276">
        <v>1</v>
      </c>
      <c r="W26" s="276">
        <v>3</v>
      </c>
      <c r="X26" s="277">
        <v>1</v>
      </c>
      <c r="Y26" s="278"/>
      <c r="Z26" s="279">
        <v>4250000</v>
      </c>
      <c r="AA26" s="278">
        <v>110000000</v>
      </c>
      <c r="AB26" s="280">
        <v>110000000</v>
      </c>
    </row>
    <row r="27" spans="2:28" ht="49.5" customHeight="1">
      <c r="B27" s="842"/>
      <c r="C27" s="863"/>
      <c r="D27" s="776"/>
      <c r="E27" s="771"/>
      <c r="F27" s="889"/>
      <c r="G27" s="892"/>
      <c r="H27" s="894"/>
      <c r="I27" s="197"/>
      <c r="J27" s="198"/>
      <c r="K27" s="198"/>
      <c r="L27" s="198"/>
      <c r="M27" s="198"/>
      <c r="N27" s="198"/>
      <c r="O27" s="198"/>
      <c r="P27" s="198"/>
      <c r="Q27" s="192" t="s">
        <v>202</v>
      </c>
      <c r="R27" s="193">
        <v>0.13</v>
      </c>
      <c r="S27" s="273" t="s">
        <v>4</v>
      </c>
      <c r="T27" s="274" t="s">
        <v>381</v>
      </c>
      <c r="U27" s="275">
        <v>0</v>
      </c>
      <c r="V27" s="276">
        <v>1</v>
      </c>
      <c r="W27" s="276">
        <v>3</v>
      </c>
      <c r="X27" s="277">
        <v>1</v>
      </c>
      <c r="Y27" s="278"/>
      <c r="Z27" s="279">
        <v>4250000</v>
      </c>
      <c r="AA27" s="278">
        <v>250000000</v>
      </c>
      <c r="AB27" s="280">
        <v>250000000</v>
      </c>
    </row>
    <row r="28" spans="2:28" ht="49.5" customHeight="1">
      <c r="B28" s="842"/>
      <c r="C28" s="863"/>
      <c r="D28" s="776"/>
      <c r="E28" s="771"/>
      <c r="F28" s="889"/>
      <c r="G28" s="892"/>
      <c r="H28" s="894"/>
      <c r="I28" s="197"/>
      <c r="J28" s="198"/>
      <c r="K28" s="198"/>
      <c r="L28" s="198"/>
      <c r="M28" s="198"/>
      <c r="N28" s="198"/>
      <c r="O28" s="198"/>
      <c r="P28" s="198"/>
      <c r="Q28" s="192" t="s">
        <v>203</v>
      </c>
      <c r="R28" s="193">
        <v>0.12</v>
      </c>
      <c r="S28" s="273">
        <v>0</v>
      </c>
      <c r="T28" s="274" t="s">
        <v>382</v>
      </c>
      <c r="U28" s="275">
        <v>0</v>
      </c>
      <c r="V28" s="276">
        <v>1</v>
      </c>
      <c r="W28" s="276">
        <v>1</v>
      </c>
      <c r="X28" s="277">
        <v>1</v>
      </c>
      <c r="Y28" s="278"/>
      <c r="Z28" s="279">
        <v>500000</v>
      </c>
      <c r="AA28" s="278">
        <v>5000000</v>
      </c>
      <c r="AB28" s="280">
        <v>5000000</v>
      </c>
    </row>
    <row r="29" spans="2:28" ht="49.5" customHeight="1" thickBot="1">
      <c r="B29" s="842"/>
      <c r="C29" s="863"/>
      <c r="D29" s="776"/>
      <c r="E29" s="771"/>
      <c r="F29" s="889"/>
      <c r="G29" s="893"/>
      <c r="H29" s="885"/>
      <c r="I29" s="201"/>
      <c r="J29" s="202"/>
      <c r="K29" s="202"/>
      <c r="L29" s="202"/>
      <c r="M29" s="202"/>
      <c r="N29" s="202"/>
      <c r="O29" s="202"/>
      <c r="P29" s="202"/>
      <c r="Q29" s="177" t="s">
        <v>204</v>
      </c>
      <c r="R29" s="178">
        <v>0.12</v>
      </c>
      <c r="S29" s="221"/>
      <c r="T29" s="281" t="s">
        <v>370</v>
      </c>
      <c r="U29" s="222"/>
      <c r="V29" s="282"/>
      <c r="W29" s="282"/>
      <c r="X29" s="283">
        <v>1</v>
      </c>
      <c r="Y29" s="284"/>
      <c r="Z29" s="285"/>
      <c r="AA29" s="284"/>
      <c r="AB29" s="286"/>
    </row>
    <row r="30" spans="2:28" ht="49.5" customHeight="1" thickBot="1">
      <c r="B30" s="842"/>
      <c r="C30" s="863"/>
      <c r="D30" s="776"/>
      <c r="E30" s="771"/>
      <c r="F30" s="889"/>
      <c r="G30" s="11" t="s">
        <v>205</v>
      </c>
      <c r="H30" s="287">
        <f>R30</f>
        <v>0.49</v>
      </c>
      <c r="I30" s="288"/>
      <c r="J30" s="289"/>
      <c r="K30" s="289"/>
      <c r="L30" s="289"/>
      <c r="M30" s="289"/>
      <c r="N30" s="289"/>
      <c r="O30" s="289"/>
      <c r="P30" s="289"/>
      <c r="Q30" s="229" t="s">
        <v>206</v>
      </c>
      <c r="R30" s="230">
        <v>0.49</v>
      </c>
      <c r="S30" s="290" t="s">
        <v>4</v>
      </c>
      <c r="T30" s="291" t="s">
        <v>383</v>
      </c>
      <c r="U30" s="292"/>
      <c r="V30" s="293">
        <v>400</v>
      </c>
      <c r="W30" s="293">
        <v>400</v>
      </c>
      <c r="X30" s="294">
        <v>400</v>
      </c>
      <c r="Y30" s="295"/>
      <c r="Z30" s="295">
        <v>11000000</v>
      </c>
      <c r="AA30" s="295">
        <v>1000000</v>
      </c>
      <c r="AB30" s="296">
        <v>1000000</v>
      </c>
    </row>
    <row r="31" spans="2:28" ht="49.5" customHeight="1" thickBot="1">
      <c r="B31" s="842"/>
      <c r="C31" s="863"/>
      <c r="D31" s="776"/>
      <c r="E31" s="771"/>
      <c r="F31" s="889"/>
      <c r="G31" s="9" t="s">
        <v>207</v>
      </c>
      <c r="H31" s="287">
        <f>R31</f>
        <v>0.49</v>
      </c>
      <c r="I31" s="297"/>
      <c r="J31" s="298"/>
      <c r="K31" s="298"/>
      <c r="L31" s="298"/>
      <c r="M31" s="298"/>
      <c r="N31" s="298"/>
      <c r="O31" s="298"/>
      <c r="P31" s="298"/>
      <c r="Q31" s="78" t="s">
        <v>208</v>
      </c>
      <c r="R31" s="299">
        <v>0.49</v>
      </c>
      <c r="S31" s="300"/>
      <c r="T31" s="301" t="s">
        <v>384</v>
      </c>
      <c r="U31" s="292">
        <v>2</v>
      </c>
      <c r="V31" s="293">
        <v>2</v>
      </c>
      <c r="W31" s="293">
        <v>2</v>
      </c>
      <c r="X31" s="294">
        <v>2</v>
      </c>
      <c r="Y31" s="302"/>
      <c r="Z31" s="302"/>
      <c r="AA31" s="302"/>
      <c r="AB31" s="303"/>
    </row>
    <row r="32" spans="2:28" ht="49.5" customHeight="1" thickBot="1">
      <c r="B32" s="842"/>
      <c r="C32" s="863"/>
      <c r="D32" s="776"/>
      <c r="E32" s="771"/>
      <c r="F32" s="889"/>
      <c r="G32" s="10" t="s">
        <v>209</v>
      </c>
      <c r="H32" s="287">
        <f>R32</f>
        <v>0.16</v>
      </c>
      <c r="I32" s="297"/>
      <c r="J32" s="298"/>
      <c r="K32" s="298"/>
      <c r="L32" s="298"/>
      <c r="M32" s="298"/>
      <c r="N32" s="298"/>
      <c r="O32" s="298"/>
      <c r="P32" s="298"/>
      <c r="Q32" s="32" t="s">
        <v>210</v>
      </c>
      <c r="R32" s="304">
        <v>0.16</v>
      </c>
      <c r="S32" s="33"/>
      <c r="T32" s="305" t="s">
        <v>385</v>
      </c>
      <c r="U32" s="292"/>
      <c r="V32" s="293"/>
      <c r="W32" s="293"/>
      <c r="X32" s="294">
        <v>3750</v>
      </c>
      <c r="Y32" s="306"/>
      <c r="Z32" s="306"/>
      <c r="AA32" s="306"/>
      <c r="AB32" s="307"/>
    </row>
    <row r="33" spans="2:28" ht="49.5" customHeight="1" thickBot="1">
      <c r="B33" s="842"/>
      <c r="C33" s="863"/>
      <c r="D33" s="777"/>
      <c r="E33" s="772"/>
      <c r="F33" s="890"/>
      <c r="G33" s="9" t="s">
        <v>211</v>
      </c>
      <c r="H33" s="299">
        <f>R33</f>
        <v>0.15</v>
      </c>
      <c r="I33" s="308"/>
      <c r="J33" s="309"/>
      <c r="K33" s="309"/>
      <c r="L33" s="309"/>
      <c r="M33" s="309"/>
      <c r="N33" s="309"/>
      <c r="O33" s="309"/>
      <c r="P33" s="309"/>
      <c r="Q33" s="78" t="s">
        <v>212</v>
      </c>
      <c r="R33" s="310">
        <v>0.15</v>
      </c>
      <c r="S33" s="300">
        <v>0</v>
      </c>
      <c r="T33" s="311" t="s">
        <v>386</v>
      </c>
      <c r="U33" s="292"/>
      <c r="V33" s="293">
        <v>50</v>
      </c>
      <c r="W33" s="293">
        <v>20</v>
      </c>
      <c r="X33" s="294"/>
      <c r="Y33" s="312"/>
      <c r="Z33" s="312"/>
      <c r="AA33" s="312"/>
      <c r="AB33" s="313"/>
    </row>
    <row r="34" spans="2:28" ht="49.5" customHeight="1" thickBot="1">
      <c r="B34" s="842"/>
      <c r="C34" s="863"/>
      <c r="D34" s="775" t="s">
        <v>299</v>
      </c>
      <c r="E34" s="770"/>
      <c r="F34" s="895">
        <f>H34+H37+H40+H41</f>
        <v>7.46</v>
      </c>
      <c r="G34" s="891" t="s">
        <v>213</v>
      </c>
      <c r="H34" s="896">
        <f>R34+R35+R36</f>
        <v>4.08</v>
      </c>
      <c r="I34" s="314" t="s">
        <v>397</v>
      </c>
      <c r="J34" s="315">
        <v>2.1</v>
      </c>
      <c r="K34" s="316" t="s">
        <v>398</v>
      </c>
      <c r="L34" s="317">
        <v>0.3</v>
      </c>
      <c r="M34" s="318"/>
      <c r="N34" s="318"/>
      <c r="O34" s="318">
        <v>0.4</v>
      </c>
      <c r="P34" s="318">
        <v>0.4</v>
      </c>
      <c r="Q34" s="166" t="s">
        <v>214</v>
      </c>
      <c r="R34" s="319">
        <v>1.02</v>
      </c>
      <c r="S34" s="319"/>
      <c r="T34" s="320" t="s">
        <v>387</v>
      </c>
      <c r="U34" s="321"/>
      <c r="V34" s="322">
        <v>1</v>
      </c>
      <c r="W34" s="322"/>
      <c r="X34" s="323"/>
      <c r="Y34" s="114"/>
      <c r="Z34" s="89">
        <v>40330</v>
      </c>
      <c r="AA34" s="114"/>
      <c r="AB34" s="324"/>
    </row>
    <row r="35" spans="2:28" ht="49.5" customHeight="1">
      <c r="B35" s="842"/>
      <c r="C35" s="863"/>
      <c r="D35" s="776"/>
      <c r="E35" s="771"/>
      <c r="F35" s="880"/>
      <c r="G35" s="892"/>
      <c r="H35" s="897"/>
      <c r="I35" s="325"/>
      <c r="J35" s="57"/>
      <c r="K35" s="326"/>
      <c r="L35" s="57"/>
      <c r="M35" s="327"/>
      <c r="N35" s="327"/>
      <c r="O35" s="327"/>
      <c r="P35" s="327"/>
      <c r="Q35" s="192" t="s">
        <v>215</v>
      </c>
      <c r="R35" s="328">
        <v>1.02</v>
      </c>
      <c r="S35" s="329" t="s">
        <v>4</v>
      </c>
      <c r="T35" s="66" t="s">
        <v>388</v>
      </c>
      <c r="U35" s="330">
        <v>2.23</v>
      </c>
      <c r="V35" s="74">
        <v>2.23</v>
      </c>
      <c r="W35" s="74">
        <v>2.23</v>
      </c>
      <c r="X35" s="331">
        <v>2.23</v>
      </c>
      <c r="Y35" s="54"/>
      <c r="Z35" s="54"/>
      <c r="AA35" s="54"/>
      <c r="AB35" s="332"/>
    </row>
    <row r="36" spans="2:28" ht="49.5" customHeight="1" thickBot="1">
      <c r="B36" s="842"/>
      <c r="C36" s="863"/>
      <c r="D36" s="776"/>
      <c r="E36" s="771"/>
      <c r="F36" s="880"/>
      <c r="G36" s="893"/>
      <c r="H36" s="898"/>
      <c r="I36" s="325" t="s">
        <v>399</v>
      </c>
      <c r="J36" s="333">
        <v>2.1</v>
      </c>
      <c r="K36" s="326"/>
      <c r="L36" s="28">
        <v>0.3</v>
      </c>
      <c r="M36" s="327">
        <v>0.05</v>
      </c>
      <c r="N36" s="327">
        <v>0.05</v>
      </c>
      <c r="O36" s="327">
        <v>0.1</v>
      </c>
      <c r="P36" s="327">
        <v>0.05</v>
      </c>
      <c r="Q36" s="177" t="s">
        <v>216</v>
      </c>
      <c r="R36" s="334">
        <v>2.04</v>
      </c>
      <c r="S36" s="335"/>
      <c r="T36" s="336" t="s">
        <v>389</v>
      </c>
      <c r="U36" s="337">
        <v>4</v>
      </c>
      <c r="V36" s="87">
        <v>4</v>
      </c>
      <c r="W36" s="87">
        <v>4</v>
      </c>
      <c r="X36" s="100">
        <v>4</v>
      </c>
      <c r="Y36" s="52"/>
      <c r="Z36" s="52"/>
      <c r="AA36" s="52"/>
      <c r="AB36" s="130"/>
    </row>
    <row r="37" spans="2:28" ht="49.5" customHeight="1">
      <c r="B37" s="842"/>
      <c r="C37" s="863"/>
      <c r="D37" s="776"/>
      <c r="E37" s="771"/>
      <c r="F37" s="880"/>
      <c r="G37" s="899" t="s">
        <v>217</v>
      </c>
      <c r="H37" s="896">
        <f>R37+R38+R39</f>
        <v>1</v>
      </c>
      <c r="I37" s="325" t="s">
        <v>400</v>
      </c>
      <c r="J37" s="338">
        <v>2.2</v>
      </c>
      <c r="K37" s="326"/>
      <c r="L37" s="28">
        <v>0.4</v>
      </c>
      <c r="M37" s="327">
        <v>0.2</v>
      </c>
      <c r="N37" s="327">
        <v>0.2</v>
      </c>
      <c r="O37" s="327">
        <v>0.2</v>
      </c>
      <c r="P37" s="327">
        <v>0.2</v>
      </c>
      <c r="Q37" s="103" t="s">
        <v>218</v>
      </c>
      <c r="R37" s="328">
        <v>0.34</v>
      </c>
      <c r="S37" s="328">
        <v>21</v>
      </c>
      <c r="T37" s="66" t="s">
        <v>390</v>
      </c>
      <c r="U37" s="339"/>
      <c r="V37" s="97">
        <v>10</v>
      </c>
      <c r="W37" s="97">
        <v>20</v>
      </c>
      <c r="X37" s="98">
        <v>20</v>
      </c>
      <c r="Y37" s="52"/>
      <c r="Z37" s="52"/>
      <c r="AA37" s="52"/>
      <c r="AB37" s="130"/>
    </row>
    <row r="38" spans="2:28" ht="49.5" customHeight="1">
      <c r="B38" s="842"/>
      <c r="C38" s="863"/>
      <c r="D38" s="776"/>
      <c r="E38" s="771"/>
      <c r="F38" s="880"/>
      <c r="G38" s="900"/>
      <c r="H38" s="897"/>
      <c r="I38" s="91"/>
      <c r="J38" s="57"/>
      <c r="K38" s="326"/>
      <c r="L38" s="52"/>
      <c r="M38" s="327"/>
      <c r="N38" s="327"/>
      <c r="O38" s="327"/>
      <c r="P38" s="327"/>
      <c r="Q38" s="192" t="s">
        <v>219</v>
      </c>
      <c r="R38" s="329">
        <v>0.33</v>
      </c>
      <c r="S38" s="329" t="s">
        <v>4</v>
      </c>
      <c r="T38" s="66" t="s">
        <v>391</v>
      </c>
      <c r="U38" s="330"/>
      <c r="V38" s="340">
        <v>14000</v>
      </c>
      <c r="W38" s="340">
        <v>14000</v>
      </c>
      <c r="X38" s="341">
        <v>14500</v>
      </c>
      <c r="Y38" s="52"/>
      <c r="Z38" s="52"/>
      <c r="AA38" s="52"/>
      <c r="AB38" s="130"/>
    </row>
    <row r="39" spans="2:28" ht="49.5" customHeight="1" thickBot="1">
      <c r="B39" s="842"/>
      <c r="C39" s="863"/>
      <c r="D39" s="776"/>
      <c r="E39" s="771"/>
      <c r="F39" s="880"/>
      <c r="G39" s="901"/>
      <c r="H39" s="898"/>
      <c r="I39" s="342"/>
      <c r="J39" s="342"/>
      <c r="K39" s="342"/>
      <c r="L39" s="342"/>
      <c r="M39" s="343"/>
      <c r="N39" s="343"/>
      <c r="O39" s="343"/>
      <c r="P39" s="343"/>
      <c r="Q39" s="252" t="s">
        <v>220</v>
      </c>
      <c r="R39" s="344">
        <v>0.33</v>
      </c>
      <c r="S39" s="344"/>
      <c r="T39" s="345" t="s">
        <v>392</v>
      </c>
      <c r="U39" s="346"/>
      <c r="V39" s="347"/>
      <c r="W39" s="348">
        <v>43.684</v>
      </c>
      <c r="X39" s="349">
        <v>43.6835</v>
      </c>
      <c r="Y39" s="93"/>
      <c r="Z39" s="93"/>
      <c r="AA39" s="350">
        <v>6483.12</v>
      </c>
      <c r="AB39" s="351">
        <v>12584.88</v>
      </c>
    </row>
    <row r="40" spans="2:28" ht="49.5" customHeight="1" thickBot="1">
      <c r="B40" s="842"/>
      <c r="C40" s="863"/>
      <c r="D40" s="776"/>
      <c r="E40" s="771"/>
      <c r="F40" s="880"/>
      <c r="G40" s="8" t="s">
        <v>221</v>
      </c>
      <c r="H40" s="287">
        <f>R40</f>
        <v>1.2</v>
      </c>
      <c r="I40" s="352"/>
      <c r="J40" s="353"/>
      <c r="K40" s="354"/>
      <c r="L40" s="355"/>
      <c r="M40" s="356"/>
      <c r="N40" s="356"/>
      <c r="O40" s="356"/>
      <c r="P40" s="356"/>
      <c r="Q40" s="357" t="s">
        <v>222</v>
      </c>
      <c r="R40" s="358">
        <v>1.2</v>
      </c>
      <c r="S40" s="359" t="s">
        <v>4</v>
      </c>
      <c r="T40" s="360" t="s">
        <v>393</v>
      </c>
      <c r="U40" s="359"/>
      <c r="V40" s="359"/>
      <c r="W40" s="359">
        <v>2</v>
      </c>
      <c r="X40" s="359">
        <v>2</v>
      </c>
      <c r="Y40" s="361"/>
      <c r="Z40" s="355"/>
      <c r="AA40" s="355"/>
      <c r="AB40" s="362"/>
    </row>
    <row r="41" spans="2:28" ht="49.5" customHeight="1">
      <c r="B41" s="842"/>
      <c r="C41" s="863"/>
      <c r="D41" s="776"/>
      <c r="E41" s="771"/>
      <c r="F41" s="880"/>
      <c r="G41" s="891" t="s">
        <v>223</v>
      </c>
      <c r="H41" s="908">
        <f>R41+R42+R43</f>
        <v>1.18</v>
      </c>
      <c r="I41" s="363"/>
      <c r="J41" s="133"/>
      <c r="K41" s="133"/>
      <c r="L41" s="133"/>
      <c r="M41" s="364"/>
      <c r="N41" s="364"/>
      <c r="O41" s="364"/>
      <c r="P41" s="365"/>
      <c r="Q41" s="166" t="s">
        <v>224</v>
      </c>
      <c r="R41" s="319">
        <v>0.59</v>
      </c>
      <c r="S41" s="319"/>
      <c r="T41" s="320" t="s">
        <v>394</v>
      </c>
      <c r="U41" s="321"/>
      <c r="V41" s="322"/>
      <c r="W41" s="322">
        <v>0.5</v>
      </c>
      <c r="X41" s="323">
        <v>0.5</v>
      </c>
      <c r="Y41" s="114"/>
      <c r="Z41" s="114"/>
      <c r="AA41" s="114">
        <v>30</v>
      </c>
      <c r="AB41" s="324">
        <v>30</v>
      </c>
    </row>
    <row r="42" spans="2:28" ht="49.5" customHeight="1">
      <c r="B42" s="842"/>
      <c r="C42" s="863"/>
      <c r="D42" s="776"/>
      <c r="E42" s="771"/>
      <c r="F42" s="880"/>
      <c r="G42" s="892"/>
      <c r="H42" s="909"/>
      <c r="I42" s="366" t="s">
        <v>401</v>
      </c>
      <c r="J42" s="333">
        <v>0.59</v>
      </c>
      <c r="K42" s="66" t="s">
        <v>402</v>
      </c>
      <c r="L42" s="367" t="s">
        <v>403</v>
      </c>
      <c r="M42" s="327"/>
      <c r="N42" s="327"/>
      <c r="O42" s="368" t="s">
        <v>404</v>
      </c>
      <c r="P42" s="369" t="s">
        <v>404</v>
      </c>
      <c r="Q42" s="192" t="s">
        <v>225</v>
      </c>
      <c r="R42" s="329">
        <v>0.295</v>
      </c>
      <c r="S42" s="329"/>
      <c r="T42" s="66" t="s">
        <v>395</v>
      </c>
      <c r="U42" s="330"/>
      <c r="V42" s="74"/>
      <c r="W42" s="74">
        <v>2500</v>
      </c>
      <c r="X42" s="331"/>
      <c r="Y42" s="54"/>
      <c r="Z42" s="54"/>
      <c r="AA42" s="54">
        <v>50</v>
      </c>
      <c r="AB42" s="332">
        <v>50</v>
      </c>
    </row>
    <row r="43" spans="2:28" ht="49.5" customHeight="1" thickBot="1">
      <c r="B43" s="842"/>
      <c r="C43" s="863"/>
      <c r="D43" s="777"/>
      <c r="E43" s="772"/>
      <c r="F43" s="881"/>
      <c r="G43" s="893"/>
      <c r="H43" s="910"/>
      <c r="I43" s="370" t="s">
        <v>405</v>
      </c>
      <c r="J43" s="371">
        <v>0.59</v>
      </c>
      <c r="K43" s="372" t="s">
        <v>406</v>
      </c>
      <c r="L43" s="373"/>
      <c r="M43" s="374"/>
      <c r="N43" s="375">
        <v>0.52</v>
      </c>
      <c r="O43" s="375"/>
      <c r="P43" s="376"/>
      <c r="Q43" s="177" t="s">
        <v>309</v>
      </c>
      <c r="R43" s="335">
        <v>0.295</v>
      </c>
      <c r="S43" s="335"/>
      <c r="T43" s="66" t="s">
        <v>396</v>
      </c>
      <c r="U43" s="337">
        <v>1</v>
      </c>
      <c r="V43" s="87">
        <v>1</v>
      </c>
      <c r="W43" s="87">
        <v>1</v>
      </c>
      <c r="X43" s="100">
        <v>1</v>
      </c>
      <c r="Y43" s="52"/>
      <c r="Z43" s="52"/>
      <c r="AA43" s="52"/>
      <c r="AB43" s="130"/>
    </row>
    <row r="44" spans="2:28" ht="49.5" customHeight="1" thickBot="1">
      <c r="B44" s="842"/>
      <c r="C44" s="863"/>
      <c r="D44" s="902" t="s">
        <v>302</v>
      </c>
      <c r="E44" s="903"/>
      <c r="F44" s="911">
        <f>H44+H45</f>
        <v>0.585</v>
      </c>
      <c r="G44" s="7" t="s">
        <v>230</v>
      </c>
      <c r="H44" s="377">
        <f>R44</f>
        <v>0.292</v>
      </c>
      <c r="I44" s="378"/>
      <c r="J44" s="379"/>
      <c r="K44" s="380"/>
      <c r="L44" s="381"/>
      <c r="M44" s="356"/>
      <c r="N44" s="356"/>
      <c r="O44" s="356"/>
      <c r="P44" s="382"/>
      <c r="Q44" s="32" t="s">
        <v>231</v>
      </c>
      <c r="R44" s="231">
        <v>0.292</v>
      </c>
      <c r="S44" s="383" t="s">
        <v>4</v>
      </c>
      <c r="T44" s="66" t="s">
        <v>407</v>
      </c>
      <c r="U44" s="384"/>
      <c r="V44" s="385">
        <v>1</v>
      </c>
      <c r="W44" s="385">
        <v>2</v>
      </c>
      <c r="X44" s="386">
        <v>2</v>
      </c>
      <c r="Y44" s="52"/>
      <c r="Z44" s="52">
        <v>300</v>
      </c>
      <c r="AA44" s="52">
        <v>540</v>
      </c>
      <c r="AB44" s="130">
        <v>540</v>
      </c>
    </row>
    <row r="45" spans="2:28" ht="49.5" customHeight="1">
      <c r="B45" s="842"/>
      <c r="C45" s="863"/>
      <c r="D45" s="904"/>
      <c r="E45" s="905"/>
      <c r="F45" s="911"/>
      <c r="G45" s="765" t="s">
        <v>232</v>
      </c>
      <c r="H45" s="914">
        <f>R45+R46+R47+R48</f>
        <v>0.293</v>
      </c>
      <c r="I45" s="288"/>
      <c r="J45" s="289"/>
      <c r="K45" s="289"/>
      <c r="L45" s="289"/>
      <c r="M45" s="289"/>
      <c r="N45" s="289"/>
      <c r="O45" s="289"/>
      <c r="P45" s="387"/>
      <c r="Q45" s="103" t="s">
        <v>233</v>
      </c>
      <c r="R45" s="388">
        <v>0.07325</v>
      </c>
      <c r="S45" s="328"/>
      <c r="T45" s="66" t="s">
        <v>408</v>
      </c>
      <c r="U45" s="389">
        <v>3000</v>
      </c>
      <c r="V45" s="390">
        <v>3000</v>
      </c>
      <c r="W45" s="390">
        <v>3000</v>
      </c>
      <c r="X45" s="391">
        <v>3000</v>
      </c>
      <c r="Y45" s="52">
        <v>12000</v>
      </c>
      <c r="Z45" s="52">
        <v>165000</v>
      </c>
      <c r="AA45" s="52">
        <v>165000</v>
      </c>
      <c r="AB45" s="130">
        <v>165000</v>
      </c>
    </row>
    <row r="46" spans="2:28" ht="49.5" customHeight="1">
      <c r="B46" s="842"/>
      <c r="C46" s="863"/>
      <c r="D46" s="904"/>
      <c r="E46" s="905"/>
      <c r="F46" s="911"/>
      <c r="G46" s="913"/>
      <c r="H46" s="915"/>
      <c r="I46" s="297"/>
      <c r="J46" s="298"/>
      <c r="K46" s="298"/>
      <c r="L46" s="298"/>
      <c r="M46" s="298"/>
      <c r="N46" s="298"/>
      <c r="O46" s="298"/>
      <c r="P46" s="392"/>
      <c r="Q46" s="192" t="s">
        <v>234</v>
      </c>
      <c r="R46" s="388">
        <v>0.07325</v>
      </c>
      <c r="S46" s="329" t="s">
        <v>4</v>
      </c>
      <c r="T46" s="66" t="s">
        <v>409</v>
      </c>
      <c r="U46" s="393"/>
      <c r="V46" s="340">
        <v>1875</v>
      </c>
      <c r="W46" s="340">
        <v>1875</v>
      </c>
      <c r="X46" s="341">
        <v>1875</v>
      </c>
      <c r="Y46" s="52"/>
      <c r="Z46" s="52">
        <v>495</v>
      </c>
      <c r="AA46" s="52">
        <v>247.5</v>
      </c>
      <c r="AB46" s="130" t="s">
        <v>412</v>
      </c>
    </row>
    <row r="47" spans="2:28" ht="49.5" customHeight="1">
      <c r="B47" s="842"/>
      <c r="C47" s="863"/>
      <c r="D47" s="904"/>
      <c r="E47" s="905"/>
      <c r="F47" s="911"/>
      <c r="G47" s="913"/>
      <c r="H47" s="915"/>
      <c r="I47" s="297"/>
      <c r="J47" s="298"/>
      <c r="K47" s="298"/>
      <c r="L47" s="298"/>
      <c r="M47" s="298"/>
      <c r="N47" s="298"/>
      <c r="O47" s="298"/>
      <c r="P47" s="392"/>
      <c r="Q47" s="192" t="s">
        <v>235</v>
      </c>
      <c r="R47" s="388">
        <v>0.07325</v>
      </c>
      <c r="S47" s="329" t="s">
        <v>4</v>
      </c>
      <c r="T47" s="66" t="s">
        <v>410</v>
      </c>
      <c r="U47" s="393"/>
      <c r="V47" s="340">
        <v>1000</v>
      </c>
      <c r="W47" s="340">
        <v>500</v>
      </c>
      <c r="X47" s="341">
        <v>500</v>
      </c>
      <c r="Y47" s="52"/>
      <c r="Z47" s="52">
        <v>525</v>
      </c>
      <c r="AA47" s="52">
        <v>262.5</v>
      </c>
      <c r="AB47" s="130">
        <v>262.5</v>
      </c>
    </row>
    <row r="48" spans="2:28" ht="49.5" customHeight="1" thickBot="1">
      <c r="B48" s="842"/>
      <c r="C48" s="863"/>
      <c r="D48" s="906"/>
      <c r="E48" s="907"/>
      <c r="F48" s="912"/>
      <c r="G48" s="874"/>
      <c r="H48" s="916"/>
      <c r="I48" s="308"/>
      <c r="J48" s="309"/>
      <c r="K48" s="309"/>
      <c r="L48" s="309"/>
      <c r="M48" s="309"/>
      <c r="N48" s="309"/>
      <c r="O48" s="309"/>
      <c r="P48" s="394"/>
      <c r="Q48" s="177" t="s">
        <v>236</v>
      </c>
      <c r="R48" s="388">
        <v>0.07325</v>
      </c>
      <c r="S48" s="335" t="s">
        <v>4</v>
      </c>
      <c r="T48" s="66" t="s">
        <v>411</v>
      </c>
      <c r="U48" s="395"/>
      <c r="V48" s="396">
        <v>2</v>
      </c>
      <c r="W48" s="396">
        <v>2</v>
      </c>
      <c r="X48" s="397"/>
      <c r="Y48" s="52"/>
      <c r="Z48" s="52">
        <v>11246.5</v>
      </c>
      <c r="AA48" s="52" t="s">
        <v>413</v>
      </c>
      <c r="AB48" s="130"/>
    </row>
    <row r="49" spans="2:28" ht="49.5" customHeight="1" thickBot="1">
      <c r="B49" s="842"/>
      <c r="C49" s="863"/>
      <c r="D49" s="902" t="s">
        <v>303</v>
      </c>
      <c r="E49" s="903"/>
      <c r="F49" s="917">
        <f>SUM(H49:H54)</f>
        <v>0.585</v>
      </c>
      <c r="G49" s="6" t="s">
        <v>251</v>
      </c>
      <c r="H49" s="398">
        <f>R49</f>
        <v>0.292</v>
      </c>
      <c r="I49" s="399"/>
      <c r="J49" s="399"/>
      <c r="K49" s="399"/>
      <c r="L49" s="399"/>
      <c r="M49" s="399"/>
      <c r="N49" s="399"/>
      <c r="O49" s="399"/>
      <c r="P49" s="399"/>
      <c r="Q49" s="400" t="s">
        <v>252</v>
      </c>
      <c r="R49" s="231">
        <v>0.292</v>
      </c>
      <c r="S49" s="401"/>
      <c r="T49" s="402" t="s">
        <v>414</v>
      </c>
      <c r="U49" s="403"/>
      <c r="V49" s="404"/>
      <c r="W49" s="404"/>
      <c r="X49" s="405">
        <v>1</v>
      </c>
      <c r="Y49" s="56"/>
      <c r="Z49" s="56"/>
      <c r="AA49" s="56"/>
      <c r="AB49" s="406">
        <v>5000000</v>
      </c>
    </row>
    <row r="50" spans="2:28" ht="49.5" customHeight="1">
      <c r="B50" s="842"/>
      <c r="C50" s="863"/>
      <c r="D50" s="904"/>
      <c r="E50" s="905"/>
      <c r="F50" s="918"/>
      <c r="G50" s="765" t="s">
        <v>253</v>
      </c>
      <c r="H50" s="920">
        <f>R50+R51+R52+R53+R54</f>
        <v>0.293</v>
      </c>
      <c r="I50" s="407"/>
      <c r="J50" s="407"/>
      <c r="K50" s="407"/>
      <c r="L50" s="407"/>
      <c r="M50" s="407"/>
      <c r="N50" s="407"/>
      <c r="O50" s="407"/>
      <c r="P50" s="407"/>
      <c r="Q50" s="103" t="s">
        <v>254</v>
      </c>
      <c r="R50" s="388">
        <v>0.0586</v>
      </c>
      <c r="S50" s="408"/>
      <c r="T50" s="402" t="s">
        <v>415</v>
      </c>
      <c r="U50" s="261">
        <v>0</v>
      </c>
      <c r="V50" s="81">
        <v>2</v>
      </c>
      <c r="W50" s="81">
        <v>4</v>
      </c>
      <c r="X50" s="409">
        <v>4</v>
      </c>
      <c r="Y50" s="410"/>
      <c r="Z50" s="410">
        <v>190000000</v>
      </c>
      <c r="AA50" s="410">
        <v>62900000</v>
      </c>
      <c r="AB50" s="411">
        <v>62900000</v>
      </c>
    </row>
    <row r="51" spans="2:28" ht="49.5" customHeight="1">
      <c r="B51" s="842"/>
      <c r="C51" s="863"/>
      <c r="D51" s="904"/>
      <c r="E51" s="905"/>
      <c r="F51" s="918"/>
      <c r="G51" s="766"/>
      <c r="H51" s="921"/>
      <c r="I51" s="407"/>
      <c r="J51" s="407"/>
      <c r="K51" s="407"/>
      <c r="L51" s="407"/>
      <c r="M51" s="407"/>
      <c r="N51" s="407"/>
      <c r="O51" s="407"/>
      <c r="P51" s="407"/>
      <c r="Q51" s="192" t="s">
        <v>255</v>
      </c>
      <c r="R51" s="388">
        <v>0.0586</v>
      </c>
      <c r="S51" s="412">
        <v>0</v>
      </c>
      <c r="T51" s="402" t="s">
        <v>416</v>
      </c>
      <c r="U51" s="197">
        <v>0</v>
      </c>
      <c r="V51" s="198">
        <v>50</v>
      </c>
      <c r="W51" s="198">
        <v>50</v>
      </c>
      <c r="X51" s="413">
        <v>100</v>
      </c>
      <c r="Y51" s="410"/>
      <c r="Z51" s="410">
        <v>19200000</v>
      </c>
      <c r="AA51" s="410">
        <v>20000000</v>
      </c>
      <c r="AB51" s="411">
        <v>20000000</v>
      </c>
    </row>
    <row r="52" spans="2:28" ht="49.5" customHeight="1">
      <c r="B52" s="842"/>
      <c r="C52" s="863"/>
      <c r="D52" s="904"/>
      <c r="E52" s="905"/>
      <c r="F52" s="918"/>
      <c r="G52" s="766"/>
      <c r="H52" s="921"/>
      <c r="I52" s="407"/>
      <c r="J52" s="407"/>
      <c r="K52" s="407"/>
      <c r="L52" s="407"/>
      <c r="M52" s="407"/>
      <c r="N52" s="407"/>
      <c r="O52" s="407"/>
      <c r="P52" s="407"/>
      <c r="Q52" s="192" t="s">
        <v>256</v>
      </c>
      <c r="R52" s="388">
        <v>0.0586</v>
      </c>
      <c r="S52" s="412"/>
      <c r="T52" s="402" t="s">
        <v>417</v>
      </c>
      <c r="U52" s="197">
        <v>180</v>
      </c>
      <c r="V52" s="198">
        <v>250</v>
      </c>
      <c r="W52" s="198">
        <v>250</v>
      </c>
      <c r="X52" s="413">
        <v>320</v>
      </c>
      <c r="Y52" s="414">
        <v>1000000</v>
      </c>
      <c r="Z52" s="410">
        <v>1000000</v>
      </c>
      <c r="AA52" s="410">
        <v>3000000</v>
      </c>
      <c r="AB52" s="411">
        <v>10000000</v>
      </c>
    </row>
    <row r="53" spans="2:28" ht="49.5" customHeight="1">
      <c r="B53" s="842"/>
      <c r="C53" s="863"/>
      <c r="D53" s="904"/>
      <c r="E53" s="905"/>
      <c r="F53" s="918"/>
      <c r="G53" s="766"/>
      <c r="H53" s="921"/>
      <c r="I53" s="407"/>
      <c r="J53" s="407"/>
      <c r="K53" s="407"/>
      <c r="L53" s="407"/>
      <c r="M53" s="407"/>
      <c r="N53" s="407"/>
      <c r="O53" s="407"/>
      <c r="P53" s="407"/>
      <c r="Q53" s="192" t="s">
        <v>257</v>
      </c>
      <c r="R53" s="388">
        <v>0.0586</v>
      </c>
      <c r="S53" s="412"/>
      <c r="T53" s="402" t="s">
        <v>370</v>
      </c>
      <c r="U53" s="197"/>
      <c r="V53" s="198"/>
      <c r="W53" s="198"/>
      <c r="X53" s="413">
        <v>1</v>
      </c>
      <c r="Y53" s="415"/>
      <c r="Z53" s="415"/>
      <c r="AA53" s="415"/>
      <c r="AB53" s="416">
        <v>1000000</v>
      </c>
    </row>
    <row r="54" spans="2:28" ht="49.5" customHeight="1" thickBot="1">
      <c r="B54" s="842"/>
      <c r="C54" s="863"/>
      <c r="D54" s="906"/>
      <c r="E54" s="907"/>
      <c r="F54" s="919"/>
      <c r="G54" s="767"/>
      <c r="H54" s="922"/>
      <c r="I54" s="417"/>
      <c r="J54" s="417"/>
      <c r="K54" s="417"/>
      <c r="L54" s="417"/>
      <c r="M54" s="417"/>
      <c r="N54" s="417"/>
      <c r="O54" s="417"/>
      <c r="P54" s="417"/>
      <c r="Q54" s="252" t="s">
        <v>258</v>
      </c>
      <c r="R54" s="388">
        <v>0.0586</v>
      </c>
      <c r="S54" s="418"/>
      <c r="T54" s="419" t="s">
        <v>418</v>
      </c>
      <c r="U54" s="201"/>
      <c r="V54" s="202"/>
      <c r="W54" s="202"/>
      <c r="X54" s="420">
        <v>1</v>
      </c>
      <c r="Y54" s="415"/>
      <c r="Z54" s="415"/>
      <c r="AA54" s="415"/>
      <c r="AB54" s="416">
        <v>100000</v>
      </c>
    </row>
    <row r="55" spans="2:28" ht="49.5" customHeight="1" thickBot="1">
      <c r="B55" s="842"/>
      <c r="C55" s="863"/>
      <c r="D55" s="923" t="s">
        <v>284</v>
      </c>
      <c r="E55" s="924"/>
      <c r="F55" s="929">
        <f>H55+H56+H61</f>
        <v>0.49</v>
      </c>
      <c r="G55" s="6" t="s">
        <v>237</v>
      </c>
      <c r="H55" s="6">
        <f>R55</f>
        <v>0.15</v>
      </c>
      <c r="I55" s="421"/>
      <c r="J55" s="422"/>
      <c r="K55" s="380"/>
      <c r="L55" s="423"/>
      <c r="M55" s="356"/>
      <c r="N55" s="356"/>
      <c r="O55" s="356"/>
      <c r="P55" s="356"/>
      <c r="Q55" s="78" t="s">
        <v>238</v>
      </c>
      <c r="R55" s="231">
        <v>0.15</v>
      </c>
      <c r="S55" s="424"/>
      <c r="T55" s="425" t="s">
        <v>419</v>
      </c>
      <c r="U55" s="239">
        <v>1</v>
      </c>
      <c r="V55" s="227">
        <v>1</v>
      </c>
      <c r="W55" s="227">
        <v>1</v>
      </c>
      <c r="X55" s="243">
        <v>1</v>
      </c>
      <c r="Y55" s="426">
        <v>183000</v>
      </c>
      <c r="Z55" s="426">
        <v>183000</v>
      </c>
      <c r="AA55" s="426">
        <v>183000</v>
      </c>
      <c r="AB55" s="427">
        <v>183000</v>
      </c>
    </row>
    <row r="56" spans="2:28" ht="49.5" customHeight="1">
      <c r="B56" s="842"/>
      <c r="C56" s="863"/>
      <c r="D56" s="925"/>
      <c r="E56" s="926"/>
      <c r="F56" s="930"/>
      <c r="G56" s="765" t="s">
        <v>239</v>
      </c>
      <c r="H56" s="914">
        <f>R56+R57+R58+R59+R60</f>
        <v>0.17</v>
      </c>
      <c r="I56" s="428" t="s">
        <v>430</v>
      </c>
      <c r="J56" s="429">
        <v>0.0017</v>
      </c>
      <c r="K56" s="430" t="s">
        <v>431</v>
      </c>
      <c r="L56" s="429" t="s">
        <v>4</v>
      </c>
      <c r="M56" s="431">
        <v>0.1</v>
      </c>
      <c r="N56" s="431">
        <v>0.1</v>
      </c>
      <c r="O56" s="431">
        <v>0.1</v>
      </c>
      <c r="P56" s="432">
        <v>0.1</v>
      </c>
      <c r="Q56" s="246" t="s">
        <v>240</v>
      </c>
      <c r="R56" s="433">
        <v>0.034</v>
      </c>
      <c r="S56" s="246">
        <v>17</v>
      </c>
      <c r="T56" s="434" t="s">
        <v>420</v>
      </c>
      <c r="U56" s="261"/>
      <c r="V56" s="81"/>
      <c r="W56" s="81">
        <v>18</v>
      </c>
      <c r="X56" s="409">
        <v>19</v>
      </c>
      <c r="Y56" s="91"/>
      <c r="Z56" s="91"/>
      <c r="AA56" s="91"/>
      <c r="AB56" s="124"/>
    </row>
    <row r="57" spans="2:28" ht="49.5" customHeight="1">
      <c r="B57" s="842"/>
      <c r="C57" s="863"/>
      <c r="D57" s="925"/>
      <c r="E57" s="926"/>
      <c r="F57" s="930"/>
      <c r="G57" s="766"/>
      <c r="H57" s="915"/>
      <c r="I57" s="435"/>
      <c r="J57" s="436"/>
      <c r="K57" s="437"/>
      <c r="L57" s="57"/>
      <c r="M57" s="327"/>
      <c r="N57" s="327"/>
      <c r="O57" s="327"/>
      <c r="P57" s="438"/>
      <c r="Q57" s="439" t="s">
        <v>241</v>
      </c>
      <c r="R57" s="194">
        <v>0.034</v>
      </c>
      <c r="S57" s="439" t="s">
        <v>4</v>
      </c>
      <c r="T57" s="440" t="s">
        <v>421</v>
      </c>
      <c r="U57" s="197">
        <v>2</v>
      </c>
      <c r="V57" s="198">
        <v>2</v>
      </c>
      <c r="W57" s="198">
        <v>2</v>
      </c>
      <c r="X57" s="413">
        <v>2</v>
      </c>
      <c r="Y57" s="91"/>
      <c r="Z57" s="91"/>
      <c r="AA57" s="91"/>
      <c r="AB57" s="124"/>
    </row>
    <row r="58" spans="2:28" ht="49.5" customHeight="1">
      <c r="B58" s="842"/>
      <c r="C58" s="863"/>
      <c r="D58" s="925"/>
      <c r="E58" s="926"/>
      <c r="F58" s="930"/>
      <c r="G58" s="766"/>
      <c r="H58" s="915"/>
      <c r="I58" s="435"/>
      <c r="J58" s="436"/>
      <c r="K58" s="436"/>
      <c r="L58" s="57"/>
      <c r="M58" s="327"/>
      <c r="N58" s="327"/>
      <c r="O58" s="327"/>
      <c r="P58" s="438"/>
      <c r="Q58" s="439" t="s">
        <v>242</v>
      </c>
      <c r="R58" s="194">
        <v>0.034</v>
      </c>
      <c r="S58" s="439" t="s">
        <v>4</v>
      </c>
      <c r="T58" s="440" t="s">
        <v>422</v>
      </c>
      <c r="U58" s="197"/>
      <c r="V58" s="198"/>
      <c r="W58" s="198">
        <v>1</v>
      </c>
      <c r="X58" s="413"/>
      <c r="Y58" s="91"/>
      <c r="Z58" s="91"/>
      <c r="AA58" s="91"/>
      <c r="AB58" s="124"/>
    </row>
    <row r="59" spans="2:28" ht="49.5" customHeight="1">
      <c r="B59" s="842"/>
      <c r="C59" s="863"/>
      <c r="D59" s="925"/>
      <c r="E59" s="926"/>
      <c r="F59" s="930"/>
      <c r="G59" s="766"/>
      <c r="H59" s="915"/>
      <c r="I59" s="435"/>
      <c r="J59" s="436"/>
      <c r="K59" s="437"/>
      <c r="L59" s="436"/>
      <c r="M59" s="441"/>
      <c r="N59" s="442"/>
      <c r="O59" s="442"/>
      <c r="P59" s="443"/>
      <c r="Q59" s="439" t="s">
        <v>243</v>
      </c>
      <c r="R59" s="194">
        <v>0.034</v>
      </c>
      <c r="S59" s="439"/>
      <c r="T59" s="440" t="s">
        <v>423</v>
      </c>
      <c r="U59" s="197">
        <v>2</v>
      </c>
      <c r="V59" s="198">
        <v>2</v>
      </c>
      <c r="W59" s="198">
        <v>2</v>
      </c>
      <c r="X59" s="413">
        <v>2</v>
      </c>
      <c r="Y59" s="367">
        <v>70000</v>
      </c>
      <c r="Z59" s="59">
        <v>70000</v>
      </c>
      <c r="AA59" s="59">
        <v>70000</v>
      </c>
      <c r="AB59" s="29">
        <v>70000</v>
      </c>
    </row>
    <row r="60" spans="2:28" ht="49.5" customHeight="1" thickBot="1">
      <c r="B60" s="842"/>
      <c r="C60" s="863"/>
      <c r="D60" s="925"/>
      <c r="E60" s="926"/>
      <c r="F60" s="930"/>
      <c r="G60" s="767"/>
      <c r="H60" s="915"/>
      <c r="I60" s="370"/>
      <c r="J60" s="444"/>
      <c r="K60" s="445"/>
      <c r="L60" s="444"/>
      <c r="M60" s="446"/>
      <c r="N60" s="375"/>
      <c r="O60" s="375"/>
      <c r="P60" s="447"/>
      <c r="Q60" s="179" t="s">
        <v>244</v>
      </c>
      <c r="R60" s="448">
        <v>0.034</v>
      </c>
      <c r="S60" s="179"/>
      <c r="T60" s="449" t="s">
        <v>424</v>
      </c>
      <c r="U60" s="201">
        <v>2</v>
      </c>
      <c r="V60" s="202">
        <v>2</v>
      </c>
      <c r="W60" s="202">
        <v>2</v>
      </c>
      <c r="X60" s="420">
        <v>2</v>
      </c>
      <c r="Y60" s="59">
        <v>16000</v>
      </c>
      <c r="Z60" s="59">
        <v>16000</v>
      </c>
      <c r="AA60" s="59">
        <v>16000</v>
      </c>
      <c r="AB60" s="29">
        <v>16000</v>
      </c>
    </row>
    <row r="61" spans="2:28" ht="49.5" customHeight="1">
      <c r="B61" s="842"/>
      <c r="C61" s="863"/>
      <c r="D61" s="925"/>
      <c r="E61" s="926"/>
      <c r="F61" s="930"/>
      <c r="G61" s="765" t="s">
        <v>245</v>
      </c>
      <c r="H61" s="914">
        <f>R61+R62+R63+R64+R65</f>
        <v>0.17</v>
      </c>
      <c r="I61" s="450" t="s">
        <v>432</v>
      </c>
      <c r="J61" s="451">
        <v>0.0017</v>
      </c>
      <c r="K61" s="450" t="s">
        <v>433</v>
      </c>
      <c r="L61" s="452" t="s">
        <v>4</v>
      </c>
      <c r="M61" s="453"/>
      <c r="N61" s="318">
        <v>0.2</v>
      </c>
      <c r="O61" s="318">
        <v>0.5</v>
      </c>
      <c r="P61" s="453"/>
      <c r="Q61" s="186" t="s">
        <v>246</v>
      </c>
      <c r="R61" s="168">
        <v>0.021</v>
      </c>
      <c r="S61" s="168">
        <v>0</v>
      </c>
      <c r="T61" s="320" t="s">
        <v>425</v>
      </c>
      <c r="U61" s="261"/>
      <c r="V61" s="81"/>
      <c r="W61" s="81">
        <v>5</v>
      </c>
      <c r="X61" s="409"/>
      <c r="Y61" s="52"/>
      <c r="Z61" s="52"/>
      <c r="AA61" s="52"/>
      <c r="AB61" s="130"/>
    </row>
    <row r="62" spans="2:28" ht="49.5" customHeight="1">
      <c r="B62" s="842"/>
      <c r="C62" s="863"/>
      <c r="D62" s="925"/>
      <c r="E62" s="926"/>
      <c r="F62" s="930"/>
      <c r="G62" s="766"/>
      <c r="H62" s="915"/>
      <c r="I62" s="325"/>
      <c r="J62" s="436"/>
      <c r="K62" s="91"/>
      <c r="L62" s="436"/>
      <c r="M62" s="454"/>
      <c r="N62" s="454"/>
      <c r="O62" s="454"/>
      <c r="P62" s="454"/>
      <c r="Q62" s="194" t="s">
        <v>247</v>
      </c>
      <c r="R62" s="439">
        <v>0.022</v>
      </c>
      <c r="S62" s="439"/>
      <c r="T62" s="437" t="s">
        <v>426</v>
      </c>
      <c r="U62" s="197">
        <v>0.125</v>
      </c>
      <c r="V62" s="198">
        <v>0.125</v>
      </c>
      <c r="W62" s="198">
        <v>0.125</v>
      </c>
      <c r="X62" s="413">
        <v>0.125</v>
      </c>
      <c r="Y62" s="59">
        <v>20000</v>
      </c>
      <c r="Z62" s="59">
        <v>20000</v>
      </c>
      <c r="AA62" s="59">
        <v>20000</v>
      </c>
      <c r="AB62" s="29">
        <v>20000</v>
      </c>
    </row>
    <row r="63" spans="2:28" ht="49.5" customHeight="1">
      <c r="B63" s="842"/>
      <c r="C63" s="863"/>
      <c r="D63" s="925"/>
      <c r="E63" s="926"/>
      <c r="F63" s="930"/>
      <c r="G63" s="766"/>
      <c r="H63" s="915"/>
      <c r="I63" s="325"/>
      <c r="J63" s="436"/>
      <c r="K63" s="437"/>
      <c r="L63" s="436"/>
      <c r="M63" s="454"/>
      <c r="N63" s="454"/>
      <c r="O63" s="454"/>
      <c r="P63" s="454"/>
      <c r="Q63" s="194" t="s">
        <v>248</v>
      </c>
      <c r="R63" s="439">
        <v>0.021</v>
      </c>
      <c r="S63" s="439">
        <v>0</v>
      </c>
      <c r="T63" s="66" t="s">
        <v>427</v>
      </c>
      <c r="U63" s="197"/>
      <c r="V63" s="198"/>
      <c r="W63" s="198">
        <v>1</v>
      </c>
      <c r="X63" s="413"/>
      <c r="Y63" s="52"/>
      <c r="Z63" s="52"/>
      <c r="AA63" s="52"/>
      <c r="AB63" s="130"/>
    </row>
    <row r="64" spans="2:28" ht="49.5" customHeight="1">
      <c r="B64" s="842"/>
      <c r="C64" s="863"/>
      <c r="D64" s="925"/>
      <c r="E64" s="926"/>
      <c r="F64" s="930"/>
      <c r="G64" s="766"/>
      <c r="H64" s="915"/>
      <c r="I64" s="325"/>
      <c r="J64" s="436"/>
      <c r="K64" s="437"/>
      <c r="L64" s="436"/>
      <c r="M64" s="454"/>
      <c r="N64" s="454"/>
      <c r="O64" s="454"/>
      <c r="P64" s="454"/>
      <c r="Q64" s="194" t="s">
        <v>249</v>
      </c>
      <c r="R64" s="439">
        <v>0.021</v>
      </c>
      <c r="S64" s="439">
        <v>0</v>
      </c>
      <c r="T64" s="66" t="s">
        <v>428</v>
      </c>
      <c r="U64" s="197"/>
      <c r="V64" s="198">
        <v>1</v>
      </c>
      <c r="W64" s="198"/>
      <c r="X64" s="455"/>
      <c r="Y64" s="91"/>
      <c r="Z64" s="91"/>
      <c r="AA64" s="91"/>
      <c r="AB64" s="124"/>
    </row>
    <row r="65" spans="2:28" ht="49.5" customHeight="1" thickBot="1">
      <c r="B65" s="843"/>
      <c r="C65" s="864"/>
      <c r="D65" s="927"/>
      <c r="E65" s="928"/>
      <c r="F65" s="931"/>
      <c r="G65" s="767"/>
      <c r="H65" s="916"/>
      <c r="I65" s="372"/>
      <c r="J65" s="456"/>
      <c r="K65" s="372"/>
      <c r="L65" s="444"/>
      <c r="M65" s="446"/>
      <c r="N65" s="446"/>
      <c r="O65" s="446"/>
      <c r="P65" s="446"/>
      <c r="Q65" s="448" t="s">
        <v>250</v>
      </c>
      <c r="R65" s="179">
        <v>0.085</v>
      </c>
      <c r="S65" s="179" t="s">
        <v>4</v>
      </c>
      <c r="T65" s="457" t="s">
        <v>429</v>
      </c>
      <c r="U65" s="201"/>
      <c r="V65" s="202"/>
      <c r="W65" s="202">
        <v>1</v>
      </c>
      <c r="X65" s="458"/>
      <c r="Y65" s="134"/>
      <c r="Z65" s="134"/>
      <c r="AA65" s="181">
        <v>1624000</v>
      </c>
      <c r="AB65" s="459"/>
    </row>
    <row r="66" ht="49.5" customHeight="1"/>
    <row r="68" ht="8.25">
      <c r="W68" s="5">
        <v>56</v>
      </c>
    </row>
    <row r="69" ht="25.5">
      <c r="W69" s="36"/>
    </row>
    <row r="88" ht="15">
      <c r="E88" s="27"/>
    </row>
  </sheetData>
  <sheetProtection password="EB20" sheet="1" formatColumns="0" formatRows="0" insertColumns="0" insertRows="0" insertHyperlinks="0" deleteColumns="0" deleteRows="0" sort="0" autoFilter="0" pivotTables="0"/>
  <mergeCells count="65">
    <mergeCell ref="D55:E65"/>
    <mergeCell ref="F55:F65"/>
    <mergeCell ref="G56:G60"/>
    <mergeCell ref="H56:H60"/>
    <mergeCell ref="G61:G65"/>
    <mergeCell ref="H61:H65"/>
    <mergeCell ref="D49:E54"/>
    <mergeCell ref="G41:G43"/>
    <mergeCell ref="H41:H43"/>
    <mergeCell ref="D44:E48"/>
    <mergeCell ref="F44:F48"/>
    <mergeCell ref="G45:G48"/>
    <mergeCell ref="H45:H48"/>
    <mergeCell ref="F49:F54"/>
    <mergeCell ref="G50:G54"/>
    <mergeCell ref="H50:H54"/>
    <mergeCell ref="F25:F33"/>
    <mergeCell ref="G25:G29"/>
    <mergeCell ref="H25:H29"/>
    <mergeCell ref="D34:E43"/>
    <mergeCell ref="F34:F43"/>
    <mergeCell ref="G34:G36"/>
    <mergeCell ref="H34:H36"/>
    <mergeCell ref="G37:G39"/>
    <mergeCell ref="H37:H39"/>
    <mergeCell ref="D25:E33"/>
    <mergeCell ref="D19:E24"/>
    <mergeCell ref="F19:F24"/>
    <mergeCell ref="G21:G22"/>
    <mergeCell ref="H21:H22"/>
    <mergeCell ref="G23:G24"/>
    <mergeCell ref="H23:H24"/>
    <mergeCell ref="G12:G16"/>
    <mergeCell ref="H12:H16"/>
    <mergeCell ref="E17:E18"/>
    <mergeCell ref="F17:F18"/>
    <mergeCell ref="G17:G18"/>
    <mergeCell ref="H17:H18"/>
    <mergeCell ref="H7:H9"/>
    <mergeCell ref="Q7:Q9"/>
    <mergeCell ref="R7:R9"/>
    <mergeCell ref="S7:S9"/>
    <mergeCell ref="C10:C65"/>
    <mergeCell ref="E10:E16"/>
    <mergeCell ref="F10:F16"/>
    <mergeCell ref="G10:G11"/>
    <mergeCell ref="H10:H11"/>
    <mergeCell ref="D11:D18"/>
    <mergeCell ref="C2:W2"/>
    <mergeCell ref="C3:W3"/>
    <mergeCell ref="C1:W1"/>
    <mergeCell ref="U7:X8"/>
    <mergeCell ref="B10:B65"/>
    <mergeCell ref="B7:B9"/>
    <mergeCell ref="C7:C9"/>
    <mergeCell ref="D7:E9"/>
    <mergeCell ref="F7:F9"/>
    <mergeCell ref="G7:G9"/>
    <mergeCell ref="Y7:AB8"/>
    <mergeCell ref="I7:I9"/>
    <mergeCell ref="J7:J9"/>
    <mergeCell ref="K7:K9"/>
    <mergeCell ref="L7:L9"/>
    <mergeCell ref="M7:P8"/>
    <mergeCell ref="T7:T9"/>
  </mergeCells>
  <printOptions/>
  <pageMargins left="0.9448818897637796" right="0.3937007874015748" top="1.0236220472440944" bottom="1.1023622047244095" header="0.1968503937007874" footer="0.31496062992125984"/>
  <pageSetup horizontalDpi="300" verticalDpi="300" orientation="portrait" paperSize="5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4"/>
  <sheetViews>
    <sheetView tabSelected="1" zoomScale="57" zoomScaleNormal="57" zoomScalePageLayoutView="0" workbookViewId="0" topLeftCell="A1">
      <pane ySplit="9" topLeftCell="A10" activePane="bottomLeft" state="frozen"/>
      <selection pane="topLeft" activeCell="A1" sqref="A1"/>
      <selection pane="bottomLeft" activeCell="Q10" sqref="Q10"/>
    </sheetView>
  </sheetViews>
  <sheetFormatPr defaultColWidth="11.421875" defaultRowHeight="12.75"/>
  <cols>
    <col min="1" max="1" width="3.7109375" style="2" customWidth="1"/>
    <col min="2" max="5" width="10.7109375" style="2" customWidth="1"/>
    <col min="6" max="6" width="10.7109375" style="21" customWidth="1"/>
    <col min="7" max="16" width="10.7109375" style="2" customWidth="1"/>
    <col min="17" max="17" width="45.28125" style="2" customWidth="1"/>
    <col min="18" max="18" width="10.00390625" style="2" customWidth="1"/>
    <col min="19" max="19" width="36.57421875" style="2" customWidth="1"/>
    <col min="20" max="20" width="10.7109375" style="2" customWidth="1"/>
    <col min="21" max="21" width="10.421875" style="2" customWidth="1"/>
    <col min="22" max="24" width="10.7109375" style="2" customWidth="1"/>
    <col min="25" max="25" width="19.00390625" style="2" customWidth="1"/>
    <col min="26" max="26" width="11.421875" style="2" customWidth="1"/>
    <col min="27" max="27" width="19.00390625" style="2" customWidth="1"/>
    <col min="28" max="28" width="16.140625" style="2" customWidth="1"/>
    <col min="29" max="16384" width="11.421875" style="2" customWidth="1"/>
  </cols>
  <sheetData>
    <row r="1" spans="1:24" s="469" customFormat="1" ht="29.25" customHeight="1">
      <c r="A1" s="467"/>
      <c r="B1" s="467"/>
      <c r="C1" s="753" t="s">
        <v>342</v>
      </c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753"/>
      <c r="Q1" s="753"/>
      <c r="R1" s="753"/>
      <c r="S1" s="753"/>
      <c r="T1" s="753"/>
      <c r="U1" s="753"/>
      <c r="V1" s="753"/>
      <c r="W1" s="753"/>
      <c r="X1" s="753"/>
    </row>
    <row r="2" spans="1:24" s="469" customFormat="1" ht="30.75" customHeight="1">
      <c r="A2" s="467"/>
      <c r="B2" s="467"/>
      <c r="C2" s="753" t="s">
        <v>343</v>
      </c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</row>
    <row r="3" spans="1:24" s="469" customFormat="1" ht="30" customHeight="1">
      <c r="A3" s="467"/>
      <c r="B3" s="467"/>
      <c r="C3" s="753" t="s">
        <v>344</v>
      </c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</row>
    <row r="4" spans="2:11" s="470" customFormat="1" ht="48" customHeight="1">
      <c r="B4" s="471" t="s">
        <v>435</v>
      </c>
      <c r="C4" s="471"/>
      <c r="D4" s="471"/>
      <c r="E4" s="471"/>
      <c r="F4" s="472"/>
      <c r="G4" s="471"/>
      <c r="H4" s="471"/>
      <c r="I4" s="471"/>
      <c r="J4" s="471"/>
      <c r="K4" s="471"/>
    </row>
    <row r="5" ht="8.25"/>
    <row r="6" spans="2:24" ht="16.5" customHeight="1" thickBot="1">
      <c r="B6" s="14"/>
      <c r="C6" s="14"/>
      <c r="D6" s="14"/>
      <c r="E6" s="14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8" s="742" customFormat="1" ht="49.5" customHeight="1">
      <c r="B7" s="1027" t="s">
        <v>281</v>
      </c>
      <c r="C7" s="1030" t="s">
        <v>294</v>
      </c>
      <c r="D7" s="1033" t="s">
        <v>282</v>
      </c>
      <c r="E7" s="1034"/>
      <c r="F7" s="1039" t="s">
        <v>295</v>
      </c>
      <c r="G7" s="1042" t="s">
        <v>292</v>
      </c>
      <c r="H7" s="1033" t="s">
        <v>289</v>
      </c>
      <c r="I7" s="932" t="s">
        <v>346</v>
      </c>
      <c r="J7" s="935" t="s">
        <v>315</v>
      </c>
      <c r="K7" s="938" t="s">
        <v>297</v>
      </c>
      <c r="L7" s="941" t="s">
        <v>320</v>
      </c>
      <c r="M7" s="944" t="s">
        <v>316</v>
      </c>
      <c r="N7" s="944"/>
      <c r="O7" s="944"/>
      <c r="P7" s="944"/>
      <c r="Q7" s="1058" t="s">
        <v>5</v>
      </c>
      <c r="R7" s="1042" t="s">
        <v>290</v>
      </c>
      <c r="S7" s="941" t="s">
        <v>321</v>
      </c>
      <c r="T7" s="1030" t="s">
        <v>297</v>
      </c>
      <c r="U7" s="1051" t="s">
        <v>6</v>
      </c>
      <c r="V7" s="1052"/>
      <c r="W7" s="1052"/>
      <c r="X7" s="1053"/>
      <c r="Y7" s="941" t="s">
        <v>317</v>
      </c>
      <c r="Z7" s="941"/>
      <c r="AA7" s="941"/>
      <c r="AB7" s="1045"/>
    </row>
    <row r="8" spans="2:28" s="742" customFormat="1" ht="49.5" customHeight="1" thickBot="1">
      <c r="B8" s="1028"/>
      <c r="C8" s="1031"/>
      <c r="D8" s="1035"/>
      <c r="E8" s="1036"/>
      <c r="F8" s="1040"/>
      <c r="G8" s="1043"/>
      <c r="H8" s="1035"/>
      <c r="I8" s="933" t="s">
        <v>314</v>
      </c>
      <c r="J8" s="936"/>
      <c r="K8" s="939"/>
      <c r="L8" s="942"/>
      <c r="M8" s="945"/>
      <c r="N8" s="945"/>
      <c r="O8" s="945"/>
      <c r="P8" s="945"/>
      <c r="Q8" s="1059"/>
      <c r="R8" s="1043"/>
      <c r="S8" s="942"/>
      <c r="T8" s="1049"/>
      <c r="U8" s="1054"/>
      <c r="V8" s="1055"/>
      <c r="W8" s="1055"/>
      <c r="X8" s="1056"/>
      <c r="Y8" s="942"/>
      <c r="Z8" s="942"/>
      <c r="AA8" s="942"/>
      <c r="AB8" s="1046"/>
    </row>
    <row r="9" spans="2:28" s="742" customFormat="1" ht="49.5" customHeight="1" thickBot="1">
      <c r="B9" s="1029"/>
      <c r="C9" s="1032"/>
      <c r="D9" s="1037"/>
      <c r="E9" s="1038"/>
      <c r="F9" s="1041"/>
      <c r="G9" s="1044"/>
      <c r="H9" s="1037"/>
      <c r="I9" s="934"/>
      <c r="J9" s="937"/>
      <c r="K9" s="940"/>
      <c r="L9" s="943"/>
      <c r="M9" s="743" t="s">
        <v>0</v>
      </c>
      <c r="N9" s="743" t="s">
        <v>1</v>
      </c>
      <c r="O9" s="743" t="s">
        <v>2</v>
      </c>
      <c r="P9" s="743" t="s">
        <v>3</v>
      </c>
      <c r="Q9" s="1060"/>
      <c r="R9" s="1044"/>
      <c r="S9" s="943"/>
      <c r="T9" s="1050"/>
      <c r="U9" s="744" t="s">
        <v>0</v>
      </c>
      <c r="V9" s="745" t="s">
        <v>1</v>
      </c>
      <c r="W9" s="745" t="s">
        <v>2</v>
      </c>
      <c r="X9" s="746" t="s">
        <v>3</v>
      </c>
      <c r="Y9" s="747" t="s">
        <v>0</v>
      </c>
      <c r="Z9" s="747" t="s">
        <v>1</v>
      </c>
      <c r="AA9" s="747" t="s">
        <v>2</v>
      </c>
      <c r="AB9" s="748" t="s">
        <v>3</v>
      </c>
    </row>
    <row r="10" spans="2:28" s="42" customFormat="1" ht="49.5" customHeight="1" thickBot="1">
      <c r="B10" s="947" t="s">
        <v>310</v>
      </c>
      <c r="C10" s="1014">
        <f>SUM(F10:F151)</f>
        <v>66.19475</v>
      </c>
      <c r="D10" s="949" t="s">
        <v>285</v>
      </c>
      <c r="E10" s="973"/>
      <c r="F10" s="955">
        <f>SUM(H10:H55)</f>
        <v>34.080000000000005</v>
      </c>
      <c r="G10" s="949" t="s">
        <v>27</v>
      </c>
      <c r="H10" s="1047">
        <f>SUM(R10:R25)</f>
        <v>18</v>
      </c>
      <c r="I10" s="636" t="s">
        <v>482</v>
      </c>
      <c r="J10" s="637">
        <f>SUM(R10+R11)</f>
        <v>4</v>
      </c>
      <c r="K10" s="636" t="s">
        <v>483</v>
      </c>
      <c r="L10" s="638">
        <v>0.872</v>
      </c>
      <c r="M10" s="639">
        <v>0.91</v>
      </c>
      <c r="N10" s="640">
        <v>0.94</v>
      </c>
      <c r="O10" s="640">
        <v>0.97</v>
      </c>
      <c r="P10" s="640">
        <v>1</v>
      </c>
      <c r="Q10" s="483" t="s">
        <v>28</v>
      </c>
      <c r="R10" s="484">
        <v>2</v>
      </c>
      <c r="S10" s="641" t="s">
        <v>436</v>
      </c>
      <c r="T10" s="485">
        <v>16666</v>
      </c>
      <c r="U10" s="486">
        <v>16666</v>
      </c>
      <c r="V10" s="487">
        <v>16666</v>
      </c>
      <c r="W10" s="487">
        <v>16666</v>
      </c>
      <c r="X10" s="488">
        <v>16666</v>
      </c>
      <c r="Y10" s="642">
        <v>13407.75</v>
      </c>
      <c r="Z10" s="642">
        <v>13407.75</v>
      </c>
      <c r="AA10" s="642">
        <v>13407.75</v>
      </c>
      <c r="AB10" s="643">
        <v>13407.75</v>
      </c>
    </row>
    <row r="11" spans="2:28" s="42" customFormat="1" ht="49.5" customHeight="1" thickBot="1">
      <c r="B11" s="948"/>
      <c r="C11" s="1015"/>
      <c r="D11" s="951"/>
      <c r="E11" s="974"/>
      <c r="F11" s="956"/>
      <c r="G11" s="951"/>
      <c r="H11" s="1048"/>
      <c r="I11" s="644"/>
      <c r="J11" s="644"/>
      <c r="K11" s="644"/>
      <c r="L11" s="645"/>
      <c r="M11" s="646"/>
      <c r="N11" s="646"/>
      <c r="O11" s="646"/>
      <c r="P11" s="646"/>
      <c r="Q11" s="489" t="s">
        <v>29</v>
      </c>
      <c r="R11" s="490">
        <v>2</v>
      </c>
      <c r="S11" s="641" t="s">
        <v>437</v>
      </c>
      <c r="T11" s="491">
        <v>0</v>
      </c>
      <c r="U11" s="492">
        <v>12</v>
      </c>
      <c r="V11" s="493">
        <v>12</v>
      </c>
      <c r="W11" s="493">
        <v>12</v>
      </c>
      <c r="X11" s="494">
        <v>12</v>
      </c>
      <c r="Y11" s="647">
        <v>52245.25</v>
      </c>
      <c r="Z11" s="647">
        <v>52245.25</v>
      </c>
      <c r="AA11" s="647">
        <v>52245.25</v>
      </c>
      <c r="AB11" s="648">
        <v>52245.25</v>
      </c>
    </row>
    <row r="12" spans="2:28" s="42" customFormat="1" ht="49.5" customHeight="1" thickBot="1">
      <c r="B12" s="948"/>
      <c r="C12" s="1015"/>
      <c r="D12" s="951"/>
      <c r="E12" s="974"/>
      <c r="F12" s="956"/>
      <c r="G12" s="951"/>
      <c r="H12" s="1048"/>
      <c r="I12" s="644"/>
      <c r="J12" s="644"/>
      <c r="K12" s="644"/>
      <c r="L12" s="645"/>
      <c r="M12" s="646"/>
      <c r="N12" s="646"/>
      <c r="O12" s="646"/>
      <c r="P12" s="646"/>
      <c r="Q12" s="489" t="s">
        <v>30</v>
      </c>
      <c r="R12" s="490">
        <v>2</v>
      </c>
      <c r="S12" s="641" t="s">
        <v>438</v>
      </c>
      <c r="T12" s="495">
        <v>1102</v>
      </c>
      <c r="U12" s="496">
        <v>1004</v>
      </c>
      <c r="V12" s="497">
        <v>923</v>
      </c>
      <c r="W12" s="497">
        <v>843</v>
      </c>
      <c r="X12" s="498">
        <v>800</v>
      </c>
      <c r="Y12" s="647">
        <v>259</v>
      </c>
      <c r="Z12" s="647">
        <v>259</v>
      </c>
      <c r="AA12" s="647">
        <v>259</v>
      </c>
      <c r="AB12" s="648">
        <v>258</v>
      </c>
    </row>
    <row r="13" spans="2:28" s="42" customFormat="1" ht="49.5" customHeight="1" thickBot="1">
      <c r="B13" s="948"/>
      <c r="C13" s="1015"/>
      <c r="D13" s="951"/>
      <c r="E13" s="974"/>
      <c r="F13" s="956"/>
      <c r="G13" s="951"/>
      <c r="H13" s="1048"/>
      <c r="I13" s="644"/>
      <c r="J13" s="644"/>
      <c r="K13" s="644"/>
      <c r="L13" s="645"/>
      <c r="M13" s="646"/>
      <c r="N13" s="646"/>
      <c r="O13" s="646"/>
      <c r="P13" s="646"/>
      <c r="Q13" s="489" t="s">
        <v>31</v>
      </c>
      <c r="R13" s="490">
        <v>1</v>
      </c>
      <c r="S13" s="641" t="s">
        <v>439</v>
      </c>
      <c r="T13" s="491">
        <v>0</v>
      </c>
      <c r="U13" s="499">
        <f>1500/4</f>
        <v>375</v>
      </c>
      <c r="V13" s="500">
        <f>1500/4</f>
        <v>375</v>
      </c>
      <c r="W13" s="500">
        <f>1500/4</f>
        <v>375</v>
      </c>
      <c r="X13" s="501">
        <f>1500/4</f>
        <v>375</v>
      </c>
      <c r="Y13" s="647">
        <v>0</v>
      </c>
      <c r="Z13" s="647">
        <v>0</v>
      </c>
      <c r="AA13" s="647">
        <v>0</v>
      </c>
      <c r="AB13" s="648">
        <v>0</v>
      </c>
    </row>
    <row r="14" spans="2:28" s="42" customFormat="1" ht="49.5" customHeight="1" thickBot="1">
      <c r="B14" s="948"/>
      <c r="C14" s="1015"/>
      <c r="D14" s="951"/>
      <c r="E14" s="974"/>
      <c r="F14" s="956"/>
      <c r="G14" s="951"/>
      <c r="H14" s="1048"/>
      <c r="I14" s="641"/>
      <c r="J14" s="649"/>
      <c r="K14" s="641"/>
      <c r="L14" s="645"/>
      <c r="M14" s="614"/>
      <c r="N14" s="650"/>
      <c r="O14" s="650"/>
      <c r="P14" s="650"/>
      <c r="Q14" s="489" t="s">
        <v>32</v>
      </c>
      <c r="R14" s="490">
        <v>1</v>
      </c>
      <c r="S14" s="641" t="s">
        <v>440</v>
      </c>
      <c r="T14" s="491">
        <v>0</v>
      </c>
      <c r="U14" s="496">
        <f>5000/4</f>
        <v>1250</v>
      </c>
      <c r="V14" s="497">
        <f>5000/4</f>
        <v>1250</v>
      </c>
      <c r="W14" s="497">
        <f>5000/4</f>
        <v>1250</v>
      </c>
      <c r="X14" s="498">
        <f>5000/4</f>
        <v>1250</v>
      </c>
      <c r="Y14" s="647">
        <v>0</v>
      </c>
      <c r="Z14" s="647">
        <v>0</v>
      </c>
      <c r="AA14" s="647">
        <v>0</v>
      </c>
      <c r="AB14" s="648">
        <v>0</v>
      </c>
    </row>
    <row r="15" spans="2:28" s="42" customFormat="1" ht="49.5" customHeight="1" thickBot="1">
      <c r="B15" s="948"/>
      <c r="C15" s="1015"/>
      <c r="D15" s="951"/>
      <c r="E15" s="974"/>
      <c r="F15" s="956"/>
      <c r="G15" s="951"/>
      <c r="H15" s="1048"/>
      <c r="I15" s="56"/>
      <c r="J15" s="56"/>
      <c r="K15" s="56"/>
      <c r="L15" s="56"/>
      <c r="M15" s="56"/>
      <c r="N15" s="56"/>
      <c r="O15" s="56"/>
      <c r="P15" s="56"/>
      <c r="Q15" s="489" t="s">
        <v>33</v>
      </c>
      <c r="R15" s="490">
        <v>2</v>
      </c>
      <c r="S15" s="641" t="s">
        <v>441</v>
      </c>
      <c r="T15" s="502">
        <v>0</v>
      </c>
      <c r="U15" s="496">
        <f>15755/4</f>
        <v>3938.75</v>
      </c>
      <c r="V15" s="497">
        <f>15755/4</f>
        <v>3938.75</v>
      </c>
      <c r="W15" s="497">
        <f>15755/4</f>
        <v>3938.75</v>
      </c>
      <c r="X15" s="498">
        <f>15755/4</f>
        <v>3938.75</v>
      </c>
      <c r="Y15" s="647">
        <v>174.75</v>
      </c>
      <c r="Z15" s="647">
        <v>174.75</v>
      </c>
      <c r="AA15" s="647">
        <v>174.75</v>
      </c>
      <c r="AB15" s="648">
        <v>174.75</v>
      </c>
    </row>
    <row r="16" spans="2:28" s="42" customFormat="1" ht="49.5" customHeight="1" thickBot="1">
      <c r="B16" s="948"/>
      <c r="C16" s="1015"/>
      <c r="D16" s="951"/>
      <c r="E16" s="974"/>
      <c r="F16" s="956"/>
      <c r="G16" s="951"/>
      <c r="H16" s="1048"/>
      <c r="I16" s="56"/>
      <c r="J16" s="56"/>
      <c r="K16" s="56"/>
      <c r="L16" s="56"/>
      <c r="M16" s="56"/>
      <c r="N16" s="56"/>
      <c r="O16" s="56"/>
      <c r="P16" s="56"/>
      <c r="Q16" s="489" t="s">
        <v>34</v>
      </c>
      <c r="R16" s="490">
        <v>1</v>
      </c>
      <c r="S16" s="641" t="s">
        <v>442</v>
      </c>
      <c r="T16" s="502">
        <v>769</v>
      </c>
      <c r="U16" s="499">
        <v>772</v>
      </c>
      <c r="V16" s="500">
        <v>779</v>
      </c>
      <c r="W16" s="500">
        <v>799</v>
      </c>
      <c r="X16" s="501">
        <v>819</v>
      </c>
      <c r="Y16" s="647">
        <v>68.82</v>
      </c>
      <c r="Z16" s="647">
        <v>160.58</v>
      </c>
      <c r="AA16" s="647">
        <v>458.8</v>
      </c>
      <c r="AB16" s="648">
        <v>458.8</v>
      </c>
    </row>
    <row r="17" spans="2:28" s="42" customFormat="1" ht="49.5" customHeight="1" thickBot="1">
      <c r="B17" s="948"/>
      <c r="C17" s="1015"/>
      <c r="D17" s="951"/>
      <c r="E17" s="974"/>
      <c r="F17" s="956"/>
      <c r="G17" s="951"/>
      <c r="H17" s="1048"/>
      <c r="I17" s="56"/>
      <c r="J17" s="56"/>
      <c r="K17" s="56"/>
      <c r="L17" s="56"/>
      <c r="M17" s="56"/>
      <c r="N17" s="56"/>
      <c r="O17" s="56"/>
      <c r="P17" s="56"/>
      <c r="Q17" s="489" t="s">
        <v>35</v>
      </c>
      <c r="R17" s="490">
        <v>1</v>
      </c>
      <c r="S17" s="641" t="s">
        <v>443</v>
      </c>
      <c r="T17" s="502">
        <v>30</v>
      </c>
      <c r="U17" s="499"/>
      <c r="V17" s="500"/>
      <c r="W17" s="500">
        <v>31</v>
      </c>
      <c r="X17" s="501">
        <v>32</v>
      </c>
      <c r="Y17" s="647">
        <v>0</v>
      </c>
      <c r="Z17" s="647">
        <v>0</v>
      </c>
      <c r="AA17" s="647">
        <v>6250</v>
      </c>
      <c r="AB17" s="648">
        <v>6250</v>
      </c>
    </row>
    <row r="18" spans="2:28" s="42" customFormat="1" ht="49.5" customHeight="1" thickBot="1">
      <c r="B18" s="948"/>
      <c r="C18" s="1015"/>
      <c r="D18" s="951"/>
      <c r="E18" s="974"/>
      <c r="F18" s="956"/>
      <c r="G18" s="951"/>
      <c r="H18" s="1048"/>
      <c r="I18" s="56"/>
      <c r="J18" s="56"/>
      <c r="K18" s="56"/>
      <c r="L18" s="56"/>
      <c r="M18" s="56"/>
      <c r="N18" s="56"/>
      <c r="O18" s="56"/>
      <c r="P18" s="56"/>
      <c r="Q18" s="489" t="s">
        <v>36</v>
      </c>
      <c r="R18" s="490">
        <v>1</v>
      </c>
      <c r="S18" s="641" t="s">
        <v>444</v>
      </c>
      <c r="T18" s="495">
        <v>1125</v>
      </c>
      <c r="U18" s="496">
        <v>1425</v>
      </c>
      <c r="V18" s="497">
        <v>1725</v>
      </c>
      <c r="W18" s="497">
        <v>2025</v>
      </c>
      <c r="X18" s="498">
        <v>2325</v>
      </c>
      <c r="Y18" s="647">
        <v>0</v>
      </c>
      <c r="Z18" s="647">
        <v>0</v>
      </c>
      <c r="AA18" s="647">
        <v>0</v>
      </c>
      <c r="AB18" s="648">
        <v>0</v>
      </c>
    </row>
    <row r="19" spans="2:28" s="42" customFormat="1" ht="49.5" customHeight="1" thickBot="1">
      <c r="B19" s="948"/>
      <c r="C19" s="1015"/>
      <c r="D19" s="951"/>
      <c r="E19" s="974"/>
      <c r="F19" s="956"/>
      <c r="G19" s="951"/>
      <c r="H19" s="1048"/>
      <c r="I19" s="644"/>
      <c r="J19" s="644"/>
      <c r="K19" s="644"/>
      <c r="L19" s="645"/>
      <c r="M19" s="646"/>
      <c r="N19" s="646"/>
      <c r="O19" s="646"/>
      <c r="P19" s="646"/>
      <c r="Q19" s="489" t="s">
        <v>37</v>
      </c>
      <c r="R19" s="490">
        <v>0.5</v>
      </c>
      <c r="S19" s="641" t="s">
        <v>445</v>
      </c>
      <c r="T19" s="495"/>
      <c r="U19" s="496"/>
      <c r="V19" s="497"/>
      <c r="W19" s="497">
        <v>1</v>
      </c>
      <c r="X19" s="498"/>
      <c r="Y19" s="647">
        <v>0</v>
      </c>
      <c r="Z19" s="647">
        <v>0</v>
      </c>
      <c r="AA19" s="647">
        <v>0</v>
      </c>
      <c r="AB19" s="648">
        <v>0</v>
      </c>
    </row>
    <row r="20" spans="2:28" s="42" customFormat="1" ht="49.5" customHeight="1" thickBot="1">
      <c r="B20" s="948"/>
      <c r="C20" s="1015"/>
      <c r="D20" s="951"/>
      <c r="E20" s="974"/>
      <c r="F20" s="956"/>
      <c r="G20" s="951"/>
      <c r="H20" s="1048"/>
      <c r="I20" s="649"/>
      <c r="J20" s="644"/>
      <c r="K20" s="644"/>
      <c r="L20" s="645"/>
      <c r="M20" s="646"/>
      <c r="N20" s="646"/>
      <c r="O20" s="646"/>
      <c r="P20" s="646"/>
      <c r="Q20" s="489" t="s">
        <v>38</v>
      </c>
      <c r="R20" s="490">
        <v>1</v>
      </c>
      <c r="S20" s="641" t="s">
        <v>446</v>
      </c>
      <c r="T20" s="495" t="s">
        <v>4</v>
      </c>
      <c r="U20" s="496"/>
      <c r="V20" s="497">
        <v>2</v>
      </c>
      <c r="W20" s="497">
        <v>1</v>
      </c>
      <c r="X20" s="498">
        <v>0</v>
      </c>
      <c r="Y20" s="647">
        <v>0</v>
      </c>
      <c r="Z20" s="647">
        <v>5000</v>
      </c>
      <c r="AA20" s="647">
        <v>2500</v>
      </c>
      <c r="AB20" s="648">
        <v>0</v>
      </c>
    </row>
    <row r="21" spans="2:28" s="42" customFormat="1" ht="49.5" customHeight="1" thickBot="1">
      <c r="B21" s="948"/>
      <c r="C21" s="1015"/>
      <c r="D21" s="951"/>
      <c r="E21" s="974"/>
      <c r="F21" s="956"/>
      <c r="G21" s="951"/>
      <c r="H21" s="1048"/>
      <c r="I21" s="644"/>
      <c r="J21" s="644"/>
      <c r="K21" s="644"/>
      <c r="L21" s="645"/>
      <c r="M21" s="646"/>
      <c r="N21" s="646"/>
      <c r="O21" s="646"/>
      <c r="P21" s="646"/>
      <c r="Q21" s="489" t="s">
        <v>39</v>
      </c>
      <c r="R21" s="490">
        <v>1</v>
      </c>
      <c r="S21" s="641" t="s">
        <v>447</v>
      </c>
      <c r="T21" s="495" t="s">
        <v>4</v>
      </c>
      <c r="U21" s="496"/>
      <c r="V21" s="497">
        <v>2</v>
      </c>
      <c r="W21" s="497">
        <v>2</v>
      </c>
      <c r="X21" s="498">
        <v>1</v>
      </c>
      <c r="Y21" s="647">
        <v>0</v>
      </c>
      <c r="Z21" s="647">
        <v>640.8</v>
      </c>
      <c r="AA21" s="647">
        <v>640.8</v>
      </c>
      <c r="AB21" s="648">
        <v>320.4</v>
      </c>
    </row>
    <row r="22" spans="2:28" s="42" customFormat="1" ht="49.5" customHeight="1" thickBot="1">
      <c r="B22" s="948"/>
      <c r="C22" s="1015"/>
      <c r="D22" s="951"/>
      <c r="E22" s="974"/>
      <c r="F22" s="956"/>
      <c r="G22" s="951"/>
      <c r="H22" s="1048"/>
      <c r="I22" s="644"/>
      <c r="J22" s="644"/>
      <c r="K22" s="644"/>
      <c r="L22" s="645"/>
      <c r="M22" s="646"/>
      <c r="N22" s="646"/>
      <c r="O22" s="646"/>
      <c r="P22" s="646"/>
      <c r="Q22" s="489" t="s">
        <v>40</v>
      </c>
      <c r="R22" s="490">
        <v>0.5</v>
      </c>
      <c r="S22" s="641" t="s">
        <v>448</v>
      </c>
      <c r="T22" s="495">
        <v>0</v>
      </c>
      <c r="U22" s="496"/>
      <c r="V22" s="497">
        <v>3362</v>
      </c>
      <c r="W22" s="497">
        <v>3362</v>
      </c>
      <c r="X22" s="498">
        <v>3362</v>
      </c>
      <c r="Y22" s="647">
        <v>0</v>
      </c>
      <c r="Z22" s="647">
        <v>15</v>
      </c>
      <c r="AA22" s="647">
        <v>15</v>
      </c>
      <c r="AB22" s="648">
        <v>15</v>
      </c>
    </row>
    <row r="23" spans="2:28" s="42" customFormat="1" ht="49.5" customHeight="1" thickBot="1">
      <c r="B23" s="948"/>
      <c r="C23" s="1015"/>
      <c r="D23" s="951"/>
      <c r="E23" s="974"/>
      <c r="F23" s="956"/>
      <c r="G23" s="951"/>
      <c r="H23" s="1048"/>
      <c r="I23" s="644"/>
      <c r="J23" s="644"/>
      <c r="K23" s="644"/>
      <c r="L23" s="645"/>
      <c r="M23" s="646"/>
      <c r="N23" s="646"/>
      <c r="O23" s="646"/>
      <c r="P23" s="646"/>
      <c r="Q23" s="489" t="s">
        <v>41</v>
      </c>
      <c r="R23" s="490">
        <v>0.5</v>
      </c>
      <c r="S23" s="641" t="s">
        <v>449</v>
      </c>
      <c r="T23" s="495">
        <v>0</v>
      </c>
      <c r="U23" s="496"/>
      <c r="V23" s="497">
        <v>100</v>
      </c>
      <c r="W23" s="497">
        <v>100</v>
      </c>
      <c r="X23" s="498">
        <v>100</v>
      </c>
      <c r="Y23" s="647">
        <v>0</v>
      </c>
      <c r="Z23" s="647">
        <v>36</v>
      </c>
      <c r="AA23" s="647">
        <v>36</v>
      </c>
      <c r="AB23" s="648">
        <v>36</v>
      </c>
    </row>
    <row r="24" spans="2:28" s="42" customFormat="1" ht="49.5" customHeight="1" thickBot="1">
      <c r="B24" s="948"/>
      <c r="C24" s="1015"/>
      <c r="D24" s="951"/>
      <c r="E24" s="974"/>
      <c r="F24" s="956"/>
      <c r="G24" s="951"/>
      <c r="H24" s="1048"/>
      <c r="I24" s="644"/>
      <c r="J24" s="644"/>
      <c r="K24" s="644"/>
      <c r="L24" s="645"/>
      <c r="M24" s="646"/>
      <c r="N24" s="646"/>
      <c r="O24" s="646"/>
      <c r="P24" s="646"/>
      <c r="Q24" s="489" t="s">
        <v>42</v>
      </c>
      <c r="R24" s="490">
        <v>0.5</v>
      </c>
      <c r="S24" s="641" t="s">
        <v>450</v>
      </c>
      <c r="T24" s="495">
        <v>0</v>
      </c>
      <c r="U24" s="496">
        <v>715</v>
      </c>
      <c r="V24" s="497">
        <v>715</v>
      </c>
      <c r="W24" s="497">
        <v>715</v>
      </c>
      <c r="X24" s="498">
        <v>715</v>
      </c>
      <c r="Y24" s="646">
        <v>25</v>
      </c>
      <c r="Z24" s="646">
        <v>25</v>
      </c>
      <c r="AA24" s="646">
        <v>25</v>
      </c>
      <c r="AB24" s="406">
        <v>25</v>
      </c>
    </row>
    <row r="25" spans="2:28" s="42" customFormat="1" ht="49.5" customHeight="1" thickBot="1">
      <c r="B25" s="948"/>
      <c r="C25" s="1015"/>
      <c r="D25" s="951"/>
      <c r="E25" s="974"/>
      <c r="F25" s="956"/>
      <c r="G25" s="951"/>
      <c r="H25" s="1048"/>
      <c r="I25" s="644"/>
      <c r="J25" s="644"/>
      <c r="K25" s="644"/>
      <c r="L25" s="645"/>
      <c r="M25" s="646"/>
      <c r="N25" s="646"/>
      <c r="O25" s="646"/>
      <c r="P25" s="646"/>
      <c r="Q25" s="489" t="s">
        <v>43</v>
      </c>
      <c r="R25" s="490">
        <v>1</v>
      </c>
      <c r="S25" s="641" t="s">
        <v>451</v>
      </c>
      <c r="T25" s="495">
        <v>30</v>
      </c>
      <c r="U25" s="503">
        <v>30</v>
      </c>
      <c r="V25" s="504">
        <v>30</v>
      </c>
      <c r="W25" s="504">
        <v>30</v>
      </c>
      <c r="X25" s="505">
        <v>30</v>
      </c>
      <c r="Y25" s="651">
        <v>274</v>
      </c>
      <c r="Z25" s="651">
        <v>274</v>
      </c>
      <c r="AA25" s="651">
        <v>274</v>
      </c>
      <c r="AB25" s="652">
        <v>275</v>
      </c>
    </row>
    <row r="26" spans="2:28" s="42" customFormat="1" ht="49.5" customHeight="1" thickBot="1">
      <c r="B26" s="948"/>
      <c r="C26" s="1015"/>
      <c r="D26" s="951"/>
      <c r="E26" s="974"/>
      <c r="F26" s="956"/>
      <c r="G26" s="979" t="s">
        <v>44</v>
      </c>
      <c r="H26" s="1047">
        <f>SUM(R26:R29)</f>
        <v>2</v>
      </c>
      <c r="I26" s="646"/>
      <c r="J26" s="646"/>
      <c r="K26" s="646"/>
      <c r="L26" s="646"/>
      <c r="M26" s="646"/>
      <c r="N26" s="653"/>
      <c r="O26" s="646"/>
      <c r="P26" s="646"/>
      <c r="Q26" s="489" t="s">
        <v>45</v>
      </c>
      <c r="R26" s="490">
        <v>0.5</v>
      </c>
      <c r="S26" s="641" t="s">
        <v>452</v>
      </c>
      <c r="T26" s="495">
        <v>0</v>
      </c>
      <c r="U26" s="486"/>
      <c r="V26" s="487">
        <v>1</v>
      </c>
      <c r="W26" s="487">
        <v>1</v>
      </c>
      <c r="X26" s="488">
        <v>1</v>
      </c>
      <c r="Y26" s="654">
        <v>0</v>
      </c>
      <c r="Z26" s="654">
        <v>316.66</v>
      </c>
      <c r="AA26" s="654">
        <v>316.66</v>
      </c>
      <c r="AB26" s="655">
        <v>316.68</v>
      </c>
    </row>
    <row r="27" spans="2:28" s="42" customFormat="1" ht="49.5" customHeight="1" thickBot="1">
      <c r="B27" s="948"/>
      <c r="C27" s="1015"/>
      <c r="D27" s="951"/>
      <c r="E27" s="974"/>
      <c r="F27" s="956"/>
      <c r="G27" s="1001"/>
      <c r="H27" s="1048"/>
      <c r="I27" s="646"/>
      <c r="J27" s="646"/>
      <c r="K27" s="646"/>
      <c r="L27" s="646"/>
      <c r="M27" s="646"/>
      <c r="N27" s="646"/>
      <c r="O27" s="646"/>
      <c r="P27" s="646"/>
      <c r="Q27" s="489" t="s">
        <v>46</v>
      </c>
      <c r="R27" s="490">
        <v>0.5</v>
      </c>
      <c r="S27" s="641" t="s">
        <v>453</v>
      </c>
      <c r="T27" s="495">
        <v>0</v>
      </c>
      <c r="U27" s="496"/>
      <c r="V27" s="497">
        <v>10</v>
      </c>
      <c r="W27" s="497">
        <v>10</v>
      </c>
      <c r="X27" s="498">
        <v>10</v>
      </c>
      <c r="Y27" s="647">
        <v>0</v>
      </c>
      <c r="Z27" s="647">
        <v>100</v>
      </c>
      <c r="AA27" s="647">
        <v>100</v>
      </c>
      <c r="AB27" s="648">
        <v>100</v>
      </c>
    </row>
    <row r="28" spans="2:28" s="42" customFormat="1" ht="49.5" customHeight="1" thickBot="1">
      <c r="B28" s="948"/>
      <c r="C28" s="1015"/>
      <c r="D28" s="951"/>
      <c r="E28" s="974"/>
      <c r="F28" s="956"/>
      <c r="G28" s="1001"/>
      <c r="H28" s="1048"/>
      <c r="I28" s="646"/>
      <c r="J28" s="646"/>
      <c r="K28" s="646"/>
      <c r="L28" s="646"/>
      <c r="M28" s="646"/>
      <c r="N28" s="646"/>
      <c r="O28" s="646"/>
      <c r="P28" s="646"/>
      <c r="Q28" s="489" t="s">
        <v>47</v>
      </c>
      <c r="R28" s="490">
        <v>0.5</v>
      </c>
      <c r="S28" s="641" t="s">
        <v>454</v>
      </c>
      <c r="T28" s="495">
        <v>0</v>
      </c>
      <c r="U28" s="496">
        <v>1</v>
      </c>
      <c r="V28" s="497">
        <v>1</v>
      </c>
      <c r="W28" s="497">
        <v>1</v>
      </c>
      <c r="X28" s="498">
        <v>1</v>
      </c>
      <c r="Y28" s="647">
        <v>293.5</v>
      </c>
      <c r="Z28" s="647">
        <v>293.5</v>
      </c>
      <c r="AA28" s="647">
        <v>293.5</v>
      </c>
      <c r="AB28" s="648">
        <v>293.5</v>
      </c>
    </row>
    <row r="29" spans="2:28" s="42" customFormat="1" ht="49.5" customHeight="1" thickBot="1">
      <c r="B29" s="948"/>
      <c r="C29" s="1015"/>
      <c r="D29" s="951"/>
      <c r="E29" s="974"/>
      <c r="F29" s="956"/>
      <c r="G29" s="980"/>
      <c r="H29" s="1057"/>
      <c r="I29" s="646"/>
      <c r="J29" s="646"/>
      <c r="K29" s="646"/>
      <c r="L29" s="646"/>
      <c r="M29" s="656"/>
      <c r="N29" s="656"/>
      <c r="O29" s="656"/>
      <c r="P29" s="646"/>
      <c r="Q29" s="489" t="s">
        <v>48</v>
      </c>
      <c r="R29" s="490">
        <v>0.5</v>
      </c>
      <c r="S29" s="641" t="s">
        <v>455</v>
      </c>
      <c r="T29" s="495">
        <v>0</v>
      </c>
      <c r="U29" s="503">
        <v>2</v>
      </c>
      <c r="V29" s="504">
        <v>4</v>
      </c>
      <c r="W29" s="504">
        <v>4</v>
      </c>
      <c r="X29" s="505">
        <v>5</v>
      </c>
      <c r="Y29" s="651">
        <v>13.86</v>
      </c>
      <c r="Z29" s="651">
        <v>27.73</v>
      </c>
      <c r="AA29" s="651">
        <v>27.73</v>
      </c>
      <c r="AB29" s="652">
        <v>34.68</v>
      </c>
    </row>
    <row r="30" spans="2:28" s="42" customFormat="1" ht="49.5" customHeight="1" thickBot="1">
      <c r="B30" s="948"/>
      <c r="C30" s="1015"/>
      <c r="D30" s="951"/>
      <c r="E30" s="974"/>
      <c r="F30" s="956"/>
      <c r="G30" s="979" t="s">
        <v>49</v>
      </c>
      <c r="H30" s="1018">
        <f>SUM(R30:R41)</f>
        <v>6.5</v>
      </c>
      <c r="I30" s="657"/>
      <c r="J30" s="658"/>
      <c r="K30" s="659"/>
      <c r="L30" s="650"/>
      <c r="M30" s="656"/>
      <c r="N30" s="656"/>
      <c r="O30" s="656"/>
      <c r="P30" s="656"/>
      <c r="Q30" s="489" t="s">
        <v>50</v>
      </c>
      <c r="R30" s="490">
        <v>1</v>
      </c>
      <c r="S30" s="641" t="s">
        <v>456</v>
      </c>
      <c r="T30" s="495">
        <v>0</v>
      </c>
      <c r="U30" s="486">
        <v>369</v>
      </c>
      <c r="V30" s="487">
        <v>369</v>
      </c>
      <c r="W30" s="487">
        <v>369</v>
      </c>
      <c r="X30" s="488">
        <v>369</v>
      </c>
      <c r="Y30" s="654">
        <v>20.25</v>
      </c>
      <c r="Z30" s="654">
        <v>20.25</v>
      </c>
      <c r="AA30" s="654">
        <v>20.25</v>
      </c>
      <c r="AB30" s="655">
        <v>20.25</v>
      </c>
    </row>
    <row r="31" spans="2:28" s="42" customFormat="1" ht="49.5" customHeight="1" thickBot="1">
      <c r="B31" s="948"/>
      <c r="C31" s="1015"/>
      <c r="D31" s="951"/>
      <c r="E31" s="974"/>
      <c r="F31" s="956"/>
      <c r="G31" s="1001"/>
      <c r="H31" s="1019"/>
      <c r="I31" s="657"/>
      <c r="J31" s="650"/>
      <c r="K31" s="659"/>
      <c r="L31" s="650"/>
      <c r="M31" s="614"/>
      <c r="N31" s="646"/>
      <c r="O31" s="646"/>
      <c r="P31" s="646"/>
      <c r="Q31" s="506" t="s">
        <v>51</v>
      </c>
      <c r="R31" s="490">
        <v>0.5</v>
      </c>
      <c r="S31" s="641" t="s">
        <v>457</v>
      </c>
      <c r="T31" s="495">
        <v>0</v>
      </c>
      <c r="U31" s="496"/>
      <c r="V31" s="497">
        <v>1</v>
      </c>
      <c r="W31" s="497"/>
      <c r="X31" s="498"/>
      <c r="Y31" s="647">
        <v>0</v>
      </c>
      <c r="Z31" s="647">
        <v>0</v>
      </c>
      <c r="AA31" s="647">
        <v>0</v>
      </c>
      <c r="AB31" s="648">
        <v>0</v>
      </c>
    </row>
    <row r="32" spans="2:28" s="42" customFormat="1" ht="49.5" customHeight="1" thickBot="1">
      <c r="B32" s="948"/>
      <c r="C32" s="1015"/>
      <c r="D32" s="951"/>
      <c r="E32" s="974"/>
      <c r="F32" s="956"/>
      <c r="G32" s="1001"/>
      <c r="H32" s="1019"/>
      <c r="I32" s="657"/>
      <c r="J32" s="650"/>
      <c r="K32" s="659"/>
      <c r="L32" s="650"/>
      <c r="M32" s="656"/>
      <c r="N32" s="656"/>
      <c r="O32" s="656"/>
      <c r="P32" s="656"/>
      <c r="Q32" s="506" t="s">
        <v>52</v>
      </c>
      <c r="R32" s="490">
        <v>0.5</v>
      </c>
      <c r="S32" s="641" t="s">
        <v>458</v>
      </c>
      <c r="T32" s="495">
        <v>0</v>
      </c>
      <c r="U32" s="496">
        <v>3</v>
      </c>
      <c r="V32" s="497">
        <v>7</v>
      </c>
      <c r="W32" s="497">
        <v>10</v>
      </c>
      <c r="X32" s="498">
        <v>10</v>
      </c>
      <c r="Y32" s="647">
        <v>13.2</v>
      </c>
      <c r="Z32" s="647">
        <v>39.6</v>
      </c>
      <c r="AA32" s="647">
        <v>39.6</v>
      </c>
      <c r="AB32" s="648">
        <v>39.6</v>
      </c>
    </row>
    <row r="33" spans="2:28" s="42" customFormat="1" ht="49.5" customHeight="1" thickBot="1">
      <c r="B33" s="948"/>
      <c r="C33" s="1015"/>
      <c r="D33" s="951"/>
      <c r="E33" s="974"/>
      <c r="F33" s="956"/>
      <c r="G33" s="1001"/>
      <c r="H33" s="1019"/>
      <c r="I33" s="657"/>
      <c r="J33" s="650"/>
      <c r="K33" s="641"/>
      <c r="L33" s="656"/>
      <c r="M33" s="656"/>
      <c r="N33" s="656"/>
      <c r="O33" s="656"/>
      <c r="P33" s="656"/>
      <c r="Q33" s="506" t="s">
        <v>53</v>
      </c>
      <c r="R33" s="490">
        <v>0.5</v>
      </c>
      <c r="S33" s="641" t="s">
        <v>459</v>
      </c>
      <c r="T33" s="495">
        <v>13</v>
      </c>
      <c r="U33" s="496">
        <v>16</v>
      </c>
      <c r="V33" s="497">
        <v>22</v>
      </c>
      <c r="W33" s="497">
        <v>25</v>
      </c>
      <c r="X33" s="498">
        <v>27</v>
      </c>
      <c r="Y33" s="647">
        <v>205.75</v>
      </c>
      <c r="Z33" s="647">
        <v>205.75</v>
      </c>
      <c r="AA33" s="647">
        <v>205.75</v>
      </c>
      <c r="AB33" s="648">
        <v>205.75</v>
      </c>
    </row>
    <row r="34" spans="2:28" s="42" customFormat="1" ht="49.5" customHeight="1" thickBot="1">
      <c r="B34" s="948"/>
      <c r="C34" s="1015"/>
      <c r="D34" s="951"/>
      <c r="E34" s="974"/>
      <c r="F34" s="956"/>
      <c r="G34" s="1001"/>
      <c r="H34" s="1019"/>
      <c r="I34" s="657"/>
      <c r="J34" s="650"/>
      <c r="K34" s="660"/>
      <c r="L34" s="650"/>
      <c r="M34" s="646"/>
      <c r="N34" s="656"/>
      <c r="O34" s="656"/>
      <c r="P34" s="656"/>
      <c r="Q34" s="506" t="s">
        <v>54</v>
      </c>
      <c r="R34" s="490">
        <v>0.5</v>
      </c>
      <c r="S34" s="641" t="s">
        <v>460</v>
      </c>
      <c r="T34" s="495">
        <v>0</v>
      </c>
      <c r="U34" s="496">
        <v>7</v>
      </c>
      <c r="V34" s="497">
        <v>7</v>
      </c>
      <c r="W34" s="497">
        <v>6</v>
      </c>
      <c r="X34" s="498">
        <v>10</v>
      </c>
      <c r="Y34" s="647">
        <v>173</v>
      </c>
      <c r="Z34" s="647">
        <v>173</v>
      </c>
      <c r="AA34" s="647">
        <v>174</v>
      </c>
      <c r="AB34" s="648">
        <v>175</v>
      </c>
    </row>
    <row r="35" spans="2:28" s="42" customFormat="1" ht="49.5" customHeight="1" thickBot="1">
      <c r="B35" s="948"/>
      <c r="C35" s="1015"/>
      <c r="D35" s="951"/>
      <c r="E35" s="974"/>
      <c r="F35" s="956"/>
      <c r="G35" s="1001"/>
      <c r="H35" s="1019"/>
      <c r="I35" s="657"/>
      <c r="J35" s="650"/>
      <c r="K35" s="659"/>
      <c r="L35" s="650"/>
      <c r="M35" s="656"/>
      <c r="N35" s="656"/>
      <c r="O35" s="656"/>
      <c r="P35" s="656"/>
      <c r="Q35" s="506" t="s">
        <v>55</v>
      </c>
      <c r="R35" s="490">
        <v>0.5</v>
      </c>
      <c r="S35" s="641" t="s">
        <v>461</v>
      </c>
      <c r="T35" s="495">
        <v>0</v>
      </c>
      <c r="U35" s="496">
        <v>7</v>
      </c>
      <c r="V35" s="497">
        <v>7</v>
      </c>
      <c r="W35" s="497">
        <v>6</v>
      </c>
      <c r="X35" s="498">
        <v>10</v>
      </c>
      <c r="Y35" s="647">
        <v>0</v>
      </c>
      <c r="Z35" s="647">
        <v>0</v>
      </c>
      <c r="AA35" s="647">
        <v>0</v>
      </c>
      <c r="AB35" s="648">
        <v>0</v>
      </c>
    </row>
    <row r="36" spans="2:28" s="42" customFormat="1" ht="49.5" customHeight="1" thickBot="1">
      <c r="B36" s="948"/>
      <c r="C36" s="1015"/>
      <c r="D36" s="951"/>
      <c r="E36" s="974"/>
      <c r="F36" s="956"/>
      <c r="G36" s="1001"/>
      <c r="H36" s="1019"/>
      <c r="I36" s="657"/>
      <c r="J36" s="650"/>
      <c r="K36" s="659"/>
      <c r="L36" s="650"/>
      <c r="M36" s="646"/>
      <c r="N36" s="646"/>
      <c r="O36" s="646"/>
      <c r="P36" s="646"/>
      <c r="Q36" s="506" t="s">
        <v>56</v>
      </c>
      <c r="R36" s="490">
        <v>0.5</v>
      </c>
      <c r="S36" s="641" t="s">
        <v>462</v>
      </c>
      <c r="T36" s="495">
        <v>0</v>
      </c>
      <c r="U36" s="496">
        <v>2</v>
      </c>
      <c r="V36" s="497">
        <v>2</v>
      </c>
      <c r="W36" s="497">
        <v>2</v>
      </c>
      <c r="X36" s="498">
        <v>4</v>
      </c>
      <c r="Y36" s="647">
        <v>416</v>
      </c>
      <c r="Z36" s="647">
        <v>416</v>
      </c>
      <c r="AA36" s="647">
        <v>624</v>
      </c>
      <c r="AB36" s="648">
        <v>624</v>
      </c>
    </row>
    <row r="37" spans="2:28" s="42" customFormat="1" ht="49.5" customHeight="1" thickBot="1">
      <c r="B37" s="948"/>
      <c r="C37" s="1015"/>
      <c r="D37" s="951"/>
      <c r="E37" s="974"/>
      <c r="F37" s="956"/>
      <c r="G37" s="1001"/>
      <c r="H37" s="1019"/>
      <c r="I37" s="657"/>
      <c r="J37" s="650"/>
      <c r="K37" s="659"/>
      <c r="L37" s="650"/>
      <c r="M37" s="646"/>
      <c r="N37" s="646"/>
      <c r="O37" s="646"/>
      <c r="P37" s="646"/>
      <c r="Q37" s="506" t="s">
        <v>57</v>
      </c>
      <c r="R37" s="490">
        <v>0.5</v>
      </c>
      <c r="S37" s="641" t="s">
        <v>463</v>
      </c>
      <c r="T37" s="495">
        <v>0</v>
      </c>
      <c r="U37" s="496">
        <v>3</v>
      </c>
      <c r="V37" s="497">
        <v>10</v>
      </c>
      <c r="W37" s="497">
        <v>10</v>
      </c>
      <c r="X37" s="498">
        <v>7</v>
      </c>
      <c r="Y37" s="647">
        <v>17.1</v>
      </c>
      <c r="Z37" s="647">
        <v>57</v>
      </c>
      <c r="AA37" s="647">
        <v>57</v>
      </c>
      <c r="AB37" s="648">
        <v>39.9</v>
      </c>
    </row>
    <row r="38" spans="2:28" s="42" customFormat="1" ht="49.5" customHeight="1" thickBot="1">
      <c r="B38" s="948"/>
      <c r="C38" s="1015"/>
      <c r="D38" s="951"/>
      <c r="E38" s="974"/>
      <c r="F38" s="956"/>
      <c r="G38" s="1001"/>
      <c r="H38" s="1019"/>
      <c r="I38" s="661" t="s">
        <v>484</v>
      </c>
      <c r="J38" s="650"/>
      <c r="K38" s="659" t="s">
        <v>485</v>
      </c>
      <c r="L38" s="650">
        <v>0.44</v>
      </c>
      <c r="M38" s="656">
        <v>0.55</v>
      </c>
      <c r="N38" s="656">
        <v>0.66</v>
      </c>
      <c r="O38" s="656">
        <v>0.78</v>
      </c>
      <c r="P38" s="646">
        <v>90</v>
      </c>
      <c r="Q38" s="506" t="s">
        <v>58</v>
      </c>
      <c r="R38" s="490">
        <v>0.5</v>
      </c>
      <c r="S38" s="641" t="s">
        <v>464</v>
      </c>
      <c r="T38" s="495">
        <v>0</v>
      </c>
      <c r="U38" s="496">
        <v>3</v>
      </c>
      <c r="V38" s="497">
        <v>10</v>
      </c>
      <c r="W38" s="497">
        <v>10</v>
      </c>
      <c r="X38" s="498">
        <v>7</v>
      </c>
      <c r="Y38" s="647">
        <v>52.9</v>
      </c>
      <c r="Z38" s="647">
        <v>176.33</v>
      </c>
      <c r="AA38" s="647">
        <v>176.33</v>
      </c>
      <c r="AB38" s="648">
        <v>123.44</v>
      </c>
    </row>
    <row r="39" spans="2:28" s="42" customFormat="1" ht="49.5" customHeight="1" thickBot="1">
      <c r="B39" s="948"/>
      <c r="C39" s="1015"/>
      <c r="D39" s="951"/>
      <c r="E39" s="974"/>
      <c r="F39" s="956"/>
      <c r="G39" s="1001"/>
      <c r="H39" s="1019"/>
      <c r="I39" s="657"/>
      <c r="J39" s="650"/>
      <c r="K39" s="659"/>
      <c r="L39" s="650"/>
      <c r="M39" s="656"/>
      <c r="N39" s="656"/>
      <c r="O39" s="656"/>
      <c r="P39" s="646"/>
      <c r="Q39" s="506" t="s">
        <v>59</v>
      </c>
      <c r="R39" s="490">
        <v>0.5</v>
      </c>
      <c r="S39" s="641" t="s">
        <v>465</v>
      </c>
      <c r="T39" s="495">
        <v>0</v>
      </c>
      <c r="U39" s="496"/>
      <c r="V39" s="497">
        <v>2</v>
      </c>
      <c r="W39" s="497">
        <v>2</v>
      </c>
      <c r="X39" s="498">
        <v>1</v>
      </c>
      <c r="Y39" s="647">
        <v>0</v>
      </c>
      <c r="Z39" s="647">
        <v>0</v>
      </c>
      <c r="AA39" s="647">
        <v>0</v>
      </c>
      <c r="AB39" s="648">
        <v>0</v>
      </c>
    </row>
    <row r="40" spans="2:28" s="42" customFormat="1" ht="49.5" customHeight="1" thickBot="1">
      <c r="B40" s="948"/>
      <c r="C40" s="1015"/>
      <c r="D40" s="951"/>
      <c r="E40" s="974"/>
      <c r="F40" s="956"/>
      <c r="G40" s="1001"/>
      <c r="H40" s="1019"/>
      <c r="I40" s="657"/>
      <c r="J40" s="650"/>
      <c r="K40" s="659"/>
      <c r="L40" s="650"/>
      <c r="M40" s="646"/>
      <c r="N40" s="646"/>
      <c r="O40" s="646"/>
      <c r="P40" s="646"/>
      <c r="Q40" s="506" t="s">
        <v>60</v>
      </c>
      <c r="R40" s="490">
        <v>0.5</v>
      </c>
      <c r="S40" s="641" t="s">
        <v>466</v>
      </c>
      <c r="T40" s="495">
        <v>0</v>
      </c>
      <c r="U40" s="496">
        <v>1</v>
      </c>
      <c r="V40" s="497">
        <v>1</v>
      </c>
      <c r="W40" s="497">
        <v>1</v>
      </c>
      <c r="X40" s="498">
        <v>1</v>
      </c>
      <c r="Y40" s="647">
        <v>24.25</v>
      </c>
      <c r="Z40" s="647">
        <v>24.25</v>
      </c>
      <c r="AA40" s="647">
        <v>24.25</v>
      </c>
      <c r="AB40" s="648">
        <v>24.25</v>
      </c>
    </row>
    <row r="41" spans="2:28" s="42" customFormat="1" ht="49.5" customHeight="1" thickBot="1">
      <c r="B41" s="948"/>
      <c r="C41" s="1015"/>
      <c r="D41" s="951"/>
      <c r="E41" s="974"/>
      <c r="F41" s="956"/>
      <c r="G41" s="980"/>
      <c r="H41" s="1020"/>
      <c r="I41" s="662"/>
      <c r="J41" s="663"/>
      <c r="K41" s="664"/>
      <c r="L41" s="663"/>
      <c r="M41" s="665"/>
      <c r="N41" s="665"/>
      <c r="O41" s="665"/>
      <c r="P41" s="665"/>
      <c r="Q41" s="506" t="s">
        <v>61</v>
      </c>
      <c r="R41" s="490">
        <v>0.5</v>
      </c>
      <c r="S41" s="641" t="s">
        <v>467</v>
      </c>
      <c r="T41" s="495">
        <v>0</v>
      </c>
      <c r="U41" s="503"/>
      <c r="V41" s="504">
        <v>10</v>
      </c>
      <c r="W41" s="504">
        <v>10</v>
      </c>
      <c r="X41" s="505">
        <v>10</v>
      </c>
      <c r="Y41" s="651">
        <v>0</v>
      </c>
      <c r="Z41" s="651">
        <v>41</v>
      </c>
      <c r="AA41" s="651">
        <v>41</v>
      </c>
      <c r="AB41" s="652">
        <v>42</v>
      </c>
    </row>
    <row r="42" spans="2:28" s="42" customFormat="1" ht="49.5" customHeight="1" thickBot="1">
      <c r="B42" s="948"/>
      <c r="C42" s="1015"/>
      <c r="D42" s="951"/>
      <c r="E42" s="974"/>
      <c r="F42" s="956"/>
      <c r="G42" s="1021" t="s">
        <v>62</v>
      </c>
      <c r="H42" s="1024">
        <f>SUM(R42:R52)</f>
        <v>6.38</v>
      </c>
      <c r="I42" s="666"/>
      <c r="J42" s="666"/>
      <c r="K42" s="667"/>
      <c r="L42" s="668"/>
      <c r="M42" s="669"/>
      <c r="N42" s="669"/>
      <c r="O42" s="669"/>
      <c r="P42" s="669"/>
      <c r="Q42" s="506" t="s">
        <v>63</v>
      </c>
      <c r="R42" s="490">
        <v>0.5</v>
      </c>
      <c r="S42" s="641" t="s">
        <v>468</v>
      </c>
      <c r="T42" s="495">
        <v>0</v>
      </c>
      <c r="U42" s="486">
        <v>1</v>
      </c>
      <c r="V42" s="487">
        <v>1</v>
      </c>
      <c r="W42" s="487">
        <v>1</v>
      </c>
      <c r="X42" s="488">
        <v>1</v>
      </c>
      <c r="Y42" s="654">
        <v>487</v>
      </c>
      <c r="Z42" s="654">
        <v>487</v>
      </c>
      <c r="AA42" s="654">
        <v>487</v>
      </c>
      <c r="AB42" s="655">
        <v>487</v>
      </c>
    </row>
    <row r="43" spans="2:28" s="42" customFormat="1" ht="49.5" customHeight="1" thickBot="1">
      <c r="B43" s="948"/>
      <c r="C43" s="1015"/>
      <c r="D43" s="951"/>
      <c r="E43" s="974"/>
      <c r="F43" s="956"/>
      <c r="G43" s="1022"/>
      <c r="H43" s="1025"/>
      <c r="I43" s="650"/>
      <c r="J43" s="650"/>
      <c r="K43" s="670"/>
      <c r="L43" s="671"/>
      <c r="M43" s="672"/>
      <c r="N43" s="672"/>
      <c r="O43" s="672"/>
      <c r="P43" s="672"/>
      <c r="Q43" s="506" t="s">
        <v>64</v>
      </c>
      <c r="R43" s="490">
        <v>0.5</v>
      </c>
      <c r="S43" s="660" t="s">
        <v>469</v>
      </c>
      <c r="T43" s="495">
        <v>30</v>
      </c>
      <c r="U43" s="496"/>
      <c r="V43" s="497">
        <v>25</v>
      </c>
      <c r="W43" s="497">
        <v>20</v>
      </c>
      <c r="X43" s="498">
        <v>15</v>
      </c>
      <c r="Y43" s="647">
        <v>0</v>
      </c>
      <c r="Z43" s="647">
        <v>0</v>
      </c>
      <c r="AA43" s="647">
        <v>0</v>
      </c>
      <c r="AB43" s="648">
        <v>0</v>
      </c>
    </row>
    <row r="44" spans="2:28" s="42" customFormat="1" ht="49.5" customHeight="1" thickBot="1">
      <c r="B44" s="948"/>
      <c r="C44" s="1015"/>
      <c r="D44" s="951"/>
      <c r="E44" s="974"/>
      <c r="F44" s="956"/>
      <c r="G44" s="1022"/>
      <c r="H44" s="1025"/>
      <c r="I44" s="650"/>
      <c r="J44" s="650"/>
      <c r="K44" s="670"/>
      <c r="L44" s="671"/>
      <c r="M44" s="672"/>
      <c r="N44" s="672"/>
      <c r="O44" s="672"/>
      <c r="P44" s="672"/>
      <c r="Q44" s="489" t="s">
        <v>65</v>
      </c>
      <c r="R44" s="490">
        <v>0.5</v>
      </c>
      <c r="S44" s="660" t="s">
        <v>470</v>
      </c>
      <c r="T44" s="495">
        <v>0</v>
      </c>
      <c r="U44" s="496"/>
      <c r="V44" s="497">
        <v>1</v>
      </c>
      <c r="W44" s="497"/>
      <c r="X44" s="498"/>
      <c r="Y44" s="647">
        <v>0</v>
      </c>
      <c r="Z44" s="647">
        <v>0</v>
      </c>
      <c r="AA44" s="647">
        <v>0</v>
      </c>
      <c r="AB44" s="648">
        <v>0</v>
      </c>
    </row>
    <row r="45" spans="2:28" s="42" customFormat="1" ht="49.5" customHeight="1" thickBot="1">
      <c r="B45" s="948"/>
      <c r="C45" s="1015"/>
      <c r="D45" s="951"/>
      <c r="E45" s="974"/>
      <c r="F45" s="956"/>
      <c r="G45" s="1022"/>
      <c r="H45" s="1025"/>
      <c r="I45" s="650"/>
      <c r="J45" s="656"/>
      <c r="K45" s="659"/>
      <c r="L45" s="650"/>
      <c r="M45" s="656"/>
      <c r="N45" s="656"/>
      <c r="O45" s="656"/>
      <c r="P45" s="656"/>
      <c r="Q45" s="489" t="s">
        <v>66</v>
      </c>
      <c r="R45" s="490">
        <v>0.5</v>
      </c>
      <c r="S45" s="641" t="s">
        <v>471</v>
      </c>
      <c r="T45" s="495">
        <v>0</v>
      </c>
      <c r="U45" s="496"/>
      <c r="V45" s="497"/>
      <c r="W45" s="497"/>
      <c r="X45" s="498">
        <v>1</v>
      </c>
      <c r="Y45" s="647">
        <v>0</v>
      </c>
      <c r="Z45" s="647">
        <v>0</v>
      </c>
      <c r="AA45" s="647">
        <v>0</v>
      </c>
      <c r="AB45" s="648">
        <v>12300</v>
      </c>
    </row>
    <row r="46" spans="2:28" s="42" customFormat="1" ht="49.5" customHeight="1" thickBot="1">
      <c r="B46" s="948"/>
      <c r="C46" s="1015"/>
      <c r="D46" s="951"/>
      <c r="E46" s="974"/>
      <c r="F46" s="956"/>
      <c r="G46" s="1022"/>
      <c r="H46" s="1025"/>
      <c r="I46" s="650"/>
      <c r="J46" s="656"/>
      <c r="K46" s="659"/>
      <c r="L46" s="650"/>
      <c r="M46" s="646"/>
      <c r="N46" s="646"/>
      <c r="O46" s="646"/>
      <c r="P46" s="646"/>
      <c r="Q46" s="489" t="s">
        <v>67</v>
      </c>
      <c r="R46" s="490">
        <v>0.3</v>
      </c>
      <c r="S46" s="641" t="s">
        <v>472</v>
      </c>
      <c r="T46" s="495">
        <v>0</v>
      </c>
      <c r="U46" s="496"/>
      <c r="V46" s="497">
        <v>1</v>
      </c>
      <c r="W46" s="497"/>
      <c r="X46" s="498"/>
      <c r="Y46" s="647">
        <v>0</v>
      </c>
      <c r="Z46" s="647">
        <v>0</v>
      </c>
      <c r="AA46" s="647">
        <v>0</v>
      </c>
      <c r="AB46" s="648">
        <v>0</v>
      </c>
    </row>
    <row r="47" spans="2:28" s="42" customFormat="1" ht="49.5" customHeight="1" thickBot="1">
      <c r="B47" s="948"/>
      <c r="C47" s="1015"/>
      <c r="D47" s="951"/>
      <c r="E47" s="974"/>
      <c r="F47" s="956"/>
      <c r="G47" s="1022"/>
      <c r="H47" s="1025"/>
      <c r="I47" s="650"/>
      <c r="J47" s="656"/>
      <c r="K47" s="659"/>
      <c r="L47" s="650"/>
      <c r="M47" s="646"/>
      <c r="N47" s="646"/>
      <c r="O47" s="646"/>
      <c r="P47" s="646"/>
      <c r="Q47" s="489" t="s">
        <v>68</v>
      </c>
      <c r="R47" s="490">
        <v>1</v>
      </c>
      <c r="S47" s="641" t="s">
        <v>473</v>
      </c>
      <c r="T47" s="495">
        <v>0</v>
      </c>
      <c r="U47" s="496">
        <v>30</v>
      </c>
      <c r="V47" s="497">
        <v>30</v>
      </c>
      <c r="W47" s="497">
        <v>30</v>
      </c>
      <c r="X47" s="498">
        <v>30</v>
      </c>
      <c r="Y47" s="647">
        <v>0</v>
      </c>
      <c r="Z47" s="647">
        <v>0</v>
      </c>
      <c r="AA47" s="647">
        <v>0</v>
      </c>
      <c r="AB47" s="648">
        <v>0</v>
      </c>
    </row>
    <row r="48" spans="2:28" s="42" customFormat="1" ht="49.5" customHeight="1" thickBot="1">
      <c r="B48" s="948"/>
      <c r="C48" s="1015"/>
      <c r="D48" s="951"/>
      <c r="E48" s="974"/>
      <c r="F48" s="956"/>
      <c r="G48" s="1022"/>
      <c r="H48" s="1025"/>
      <c r="I48" s="650"/>
      <c r="J48" s="656"/>
      <c r="K48" s="659"/>
      <c r="L48" s="650"/>
      <c r="M48" s="646"/>
      <c r="N48" s="646"/>
      <c r="O48" s="646"/>
      <c r="P48" s="646"/>
      <c r="Q48" s="489" t="s">
        <v>69</v>
      </c>
      <c r="R48" s="490">
        <v>1</v>
      </c>
      <c r="S48" s="641" t="s">
        <v>474</v>
      </c>
      <c r="T48" s="495">
        <v>28</v>
      </c>
      <c r="U48" s="496"/>
      <c r="V48" s="497">
        <v>33</v>
      </c>
      <c r="W48" s="497">
        <v>38</v>
      </c>
      <c r="X48" s="498">
        <v>45</v>
      </c>
      <c r="Y48" s="647">
        <v>0</v>
      </c>
      <c r="Z48" s="647">
        <v>35</v>
      </c>
      <c r="AA48" s="647">
        <v>35</v>
      </c>
      <c r="AB48" s="648">
        <v>50</v>
      </c>
    </row>
    <row r="49" spans="2:28" s="42" customFormat="1" ht="49.5" customHeight="1" thickBot="1">
      <c r="B49" s="948"/>
      <c r="C49" s="1015"/>
      <c r="D49" s="951"/>
      <c r="E49" s="974"/>
      <c r="F49" s="956"/>
      <c r="G49" s="1022"/>
      <c r="H49" s="1025"/>
      <c r="I49" s="650"/>
      <c r="J49" s="656"/>
      <c r="K49" s="659"/>
      <c r="L49" s="650"/>
      <c r="M49" s="646"/>
      <c r="N49" s="646"/>
      <c r="O49" s="646"/>
      <c r="P49" s="673"/>
      <c r="Q49" s="489" t="s">
        <v>70</v>
      </c>
      <c r="R49" s="490">
        <v>0.5</v>
      </c>
      <c r="S49" s="641" t="s">
        <v>475</v>
      </c>
      <c r="T49" s="495">
        <v>0</v>
      </c>
      <c r="U49" s="496"/>
      <c r="V49" s="497">
        <v>1</v>
      </c>
      <c r="W49" s="497"/>
      <c r="X49" s="498"/>
      <c r="Y49" s="647">
        <v>0</v>
      </c>
      <c r="Z49" s="647">
        <v>0</v>
      </c>
      <c r="AA49" s="647">
        <v>0</v>
      </c>
      <c r="AB49" s="648">
        <v>0</v>
      </c>
    </row>
    <row r="50" spans="2:28" s="42" customFormat="1" ht="49.5" customHeight="1" thickBot="1">
      <c r="B50" s="948"/>
      <c r="C50" s="1015"/>
      <c r="D50" s="951"/>
      <c r="E50" s="974"/>
      <c r="F50" s="956"/>
      <c r="G50" s="1022"/>
      <c r="H50" s="1025"/>
      <c r="I50" s="650"/>
      <c r="J50" s="656"/>
      <c r="K50" s="659"/>
      <c r="L50" s="650"/>
      <c r="M50" s="646"/>
      <c r="N50" s="646"/>
      <c r="O50" s="646"/>
      <c r="P50" s="646"/>
      <c r="Q50" s="489" t="s">
        <v>311</v>
      </c>
      <c r="R50" s="490">
        <v>0.5</v>
      </c>
      <c r="S50" s="641" t="s">
        <v>476</v>
      </c>
      <c r="T50" s="495">
        <v>0</v>
      </c>
      <c r="U50" s="496"/>
      <c r="V50" s="497"/>
      <c r="W50" s="497">
        <v>1</v>
      </c>
      <c r="X50" s="498"/>
      <c r="Y50" s="647">
        <v>0</v>
      </c>
      <c r="Z50" s="647">
        <v>43</v>
      </c>
      <c r="AA50" s="647">
        <v>43</v>
      </c>
      <c r="AB50" s="648">
        <v>0</v>
      </c>
    </row>
    <row r="51" spans="2:28" s="42" customFormat="1" ht="49.5" customHeight="1" thickBot="1">
      <c r="B51" s="948"/>
      <c r="C51" s="1015"/>
      <c r="D51" s="951"/>
      <c r="E51" s="974"/>
      <c r="F51" s="956"/>
      <c r="G51" s="1022"/>
      <c r="H51" s="1025"/>
      <c r="I51" s="650"/>
      <c r="J51" s="656"/>
      <c r="K51" s="659"/>
      <c r="L51" s="650"/>
      <c r="M51" s="646"/>
      <c r="N51" s="646"/>
      <c r="O51" s="646"/>
      <c r="P51" s="646"/>
      <c r="Q51" s="489" t="s">
        <v>71</v>
      </c>
      <c r="R51" s="490">
        <v>0.5</v>
      </c>
      <c r="S51" s="641" t="s">
        <v>477</v>
      </c>
      <c r="T51" s="495">
        <v>0</v>
      </c>
      <c r="U51" s="496"/>
      <c r="V51" s="497"/>
      <c r="W51" s="497">
        <v>1</v>
      </c>
      <c r="X51" s="498"/>
      <c r="Y51" s="647">
        <v>0</v>
      </c>
      <c r="Z51" s="647">
        <v>0</v>
      </c>
      <c r="AA51" s="647">
        <v>850</v>
      </c>
      <c r="AB51" s="648">
        <v>0</v>
      </c>
    </row>
    <row r="52" spans="2:28" s="42" customFormat="1" ht="49.5" customHeight="1" thickBot="1">
      <c r="B52" s="948"/>
      <c r="C52" s="1015"/>
      <c r="D52" s="951"/>
      <c r="E52" s="974"/>
      <c r="F52" s="956"/>
      <c r="G52" s="1023"/>
      <c r="H52" s="1026"/>
      <c r="I52" s="663"/>
      <c r="J52" s="674"/>
      <c r="K52" s="664"/>
      <c r="L52" s="663"/>
      <c r="M52" s="665"/>
      <c r="N52" s="665"/>
      <c r="O52" s="665"/>
      <c r="P52" s="665"/>
      <c r="Q52" s="489" t="s">
        <v>72</v>
      </c>
      <c r="R52" s="490">
        <v>0.58</v>
      </c>
      <c r="S52" s="641" t="s">
        <v>478</v>
      </c>
      <c r="T52" s="495">
        <v>0</v>
      </c>
      <c r="U52" s="503">
        <v>2</v>
      </c>
      <c r="V52" s="504">
        <v>4</v>
      </c>
      <c r="W52" s="504">
        <v>4</v>
      </c>
      <c r="X52" s="505"/>
      <c r="Y52" s="651">
        <v>17.2</v>
      </c>
      <c r="Z52" s="651">
        <v>34.4</v>
      </c>
      <c r="AA52" s="651">
        <v>34.4</v>
      </c>
      <c r="AB52" s="652">
        <v>0</v>
      </c>
    </row>
    <row r="53" spans="2:28" s="42" customFormat="1" ht="49.5" customHeight="1" thickBot="1">
      <c r="B53" s="948"/>
      <c r="C53" s="1015"/>
      <c r="D53" s="951"/>
      <c r="E53" s="974"/>
      <c r="F53" s="956"/>
      <c r="G53" s="979" t="s">
        <v>73</v>
      </c>
      <c r="H53" s="1024">
        <f>SUM(R53:R55)</f>
        <v>1.2</v>
      </c>
      <c r="I53" s="675"/>
      <c r="J53" s="676"/>
      <c r="K53" s="677"/>
      <c r="L53" s="666"/>
      <c r="M53" s="678"/>
      <c r="N53" s="678"/>
      <c r="O53" s="678"/>
      <c r="P53" s="678"/>
      <c r="Q53" s="489" t="s">
        <v>74</v>
      </c>
      <c r="R53" s="490">
        <v>0.5</v>
      </c>
      <c r="S53" s="679" t="s">
        <v>479</v>
      </c>
      <c r="T53" s="495">
        <v>0</v>
      </c>
      <c r="U53" s="486"/>
      <c r="V53" s="487">
        <v>30</v>
      </c>
      <c r="W53" s="487">
        <v>30</v>
      </c>
      <c r="X53" s="488">
        <v>40</v>
      </c>
      <c r="Y53" s="654">
        <v>0</v>
      </c>
      <c r="Z53" s="654">
        <v>0</v>
      </c>
      <c r="AA53" s="654">
        <v>0</v>
      </c>
      <c r="AB53" s="655">
        <v>0</v>
      </c>
    </row>
    <row r="54" spans="2:28" s="42" customFormat="1" ht="49.5" customHeight="1" thickBot="1">
      <c r="B54" s="948"/>
      <c r="C54" s="1015"/>
      <c r="D54" s="951"/>
      <c r="E54" s="974"/>
      <c r="F54" s="956"/>
      <c r="G54" s="1001"/>
      <c r="H54" s="1025"/>
      <c r="I54" s="680"/>
      <c r="J54" s="650"/>
      <c r="K54" s="659"/>
      <c r="L54" s="650"/>
      <c r="M54" s="646"/>
      <c r="N54" s="646"/>
      <c r="O54" s="681"/>
      <c r="P54" s="646"/>
      <c r="Q54" s="489" t="s">
        <v>75</v>
      </c>
      <c r="R54" s="490">
        <v>0.5</v>
      </c>
      <c r="S54" s="641" t="s">
        <v>480</v>
      </c>
      <c r="T54" s="495">
        <v>0</v>
      </c>
      <c r="U54" s="496"/>
      <c r="V54" s="497">
        <v>10</v>
      </c>
      <c r="W54" s="497">
        <v>10</v>
      </c>
      <c r="X54" s="498">
        <v>5</v>
      </c>
      <c r="Y54" s="647">
        <v>0</v>
      </c>
      <c r="Z54" s="647">
        <v>12.8</v>
      </c>
      <c r="AA54" s="647">
        <v>12.8</v>
      </c>
      <c r="AB54" s="648">
        <v>6.4</v>
      </c>
    </row>
    <row r="55" spans="2:28" s="42" customFormat="1" ht="49.5" customHeight="1" thickBot="1">
      <c r="B55" s="948"/>
      <c r="C55" s="1015"/>
      <c r="D55" s="953"/>
      <c r="E55" s="975"/>
      <c r="F55" s="957"/>
      <c r="G55" s="980"/>
      <c r="H55" s="1026"/>
      <c r="I55" s="682"/>
      <c r="J55" s="663"/>
      <c r="K55" s="664"/>
      <c r="L55" s="663"/>
      <c r="M55" s="665"/>
      <c r="N55" s="665"/>
      <c r="O55" s="665"/>
      <c r="P55" s="665"/>
      <c r="Q55" s="489" t="s">
        <v>76</v>
      </c>
      <c r="R55" s="490">
        <v>0.2</v>
      </c>
      <c r="S55" s="683" t="s">
        <v>481</v>
      </c>
      <c r="T55" s="495">
        <v>0</v>
      </c>
      <c r="U55" s="503">
        <v>1</v>
      </c>
      <c r="V55" s="504">
        <v>2</v>
      </c>
      <c r="W55" s="504">
        <v>2</v>
      </c>
      <c r="X55" s="505">
        <v>0</v>
      </c>
      <c r="Y55" s="651">
        <v>0</v>
      </c>
      <c r="Z55" s="651">
        <v>0</v>
      </c>
      <c r="AA55" s="651">
        <v>0</v>
      </c>
      <c r="AB55" s="652">
        <v>0</v>
      </c>
    </row>
    <row r="56" spans="2:28" s="42" customFormat="1" ht="49.5" customHeight="1" thickBot="1">
      <c r="B56" s="948"/>
      <c r="C56" s="1015"/>
      <c r="D56" s="949" t="s">
        <v>286</v>
      </c>
      <c r="E56" s="950"/>
      <c r="F56" s="955">
        <f>SUM(H56:H103)</f>
        <v>30.829999999999988</v>
      </c>
      <c r="G56" s="986" t="s">
        <v>123</v>
      </c>
      <c r="H56" s="1005">
        <f>SUM(R56:R60)</f>
        <v>11</v>
      </c>
      <c r="I56" s="684" t="s">
        <v>534</v>
      </c>
      <c r="J56" s="684">
        <v>11.1</v>
      </c>
      <c r="K56" s="684" t="s">
        <v>535</v>
      </c>
      <c r="L56" s="685">
        <v>0.57</v>
      </c>
      <c r="M56" s="656">
        <v>1</v>
      </c>
      <c r="N56" s="656">
        <v>1</v>
      </c>
      <c r="O56" s="656">
        <v>1</v>
      </c>
      <c r="P56" s="656">
        <v>1</v>
      </c>
      <c r="Q56" s="489" t="s">
        <v>77</v>
      </c>
      <c r="R56" s="507">
        <v>2.2</v>
      </c>
      <c r="S56" s="684" t="s">
        <v>486</v>
      </c>
      <c r="T56" s="508"/>
      <c r="U56" s="509">
        <v>16766</v>
      </c>
      <c r="V56" s="509">
        <v>33532</v>
      </c>
      <c r="W56" s="509">
        <v>50298</v>
      </c>
      <c r="X56" s="509">
        <v>67064</v>
      </c>
      <c r="Y56" s="686">
        <v>16881.0705</v>
      </c>
      <c r="Z56" s="686">
        <v>13998.903408</v>
      </c>
      <c r="AA56" s="686">
        <v>14698.581365475</v>
      </c>
      <c r="AB56" s="686">
        <v>14698.581365475</v>
      </c>
    </row>
    <row r="57" spans="2:28" s="42" customFormat="1" ht="49.5" customHeight="1" thickBot="1">
      <c r="B57" s="948"/>
      <c r="C57" s="1015"/>
      <c r="D57" s="951"/>
      <c r="E57" s="952"/>
      <c r="F57" s="956"/>
      <c r="G57" s="987"/>
      <c r="H57" s="1006"/>
      <c r="I57" s="510"/>
      <c r="J57" s="510"/>
      <c r="K57" s="510"/>
      <c r="L57" s="510"/>
      <c r="M57" s="510"/>
      <c r="N57" s="510"/>
      <c r="O57" s="510"/>
      <c r="P57" s="510"/>
      <c r="Q57" s="489" t="s">
        <v>78</v>
      </c>
      <c r="R57" s="507">
        <v>2.2</v>
      </c>
      <c r="S57" s="684" t="s">
        <v>487</v>
      </c>
      <c r="T57" s="508"/>
      <c r="U57" s="508">
        <v>1</v>
      </c>
      <c r="V57" s="508">
        <v>1</v>
      </c>
      <c r="W57" s="508">
        <v>1</v>
      </c>
      <c r="X57" s="508">
        <v>1</v>
      </c>
      <c r="Y57" s="686">
        <v>5446493</v>
      </c>
      <c r="Z57" s="686">
        <v>5446493</v>
      </c>
      <c r="AA57" s="686">
        <v>5446493</v>
      </c>
      <c r="AB57" s="686">
        <v>5446493</v>
      </c>
    </row>
    <row r="58" spans="2:28" s="42" customFormat="1" ht="49.5" customHeight="1" thickBot="1">
      <c r="B58" s="948"/>
      <c r="C58" s="1015"/>
      <c r="D58" s="951"/>
      <c r="E58" s="952"/>
      <c r="F58" s="956"/>
      <c r="G58" s="987"/>
      <c r="H58" s="1006"/>
      <c r="I58" s="510"/>
      <c r="J58" s="510"/>
      <c r="K58" s="510"/>
      <c r="L58" s="510"/>
      <c r="M58" s="510"/>
      <c r="N58" s="510"/>
      <c r="O58" s="510"/>
      <c r="P58" s="510"/>
      <c r="Q58" s="489" t="s">
        <v>79</v>
      </c>
      <c r="R58" s="507">
        <v>2.2</v>
      </c>
      <c r="S58" s="684" t="s">
        <v>488</v>
      </c>
      <c r="T58" s="508"/>
      <c r="U58" s="508">
        <v>5</v>
      </c>
      <c r="V58" s="508">
        <v>5</v>
      </c>
      <c r="W58" s="508">
        <v>5</v>
      </c>
      <c r="X58" s="508">
        <v>5</v>
      </c>
      <c r="Y58" s="686"/>
      <c r="Z58" s="686"/>
      <c r="AA58" s="686"/>
      <c r="AB58" s="686"/>
    </row>
    <row r="59" spans="2:28" s="42" customFormat="1" ht="49.5" customHeight="1" thickBot="1">
      <c r="B59" s="948"/>
      <c r="C59" s="1015"/>
      <c r="D59" s="951"/>
      <c r="E59" s="952"/>
      <c r="F59" s="956"/>
      <c r="G59" s="987"/>
      <c r="H59" s="1006"/>
      <c r="I59" s="510"/>
      <c r="J59" s="510"/>
      <c r="K59" s="510"/>
      <c r="L59" s="510"/>
      <c r="M59" s="510"/>
      <c r="N59" s="510"/>
      <c r="O59" s="510"/>
      <c r="P59" s="510"/>
      <c r="Q59" s="489" t="s">
        <v>80</v>
      </c>
      <c r="R59" s="507">
        <v>2.2</v>
      </c>
      <c r="S59" s="684" t="s">
        <v>489</v>
      </c>
      <c r="T59" s="508"/>
      <c r="U59" s="508">
        <v>30</v>
      </c>
      <c r="V59" s="508">
        <v>30</v>
      </c>
      <c r="W59" s="508">
        <v>30</v>
      </c>
      <c r="X59" s="508">
        <v>30</v>
      </c>
      <c r="Y59" s="686"/>
      <c r="Z59" s="686"/>
      <c r="AA59" s="686"/>
      <c r="AB59" s="686"/>
    </row>
    <row r="60" spans="2:28" s="42" customFormat="1" ht="49.5" customHeight="1" thickBot="1">
      <c r="B60" s="948"/>
      <c r="C60" s="1015"/>
      <c r="D60" s="951"/>
      <c r="E60" s="952"/>
      <c r="F60" s="956"/>
      <c r="G60" s="987"/>
      <c r="H60" s="1007"/>
      <c r="I60" s="511"/>
      <c r="J60" s="511"/>
      <c r="K60" s="511"/>
      <c r="L60" s="511"/>
      <c r="M60" s="511"/>
      <c r="N60" s="511"/>
      <c r="O60" s="511"/>
      <c r="P60" s="511"/>
      <c r="Q60" s="489" t="s">
        <v>81</v>
      </c>
      <c r="R60" s="507">
        <v>2.2</v>
      </c>
      <c r="S60" s="684" t="s">
        <v>490</v>
      </c>
      <c r="T60" s="512"/>
      <c r="U60" s="512">
        <v>1</v>
      </c>
      <c r="V60" s="512">
        <v>1</v>
      </c>
      <c r="W60" s="512">
        <v>1</v>
      </c>
      <c r="X60" s="512">
        <v>1</v>
      </c>
      <c r="Y60" s="686"/>
      <c r="Z60" s="686"/>
      <c r="AA60" s="686"/>
      <c r="AB60" s="686"/>
    </row>
    <row r="61" spans="2:28" s="42" customFormat="1" ht="49.5" customHeight="1" thickBot="1">
      <c r="B61" s="948"/>
      <c r="C61" s="1015"/>
      <c r="D61" s="951"/>
      <c r="E61" s="952"/>
      <c r="F61" s="956"/>
      <c r="G61" s="1008" t="s">
        <v>124</v>
      </c>
      <c r="H61" s="1011">
        <f>SUM(R61:R99)</f>
        <v>12.44999999999999</v>
      </c>
      <c r="I61" s="687" t="s">
        <v>536</v>
      </c>
      <c r="J61" s="684">
        <v>3.15</v>
      </c>
      <c r="K61" s="687" t="s">
        <v>537</v>
      </c>
      <c r="L61" s="646">
        <v>11.5</v>
      </c>
      <c r="M61" s="646">
        <v>11.25</v>
      </c>
      <c r="N61" s="646">
        <v>11</v>
      </c>
      <c r="O61" s="646">
        <v>10.75</v>
      </c>
      <c r="P61" s="646">
        <v>10.5</v>
      </c>
      <c r="Q61" s="513" t="s">
        <v>82</v>
      </c>
      <c r="R61" s="514">
        <v>1.05</v>
      </c>
      <c r="S61" s="687" t="s">
        <v>491</v>
      </c>
      <c r="T61" s="515"/>
      <c r="U61" s="516">
        <v>1</v>
      </c>
      <c r="V61" s="487">
        <v>1</v>
      </c>
      <c r="W61" s="487">
        <v>1</v>
      </c>
      <c r="X61" s="488">
        <v>1</v>
      </c>
      <c r="Y61" s="688">
        <v>318.96462541619303</v>
      </c>
      <c r="Z61" s="688">
        <v>336.507679814084</v>
      </c>
      <c r="AA61" s="688">
        <v>355.0156022038584</v>
      </c>
      <c r="AB61" s="688">
        <v>374.54146032507083</v>
      </c>
    </row>
    <row r="62" spans="2:28" s="42" customFormat="1" ht="49.5" customHeight="1" thickBot="1">
      <c r="B62" s="948"/>
      <c r="C62" s="1015"/>
      <c r="D62" s="951"/>
      <c r="E62" s="952"/>
      <c r="F62" s="956"/>
      <c r="G62" s="1009"/>
      <c r="H62" s="1012"/>
      <c r="I62" s="517"/>
      <c r="J62" s="517"/>
      <c r="K62" s="517"/>
      <c r="L62" s="517"/>
      <c r="M62" s="517"/>
      <c r="N62" s="517"/>
      <c r="O62" s="517"/>
      <c r="P62" s="517"/>
      <c r="Q62" s="513" t="s">
        <v>83</v>
      </c>
      <c r="R62" s="518">
        <v>1.05</v>
      </c>
      <c r="S62" s="687" t="s">
        <v>492</v>
      </c>
      <c r="T62" s="519"/>
      <c r="U62" s="520">
        <v>95</v>
      </c>
      <c r="V62" s="497">
        <v>95</v>
      </c>
      <c r="W62" s="497">
        <v>95</v>
      </c>
      <c r="X62" s="498">
        <v>95</v>
      </c>
      <c r="Y62" s="688">
        <v>1192.4</v>
      </c>
      <c r="Z62" s="688">
        <v>29.16464093025611</v>
      </c>
      <c r="AA62" s="688">
        <v>30.768696181420182</v>
      </c>
      <c r="AB62" s="688">
        <v>32.46097447139831</v>
      </c>
    </row>
    <row r="63" spans="2:28" s="42" customFormat="1" ht="49.5" customHeight="1" thickBot="1">
      <c r="B63" s="948"/>
      <c r="C63" s="1015"/>
      <c r="D63" s="951"/>
      <c r="E63" s="952"/>
      <c r="F63" s="956"/>
      <c r="G63" s="1009"/>
      <c r="H63" s="1012"/>
      <c r="I63" s="517"/>
      <c r="J63" s="517"/>
      <c r="K63" s="517"/>
      <c r="L63" s="517"/>
      <c r="M63" s="517"/>
      <c r="N63" s="517"/>
      <c r="O63" s="517"/>
      <c r="P63" s="517"/>
      <c r="Q63" s="513" t="s">
        <v>84</v>
      </c>
      <c r="R63" s="518">
        <v>1.05</v>
      </c>
      <c r="S63" s="687" t="s">
        <v>493</v>
      </c>
      <c r="T63" s="519"/>
      <c r="U63" s="520">
        <v>1</v>
      </c>
      <c r="V63" s="497">
        <v>1</v>
      </c>
      <c r="W63" s="497">
        <v>1</v>
      </c>
      <c r="X63" s="498">
        <v>1</v>
      </c>
      <c r="Y63" s="688">
        <v>37.685894588342</v>
      </c>
      <c r="Z63" s="688">
        <v>39.75861879070086</v>
      </c>
      <c r="AA63" s="688">
        <v>41.94534282418938</v>
      </c>
      <c r="AB63" s="688">
        <v>44.25233667951982</v>
      </c>
    </row>
    <row r="64" spans="2:28" s="42" customFormat="1" ht="49.5" customHeight="1" thickBot="1">
      <c r="B64" s="948"/>
      <c r="C64" s="1015"/>
      <c r="D64" s="951"/>
      <c r="E64" s="952"/>
      <c r="F64" s="956"/>
      <c r="G64" s="1009"/>
      <c r="H64" s="1012"/>
      <c r="I64" s="687" t="s">
        <v>538</v>
      </c>
      <c r="J64" s="684">
        <v>3.15</v>
      </c>
      <c r="K64" s="687" t="s">
        <v>539</v>
      </c>
      <c r="L64" s="646">
        <v>19.7</v>
      </c>
      <c r="M64" s="646">
        <v>19.1</v>
      </c>
      <c r="N64" s="646">
        <v>18.5</v>
      </c>
      <c r="O64" s="646">
        <v>17.9</v>
      </c>
      <c r="P64" s="646">
        <v>17.3</v>
      </c>
      <c r="Q64" s="513" t="s">
        <v>85</v>
      </c>
      <c r="R64" s="521">
        <v>1.575</v>
      </c>
      <c r="S64" s="687" t="s">
        <v>494</v>
      </c>
      <c r="T64" s="519"/>
      <c r="U64" s="520">
        <v>12768</v>
      </c>
      <c r="V64" s="497">
        <v>12768</v>
      </c>
      <c r="W64" s="497">
        <v>12768</v>
      </c>
      <c r="X64" s="498">
        <v>12768</v>
      </c>
      <c r="Y64" s="688">
        <v>23.60558775749497</v>
      </c>
      <c r="Z64" s="688">
        <v>24.9038950841572</v>
      </c>
      <c r="AA64" s="688">
        <v>26.27360931378582</v>
      </c>
      <c r="AB64" s="688">
        <v>27.71865782604407</v>
      </c>
    </row>
    <row r="65" spans="2:28" s="42" customFormat="1" ht="49.5" customHeight="1" thickBot="1">
      <c r="B65" s="948"/>
      <c r="C65" s="1015"/>
      <c r="D65" s="951"/>
      <c r="E65" s="952"/>
      <c r="F65" s="956"/>
      <c r="G65" s="1009"/>
      <c r="H65" s="1012"/>
      <c r="I65" s="517"/>
      <c r="J65" s="517"/>
      <c r="K65" s="517"/>
      <c r="L65" s="517"/>
      <c r="M65" s="517"/>
      <c r="N65" s="517"/>
      <c r="O65" s="517"/>
      <c r="P65" s="517"/>
      <c r="Q65" s="513" t="s">
        <v>86</v>
      </c>
      <c r="R65" s="521">
        <v>1.575</v>
      </c>
      <c r="S65" s="687" t="s">
        <v>495</v>
      </c>
      <c r="T65" s="519"/>
      <c r="U65" s="520">
        <v>1</v>
      </c>
      <c r="V65" s="497">
        <v>1</v>
      </c>
      <c r="W65" s="497">
        <v>1</v>
      </c>
      <c r="X65" s="498">
        <v>1</v>
      </c>
      <c r="Y65" s="688">
        <v>2.48479871131526</v>
      </c>
      <c r="Z65" s="688">
        <v>2.6214626404375996</v>
      </c>
      <c r="AA65" s="688">
        <v>2.7656430856616674</v>
      </c>
      <c r="AB65" s="688">
        <v>2.917753455373059</v>
      </c>
    </row>
    <row r="66" spans="2:28" s="42" customFormat="1" ht="49.5" customHeight="1" thickBot="1">
      <c r="B66" s="948"/>
      <c r="C66" s="1015"/>
      <c r="D66" s="951"/>
      <c r="E66" s="952"/>
      <c r="F66" s="956"/>
      <c r="G66" s="1009"/>
      <c r="H66" s="1012"/>
      <c r="I66" s="689" t="s">
        <v>540</v>
      </c>
      <c r="J66" s="684">
        <v>6.15</v>
      </c>
      <c r="K66" s="689" t="s">
        <v>541</v>
      </c>
      <c r="L66" s="646">
        <v>28.9</v>
      </c>
      <c r="M66" s="646">
        <v>28.9</v>
      </c>
      <c r="N66" s="646">
        <v>28.9</v>
      </c>
      <c r="O66" s="646">
        <v>28.9</v>
      </c>
      <c r="P66" s="646">
        <v>28.9</v>
      </c>
      <c r="Q66" s="513" t="s">
        <v>87</v>
      </c>
      <c r="R66" s="518">
        <v>0.18</v>
      </c>
      <c r="S66" s="689" t="s">
        <v>496</v>
      </c>
      <c r="T66" s="519"/>
      <c r="U66" s="520">
        <v>1</v>
      </c>
      <c r="V66" s="497">
        <v>1</v>
      </c>
      <c r="W66" s="497">
        <v>1</v>
      </c>
      <c r="X66" s="498">
        <v>1</v>
      </c>
      <c r="Y66" s="688">
        <v>5.4728390732324</v>
      </c>
      <c r="Z66" s="688">
        <v>5.7738452222602</v>
      </c>
      <c r="AA66" s="688">
        <v>6.091406709484501</v>
      </c>
      <c r="AB66" s="688">
        <v>6.426434078506151</v>
      </c>
    </row>
    <row r="67" spans="2:28" s="42" customFormat="1" ht="49.5" customHeight="1" thickBot="1">
      <c r="B67" s="948"/>
      <c r="C67" s="1015"/>
      <c r="D67" s="951"/>
      <c r="E67" s="952"/>
      <c r="F67" s="956"/>
      <c r="G67" s="1009"/>
      <c r="H67" s="1012"/>
      <c r="I67" s="517"/>
      <c r="J67" s="517"/>
      <c r="K67" s="517"/>
      <c r="L67" s="517"/>
      <c r="M67" s="517"/>
      <c r="N67" s="517"/>
      <c r="O67" s="517"/>
      <c r="P67" s="517"/>
      <c r="Q67" s="513" t="s">
        <v>88</v>
      </c>
      <c r="R67" s="518">
        <v>0.18</v>
      </c>
      <c r="S67" s="689" t="s">
        <v>497</v>
      </c>
      <c r="T67" s="519"/>
      <c r="U67" s="520">
        <v>100</v>
      </c>
      <c r="V67" s="497">
        <v>100</v>
      </c>
      <c r="W67" s="497">
        <v>100</v>
      </c>
      <c r="X67" s="498">
        <v>100</v>
      </c>
      <c r="Y67" s="688">
        <v>8.756542517171841</v>
      </c>
      <c r="Z67" s="688">
        <v>9.23815235561632</v>
      </c>
      <c r="AA67" s="688">
        <v>9.7462507351752</v>
      </c>
      <c r="AB67" s="688">
        <v>10.28229452560984</v>
      </c>
    </row>
    <row r="68" spans="2:28" s="42" customFormat="1" ht="49.5" customHeight="1" thickBot="1">
      <c r="B68" s="948"/>
      <c r="C68" s="1015"/>
      <c r="D68" s="951"/>
      <c r="E68" s="952"/>
      <c r="F68" s="956"/>
      <c r="G68" s="1009"/>
      <c r="H68" s="1012"/>
      <c r="I68" s="517"/>
      <c r="J68" s="517"/>
      <c r="K68" s="517"/>
      <c r="L68" s="517"/>
      <c r="M68" s="517"/>
      <c r="N68" s="517"/>
      <c r="O68" s="517"/>
      <c r="P68" s="517"/>
      <c r="Q68" s="513" t="s">
        <v>89</v>
      </c>
      <c r="R68" s="518">
        <v>0.18</v>
      </c>
      <c r="S68" s="689" t="s">
        <v>498</v>
      </c>
      <c r="T68" s="519"/>
      <c r="U68" s="520">
        <v>12</v>
      </c>
      <c r="V68" s="497">
        <v>12</v>
      </c>
      <c r="W68" s="497">
        <v>12</v>
      </c>
      <c r="X68" s="498">
        <v>12</v>
      </c>
      <c r="Y68" s="688">
        <v>7.661974702525361</v>
      </c>
      <c r="Z68" s="688">
        <v>8.083383311164281</v>
      </c>
      <c r="AA68" s="688">
        <v>8.527969393278301</v>
      </c>
      <c r="AB68" s="688">
        <v>8.997007709908612</v>
      </c>
    </row>
    <row r="69" spans="2:28" s="42" customFormat="1" ht="49.5" customHeight="1" thickBot="1">
      <c r="B69" s="948"/>
      <c r="C69" s="1015"/>
      <c r="D69" s="951"/>
      <c r="E69" s="952"/>
      <c r="F69" s="956"/>
      <c r="G69" s="1009"/>
      <c r="H69" s="1012"/>
      <c r="I69" s="517"/>
      <c r="J69" s="517"/>
      <c r="K69" s="517"/>
      <c r="L69" s="517"/>
      <c r="M69" s="517"/>
      <c r="N69" s="517"/>
      <c r="O69" s="517"/>
      <c r="P69" s="517"/>
      <c r="Q69" s="513" t="s">
        <v>90</v>
      </c>
      <c r="R69" s="518">
        <v>0.18</v>
      </c>
      <c r="S69" s="689" t="s">
        <v>499</v>
      </c>
      <c r="T69" s="519"/>
      <c r="U69" s="520">
        <v>1</v>
      </c>
      <c r="V69" s="497">
        <v>1</v>
      </c>
      <c r="W69" s="497">
        <v>1</v>
      </c>
      <c r="X69" s="498">
        <v>1</v>
      </c>
      <c r="Y69" s="688">
        <v>10.9456781464648</v>
      </c>
      <c r="Z69" s="688">
        <v>11.5476904445204</v>
      </c>
      <c r="AA69" s="688">
        <v>12.182813418969001</v>
      </c>
      <c r="AB69" s="688">
        <v>12.852868157012303</v>
      </c>
    </row>
    <row r="70" spans="2:28" s="42" customFormat="1" ht="49.5" customHeight="1" thickBot="1">
      <c r="B70" s="948"/>
      <c r="C70" s="1015"/>
      <c r="D70" s="951"/>
      <c r="E70" s="952"/>
      <c r="F70" s="956"/>
      <c r="G70" s="1009"/>
      <c r="H70" s="1012"/>
      <c r="I70" s="517"/>
      <c r="J70" s="517"/>
      <c r="K70" s="517"/>
      <c r="L70" s="517"/>
      <c r="M70" s="517"/>
      <c r="N70" s="517"/>
      <c r="O70" s="517"/>
      <c r="P70" s="517"/>
      <c r="Q70" s="513" t="s">
        <v>91</v>
      </c>
      <c r="R70" s="518">
        <v>0.18</v>
      </c>
      <c r="S70" s="689" t="s">
        <v>500</v>
      </c>
      <c r="T70" s="519"/>
      <c r="U70" s="520">
        <v>1</v>
      </c>
      <c r="V70" s="497">
        <v>1</v>
      </c>
      <c r="W70" s="497">
        <v>1</v>
      </c>
      <c r="X70" s="498">
        <v>1</v>
      </c>
      <c r="Y70" s="688">
        <v>2.1891356292929602</v>
      </c>
      <c r="Z70" s="688">
        <v>2.30953808890408</v>
      </c>
      <c r="AA70" s="688">
        <v>2.4365626837938</v>
      </c>
      <c r="AB70" s="688">
        <v>2.57057363140246</v>
      </c>
    </row>
    <row r="71" spans="2:28" s="42" customFormat="1" ht="49.5" customHeight="1" thickBot="1">
      <c r="B71" s="948"/>
      <c r="C71" s="1015"/>
      <c r="D71" s="951"/>
      <c r="E71" s="952"/>
      <c r="F71" s="956"/>
      <c r="G71" s="1009"/>
      <c r="H71" s="1012"/>
      <c r="I71" s="517"/>
      <c r="J71" s="517"/>
      <c r="K71" s="517"/>
      <c r="L71" s="517"/>
      <c r="M71" s="517"/>
      <c r="N71" s="517"/>
      <c r="O71" s="517"/>
      <c r="P71" s="517"/>
      <c r="Q71" s="513" t="s">
        <v>92</v>
      </c>
      <c r="R71" s="518">
        <v>0.18</v>
      </c>
      <c r="S71" s="689" t="s">
        <v>501</v>
      </c>
      <c r="T71" s="519"/>
      <c r="U71" s="520">
        <v>3</v>
      </c>
      <c r="V71" s="497">
        <v>3</v>
      </c>
      <c r="W71" s="497">
        <v>3</v>
      </c>
      <c r="X71" s="498">
        <v>3</v>
      </c>
      <c r="Y71" s="688">
        <v>5.4728390732324</v>
      </c>
      <c r="Z71" s="688">
        <v>5.7738452222602</v>
      </c>
      <c r="AA71" s="688">
        <v>6.091406709484501</v>
      </c>
      <c r="AB71" s="688">
        <v>6.426434078506151</v>
      </c>
    </row>
    <row r="72" spans="2:28" s="42" customFormat="1" ht="49.5" customHeight="1" thickBot="1">
      <c r="B72" s="948"/>
      <c r="C72" s="1015"/>
      <c r="D72" s="951"/>
      <c r="E72" s="952"/>
      <c r="F72" s="956"/>
      <c r="G72" s="1009"/>
      <c r="H72" s="1012"/>
      <c r="I72" s="517"/>
      <c r="J72" s="517"/>
      <c r="K72" s="517"/>
      <c r="L72" s="517"/>
      <c r="M72" s="517"/>
      <c r="N72" s="517"/>
      <c r="O72" s="517"/>
      <c r="P72" s="517"/>
      <c r="Q72" s="513" t="s">
        <v>93</v>
      </c>
      <c r="R72" s="518">
        <v>0.18</v>
      </c>
      <c r="S72" s="689" t="s">
        <v>502</v>
      </c>
      <c r="T72" s="519"/>
      <c r="U72" s="520">
        <v>12</v>
      </c>
      <c r="V72" s="497">
        <v>12</v>
      </c>
      <c r="W72" s="497">
        <v>12</v>
      </c>
      <c r="X72" s="498">
        <v>12</v>
      </c>
      <c r="Y72" s="688">
        <v>7.661974702525361</v>
      </c>
      <c r="Z72" s="688">
        <v>8.083383311164281</v>
      </c>
      <c r="AA72" s="688">
        <v>8.527969393278301</v>
      </c>
      <c r="AB72" s="688">
        <v>8.997007709908612</v>
      </c>
    </row>
    <row r="73" spans="2:28" s="42" customFormat="1" ht="49.5" customHeight="1" thickBot="1">
      <c r="B73" s="948"/>
      <c r="C73" s="1015"/>
      <c r="D73" s="951"/>
      <c r="E73" s="952"/>
      <c r="F73" s="956"/>
      <c r="G73" s="1009"/>
      <c r="H73" s="1012"/>
      <c r="I73" s="517"/>
      <c r="J73" s="517"/>
      <c r="K73" s="517"/>
      <c r="L73" s="517"/>
      <c r="M73" s="517"/>
      <c r="N73" s="517"/>
      <c r="O73" s="517"/>
      <c r="P73" s="517"/>
      <c r="Q73" s="513" t="s">
        <v>94</v>
      </c>
      <c r="R73" s="518">
        <v>0.18</v>
      </c>
      <c r="S73" s="689" t="s">
        <v>503</v>
      </c>
      <c r="T73" s="519"/>
      <c r="U73" s="520">
        <v>1</v>
      </c>
      <c r="V73" s="497">
        <v>1</v>
      </c>
      <c r="W73" s="497">
        <v>1</v>
      </c>
      <c r="X73" s="498">
        <v>1</v>
      </c>
      <c r="Y73" s="688">
        <v>5.4728390732324</v>
      </c>
      <c r="Z73" s="688">
        <v>5.7738452222602</v>
      </c>
      <c r="AA73" s="688">
        <v>6.091406709484501</v>
      </c>
      <c r="AB73" s="688">
        <v>6.426434078506151</v>
      </c>
    </row>
    <row r="74" spans="2:28" s="42" customFormat="1" ht="49.5" customHeight="1" thickBot="1">
      <c r="B74" s="948"/>
      <c r="C74" s="1015"/>
      <c r="D74" s="951"/>
      <c r="E74" s="952"/>
      <c r="F74" s="956"/>
      <c r="G74" s="1009"/>
      <c r="H74" s="1012"/>
      <c r="I74" s="517"/>
      <c r="J74" s="517"/>
      <c r="K74" s="517"/>
      <c r="L74" s="517"/>
      <c r="M74" s="517"/>
      <c r="N74" s="517"/>
      <c r="O74" s="517"/>
      <c r="P74" s="517"/>
      <c r="Q74" s="513" t="s">
        <v>95</v>
      </c>
      <c r="R74" s="518">
        <v>0.18</v>
      </c>
      <c r="S74" s="689" t="s">
        <v>504</v>
      </c>
      <c r="T74" s="519"/>
      <c r="U74" s="520">
        <v>1</v>
      </c>
      <c r="V74" s="497">
        <v>1</v>
      </c>
      <c r="W74" s="497">
        <v>1</v>
      </c>
      <c r="X74" s="498">
        <v>1</v>
      </c>
      <c r="Y74" s="688">
        <v>10.9456781464648</v>
      </c>
      <c r="Z74" s="688">
        <v>11.5476904445204</v>
      </c>
      <c r="AA74" s="688">
        <v>12.182813418969001</v>
      </c>
      <c r="AB74" s="688">
        <v>12.852868157012303</v>
      </c>
    </row>
    <row r="75" spans="2:28" s="42" customFormat="1" ht="49.5" customHeight="1" thickBot="1">
      <c r="B75" s="948"/>
      <c r="C75" s="1015"/>
      <c r="D75" s="951"/>
      <c r="E75" s="952"/>
      <c r="F75" s="956"/>
      <c r="G75" s="1009"/>
      <c r="H75" s="1012"/>
      <c r="I75" s="517"/>
      <c r="J75" s="517"/>
      <c r="K75" s="517"/>
      <c r="L75" s="517"/>
      <c r="M75" s="517"/>
      <c r="N75" s="517"/>
      <c r="O75" s="517"/>
      <c r="P75" s="517"/>
      <c r="Q75" s="513" t="s">
        <v>96</v>
      </c>
      <c r="R75" s="518">
        <v>0.18</v>
      </c>
      <c r="S75" s="689" t="s">
        <v>505</v>
      </c>
      <c r="T75" s="519"/>
      <c r="U75" s="520">
        <v>1</v>
      </c>
      <c r="V75" s="497">
        <v>1</v>
      </c>
      <c r="W75" s="497">
        <v>1</v>
      </c>
      <c r="X75" s="498">
        <v>1</v>
      </c>
      <c r="Y75" s="688">
        <v>6.56740688787888</v>
      </c>
      <c r="Z75" s="688">
        <v>6.9286142667122395</v>
      </c>
      <c r="AA75" s="688">
        <v>7.3096880513814</v>
      </c>
      <c r="AB75" s="688">
        <v>7.711720894207381</v>
      </c>
    </row>
    <row r="76" spans="2:28" s="42" customFormat="1" ht="49.5" customHeight="1" thickBot="1">
      <c r="B76" s="948"/>
      <c r="C76" s="1015"/>
      <c r="D76" s="951"/>
      <c r="E76" s="952"/>
      <c r="F76" s="956"/>
      <c r="G76" s="1009"/>
      <c r="H76" s="1012"/>
      <c r="I76" s="517"/>
      <c r="J76" s="517"/>
      <c r="K76" s="517"/>
      <c r="L76" s="517"/>
      <c r="M76" s="517"/>
      <c r="N76" s="517"/>
      <c r="O76" s="517"/>
      <c r="P76" s="517"/>
      <c r="Q76" s="513" t="s">
        <v>97</v>
      </c>
      <c r="R76" s="518">
        <v>0.18</v>
      </c>
      <c r="S76" s="687" t="s">
        <v>506</v>
      </c>
      <c r="T76" s="519"/>
      <c r="U76" s="520">
        <v>12</v>
      </c>
      <c r="V76" s="497">
        <v>12</v>
      </c>
      <c r="W76" s="497">
        <v>12</v>
      </c>
      <c r="X76" s="498">
        <v>12</v>
      </c>
      <c r="Y76" s="688">
        <v>24.255461307257402</v>
      </c>
      <c r="Z76" s="688">
        <v>25.58951167915656</v>
      </c>
      <c r="AA76" s="688">
        <v>26.99693482151017</v>
      </c>
      <c r="AB76" s="688">
        <v>28.48176623669323</v>
      </c>
    </row>
    <row r="77" spans="2:28" s="42" customFormat="1" ht="49.5" customHeight="1" thickBot="1">
      <c r="B77" s="948"/>
      <c r="C77" s="1015"/>
      <c r="D77" s="951"/>
      <c r="E77" s="952"/>
      <c r="F77" s="956"/>
      <c r="G77" s="1009"/>
      <c r="H77" s="1012"/>
      <c r="I77" s="517"/>
      <c r="J77" s="517"/>
      <c r="K77" s="517"/>
      <c r="L77" s="517"/>
      <c r="M77" s="517"/>
      <c r="N77" s="517"/>
      <c r="O77" s="517"/>
      <c r="P77" s="517"/>
      <c r="Q77" s="513" t="s">
        <v>98</v>
      </c>
      <c r="R77" s="518">
        <v>0.18</v>
      </c>
      <c r="S77" s="687" t="s">
        <v>507</v>
      </c>
      <c r="T77" s="519"/>
      <c r="U77" s="520">
        <v>1</v>
      </c>
      <c r="V77" s="497">
        <v>1</v>
      </c>
      <c r="W77" s="497">
        <v>1</v>
      </c>
      <c r="X77" s="498">
        <v>1</v>
      </c>
      <c r="Y77" s="688">
        <v>90.95797990221526</v>
      </c>
      <c r="Z77" s="688">
        <v>95.9606687968371</v>
      </c>
      <c r="AA77" s="688">
        <v>101.23850558066314</v>
      </c>
      <c r="AB77" s="688">
        <v>106.80662338759961</v>
      </c>
    </row>
    <row r="78" spans="2:28" s="42" customFormat="1" ht="49.5" customHeight="1" thickBot="1">
      <c r="B78" s="948"/>
      <c r="C78" s="1015"/>
      <c r="D78" s="951"/>
      <c r="E78" s="952"/>
      <c r="F78" s="956"/>
      <c r="G78" s="1009"/>
      <c r="H78" s="1012"/>
      <c r="I78" s="517"/>
      <c r="J78" s="517"/>
      <c r="K78" s="517"/>
      <c r="L78" s="517"/>
      <c r="M78" s="517"/>
      <c r="N78" s="517"/>
      <c r="O78" s="517"/>
      <c r="P78" s="517"/>
      <c r="Q78" s="513" t="s">
        <v>99</v>
      </c>
      <c r="R78" s="518">
        <v>0.18</v>
      </c>
      <c r="S78" s="687" t="s">
        <v>508</v>
      </c>
      <c r="T78" s="519"/>
      <c r="U78" s="520">
        <v>1</v>
      </c>
      <c r="V78" s="497">
        <v>1</v>
      </c>
      <c r="W78" s="497"/>
      <c r="X78" s="498">
        <v>1</v>
      </c>
      <c r="Y78" s="688">
        <v>6.31143330802575</v>
      </c>
      <c r="Z78" s="688">
        <v>6.658562139967166</v>
      </c>
      <c r="AA78" s="688">
        <v>7.02478305766536</v>
      </c>
      <c r="AB78" s="688">
        <v>7.411146125836955</v>
      </c>
    </row>
    <row r="79" spans="2:28" s="42" customFormat="1" ht="49.5" customHeight="1" thickBot="1">
      <c r="B79" s="948"/>
      <c r="C79" s="1015"/>
      <c r="D79" s="951"/>
      <c r="E79" s="952"/>
      <c r="F79" s="956"/>
      <c r="G79" s="1009"/>
      <c r="H79" s="1012"/>
      <c r="I79" s="517"/>
      <c r="J79" s="517"/>
      <c r="K79" s="517"/>
      <c r="L79" s="517"/>
      <c r="M79" s="517"/>
      <c r="N79" s="517"/>
      <c r="O79" s="517"/>
      <c r="P79" s="517"/>
      <c r="Q79" s="513" t="s">
        <v>100</v>
      </c>
      <c r="R79" s="518">
        <v>0.18</v>
      </c>
      <c r="S79" s="687" t="s">
        <v>509</v>
      </c>
      <c r="T79" s="519"/>
      <c r="U79" s="520">
        <v>1</v>
      </c>
      <c r="V79" s="497">
        <v>1</v>
      </c>
      <c r="W79" s="497"/>
      <c r="X79" s="498">
        <v>1</v>
      </c>
      <c r="Y79" s="688">
        <v>0.8415244410701</v>
      </c>
      <c r="Z79" s="688">
        <v>0.8878082853289555</v>
      </c>
      <c r="AA79" s="688">
        <v>0.9366377410220481</v>
      </c>
      <c r="AB79" s="688">
        <v>0.9881528167782607</v>
      </c>
    </row>
    <row r="80" spans="2:28" s="42" customFormat="1" ht="49.5" customHeight="1" thickBot="1">
      <c r="B80" s="948"/>
      <c r="C80" s="1015"/>
      <c r="D80" s="951"/>
      <c r="E80" s="952"/>
      <c r="F80" s="956"/>
      <c r="G80" s="1009"/>
      <c r="H80" s="1012"/>
      <c r="I80" s="517"/>
      <c r="J80" s="517"/>
      <c r="K80" s="517"/>
      <c r="L80" s="517"/>
      <c r="M80" s="517"/>
      <c r="N80" s="517"/>
      <c r="O80" s="517"/>
      <c r="P80" s="517"/>
      <c r="Q80" s="513" t="s">
        <v>101</v>
      </c>
      <c r="R80" s="518">
        <v>0.18</v>
      </c>
      <c r="S80" s="687" t="s">
        <v>510</v>
      </c>
      <c r="T80" s="519"/>
      <c r="U80" s="520">
        <v>1</v>
      </c>
      <c r="V80" s="497">
        <v>1</v>
      </c>
      <c r="W80" s="497">
        <v>1</v>
      </c>
      <c r="X80" s="498">
        <v>1</v>
      </c>
      <c r="Y80" s="688">
        <v>16.830488821402</v>
      </c>
      <c r="Z80" s="688">
        <v>17.75616570657911</v>
      </c>
      <c r="AA80" s="688">
        <v>18.732754820440963</v>
      </c>
      <c r="AB80" s="688">
        <v>19.763056335565214</v>
      </c>
    </row>
    <row r="81" spans="2:28" s="42" customFormat="1" ht="49.5" customHeight="1" thickBot="1">
      <c r="B81" s="948"/>
      <c r="C81" s="1015"/>
      <c r="D81" s="951"/>
      <c r="E81" s="952"/>
      <c r="F81" s="956"/>
      <c r="G81" s="1009"/>
      <c r="H81" s="1012"/>
      <c r="I81" s="517"/>
      <c r="J81" s="517"/>
      <c r="K81" s="517"/>
      <c r="L81" s="517"/>
      <c r="M81" s="517"/>
      <c r="N81" s="517"/>
      <c r="O81" s="517"/>
      <c r="P81" s="517"/>
      <c r="Q81" s="513" t="s">
        <v>102</v>
      </c>
      <c r="R81" s="518">
        <v>0.18</v>
      </c>
      <c r="S81" s="687" t="s">
        <v>511</v>
      </c>
      <c r="T81" s="519"/>
      <c r="U81" s="520">
        <v>1</v>
      </c>
      <c r="V81" s="497">
        <v>1</v>
      </c>
      <c r="W81" s="497">
        <v>1</v>
      </c>
      <c r="X81" s="498">
        <v>1</v>
      </c>
      <c r="Y81" s="688">
        <v>1.26228666160515</v>
      </c>
      <c r="Z81" s="688">
        <v>1.3317124279934334</v>
      </c>
      <c r="AA81" s="688">
        <v>1.4049566115330723</v>
      </c>
      <c r="AB81" s="688">
        <v>1.4822292251673912</v>
      </c>
    </row>
    <row r="82" spans="2:28" s="42" customFormat="1" ht="49.5" customHeight="1" thickBot="1">
      <c r="B82" s="948"/>
      <c r="C82" s="1015"/>
      <c r="D82" s="951"/>
      <c r="E82" s="952"/>
      <c r="F82" s="956"/>
      <c r="G82" s="1009"/>
      <c r="H82" s="1012"/>
      <c r="I82" s="517"/>
      <c r="J82" s="517"/>
      <c r="K82" s="517"/>
      <c r="L82" s="517"/>
      <c r="M82" s="517"/>
      <c r="N82" s="517"/>
      <c r="O82" s="517"/>
      <c r="P82" s="517"/>
      <c r="Q82" s="513" t="s">
        <v>103</v>
      </c>
      <c r="R82" s="518">
        <v>0.18</v>
      </c>
      <c r="S82" s="687" t="s">
        <v>512</v>
      </c>
      <c r="T82" s="519"/>
      <c r="U82" s="520">
        <v>1</v>
      </c>
      <c r="V82" s="497">
        <v>1</v>
      </c>
      <c r="W82" s="497">
        <v>1</v>
      </c>
      <c r="X82" s="498">
        <v>1</v>
      </c>
      <c r="Y82" s="688">
        <v>15.769230367364765</v>
      </c>
      <c r="Z82" s="688">
        <v>16.636538037569828</v>
      </c>
      <c r="AA82" s="688">
        <v>17.551547629636172</v>
      </c>
      <c r="AB82" s="688">
        <v>18.51688274926616</v>
      </c>
    </row>
    <row r="83" spans="2:28" s="42" customFormat="1" ht="49.5" customHeight="1" thickBot="1">
      <c r="B83" s="948"/>
      <c r="C83" s="1015"/>
      <c r="D83" s="951"/>
      <c r="E83" s="952"/>
      <c r="F83" s="956"/>
      <c r="G83" s="1009"/>
      <c r="H83" s="1012"/>
      <c r="I83" s="517"/>
      <c r="J83" s="517"/>
      <c r="K83" s="517"/>
      <c r="L83" s="517"/>
      <c r="M83" s="517"/>
      <c r="N83" s="517"/>
      <c r="O83" s="517"/>
      <c r="P83" s="517"/>
      <c r="Q83" s="513" t="s">
        <v>104</v>
      </c>
      <c r="R83" s="518">
        <v>0.18</v>
      </c>
      <c r="S83" s="687" t="s">
        <v>513</v>
      </c>
      <c r="T83" s="519"/>
      <c r="U83" s="520">
        <v>1</v>
      </c>
      <c r="V83" s="497">
        <v>1</v>
      </c>
      <c r="W83" s="497">
        <v>1</v>
      </c>
      <c r="X83" s="498">
        <v>1</v>
      </c>
      <c r="Y83" s="688">
        <v>78.84615183682382</v>
      </c>
      <c r="Z83" s="688">
        <v>83.18269018784915</v>
      </c>
      <c r="AA83" s="688">
        <v>87.75773814818085</v>
      </c>
      <c r="AB83" s="688">
        <v>92.5844137463308</v>
      </c>
    </row>
    <row r="84" spans="2:28" s="42" customFormat="1" ht="49.5" customHeight="1" thickBot="1">
      <c r="B84" s="948"/>
      <c r="C84" s="1015"/>
      <c r="D84" s="951"/>
      <c r="E84" s="952"/>
      <c r="F84" s="956"/>
      <c r="G84" s="1009"/>
      <c r="H84" s="1012"/>
      <c r="I84" s="517"/>
      <c r="J84" s="517"/>
      <c r="K84" s="517"/>
      <c r="L84" s="517"/>
      <c r="M84" s="517"/>
      <c r="N84" s="517"/>
      <c r="O84" s="517"/>
      <c r="P84" s="517"/>
      <c r="Q84" s="513" t="s">
        <v>105</v>
      </c>
      <c r="R84" s="518">
        <v>0.18</v>
      </c>
      <c r="S84" s="687" t="s">
        <v>514</v>
      </c>
      <c r="T84" s="519"/>
      <c r="U84" s="520">
        <v>1</v>
      </c>
      <c r="V84" s="497">
        <v>1</v>
      </c>
      <c r="W84" s="497">
        <v>1</v>
      </c>
      <c r="X84" s="498">
        <v>1</v>
      </c>
      <c r="Y84" s="690">
        <v>92.49288978620687</v>
      </c>
      <c r="Z84" s="690">
        <v>97.57999872444825</v>
      </c>
      <c r="AA84" s="690">
        <v>102.94689865429291</v>
      </c>
      <c r="AB84" s="690">
        <v>108.60897808027902</v>
      </c>
    </row>
    <row r="85" spans="2:28" s="42" customFormat="1" ht="49.5" customHeight="1" thickBot="1">
      <c r="B85" s="948"/>
      <c r="C85" s="1015"/>
      <c r="D85" s="951"/>
      <c r="E85" s="952"/>
      <c r="F85" s="956"/>
      <c r="G85" s="1009"/>
      <c r="H85" s="1012"/>
      <c r="I85" s="517"/>
      <c r="J85" s="517"/>
      <c r="K85" s="517"/>
      <c r="L85" s="517"/>
      <c r="M85" s="517"/>
      <c r="N85" s="517"/>
      <c r="O85" s="517"/>
      <c r="P85" s="517"/>
      <c r="Q85" s="513" t="s">
        <v>106</v>
      </c>
      <c r="R85" s="518">
        <v>0.18</v>
      </c>
      <c r="S85" s="687" t="s">
        <v>515</v>
      </c>
      <c r="T85" s="519"/>
      <c r="U85" s="520">
        <v>1</v>
      </c>
      <c r="V85" s="497">
        <v>1</v>
      </c>
      <c r="W85" s="497">
        <v>1</v>
      </c>
      <c r="X85" s="498">
        <v>1</v>
      </c>
      <c r="Y85" s="690">
        <v>166.49</v>
      </c>
      <c r="Z85" s="690">
        <v>165.75</v>
      </c>
      <c r="AA85" s="690">
        <v>185.31</v>
      </c>
      <c r="AB85" s="690">
        <v>195.49</v>
      </c>
    </row>
    <row r="86" spans="2:28" s="42" customFormat="1" ht="49.5" customHeight="1" thickBot="1">
      <c r="B86" s="948"/>
      <c r="C86" s="1015"/>
      <c r="D86" s="951"/>
      <c r="E86" s="952"/>
      <c r="F86" s="956"/>
      <c r="G86" s="1009"/>
      <c r="H86" s="1012"/>
      <c r="I86" s="517"/>
      <c r="J86" s="517"/>
      <c r="K86" s="517"/>
      <c r="L86" s="517"/>
      <c r="M86" s="517"/>
      <c r="N86" s="517"/>
      <c r="O86" s="517"/>
      <c r="P86" s="517"/>
      <c r="Q86" s="513" t="s">
        <v>107</v>
      </c>
      <c r="R86" s="518">
        <v>0.18</v>
      </c>
      <c r="S86" s="687" t="s">
        <v>516</v>
      </c>
      <c r="T86" s="519"/>
      <c r="U86" s="520">
        <v>30000</v>
      </c>
      <c r="V86" s="520">
        <v>30000</v>
      </c>
      <c r="W86" s="520">
        <v>30000</v>
      </c>
      <c r="X86" s="520">
        <v>30000</v>
      </c>
      <c r="Y86" s="690">
        <v>129.49004570068965</v>
      </c>
      <c r="Z86" s="690">
        <v>136.61199821422758</v>
      </c>
      <c r="AA86" s="690">
        <v>144.1256581160101</v>
      </c>
      <c r="AB86" s="690">
        <v>108.60897808027902</v>
      </c>
    </row>
    <row r="87" spans="2:28" s="42" customFormat="1" ht="49.5" customHeight="1" thickBot="1">
      <c r="B87" s="948"/>
      <c r="C87" s="1015"/>
      <c r="D87" s="951"/>
      <c r="E87" s="952"/>
      <c r="F87" s="956"/>
      <c r="G87" s="1009"/>
      <c r="H87" s="1012"/>
      <c r="I87" s="517"/>
      <c r="J87" s="517"/>
      <c r="K87" s="517"/>
      <c r="L87" s="517"/>
      <c r="M87" s="517"/>
      <c r="N87" s="517"/>
      <c r="O87" s="517"/>
      <c r="P87" s="517"/>
      <c r="Q87" s="513" t="s">
        <v>108</v>
      </c>
      <c r="R87" s="518">
        <v>0.18</v>
      </c>
      <c r="S87" s="687" t="s">
        <v>517</v>
      </c>
      <c r="T87" s="519"/>
      <c r="U87" s="520">
        <v>3</v>
      </c>
      <c r="V87" s="497">
        <v>3</v>
      </c>
      <c r="W87" s="497">
        <v>3</v>
      </c>
      <c r="X87" s="498">
        <v>3</v>
      </c>
      <c r="Y87" s="690">
        <v>27.747866935862067</v>
      </c>
      <c r="Z87" s="690">
        <v>29.27399961733448</v>
      </c>
      <c r="AA87" s="690">
        <v>30.884069596287873</v>
      </c>
      <c r="AB87" s="690">
        <v>32.58269342408371</v>
      </c>
    </row>
    <row r="88" spans="2:28" s="42" customFormat="1" ht="49.5" customHeight="1" thickBot="1">
      <c r="B88" s="948"/>
      <c r="C88" s="1015"/>
      <c r="D88" s="951"/>
      <c r="E88" s="952"/>
      <c r="F88" s="956"/>
      <c r="G88" s="1009"/>
      <c r="H88" s="1012"/>
      <c r="I88" s="517"/>
      <c r="J88" s="517"/>
      <c r="K88" s="517"/>
      <c r="L88" s="517"/>
      <c r="M88" s="517"/>
      <c r="N88" s="517"/>
      <c r="O88" s="517"/>
      <c r="P88" s="517"/>
      <c r="Q88" s="513" t="s">
        <v>109</v>
      </c>
      <c r="R88" s="518">
        <v>0.18</v>
      </c>
      <c r="S88" s="687" t="s">
        <v>518</v>
      </c>
      <c r="T88" s="519"/>
      <c r="U88" s="520">
        <v>1</v>
      </c>
      <c r="V88" s="497">
        <v>1</v>
      </c>
      <c r="W88" s="497">
        <v>1</v>
      </c>
      <c r="X88" s="498">
        <v>1</v>
      </c>
      <c r="Y88" s="690">
        <v>12.45199870923521</v>
      </c>
      <c r="Z88" s="690">
        <v>13.136858638243147</v>
      </c>
      <c r="AA88" s="690">
        <v>13.859385863346521</v>
      </c>
      <c r="AB88" s="690">
        <v>14.621652085830581</v>
      </c>
    </row>
    <row r="89" spans="2:28" s="42" customFormat="1" ht="49.5" customHeight="1" thickBot="1">
      <c r="B89" s="948"/>
      <c r="C89" s="1015"/>
      <c r="D89" s="951"/>
      <c r="E89" s="952"/>
      <c r="F89" s="956"/>
      <c r="G89" s="1009"/>
      <c r="H89" s="1012"/>
      <c r="I89" s="517"/>
      <c r="J89" s="517"/>
      <c r="K89" s="517"/>
      <c r="L89" s="517"/>
      <c r="M89" s="517"/>
      <c r="N89" s="517"/>
      <c r="O89" s="517"/>
      <c r="P89" s="517"/>
      <c r="Q89" s="513" t="s">
        <v>110</v>
      </c>
      <c r="R89" s="518">
        <v>0.18</v>
      </c>
      <c r="S89" s="687" t="s">
        <v>519</v>
      </c>
      <c r="T89" s="519"/>
      <c r="U89" s="520">
        <v>1</v>
      </c>
      <c r="V89" s="497">
        <v>1</v>
      </c>
      <c r="W89" s="497">
        <v>1</v>
      </c>
      <c r="X89" s="498">
        <v>1</v>
      </c>
      <c r="Y89" s="690">
        <v>43.22</v>
      </c>
      <c r="Z89" s="690">
        <v>45.59</v>
      </c>
      <c r="AA89" s="690" t="s">
        <v>532</v>
      </c>
      <c r="AB89" s="690">
        <v>49.03</v>
      </c>
    </row>
    <row r="90" spans="2:28" s="42" customFormat="1" ht="49.5" customHeight="1" thickBot="1">
      <c r="B90" s="948"/>
      <c r="C90" s="1015"/>
      <c r="D90" s="951"/>
      <c r="E90" s="952"/>
      <c r="F90" s="956"/>
      <c r="G90" s="1009"/>
      <c r="H90" s="1012"/>
      <c r="I90" s="517"/>
      <c r="J90" s="517"/>
      <c r="K90" s="517"/>
      <c r="L90" s="517"/>
      <c r="M90" s="517"/>
      <c r="N90" s="517"/>
      <c r="O90" s="517"/>
      <c r="P90" s="517"/>
      <c r="Q90" s="513" t="s">
        <v>111</v>
      </c>
      <c r="R90" s="518">
        <v>0.18</v>
      </c>
      <c r="S90" s="687" t="s">
        <v>517</v>
      </c>
      <c r="T90" s="519"/>
      <c r="U90" s="520">
        <v>1</v>
      </c>
      <c r="V90" s="497">
        <v>1</v>
      </c>
      <c r="W90" s="497">
        <v>1</v>
      </c>
      <c r="X90" s="498">
        <v>1</v>
      </c>
      <c r="Y90" s="690">
        <v>1.464941024615907</v>
      </c>
      <c r="Z90" s="690">
        <v>1.545512780969782</v>
      </c>
      <c r="AA90" s="690">
        <v>1.63051598392312</v>
      </c>
      <c r="AB90" s="690">
        <v>1.7201943630388916</v>
      </c>
    </row>
    <row r="91" spans="2:28" s="42" customFormat="1" ht="49.5" customHeight="1" thickBot="1">
      <c r="B91" s="948"/>
      <c r="C91" s="1015"/>
      <c r="D91" s="951"/>
      <c r="E91" s="952"/>
      <c r="F91" s="956"/>
      <c r="G91" s="1009"/>
      <c r="H91" s="1012"/>
      <c r="I91" s="517"/>
      <c r="J91" s="517"/>
      <c r="K91" s="517"/>
      <c r="L91" s="517"/>
      <c r="M91" s="517"/>
      <c r="N91" s="517"/>
      <c r="O91" s="517"/>
      <c r="P91" s="517"/>
      <c r="Q91" s="513" t="s">
        <v>112</v>
      </c>
      <c r="R91" s="518">
        <v>0.18</v>
      </c>
      <c r="S91" s="687" t="s">
        <v>520</v>
      </c>
      <c r="T91" s="519"/>
      <c r="U91" s="520">
        <v>1</v>
      </c>
      <c r="V91" s="497">
        <v>1</v>
      </c>
      <c r="W91" s="497">
        <v>1</v>
      </c>
      <c r="X91" s="498">
        <v>1</v>
      </c>
      <c r="Y91" s="686">
        <v>15.93406455429456</v>
      </c>
      <c r="Z91" s="686">
        <v>16.81043810478076</v>
      </c>
      <c r="AA91" s="686">
        <v>17.735012200543704</v>
      </c>
      <c r="AB91" s="686">
        <v>18.71043787157361</v>
      </c>
    </row>
    <row r="92" spans="2:28" s="42" customFormat="1" ht="49.5" customHeight="1" thickBot="1">
      <c r="B92" s="948"/>
      <c r="C92" s="1015"/>
      <c r="D92" s="951"/>
      <c r="E92" s="952"/>
      <c r="F92" s="956"/>
      <c r="G92" s="1009"/>
      <c r="H92" s="1012"/>
      <c r="I92" s="517"/>
      <c r="J92" s="517"/>
      <c r="K92" s="517"/>
      <c r="L92" s="517"/>
      <c r="M92" s="517"/>
      <c r="N92" s="517"/>
      <c r="O92" s="517"/>
      <c r="P92" s="517"/>
      <c r="Q92" s="513" t="s">
        <v>113</v>
      </c>
      <c r="R92" s="518">
        <v>0.18</v>
      </c>
      <c r="S92" s="687" t="s">
        <v>521</v>
      </c>
      <c r="T92" s="519"/>
      <c r="U92" s="520">
        <v>1</v>
      </c>
      <c r="V92" s="497">
        <v>1</v>
      </c>
      <c r="W92" s="497">
        <v>1</v>
      </c>
      <c r="X92" s="498">
        <v>1</v>
      </c>
      <c r="Y92" s="686">
        <v>15.93406455429456</v>
      </c>
      <c r="Z92" s="686">
        <v>16.81043810478076</v>
      </c>
      <c r="AA92" s="686">
        <v>17.735012200543704</v>
      </c>
      <c r="AB92" s="686">
        <v>18.71043787157361</v>
      </c>
    </row>
    <row r="93" spans="2:28" s="42" customFormat="1" ht="49.5" customHeight="1" thickBot="1">
      <c r="B93" s="948"/>
      <c r="C93" s="1015"/>
      <c r="D93" s="951"/>
      <c r="E93" s="952"/>
      <c r="F93" s="956"/>
      <c r="G93" s="1009"/>
      <c r="H93" s="1012"/>
      <c r="I93" s="517"/>
      <c r="J93" s="517"/>
      <c r="K93" s="517"/>
      <c r="L93" s="517"/>
      <c r="M93" s="517"/>
      <c r="N93" s="517"/>
      <c r="O93" s="517"/>
      <c r="P93" s="517"/>
      <c r="Q93" s="513" t="s">
        <v>114</v>
      </c>
      <c r="R93" s="518">
        <v>0.18</v>
      </c>
      <c r="S93" s="687" t="s">
        <v>522</v>
      </c>
      <c r="T93" s="519"/>
      <c r="U93" s="520">
        <v>12</v>
      </c>
      <c r="V93" s="497">
        <v>12</v>
      </c>
      <c r="W93" s="497">
        <v>12</v>
      </c>
      <c r="X93" s="498">
        <v>12</v>
      </c>
      <c r="Y93" s="686">
        <v>15.93406455429456</v>
      </c>
      <c r="Z93" s="686">
        <v>16.81043810478076</v>
      </c>
      <c r="AA93" s="686">
        <v>17.735012200543704</v>
      </c>
      <c r="AB93" s="686">
        <v>18.71043787157361</v>
      </c>
    </row>
    <row r="94" spans="2:28" s="42" customFormat="1" ht="49.5" customHeight="1" thickBot="1">
      <c r="B94" s="948"/>
      <c r="C94" s="1015"/>
      <c r="D94" s="951"/>
      <c r="E94" s="952"/>
      <c r="F94" s="956"/>
      <c r="G94" s="1009"/>
      <c r="H94" s="1012"/>
      <c r="I94" s="517"/>
      <c r="J94" s="517"/>
      <c r="K94" s="517"/>
      <c r="L94" s="517"/>
      <c r="M94" s="517"/>
      <c r="N94" s="517"/>
      <c r="O94" s="517"/>
      <c r="P94" s="517"/>
      <c r="Q94" s="513" t="s">
        <v>115</v>
      </c>
      <c r="R94" s="518">
        <v>0.18</v>
      </c>
      <c r="S94" s="687" t="s">
        <v>523</v>
      </c>
      <c r="T94" s="519"/>
      <c r="U94" s="520">
        <v>1</v>
      </c>
      <c r="V94" s="497">
        <v>1</v>
      </c>
      <c r="W94" s="497">
        <v>1</v>
      </c>
      <c r="X94" s="498">
        <v>1</v>
      </c>
      <c r="Y94" s="686">
        <v>28.988980561670573</v>
      </c>
      <c r="Z94" s="686">
        <v>30.58337449256246</v>
      </c>
      <c r="AA94" s="686">
        <v>32.26546008965339</v>
      </c>
      <c r="AB94" s="686">
        <v>34.04006039458433</v>
      </c>
    </row>
    <row r="95" spans="2:28" s="42" customFormat="1" ht="49.5" customHeight="1" thickBot="1">
      <c r="B95" s="948"/>
      <c r="C95" s="1015"/>
      <c r="D95" s="951"/>
      <c r="E95" s="952"/>
      <c r="F95" s="956"/>
      <c r="G95" s="1009"/>
      <c r="H95" s="1012"/>
      <c r="I95" s="517"/>
      <c r="J95" s="517"/>
      <c r="K95" s="517"/>
      <c r="L95" s="517"/>
      <c r="M95" s="517"/>
      <c r="N95" s="517"/>
      <c r="O95" s="517"/>
      <c r="P95" s="517"/>
      <c r="Q95" s="513" t="s">
        <v>116</v>
      </c>
      <c r="R95" s="518">
        <v>0.18</v>
      </c>
      <c r="S95" s="687" t="s">
        <v>524</v>
      </c>
      <c r="T95" s="519"/>
      <c r="U95" s="520">
        <v>100</v>
      </c>
      <c r="V95" s="497">
        <v>100</v>
      </c>
      <c r="W95" s="497">
        <v>100</v>
      </c>
      <c r="X95" s="498">
        <v>100</v>
      </c>
      <c r="Y95" s="686">
        <v>5.797796112334115</v>
      </c>
      <c r="Z95" s="686">
        <v>6.116674898512493</v>
      </c>
      <c r="AA95" s="686">
        <v>6.453092017930678</v>
      </c>
      <c r="AB95" s="686">
        <v>6.8080120789168665</v>
      </c>
    </row>
    <row r="96" spans="2:28" s="42" customFormat="1" ht="49.5" customHeight="1" thickBot="1">
      <c r="B96" s="948"/>
      <c r="C96" s="1015"/>
      <c r="D96" s="951"/>
      <c r="E96" s="952"/>
      <c r="F96" s="956"/>
      <c r="G96" s="1009"/>
      <c r="H96" s="1012"/>
      <c r="I96" s="517"/>
      <c r="J96" s="517"/>
      <c r="K96" s="517"/>
      <c r="L96" s="517"/>
      <c r="M96" s="517"/>
      <c r="N96" s="517"/>
      <c r="O96" s="517"/>
      <c r="P96" s="517"/>
      <c r="Q96" s="513" t="s">
        <v>117</v>
      </c>
      <c r="R96" s="518">
        <v>0.18</v>
      </c>
      <c r="S96" s="574" t="s">
        <v>525</v>
      </c>
      <c r="T96" s="519"/>
      <c r="U96" s="520">
        <v>1</v>
      </c>
      <c r="V96" s="497">
        <v>1</v>
      </c>
      <c r="W96" s="497">
        <v>1</v>
      </c>
      <c r="X96" s="498">
        <v>1</v>
      </c>
      <c r="Y96" s="686">
        <v>34.786776674004685</v>
      </c>
      <c r="Z96" s="686">
        <v>36.70004939107495</v>
      </c>
      <c r="AA96" s="686">
        <v>38.71855210758407</v>
      </c>
      <c r="AB96" s="686">
        <v>40.8480724735012</v>
      </c>
    </row>
    <row r="97" spans="2:28" s="42" customFormat="1" ht="49.5" customHeight="1" thickBot="1">
      <c r="B97" s="948"/>
      <c r="C97" s="1015"/>
      <c r="D97" s="951"/>
      <c r="E97" s="952"/>
      <c r="F97" s="956"/>
      <c r="G97" s="1009"/>
      <c r="H97" s="1012"/>
      <c r="I97" s="517"/>
      <c r="J97" s="517"/>
      <c r="K97" s="517"/>
      <c r="L97" s="517"/>
      <c r="M97" s="517"/>
      <c r="N97" s="517"/>
      <c r="O97" s="517"/>
      <c r="P97" s="517"/>
      <c r="Q97" s="513" t="s">
        <v>533</v>
      </c>
      <c r="R97" s="518">
        <v>0.19</v>
      </c>
      <c r="S97" s="687" t="s">
        <v>526</v>
      </c>
      <c r="T97" s="519"/>
      <c r="U97" s="520">
        <v>1</v>
      </c>
      <c r="V97" s="497">
        <v>1</v>
      </c>
      <c r="W97" s="497">
        <v>1</v>
      </c>
      <c r="X97" s="498">
        <v>1</v>
      </c>
      <c r="Y97" s="686">
        <v>11.59559222466823</v>
      </c>
      <c r="Z97" s="686">
        <v>12.233349797024985</v>
      </c>
      <c r="AA97" s="686">
        <v>12.906184035861356</v>
      </c>
      <c r="AB97" s="686">
        <v>13.616024157833733</v>
      </c>
    </row>
    <row r="98" spans="2:28" s="42" customFormat="1" ht="49.5" customHeight="1" thickBot="1">
      <c r="B98" s="948"/>
      <c r="C98" s="1015"/>
      <c r="D98" s="951"/>
      <c r="E98" s="952"/>
      <c r="F98" s="956"/>
      <c r="G98" s="1009"/>
      <c r="H98" s="1012"/>
      <c r="I98" s="517"/>
      <c r="J98" s="517"/>
      <c r="K98" s="517"/>
      <c r="L98" s="517"/>
      <c r="M98" s="517"/>
      <c r="N98" s="517"/>
      <c r="O98" s="517"/>
      <c r="P98" s="517"/>
      <c r="Q98" s="513" t="s">
        <v>118</v>
      </c>
      <c r="R98" s="518">
        <v>0.19</v>
      </c>
      <c r="S98" s="691" t="s">
        <v>527</v>
      </c>
      <c r="T98" s="519"/>
      <c r="U98" s="520">
        <v>1</v>
      </c>
      <c r="V98" s="497">
        <v>1</v>
      </c>
      <c r="W98" s="497">
        <v>1</v>
      </c>
      <c r="X98" s="498">
        <v>1</v>
      </c>
      <c r="Y98" s="686">
        <v>11.59559222466823</v>
      </c>
      <c r="Z98" s="686">
        <v>12.233349797024985</v>
      </c>
      <c r="AA98" s="686">
        <v>12.906184035861356</v>
      </c>
      <c r="AB98" s="686">
        <v>13.616024157833733</v>
      </c>
    </row>
    <row r="99" spans="2:28" s="42" customFormat="1" ht="49.5" customHeight="1" thickBot="1">
      <c r="B99" s="948"/>
      <c r="C99" s="1015"/>
      <c r="D99" s="951"/>
      <c r="E99" s="952"/>
      <c r="F99" s="956"/>
      <c r="G99" s="1010"/>
      <c r="H99" s="1013"/>
      <c r="I99" s="517"/>
      <c r="J99" s="517"/>
      <c r="K99" s="517"/>
      <c r="L99" s="517"/>
      <c r="M99" s="517"/>
      <c r="N99" s="517"/>
      <c r="O99" s="517"/>
      <c r="P99" s="517"/>
      <c r="Q99" s="522" t="s">
        <v>119</v>
      </c>
      <c r="R99" s="522">
        <v>0.19</v>
      </c>
      <c r="S99" s="691" t="s">
        <v>528</v>
      </c>
      <c r="T99" s="512"/>
      <c r="U99" s="523">
        <v>2</v>
      </c>
      <c r="V99" s="524">
        <v>2</v>
      </c>
      <c r="W99" s="524">
        <v>2</v>
      </c>
      <c r="X99" s="525">
        <v>2</v>
      </c>
      <c r="Y99" s="686">
        <v>11.59559222466823</v>
      </c>
      <c r="Z99" s="686">
        <v>12.233349797024985</v>
      </c>
      <c r="AA99" s="686">
        <v>12.906184035861356</v>
      </c>
      <c r="AB99" s="686">
        <v>13.616024157833733</v>
      </c>
    </row>
    <row r="100" spans="2:28" s="42" customFormat="1" ht="49.5" customHeight="1">
      <c r="B100" s="948"/>
      <c r="C100" s="1015"/>
      <c r="D100" s="951"/>
      <c r="E100" s="952"/>
      <c r="F100" s="956"/>
      <c r="G100" s="979" t="s">
        <v>125</v>
      </c>
      <c r="H100" s="1016">
        <f>SUM(R100:R102)</f>
        <v>4.68</v>
      </c>
      <c r="I100" s="692" t="s">
        <v>542</v>
      </c>
      <c r="J100" s="693">
        <v>3.12</v>
      </c>
      <c r="K100" s="687" t="s">
        <v>543</v>
      </c>
      <c r="L100" s="694">
        <v>100</v>
      </c>
      <c r="M100" s="646">
        <v>100</v>
      </c>
      <c r="N100" s="646">
        <v>100</v>
      </c>
      <c r="O100" s="646">
        <v>100</v>
      </c>
      <c r="P100" s="646">
        <v>100</v>
      </c>
      <c r="Q100" s="514" t="s">
        <v>120</v>
      </c>
      <c r="R100" s="514">
        <v>1.56</v>
      </c>
      <c r="S100" s="691" t="s">
        <v>529</v>
      </c>
      <c r="T100" s="515"/>
      <c r="U100" s="516">
        <v>1</v>
      </c>
      <c r="V100" s="487">
        <v>1</v>
      </c>
      <c r="W100" s="487">
        <v>1</v>
      </c>
      <c r="X100" s="488">
        <v>1</v>
      </c>
      <c r="Y100" s="695">
        <v>41.45</v>
      </c>
      <c r="Z100" s="686">
        <v>54.67</v>
      </c>
      <c r="AA100" s="686">
        <v>57.68</v>
      </c>
      <c r="AB100" s="686">
        <v>60.85</v>
      </c>
    </row>
    <row r="101" spans="2:28" s="42" customFormat="1" ht="49.5" customHeight="1">
      <c r="B101" s="948"/>
      <c r="C101" s="1015"/>
      <c r="D101" s="951"/>
      <c r="E101" s="952"/>
      <c r="F101" s="956"/>
      <c r="G101" s="1001"/>
      <c r="H101" s="1017"/>
      <c r="I101" s="526"/>
      <c r="J101" s="526"/>
      <c r="K101" s="526"/>
      <c r="L101" s="526"/>
      <c r="M101" s="526"/>
      <c r="N101" s="526"/>
      <c r="O101" s="526"/>
      <c r="P101" s="526"/>
      <c r="Q101" s="518" t="s">
        <v>121</v>
      </c>
      <c r="R101" s="518">
        <v>1.56</v>
      </c>
      <c r="S101" s="684" t="s">
        <v>530</v>
      </c>
      <c r="T101" s="519"/>
      <c r="U101" s="520">
        <v>1</v>
      </c>
      <c r="V101" s="497">
        <v>1</v>
      </c>
      <c r="W101" s="497">
        <v>1</v>
      </c>
      <c r="X101" s="498">
        <v>1</v>
      </c>
      <c r="Y101" s="686">
        <v>64.59355495575</v>
      </c>
      <c r="Z101" s="686">
        <v>85.5483567285375</v>
      </c>
      <c r="AA101" s="686">
        <v>104.52462314336438</v>
      </c>
      <c r="AB101" s="686">
        <v>125.18436473428133</v>
      </c>
    </row>
    <row r="102" spans="2:28" s="42" customFormat="1" ht="49.5" customHeight="1" thickBot="1">
      <c r="B102" s="948"/>
      <c r="C102" s="1015"/>
      <c r="D102" s="951"/>
      <c r="E102" s="952"/>
      <c r="F102" s="956"/>
      <c r="G102" s="1001"/>
      <c r="H102" s="1017"/>
      <c r="I102" s="526"/>
      <c r="J102" s="526"/>
      <c r="K102" s="526"/>
      <c r="L102" s="526"/>
      <c r="M102" s="526"/>
      <c r="N102" s="526"/>
      <c r="O102" s="526"/>
      <c r="P102" s="526"/>
      <c r="Q102" s="522" t="s">
        <v>122</v>
      </c>
      <c r="R102" s="527">
        <v>1.56</v>
      </c>
      <c r="S102" s="574" t="s">
        <v>531</v>
      </c>
      <c r="T102" s="508"/>
      <c r="U102" s="528"/>
      <c r="V102" s="504"/>
      <c r="W102" s="504">
        <v>1</v>
      </c>
      <c r="X102" s="505"/>
      <c r="Y102" s="686"/>
      <c r="Z102" s="686"/>
      <c r="AA102" s="686"/>
      <c r="AB102" s="686"/>
    </row>
    <row r="103" spans="2:28" s="42" customFormat="1" ht="49.5" customHeight="1" thickBot="1">
      <c r="B103" s="948"/>
      <c r="C103" s="1015"/>
      <c r="D103" s="953"/>
      <c r="E103" s="954"/>
      <c r="F103" s="957"/>
      <c r="G103" s="529" t="s">
        <v>162</v>
      </c>
      <c r="H103" s="530">
        <f>SUM(R103)</f>
        <v>2.7</v>
      </c>
      <c r="I103" s="696" t="s">
        <v>560</v>
      </c>
      <c r="J103" s="697">
        <v>4.166</v>
      </c>
      <c r="K103" s="696" t="s">
        <v>561</v>
      </c>
      <c r="L103" s="698">
        <v>0.5</v>
      </c>
      <c r="M103" s="699">
        <v>0.5</v>
      </c>
      <c r="N103" s="699">
        <v>0.5</v>
      </c>
      <c r="O103" s="699">
        <v>0.5</v>
      </c>
      <c r="P103" s="699">
        <v>0.5</v>
      </c>
      <c r="Q103" s="531" t="s">
        <v>163</v>
      </c>
      <c r="R103" s="532">
        <v>2.7</v>
      </c>
      <c r="S103" s="696" t="s">
        <v>562</v>
      </c>
      <c r="T103" s="533">
        <v>23000</v>
      </c>
      <c r="U103" s="534">
        <v>23000</v>
      </c>
      <c r="V103" s="535">
        <v>23000</v>
      </c>
      <c r="W103" s="535">
        <v>23000</v>
      </c>
      <c r="X103" s="536">
        <v>23000</v>
      </c>
      <c r="Y103" s="700">
        <v>260219</v>
      </c>
      <c r="Z103" s="700">
        <v>391505</v>
      </c>
      <c r="AA103" s="700">
        <v>411080</v>
      </c>
      <c r="AB103" s="701">
        <v>431634</v>
      </c>
    </row>
    <row r="104" spans="2:28" s="42" customFormat="1" ht="49.5" customHeight="1">
      <c r="B104" s="948"/>
      <c r="C104" s="1015"/>
      <c r="D104" s="996" t="s">
        <v>304</v>
      </c>
      <c r="E104" s="986"/>
      <c r="F104" s="955">
        <f>SUM(H104:H116)</f>
        <v>0.493</v>
      </c>
      <c r="G104" s="979" t="s">
        <v>126</v>
      </c>
      <c r="H104" s="999">
        <f>SUM(R104:R105)</f>
        <v>0.062</v>
      </c>
      <c r="I104" s="702" t="s">
        <v>576</v>
      </c>
      <c r="J104" s="703">
        <v>0.00245</v>
      </c>
      <c r="K104" s="555" t="s">
        <v>577</v>
      </c>
      <c r="L104" s="571"/>
      <c r="M104" s="573">
        <v>0.05</v>
      </c>
      <c r="N104" s="704">
        <v>0.05</v>
      </c>
      <c r="O104" s="573">
        <v>0.05</v>
      </c>
      <c r="P104" s="573">
        <v>0.05</v>
      </c>
      <c r="Q104" s="514" t="s">
        <v>127</v>
      </c>
      <c r="R104" s="537">
        <v>0.031</v>
      </c>
      <c r="S104" s="574" t="s">
        <v>563</v>
      </c>
      <c r="T104" s="515">
        <v>5000</v>
      </c>
      <c r="U104" s="486">
        <v>5115</v>
      </c>
      <c r="V104" s="487">
        <v>5225</v>
      </c>
      <c r="W104" s="487">
        <v>5345</v>
      </c>
      <c r="X104" s="488">
        <v>5459</v>
      </c>
      <c r="Y104" s="705">
        <v>25000000</v>
      </c>
      <c r="Z104" s="592" t="s">
        <v>580</v>
      </c>
      <c r="AA104" s="592" t="s">
        <v>581</v>
      </c>
      <c r="AB104" s="592" t="s">
        <v>582</v>
      </c>
    </row>
    <row r="105" spans="2:28" s="42" customFormat="1" ht="49.5" customHeight="1" thickBot="1">
      <c r="B105" s="948"/>
      <c r="C105" s="1015"/>
      <c r="D105" s="997"/>
      <c r="E105" s="987"/>
      <c r="F105" s="956"/>
      <c r="G105" s="980"/>
      <c r="H105" s="1000"/>
      <c r="I105" s="706"/>
      <c r="J105" s="707"/>
      <c r="K105" s="641"/>
      <c r="L105" s="708"/>
      <c r="M105" s="646"/>
      <c r="N105" s="709"/>
      <c r="O105" s="646"/>
      <c r="P105" s="646"/>
      <c r="Q105" s="513" t="s">
        <v>128</v>
      </c>
      <c r="R105" s="538">
        <v>0.031</v>
      </c>
      <c r="S105" s="574" t="s">
        <v>564</v>
      </c>
      <c r="T105" s="508">
        <v>5000</v>
      </c>
      <c r="U105" s="503">
        <v>5000</v>
      </c>
      <c r="V105" s="504">
        <v>5000</v>
      </c>
      <c r="W105" s="504">
        <v>5000</v>
      </c>
      <c r="X105" s="505">
        <v>5000</v>
      </c>
      <c r="Y105" s="592" t="s">
        <v>583</v>
      </c>
      <c r="Z105" s="592" t="s">
        <v>584</v>
      </c>
      <c r="AA105" s="592" t="s">
        <v>584</v>
      </c>
      <c r="AB105" s="592" t="s">
        <v>584</v>
      </c>
    </row>
    <row r="106" spans="2:28" s="42" customFormat="1" ht="49.5" customHeight="1">
      <c r="B106" s="948"/>
      <c r="C106" s="1015"/>
      <c r="D106" s="997"/>
      <c r="E106" s="987"/>
      <c r="F106" s="956"/>
      <c r="G106" s="979" t="s">
        <v>129</v>
      </c>
      <c r="H106" s="999">
        <f>SUM(R106:R107)</f>
        <v>0.062</v>
      </c>
      <c r="I106" s="702"/>
      <c r="J106" s="710"/>
      <c r="K106" s="555"/>
      <c r="L106" s="711"/>
      <c r="M106" s="573"/>
      <c r="N106" s="573"/>
      <c r="O106" s="573"/>
      <c r="P106" s="573"/>
      <c r="Q106" s="539" t="s">
        <v>130</v>
      </c>
      <c r="R106" s="537">
        <v>0.031</v>
      </c>
      <c r="S106" s="574" t="s">
        <v>565</v>
      </c>
      <c r="T106" s="515">
        <v>400</v>
      </c>
      <c r="U106" s="486">
        <v>900</v>
      </c>
      <c r="V106" s="487">
        <v>1400</v>
      </c>
      <c r="W106" s="487">
        <v>1900</v>
      </c>
      <c r="X106" s="488">
        <v>2400</v>
      </c>
      <c r="Y106" s="592" t="s">
        <v>585</v>
      </c>
      <c r="Z106" s="592" t="s">
        <v>585</v>
      </c>
      <c r="AA106" s="592" t="s">
        <v>585</v>
      </c>
      <c r="AB106" s="592" t="s">
        <v>585</v>
      </c>
    </row>
    <row r="107" spans="2:28" s="42" customFormat="1" ht="49.5" customHeight="1" thickBot="1">
      <c r="B107" s="948"/>
      <c r="C107" s="1015"/>
      <c r="D107" s="997"/>
      <c r="E107" s="987"/>
      <c r="F107" s="956"/>
      <c r="G107" s="980"/>
      <c r="H107" s="1000"/>
      <c r="I107" s="680"/>
      <c r="J107" s="712"/>
      <c r="K107" s="641"/>
      <c r="L107" s="708"/>
      <c r="M107" s="646"/>
      <c r="N107" s="646"/>
      <c r="O107" s="646"/>
      <c r="P107" s="571"/>
      <c r="Q107" s="522" t="s">
        <v>131</v>
      </c>
      <c r="R107" s="538">
        <v>0.031</v>
      </c>
      <c r="S107" s="555" t="s">
        <v>566</v>
      </c>
      <c r="T107" s="489"/>
      <c r="U107" s="540">
        <v>140</v>
      </c>
      <c r="V107" s="541">
        <v>140</v>
      </c>
      <c r="W107" s="541">
        <v>140</v>
      </c>
      <c r="X107" s="542">
        <v>140</v>
      </c>
      <c r="Y107" s="592" t="s">
        <v>586</v>
      </c>
      <c r="Z107" s="592" t="s">
        <v>586</v>
      </c>
      <c r="AA107" s="592" t="s">
        <v>586</v>
      </c>
      <c r="AB107" s="713" t="s">
        <v>586</v>
      </c>
    </row>
    <row r="108" spans="2:28" s="42" customFormat="1" ht="49.5" customHeight="1" thickBot="1">
      <c r="B108" s="948"/>
      <c r="C108" s="1015"/>
      <c r="D108" s="997"/>
      <c r="E108" s="987"/>
      <c r="F108" s="956"/>
      <c r="G108" s="543" t="s">
        <v>132</v>
      </c>
      <c r="H108" s="544">
        <f>R108</f>
        <v>0.03</v>
      </c>
      <c r="I108" s="56"/>
      <c r="J108" s="56"/>
      <c r="K108" s="56"/>
      <c r="L108" s="56"/>
      <c r="M108" s="646"/>
      <c r="N108" s="646"/>
      <c r="O108" s="646"/>
      <c r="P108" s="646"/>
      <c r="Q108" s="483" t="s">
        <v>133</v>
      </c>
      <c r="R108" s="545">
        <v>0.03</v>
      </c>
      <c r="S108" s="684" t="s">
        <v>567</v>
      </c>
      <c r="T108" s="483"/>
      <c r="U108" s="546">
        <v>74</v>
      </c>
      <c r="V108" s="547">
        <v>74</v>
      </c>
      <c r="W108" s="547">
        <v>74</v>
      </c>
      <c r="X108" s="548">
        <v>74</v>
      </c>
      <c r="Y108" s="713" t="s">
        <v>587</v>
      </c>
      <c r="Z108" s="713" t="s">
        <v>587</v>
      </c>
      <c r="AA108" s="713" t="s">
        <v>587</v>
      </c>
      <c r="AB108" s="713" t="s">
        <v>587</v>
      </c>
    </row>
    <row r="109" spans="2:28" s="42" customFormat="1" ht="49.5" customHeight="1" thickBot="1">
      <c r="B109" s="948"/>
      <c r="C109" s="1015"/>
      <c r="D109" s="997"/>
      <c r="E109" s="987"/>
      <c r="F109" s="956"/>
      <c r="G109" s="979" t="s">
        <v>134</v>
      </c>
      <c r="H109" s="1002">
        <f>SUM(R109:R111)</f>
        <v>0.094</v>
      </c>
      <c r="I109" s="702"/>
      <c r="J109" s="702"/>
      <c r="K109" s="555"/>
      <c r="L109" s="573"/>
      <c r="M109" s="573"/>
      <c r="N109" s="573"/>
      <c r="O109" s="573"/>
      <c r="P109" s="573"/>
      <c r="Q109" s="549" t="s">
        <v>135</v>
      </c>
      <c r="R109" s="537">
        <f>0.094/3</f>
        <v>0.03133333333333333</v>
      </c>
      <c r="S109" s="574" t="s">
        <v>568</v>
      </c>
      <c r="T109" s="549"/>
      <c r="U109" s="550"/>
      <c r="V109" s="551">
        <v>1</v>
      </c>
      <c r="W109" s="551"/>
      <c r="X109" s="552"/>
      <c r="Y109" s="592"/>
      <c r="Z109" s="575">
        <v>108000</v>
      </c>
      <c r="AA109" s="592"/>
      <c r="AB109" s="592"/>
    </row>
    <row r="110" spans="2:28" s="42" customFormat="1" ht="49.5" customHeight="1" thickBot="1">
      <c r="B110" s="948"/>
      <c r="C110" s="1015"/>
      <c r="D110" s="997"/>
      <c r="E110" s="987"/>
      <c r="F110" s="956"/>
      <c r="G110" s="1001"/>
      <c r="H110" s="1003"/>
      <c r="I110" s="680"/>
      <c r="J110" s="680"/>
      <c r="K110" s="641"/>
      <c r="L110" s="714"/>
      <c r="M110" s="680"/>
      <c r="N110" s="680"/>
      <c r="O110" s="680"/>
      <c r="P110" s="680"/>
      <c r="Q110" s="553" t="s">
        <v>136</v>
      </c>
      <c r="R110" s="537">
        <f>0.094/3</f>
        <v>0.03133333333333333</v>
      </c>
      <c r="S110" s="684" t="s">
        <v>569</v>
      </c>
      <c r="T110" s="553"/>
      <c r="U110" s="554"/>
      <c r="V110" s="555">
        <v>1</v>
      </c>
      <c r="W110" s="555"/>
      <c r="X110" s="556"/>
      <c r="Y110" s="713"/>
      <c r="Z110" s="715">
        <v>108000</v>
      </c>
      <c r="AA110" s="713"/>
      <c r="AB110" s="713"/>
    </row>
    <row r="111" spans="2:28" s="42" customFormat="1" ht="49.5" customHeight="1" thickBot="1">
      <c r="B111" s="948"/>
      <c r="C111" s="1015"/>
      <c r="D111" s="997"/>
      <c r="E111" s="987"/>
      <c r="F111" s="956"/>
      <c r="G111" s="980"/>
      <c r="H111" s="1004"/>
      <c r="I111" s="702"/>
      <c r="J111" s="702"/>
      <c r="K111" s="555"/>
      <c r="L111" s="716"/>
      <c r="M111" s="702"/>
      <c r="N111" s="702"/>
      <c r="O111" s="702"/>
      <c r="P111" s="702"/>
      <c r="Q111" s="489" t="s">
        <v>137</v>
      </c>
      <c r="R111" s="537">
        <f>0.094/3</f>
        <v>0.03133333333333333</v>
      </c>
      <c r="S111" s="574" t="s">
        <v>570</v>
      </c>
      <c r="T111" s="489"/>
      <c r="U111" s="540">
        <v>6000</v>
      </c>
      <c r="V111" s="541">
        <v>6000</v>
      </c>
      <c r="W111" s="541">
        <v>6000</v>
      </c>
      <c r="X111" s="542">
        <v>6000</v>
      </c>
      <c r="Y111" s="592" t="s">
        <v>588</v>
      </c>
      <c r="Z111" s="592" t="s">
        <v>589</v>
      </c>
      <c r="AA111" s="592" t="s">
        <v>589</v>
      </c>
      <c r="AB111" s="592" t="s">
        <v>590</v>
      </c>
    </row>
    <row r="112" spans="2:28" s="42" customFormat="1" ht="49.5" customHeight="1">
      <c r="B112" s="948"/>
      <c r="C112" s="1015"/>
      <c r="D112" s="997"/>
      <c r="E112" s="987"/>
      <c r="F112" s="956"/>
      <c r="G112" s="979" t="s">
        <v>138</v>
      </c>
      <c r="H112" s="1002">
        <v>0.147</v>
      </c>
      <c r="I112" s="717" t="s">
        <v>578</v>
      </c>
      <c r="J112" s="703">
        <v>0.00245</v>
      </c>
      <c r="K112" s="718" t="s">
        <v>579</v>
      </c>
      <c r="L112" s="714"/>
      <c r="M112" s="656">
        <v>0.05</v>
      </c>
      <c r="N112" s="656">
        <v>0.2</v>
      </c>
      <c r="O112" s="656">
        <v>0.25</v>
      </c>
      <c r="P112" s="719"/>
      <c r="Q112" s="549" t="s">
        <v>139</v>
      </c>
      <c r="R112" s="537">
        <v>0.049</v>
      </c>
      <c r="S112" s="680" t="s">
        <v>571</v>
      </c>
      <c r="T112" s="557">
        <v>1375</v>
      </c>
      <c r="U112" s="558">
        <v>2043</v>
      </c>
      <c r="V112" s="559">
        <v>2711</v>
      </c>
      <c r="W112" s="559">
        <v>3379</v>
      </c>
      <c r="X112" s="560">
        <v>4047</v>
      </c>
      <c r="Y112" s="713" t="s">
        <v>591</v>
      </c>
      <c r="Z112" s="713" t="s">
        <v>591</v>
      </c>
      <c r="AA112" s="713" t="s">
        <v>591</v>
      </c>
      <c r="AB112" s="713" t="s">
        <v>591</v>
      </c>
    </row>
    <row r="113" spans="2:28" s="42" customFormat="1" ht="49.5" customHeight="1">
      <c r="B113" s="948"/>
      <c r="C113" s="1015"/>
      <c r="D113" s="997"/>
      <c r="E113" s="987"/>
      <c r="F113" s="956"/>
      <c r="G113" s="1001"/>
      <c r="H113" s="1003"/>
      <c r="I113" s="702"/>
      <c r="J113" s="702"/>
      <c r="K113" s="555"/>
      <c r="L113" s="716"/>
      <c r="M113" s="573"/>
      <c r="N113" s="573"/>
      <c r="O113" s="573"/>
      <c r="P113" s="573"/>
      <c r="Q113" s="553" t="s">
        <v>140</v>
      </c>
      <c r="R113" s="561">
        <v>0.049</v>
      </c>
      <c r="S113" s="574" t="s">
        <v>572</v>
      </c>
      <c r="T113" s="553"/>
      <c r="U113" s="554">
        <v>100</v>
      </c>
      <c r="V113" s="555">
        <v>100</v>
      </c>
      <c r="W113" s="555">
        <v>100</v>
      </c>
      <c r="X113" s="556">
        <v>100</v>
      </c>
      <c r="Y113" s="592" t="s">
        <v>592</v>
      </c>
      <c r="Z113" s="592" t="s">
        <v>592</v>
      </c>
      <c r="AA113" s="592" t="s">
        <v>592</v>
      </c>
      <c r="AB113" s="592" t="s">
        <v>592</v>
      </c>
    </row>
    <row r="114" spans="2:28" s="42" customFormat="1" ht="49.5" customHeight="1" thickBot="1">
      <c r="B114" s="948"/>
      <c r="C114" s="1015"/>
      <c r="D114" s="997"/>
      <c r="E114" s="987"/>
      <c r="F114" s="956"/>
      <c r="G114" s="980"/>
      <c r="H114" s="1004"/>
      <c r="I114" s="717"/>
      <c r="J114" s="720"/>
      <c r="K114" s="718"/>
      <c r="L114" s="714"/>
      <c r="M114" s="656"/>
      <c r="N114" s="656"/>
      <c r="O114" s="656"/>
      <c r="P114" s="719"/>
      <c r="Q114" s="489" t="s">
        <v>141</v>
      </c>
      <c r="R114" s="538">
        <v>0.049</v>
      </c>
      <c r="S114" s="721" t="s">
        <v>573</v>
      </c>
      <c r="T114" s="489">
        <v>125</v>
      </c>
      <c r="U114" s="540">
        <v>163</v>
      </c>
      <c r="V114" s="541">
        <v>201</v>
      </c>
      <c r="W114" s="541">
        <v>239</v>
      </c>
      <c r="X114" s="542">
        <v>277</v>
      </c>
      <c r="Y114" s="722" t="s">
        <v>593</v>
      </c>
      <c r="Z114" s="722" t="s">
        <v>593</v>
      </c>
      <c r="AA114" s="722" t="s">
        <v>593</v>
      </c>
      <c r="AB114" s="722" t="s">
        <v>593</v>
      </c>
    </row>
    <row r="115" spans="2:28" s="42" customFormat="1" ht="49.5" customHeight="1">
      <c r="B115" s="948"/>
      <c r="C115" s="1015"/>
      <c r="D115" s="997"/>
      <c r="E115" s="987"/>
      <c r="F115" s="956"/>
      <c r="G115" s="979" t="s">
        <v>142</v>
      </c>
      <c r="H115" s="958">
        <v>0.098</v>
      </c>
      <c r="I115" s="702"/>
      <c r="J115" s="702"/>
      <c r="K115" s="555"/>
      <c r="L115" s="716"/>
      <c r="M115" s="573"/>
      <c r="N115" s="573"/>
      <c r="O115" s="573"/>
      <c r="P115" s="573"/>
      <c r="Q115" s="539" t="s">
        <v>143</v>
      </c>
      <c r="R115" s="562">
        <v>0.049</v>
      </c>
      <c r="S115" s="574" t="s">
        <v>574</v>
      </c>
      <c r="T115" s="549"/>
      <c r="U115" s="563">
        <v>125</v>
      </c>
      <c r="V115" s="564">
        <v>125</v>
      </c>
      <c r="W115" s="564">
        <v>125</v>
      </c>
      <c r="X115" s="565">
        <v>125</v>
      </c>
      <c r="Y115" s="592" t="s">
        <v>594</v>
      </c>
      <c r="Z115" s="592" t="s">
        <v>594</v>
      </c>
      <c r="AA115" s="592" t="s">
        <v>594</v>
      </c>
      <c r="AB115" s="592" t="s">
        <v>594</v>
      </c>
    </row>
    <row r="116" spans="2:28" s="42" customFormat="1" ht="49.5" customHeight="1" thickBot="1">
      <c r="B116" s="948"/>
      <c r="C116" s="1015"/>
      <c r="D116" s="998"/>
      <c r="E116" s="988"/>
      <c r="F116" s="957"/>
      <c r="G116" s="980"/>
      <c r="H116" s="959"/>
      <c r="I116" s="723"/>
      <c r="J116" s="724"/>
      <c r="K116" s="725"/>
      <c r="L116" s="714"/>
      <c r="M116" s="719"/>
      <c r="N116" s="656"/>
      <c r="O116" s="656"/>
      <c r="P116" s="719"/>
      <c r="Q116" s="522" t="s">
        <v>144</v>
      </c>
      <c r="R116" s="566">
        <v>0.049</v>
      </c>
      <c r="S116" s="721" t="s">
        <v>575</v>
      </c>
      <c r="T116" s="489"/>
      <c r="U116" s="567">
        <v>1</v>
      </c>
      <c r="V116" s="568">
        <v>1</v>
      </c>
      <c r="W116" s="568">
        <v>1</v>
      </c>
      <c r="X116" s="569">
        <v>1</v>
      </c>
      <c r="Y116" s="714"/>
      <c r="Z116" s="714"/>
      <c r="AA116" s="714"/>
      <c r="AB116" s="726"/>
    </row>
    <row r="117" spans="2:28" s="42" customFormat="1" ht="49.5" customHeight="1">
      <c r="B117" s="948"/>
      <c r="C117" s="1015"/>
      <c r="D117" s="949" t="s">
        <v>306</v>
      </c>
      <c r="E117" s="950"/>
      <c r="F117" s="955">
        <f>SUM(H117:H128)</f>
        <v>0.26</v>
      </c>
      <c r="G117" s="986" t="s">
        <v>145</v>
      </c>
      <c r="H117" s="989">
        <v>0.065</v>
      </c>
      <c r="I117" s="570"/>
      <c r="J117" s="571"/>
      <c r="K117" s="555"/>
      <c r="L117" s="572"/>
      <c r="M117" s="573"/>
      <c r="N117" s="573"/>
      <c r="O117" s="573"/>
      <c r="P117" s="573"/>
      <c r="Q117" s="549" t="s">
        <v>146</v>
      </c>
      <c r="R117" s="549">
        <v>0.017</v>
      </c>
      <c r="S117" s="574" t="s">
        <v>544</v>
      </c>
      <c r="T117" s="514"/>
      <c r="U117" s="550">
        <v>1</v>
      </c>
      <c r="V117" s="551">
        <v>1</v>
      </c>
      <c r="W117" s="551">
        <v>1</v>
      </c>
      <c r="X117" s="552">
        <v>1</v>
      </c>
      <c r="Y117" s="575">
        <v>20000000</v>
      </c>
      <c r="Z117" s="571">
        <f>(Y117*1.05)</f>
        <v>21000000</v>
      </c>
      <c r="AA117" s="571">
        <f>(Z117*1.05)</f>
        <v>22050000</v>
      </c>
      <c r="AB117" s="571">
        <f>(AA117*1.05)</f>
        <v>23152500</v>
      </c>
    </row>
    <row r="118" spans="2:28" s="42" customFormat="1" ht="49.5" customHeight="1">
      <c r="B118" s="948"/>
      <c r="C118" s="1015"/>
      <c r="D118" s="951"/>
      <c r="E118" s="952"/>
      <c r="F118" s="956"/>
      <c r="G118" s="987"/>
      <c r="H118" s="990"/>
      <c r="I118" s="570"/>
      <c r="J118" s="571"/>
      <c r="K118" s="555"/>
      <c r="L118" s="572"/>
      <c r="M118" s="573"/>
      <c r="N118" s="573"/>
      <c r="O118" s="573"/>
      <c r="P118" s="573"/>
      <c r="Q118" s="553" t="s">
        <v>147</v>
      </c>
      <c r="R118" s="553">
        <v>0.016</v>
      </c>
      <c r="S118" s="574" t="s">
        <v>545</v>
      </c>
      <c r="T118" s="518"/>
      <c r="U118" s="554">
        <v>1</v>
      </c>
      <c r="V118" s="555">
        <v>1</v>
      </c>
      <c r="W118" s="555">
        <v>1</v>
      </c>
      <c r="X118" s="556">
        <v>1</v>
      </c>
      <c r="Y118" s="575">
        <v>5000</v>
      </c>
      <c r="Z118" s="571">
        <v>50000</v>
      </c>
      <c r="AA118" s="576">
        <v>5000</v>
      </c>
      <c r="AB118" s="576">
        <v>5000</v>
      </c>
    </row>
    <row r="119" spans="2:28" s="42" customFormat="1" ht="49.5" customHeight="1">
      <c r="B119" s="948"/>
      <c r="C119" s="1015"/>
      <c r="D119" s="951"/>
      <c r="E119" s="952"/>
      <c r="F119" s="956"/>
      <c r="G119" s="987"/>
      <c r="H119" s="990"/>
      <c r="I119" s="570"/>
      <c r="J119" s="571"/>
      <c r="K119" s="555"/>
      <c r="L119" s="572"/>
      <c r="M119" s="573"/>
      <c r="N119" s="573"/>
      <c r="O119" s="573"/>
      <c r="P119" s="573"/>
      <c r="Q119" s="553" t="s">
        <v>148</v>
      </c>
      <c r="R119" s="553">
        <v>0.016</v>
      </c>
      <c r="S119" s="574" t="s">
        <v>546</v>
      </c>
      <c r="T119" s="518"/>
      <c r="U119" s="554"/>
      <c r="V119" s="555"/>
      <c r="W119" s="555"/>
      <c r="X119" s="556">
        <v>1</v>
      </c>
      <c r="Y119" s="575"/>
      <c r="Z119" s="571"/>
      <c r="AA119" s="571"/>
      <c r="AB119" s="571"/>
    </row>
    <row r="120" spans="2:28" s="42" customFormat="1" ht="49.5" customHeight="1" thickBot="1">
      <c r="B120" s="948"/>
      <c r="C120" s="1015"/>
      <c r="D120" s="951"/>
      <c r="E120" s="952"/>
      <c r="F120" s="956"/>
      <c r="G120" s="988"/>
      <c r="H120" s="990"/>
      <c r="I120" s="577"/>
      <c r="J120" s="577"/>
      <c r="K120" s="555"/>
      <c r="L120" s="578"/>
      <c r="M120" s="579"/>
      <c r="N120" s="579"/>
      <c r="O120" s="579"/>
      <c r="P120" s="579"/>
      <c r="Q120" s="489" t="s">
        <v>149</v>
      </c>
      <c r="R120" s="489">
        <v>0.016</v>
      </c>
      <c r="S120" s="574" t="s">
        <v>547</v>
      </c>
      <c r="T120" s="513"/>
      <c r="U120" s="580">
        <v>1</v>
      </c>
      <c r="V120" s="568">
        <v>1</v>
      </c>
      <c r="W120" s="568">
        <v>1</v>
      </c>
      <c r="X120" s="569">
        <v>1</v>
      </c>
      <c r="Y120" s="581">
        <v>22400000</v>
      </c>
      <c r="Z120" s="582">
        <f aca="true" t="shared" si="0" ref="Z120:AB126">(Y120*1.05)</f>
        <v>23520000</v>
      </c>
      <c r="AA120" s="582">
        <f t="shared" si="0"/>
        <v>24696000</v>
      </c>
      <c r="AB120" s="582">
        <f t="shared" si="0"/>
        <v>25930800</v>
      </c>
    </row>
    <row r="121" spans="2:28" s="42" customFormat="1" ht="49.5" customHeight="1" thickBot="1">
      <c r="B121" s="948"/>
      <c r="C121" s="1015"/>
      <c r="D121" s="951"/>
      <c r="E121" s="952"/>
      <c r="F121" s="956"/>
      <c r="G121" s="583" t="s">
        <v>150</v>
      </c>
      <c r="H121" s="584">
        <v>0.065</v>
      </c>
      <c r="I121" s="570"/>
      <c r="J121" s="571"/>
      <c r="K121" s="585"/>
      <c r="L121" s="571"/>
      <c r="M121" s="586"/>
      <c r="N121" s="586"/>
      <c r="O121" s="586"/>
      <c r="P121" s="586"/>
      <c r="Q121" s="483" t="s">
        <v>151</v>
      </c>
      <c r="R121" s="587">
        <v>0.065</v>
      </c>
      <c r="S121" s="570" t="s">
        <v>548</v>
      </c>
      <c r="T121" s="588" t="s">
        <v>4</v>
      </c>
      <c r="U121" s="589">
        <v>2</v>
      </c>
      <c r="V121" s="590">
        <v>2</v>
      </c>
      <c r="W121" s="590">
        <v>3</v>
      </c>
      <c r="X121" s="591">
        <v>3</v>
      </c>
      <c r="Y121" s="592">
        <v>0</v>
      </c>
      <c r="Z121" s="571">
        <f t="shared" si="0"/>
        <v>0</v>
      </c>
      <c r="AA121" s="571">
        <f t="shared" si="0"/>
        <v>0</v>
      </c>
      <c r="AB121" s="571">
        <f t="shared" si="0"/>
        <v>0</v>
      </c>
    </row>
    <row r="122" spans="2:28" s="42" customFormat="1" ht="49.5" customHeight="1">
      <c r="B122" s="948"/>
      <c r="C122" s="1015"/>
      <c r="D122" s="951"/>
      <c r="E122" s="952"/>
      <c r="F122" s="956"/>
      <c r="G122" s="593" t="s">
        <v>152</v>
      </c>
      <c r="H122" s="991">
        <f>SUM(R122:R125)</f>
        <v>0.065</v>
      </c>
      <c r="I122" s="570" t="s">
        <v>555</v>
      </c>
      <c r="J122" s="571">
        <v>0.065</v>
      </c>
      <c r="K122" s="585" t="s">
        <v>556</v>
      </c>
      <c r="L122" s="571">
        <v>0.065</v>
      </c>
      <c r="M122" s="571" t="s">
        <v>557</v>
      </c>
      <c r="N122" s="571" t="s">
        <v>557</v>
      </c>
      <c r="O122" s="573">
        <v>0.35</v>
      </c>
      <c r="P122" s="573">
        <v>0.4</v>
      </c>
      <c r="Q122" s="549" t="s">
        <v>153</v>
      </c>
      <c r="R122" s="549">
        <v>0.017</v>
      </c>
      <c r="S122" s="570" t="s">
        <v>549</v>
      </c>
      <c r="T122" s="514" t="s">
        <v>4</v>
      </c>
      <c r="U122" s="550">
        <v>25</v>
      </c>
      <c r="V122" s="551">
        <v>25</v>
      </c>
      <c r="W122" s="551">
        <v>75</v>
      </c>
      <c r="X122" s="552">
        <v>75</v>
      </c>
      <c r="Y122" s="592">
        <v>8000000</v>
      </c>
      <c r="Z122" s="571">
        <f t="shared" si="0"/>
        <v>8400000</v>
      </c>
      <c r="AA122" s="571">
        <f t="shared" si="0"/>
        <v>8820000</v>
      </c>
      <c r="AB122" s="571">
        <f t="shared" si="0"/>
        <v>9261000</v>
      </c>
    </row>
    <row r="123" spans="2:28" s="42" customFormat="1" ht="49.5" customHeight="1">
      <c r="B123" s="948"/>
      <c r="C123" s="1015"/>
      <c r="D123" s="951"/>
      <c r="E123" s="952"/>
      <c r="F123" s="956"/>
      <c r="G123" s="594"/>
      <c r="H123" s="992"/>
      <c r="I123" s="577"/>
      <c r="J123" s="577"/>
      <c r="K123" s="555"/>
      <c r="L123" s="578"/>
      <c r="M123" s="579"/>
      <c r="N123" s="579"/>
      <c r="O123" s="579"/>
      <c r="P123" s="579"/>
      <c r="Q123" s="553" t="s">
        <v>154</v>
      </c>
      <c r="R123" s="553">
        <v>0.016</v>
      </c>
      <c r="S123" s="570" t="s">
        <v>550</v>
      </c>
      <c r="T123" s="518"/>
      <c r="U123" s="554">
        <v>3</v>
      </c>
      <c r="V123" s="555">
        <v>3</v>
      </c>
      <c r="W123" s="555">
        <v>3</v>
      </c>
      <c r="X123" s="556">
        <v>3</v>
      </c>
      <c r="Y123" s="595">
        <v>210000000</v>
      </c>
      <c r="Z123" s="595">
        <f t="shared" si="0"/>
        <v>220500000</v>
      </c>
      <c r="AA123" s="595">
        <f t="shared" si="0"/>
        <v>231525000</v>
      </c>
      <c r="AB123" s="595">
        <f t="shared" si="0"/>
        <v>243101250</v>
      </c>
    </row>
    <row r="124" spans="2:28" s="42" customFormat="1" ht="49.5" customHeight="1" thickBot="1">
      <c r="B124" s="948"/>
      <c r="C124" s="1015"/>
      <c r="D124" s="951"/>
      <c r="E124" s="952"/>
      <c r="F124" s="956"/>
      <c r="G124" s="594"/>
      <c r="H124" s="992"/>
      <c r="I124" s="577"/>
      <c r="J124" s="577"/>
      <c r="K124" s="555"/>
      <c r="L124" s="578"/>
      <c r="M124" s="579"/>
      <c r="N124" s="579"/>
      <c r="O124" s="579"/>
      <c r="P124" s="579"/>
      <c r="Q124" s="553" t="s">
        <v>155</v>
      </c>
      <c r="R124" s="596">
        <v>0.016</v>
      </c>
      <c r="S124" s="570" t="s">
        <v>551</v>
      </c>
      <c r="T124" s="518"/>
      <c r="U124" s="554">
        <v>100</v>
      </c>
      <c r="V124" s="555">
        <v>100</v>
      </c>
      <c r="W124" s="555">
        <v>100</v>
      </c>
      <c r="X124" s="556">
        <v>100</v>
      </c>
      <c r="Y124" s="595">
        <v>83046000</v>
      </c>
      <c r="Z124" s="595">
        <f t="shared" si="0"/>
        <v>87198300</v>
      </c>
      <c r="AA124" s="595">
        <f t="shared" si="0"/>
        <v>91558215</v>
      </c>
      <c r="AB124" s="595">
        <f t="shared" si="0"/>
        <v>96136125.75</v>
      </c>
    </row>
    <row r="125" spans="2:28" s="42" customFormat="1" ht="49.5" customHeight="1" thickBot="1">
      <c r="B125" s="948"/>
      <c r="C125" s="1015"/>
      <c r="D125" s="951"/>
      <c r="E125" s="952"/>
      <c r="F125" s="956"/>
      <c r="G125" s="597"/>
      <c r="H125" s="992"/>
      <c r="I125" s="570"/>
      <c r="J125" s="571"/>
      <c r="K125" s="555"/>
      <c r="L125" s="571"/>
      <c r="M125" s="586"/>
      <c r="N125" s="586"/>
      <c r="O125" s="586"/>
      <c r="P125" s="586"/>
      <c r="Q125" s="489" t="s">
        <v>156</v>
      </c>
      <c r="R125" s="483">
        <v>0.016</v>
      </c>
      <c r="S125" s="585" t="s">
        <v>552</v>
      </c>
      <c r="T125" s="522"/>
      <c r="U125" s="580"/>
      <c r="V125" s="568">
        <v>1200</v>
      </c>
      <c r="W125" s="555">
        <v>1200</v>
      </c>
      <c r="X125" s="556">
        <v>1200</v>
      </c>
      <c r="Y125" s="571">
        <v>0</v>
      </c>
      <c r="Z125" s="571">
        <f t="shared" si="0"/>
        <v>0</v>
      </c>
      <c r="AA125" s="571">
        <f t="shared" si="0"/>
        <v>0</v>
      </c>
      <c r="AB125" s="571">
        <f t="shared" si="0"/>
        <v>0</v>
      </c>
    </row>
    <row r="126" spans="2:28" s="42" customFormat="1" ht="49.5" customHeight="1">
      <c r="B126" s="948"/>
      <c r="C126" s="1015"/>
      <c r="D126" s="951"/>
      <c r="E126" s="952"/>
      <c r="F126" s="956"/>
      <c r="G126" s="976" t="s">
        <v>157</v>
      </c>
      <c r="H126" s="993">
        <f>SUM(R126:R128)</f>
        <v>0.065</v>
      </c>
      <c r="I126" s="570" t="s">
        <v>558</v>
      </c>
      <c r="J126" s="571">
        <v>0.065</v>
      </c>
      <c r="K126" s="570" t="s">
        <v>559</v>
      </c>
      <c r="L126" s="571">
        <v>0.065</v>
      </c>
      <c r="M126" s="573">
        <v>0.05</v>
      </c>
      <c r="N126" s="573">
        <v>0.1</v>
      </c>
      <c r="O126" s="573">
        <v>0.15</v>
      </c>
      <c r="P126" s="573">
        <v>0.2</v>
      </c>
      <c r="Q126" s="514" t="s">
        <v>158</v>
      </c>
      <c r="R126" s="514">
        <v>0.02</v>
      </c>
      <c r="S126" s="585" t="s">
        <v>553</v>
      </c>
      <c r="T126" s="549">
        <v>1</v>
      </c>
      <c r="U126" s="598">
        <v>1</v>
      </c>
      <c r="V126" s="551">
        <v>1</v>
      </c>
      <c r="W126" s="551">
        <v>1</v>
      </c>
      <c r="X126" s="552">
        <v>1</v>
      </c>
      <c r="Y126" s="595">
        <v>5000000</v>
      </c>
      <c r="Z126" s="595">
        <f t="shared" si="0"/>
        <v>5250000</v>
      </c>
      <c r="AA126" s="595">
        <f t="shared" si="0"/>
        <v>5512500</v>
      </c>
      <c r="AB126" s="595">
        <f t="shared" si="0"/>
        <v>5788125</v>
      </c>
    </row>
    <row r="127" spans="2:28" s="42" customFormat="1" ht="49.5" customHeight="1">
      <c r="B127" s="948"/>
      <c r="C127" s="1015"/>
      <c r="D127" s="951"/>
      <c r="E127" s="952"/>
      <c r="F127" s="956"/>
      <c r="G127" s="977"/>
      <c r="H127" s="994"/>
      <c r="I127" s="585"/>
      <c r="J127" s="571"/>
      <c r="K127" s="585"/>
      <c r="L127" s="572"/>
      <c r="M127" s="571"/>
      <c r="N127" s="571"/>
      <c r="O127" s="573"/>
      <c r="P127" s="571"/>
      <c r="Q127" s="518" t="s">
        <v>159</v>
      </c>
      <c r="R127" s="518">
        <v>0.022</v>
      </c>
      <c r="S127" s="570" t="s">
        <v>554</v>
      </c>
      <c r="T127" s="553" t="s">
        <v>4</v>
      </c>
      <c r="U127" s="599"/>
      <c r="V127" s="555"/>
      <c r="W127" s="555"/>
      <c r="X127" s="556">
        <v>1</v>
      </c>
      <c r="Y127" s="571"/>
      <c r="Z127" s="571"/>
      <c r="AA127" s="571"/>
      <c r="AB127" s="600">
        <v>21550625</v>
      </c>
    </row>
    <row r="128" spans="2:28" s="42" customFormat="1" ht="49.5" customHeight="1" thickBot="1">
      <c r="B128" s="948"/>
      <c r="C128" s="1015"/>
      <c r="D128" s="953"/>
      <c r="E128" s="954"/>
      <c r="F128" s="957"/>
      <c r="G128" s="978"/>
      <c r="H128" s="995"/>
      <c r="I128" s="570"/>
      <c r="J128" s="601"/>
      <c r="K128" s="585"/>
      <c r="L128" s="572"/>
      <c r="M128" s="571"/>
      <c r="N128" s="571"/>
      <c r="O128" s="571"/>
      <c r="P128" s="571"/>
      <c r="Q128" s="522" t="s">
        <v>160</v>
      </c>
      <c r="R128" s="522">
        <v>0.023</v>
      </c>
      <c r="S128" s="570" t="s">
        <v>161</v>
      </c>
      <c r="T128" s="596"/>
      <c r="U128" s="567"/>
      <c r="V128" s="568">
        <v>1</v>
      </c>
      <c r="W128" s="568"/>
      <c r="X128" s="569"/>
      <c r="Y128" s="571"/>
      <c r="Z128" s="571">
        <v>3000</v>
      </c>
      <c r="AA128" s="571">
        <f>(Z128*1.05)</f>
        <v>3150</v>
      </c>
      <c r="AB128" s="571">
        <f>(AA128*1.05)</f>
        <v>3307.5</v>
      </c>
    </row>
    <row r="129" spans="2:28" s="42" customFormat="1" ht="89.25" customHeight="1" thickBot="1">
      <c r="B129" s="948"/>
      <c r="C129" s="1015"/>
      <c r="D129" s="949" t="s">
        <v>305</v>
      </c>
      <c r="E129" s="950"/>
      <c r="F129" s="955">
        <f>SUM(H129:H136)</f>
        <v>0.402</v>
      </c>
      <c r="G129" s="513" t="s">
        <v>259</v>
      </c>
      <c r="H129" s="602">
        <f>SUM(R129)</f>
        <v>0.049</v>
      </c>
      <c r="I129" s="603" t="s">
        <v>595</v>
      </c>
      <c r="J129" s="604">
        <v>0.0004</v>
      </c>
      <c r="K129" s="603" t="s">
        <v>596</v>
      </c>
      <c r="L129" s="605">
        <v>0.15</v>
      </c>
      <c r="M129" s="605" t="s">
        <v>597</v>
      </c>
      <c r="N129" s="606">
        <v>0.2</v>
      </c>
      <c r="O129" s="606" t="s">
        <v>598</v>
      </c>
      <c r="P129" s="606">
        <v>0.25</v>
      </c>
      <c r="Q129" s="483" t="s">
        <v>260</v>
      </c>
      <c r="R129" s="483">
        <v>0.049</v>
      </c>
      <c r="S129" s="607" t="s">
        <v>599</v>
      </c>
      <c r="T129" s="483">
        <v>59</v>
      </c>
      <c r="U129" s="608">
        <v>60</v>
      </c>
      <c r="V129" s="609">
        <v>63</v>
      </c>
      <c r="W129" s="609">
        <v>65</v>
      </c>
      <c r="X129" s="610">
        <v>68</v>
      </c>
      <c r="Y129" s="611">
        <v>110</v>
      </c>
      <c r="Z129" s="611">
        <v>160</v>
      </c>
      <c r="AA129" s="611">
        <v>160</v>
      </c>
      <c r="AB129" s="611">
        <v>100</v>
      </c>
    </row>
    <row r="130" spans="2:28" s="42" customFormat="1" ht="49.5" customHeight="1">
      <c r="B130" s="948"/>
      <c r="C130" s="1015"/>
      <c r="D130" s="951"/>
      <c r="E130" s="952"/>
      <c r="F130" s="956"/>
      <c r="G130" s="976" t="s">
        <v>261</v>
      </c>
      <c r="H130" s="981">
        <f>SUM(R130:R132)</f>
        <v>0.14700000000000002</v>
      </c>
      <c r="I130" s="603"/>
      <c r="J130" s="612"/>
      <c r="K130" s="603"/>
      <c r="L130" s="605"/>
      <c r="M130" s="605"/>
      <c r="N130" s="606"/>
      <c r="O130" s="606"/>
      <c r="P130" s="606"/>
      <c r="Q130" s="549" t="s">
        <v>262</v>
      </c>
      <c r="R130" s="613">
        <v>0.049</v>
      </c>
      <c r="S130" s="607" t="s">
        <v>600</v>
      </c>
      <c r="T130" s="549"/>
      <c r="U130" s="550">
        <v>40</v>
      </c>
      <c r="V130" s="551">
        <v>40</v>
      </c>
      <c r="W130" s="551">
        <v>40</v>
      </c>
      <c r="X130" s="552">
        <v>40</v>
      </c>
      <c r="Y130" s="611">
        <v>12</v>
      </c>
      <c r="Z130" s="611">
        <v>18</v>
      </c>
      <c r="AA130" s="611">
        <v>18</v>
      </c>
      <c r="AB130" s="611">
        <v>18</v>
      </c>
    </row>
    <row r="131" spans="2:28" s="42" customFormat="1" ht="49.5" customHeight="1">
      <c r="B131" s="948"/>
      <c r="C131" s="1015"/>
      <c r="D131" s="951"/>
      <c r="E131" s="952"/>
      <c r="F131" s="956"/>
      <c r="G131" s="977"/>
      <c r="H131" s="982"/>
      <c r="I131" s="603"/>
      <c r="J131" s="614"/>
      <c r="K131" s="603"/>
      <c r="L131" s="605"/>
      <c r="M131" s="605"/>
      <c r="N131" s="606"/>
      <c r="O131" s="606"/>
      <c r="P131" s="606"/>
      <c r="Q131" s="553" t="s">
        <v>263</v>
      </c>
      <c r="R131" s="615">
        <v>0.049</v>
      </c>
      <c r="S131" s="607" t="s">
        <v>600</v>
      </c>
      <c r="T131" s="553"/>
      <c r="U131" s="554">
        <v>3</v>
      </c>
      <c r="V131" s="555">
        <v>3</v>
      </c>
      <c r="W131" s="555">
        <v>3</v>
      </c>
      <c r="X131" s="556">
        <v>3</v>
      </c>
      <c r="Y131" s="611">
        <v>27.25</v>
      </c>
      <c r="Z131" s="611">
        <v>27.25</v>
      </c>
      <c r="AA131" s="611">
        <v>27.5</v>
      </c>
      <c r="AB131" s="611">
        <v>27.5</v>
      </c>
    </row>
    <row r="132" spans="2:28" s="42" customFormat="1" ht="49.5" customHeight="1" thickBot="1">
      <c r="B132" s="948"/>
      <c r="C132" s="1015"/>
      <c r="D132" s="951"/>
      <c r="E132" s="952"/>
      <c r="F132" s="956"/>
      <c r="G132" s="978"/>
      <c r="H132" s="983"/>
      <c r="I132" s="603"/>
      <c r="J132" s="614"/>
      <c r="K132" s="616"/>
      <c r="L132" s="605"/>
      <c r="M132" s="605"/>
      <c r="N132" s="606"/>
      <c r="O132" s="606"/>
      <c r="P132" s="606"/>
      <c r="Q132" s="489" t="s">
        <v>264</v>
      </c>
      <c r="R132" s="617">
        <v>0.049</v>
      </c>
      <c r="S132" s="607" t="s">
        <v>600</v>
      </c>
      <c r="T132" s="489"/>
      <c r="U132" s="540">
        <v>10</v>
      </c>
      <c r="V132" s="541">
        <v>10</v>
      </c>
      <c r="W132" s="541">
        <v>5</v>
      </c>
      <c r="X132" s="542">
        <v>5</v>
      </c>
      <c r="Y132" s="611">
        <v>12</v>
      </c>
      <c r="Z132" s="611">
        <v>18</v>
      </c>
      <c r="AA132" s="611">
        <v>18</v>
      </c>
      <c r="AB132" s="611">
        <v>18</v>
      </c>
    </row>
    <row r="133" spans="2:28" s="42" customFormat="1" ht="49.5" customHeight="1">
      <c r="B133" s="948"/>
      <c r="C133" s="1015"/>
      <c r="D133" s="951"/>
      <c r="E133" s="952"/>
      <c r="F133" s="956"/>
      <c r="G133" s="976" t="s">
        <v>265</v>
      </c>
      <c r="H133" s="984">
        <f>SUM(R133:R134)</f>
        <v>0.098</v>
      </c>
      <c r="I133" s="603"/>
      <c r="J133" s="612"/>
      <c r="K133" s="616"/>
      <c r="L133" s="605"/>
      <c r="M133" s="618"/>
      <c r="N133" s="611"/>
      <c r="O133" s="611"/>
      <c r="P133" s="611"/>
      <c r="Q133" s="549" t="s">
        <v>266</v>
      </c>
      <c r="R133" s="549">
        <v>0.049</v>
      </c>
      <c r="S133" s="607" t="s">
        <v>601</v>
      </c>
      <c r="T133" s="549"/>
      <c r="U133" s="550">
        <v>540</v>
      </c>
      <c r="V133" s="551">
        <v>540</v>
      </c>
      <c r="W133" s="551">
        <v>540</v>
      </c>
      <c r="X133" s="552">
        <v>540</v>
      </c>
      <c r="Y133" s="611">
        <v>60</v>
      </c>
      <c r="Z133" s="611">
        <v>80</v>
      </c>
      <c r="AA133" s="611">
        <v>80</v>
      </c>
      <c r="AB133" s="611">
        <v>80</v>
      </c>
    </row>
    <row r="134" spans="2:28" s="42" customFormat="1" ht="49.5" customHeight="1" thickBot="1">
      <c r="B134" s="948"/>
      <c r="C134" s="1015"/>
      <c r="D134" s="951"/>
      <c r="E134" s="952"/>
      <c r="F134" s="956"/>
      <c r="G134" s="978"/>
      <c r="H134" s="985"/>
      <c r="I134" s="603"/>
      <c r="J134" s="612"/>
      <c r="K134" s="616"/>
      <c r="L134" s="619"/>
      <c r="M134" s="618"/>
      <c r="N134" s="611"/>
      <c r="O134" s="611"/>
      <c r="P134" s="611"/>
      <c r="Q134" s="489" t="s">
        <v>267</v>
      </c>
      <c r="R134" s="489">
        <v>0.049</v>
      </c>
      <c r="S134" s="607" t="s">
        <v>602</v>
      </c>
      <c r="T134" s="620"/>
      <c r="U134" s="621">
        <v>180</v>
      </c>
      <c r="V134" s="622">
        <v>180</v>
      </c>
      <c r="W134" s="622">
        <v>180</v>
      </c>
      <c r="X134" s="623">
        <v>180</v>
      </c>
      <c r="Y134" s="611">
        <v>40</v>
      </c>
      <c r="Z134" s="611">
        <v>65</v>
      </c>
      <c r="AA134" s="611">
        <v>70</v>
      </c>
      <c r="AB134" s="611">
        <v>44</v>
      </c>
    </row>
    <row r="135" spans="2:28" s="42" customFormat="1" ht="49.5" customHeight="1" thickBot="1">
      <c r="B135" s="948"/>
      <c r="C135" s="1015"/>
      <c r="D135" s="951"/>
      <c r="E135" s="952"/>
      <c r="F135" s="956"/>
      <c r="G135" s="513" t="s">
        <v>268</v>
      </c>
      <c r="H135" s="513">
        <f>SUM(R135)</f>
        <v>0.049</v>
      </c>
      <c r="I135" s="603"/>
      <c r="J135" s="619"/>
      <c r="K135" s="603"/>
      <c r="L135" s="624"/>
      <c r="M135" s="624"/>
      <c r="N135" s="624"/>
      <c r="O135" s="624"/>
      <c r="P135" s="624"/>
      <c r="Q135" s="483" t="s">
        <v>269</v>
      </c>
      <c r="R135" s="587">
        <v>0.049</v>
      </c>
      <c r="S135" s="607" t="s">
        <v>603</v>
      </c>
      <c r="T135" s="483"/>
      <c r="U135" s="563">
        <v>42</v>
      </c>
      <c r="V135" s="564">
        <v>42</v>
      </c>
      <c r="W135" s="564">
        <v>42</v>
      </c>
      <c r="X135" s="565">
        <v>42</v>
      </c>
      <c r="Y135" s="611">
        <v>40</v>
      </c>
      <c r="Z135" s="611">
        <v>60</v>
      </c>
      <c r="AA135" s="611">
        <v>60</v>
      </c>
      <c r="AB135" s="611">
        <v>59</v>
      </c>
    </row>
    <row r="136" spans="2:28" s="42" customFormat="1" ht="49.5" customHeight="1" thickBot="1">
      <c r="B136" s="948"/>
      <c r="C136" s="1015"/>
      <c r="D136" s="953"/>
      <c r="E136" s="954"/>
      <c r="F136" s="957"/>
      <c r="G136" s="513" t="s">
        <v>270</v>
      </c>
      <c r="H136" s="513">
        <f>SUM(R136)</f>
        <v>0.059000000000000004</v>
      </c>
      <c r="I136" s="603"/>
      <c r="J136" s="619"/>
      <c r="K136" s="603"/>
      <c r="L136" s="625"/>
      <c r="M136" s="625"/>
      <c r="N136" s="625"/>
      <c r="O136" s="625"/>
      <c r="P136" s="625"/>
      <c r="Q136" s="626" t="s">
        <v>271</v>
      </c>
      <c r="R136" s="627">
        <f>0.049+0.01</f>
        <v>0.059000000000000004</v>
      </c>
      <c r="S136" s="607" t="s">
        <v>604</v>
      </c>
      <c r="T136" s="627"/>
      <c r="U136" s="567">
        <v>13</v>
      </c>
      <c r="V136" s="568">
        <v>13</v>
      </c>
      <c r="W136" s="568">
        <v>13</v>
      </c>
      <c r="X136" s="569">
        <v>16</v>
      </c>
      <c r="Y136" s="611">
        <v>27</v>
      </c>
      <c r="Z136" s="611">
        <v>27</v>
      </c>
      <c r="AA136" s="611">
        <v>28</v>
      </c>
      <c r="AB136" s="611">
        <v>27</v>
      </c>
    </row>
    <row r="137" spans="2:28" s="42" customFormat="1" ht="49.5" customHeight="1">
      <c r="B137" s="948"/>
      <c r="C137" s="1015"/>
      <c r="D137" s="949" t="s">
        <v>307</v>
      </c>
      <c r="E137" s="950"/>
      <c r="F137" s="955">
        <f>SUM(H137:H148)</f>
        <v>0.07975</v>
      </c>
      <c r="G137" s="976" t="s">
        <v>164</v>
      </c>
      <c r="H137" s="628">
        <f>SUM(R137:R139)</f>
        <v>0.0267</v>
      </c>
      <c r="I137" s="727" t="s">
        <v>618</v>
      </c>
      <c r="J137" s="728"/>
      <c r="K137" s="727" t="s">
        <v>617</v>
      </c>
      <c r="L137" s="681"/>
      <c r="M137" s="681"/>
      <c r="N137" s="656">
        <v>0.1</v>
      </c>
      <c r="O137" s="656">
        <v>0.1</v>
      </c>
      <c r="P137" s="656">
        <v>0.1</v>
      </c>
      <c r="Q137" s="549" t="s">
        <v>165</v>
      </c>
      <c r="R137" s="629">
        <v>0.0089</v>
      </c>
      <c r="S137" s="641" t="s">
        <v>605</v>
      </c>
      <c r="T137" s="549"/>
      <c r="U137" s="598"/>
      <c r="V137" s="551">
        <v>50</v>
      </c>
      <c r="W137" s="551">
        <v>50</v>
      </c>
      <c r="X137" s="552">
        <v>100</v>
      </c>
      <c r="Y137" s="729"/>
      <c r="Z137" s="729">
        <v>10</v>
      </c>
      <c r="AA137" s="729">
        <v>20</v>
      </c>
      <c r="AB137" s="729">
        <v>20</v>
      </c>
    </row>
    <row r="138" spans="2:28" s="42" customFormat="1" ht="49.5" customHeight="1">
      <c r="B138" s="948"/>
      <c r="C138" s="1015"/>
      <c r="D138" s="951"/>
      <c r="E138" s="952"/>
      <c r="F138" s="956"/>
      <c r="G138" s="977"/>
      <c r="H138" s="545"/>
      <c r="I138" s="727"/>
      <c r="J138" s="728"/>
      <c r="K138" s="730"/>
      <c r="L138" s="681"/>
      <c r="M138" s="681"/>
      <c r="N138" s="681"/>
      <c r="O138" s="681"/>
      <c r="P138" s="681"/>
      <c r="Q138" s="553" t="s">
        <v>166</v>
      </c>
      <c r="R138" s="615">
        <v>0.0089</v>
      </c>
      <c r="S138" s="641" t="s">
        <v>606</v>
      </c>
      <c r="T138" s="553"/>
      <c r="U138" s="599"/>
      <c r="V138" s="555"/>
      <c r="W138" s="555">
        <v>50</v>
      </c>
      <c r="X138" s="556">
        <v>50</v>
      </c>
      <c r="Y138" s="729"/>
      <c r="Z138" s="729"/>
      <c r="AA138" s="729">
        <v>10</v>
      </c>
      <c r="AB138" s="729">
        <v>10</v>
      </c>
    </row>
    <row r="139" spans="2:28" s="42" customFormat="1" ht="49.5" customHeight="1" thickBot="1">
      <c r="B139" s="948"/>
      <c r="C139" s="1015"/>
      <c r="D139" s="951"/>
      <c r="E139" s="952"/>
      <c r="F139" s="956"/>
      <c r="G139" s="978"/>
      <c r="H139" s="630"/>
      <c r="I139" s="727"/>
      <c r="J139" s="728"/>
      <c r="K139" s="730"/>
      <c r="L139" s="681"/>
      <c r="M139" s="681"/>
      <c r="N139" s="681"/>
      <c r="O139" s="681"/>
      <c r="P139" s="681"/>
      <c r="Q139" s="489" t="s">
        <v>167</v>
      </c>
      <c r="R139" s="617">
        <v>0.0089</v>
      </c>
      <c r="S139" s="641" t="s">
        <v>607</v>
      </c>
      <c r="T139" s="489"/>
      <c r="U139" s="567"/>
      <c r="V139" s="568"/>
      <c r="W139" s="568">
        <v>100</v>
      </c>
      <c r="X139" s="569">
        <v>100</v>
      </c>
      <c r="Y139" s="729"/>
      <c r="Z139" s="729"/>
      <c r="AA139" s="729"/>
      <c r="AB139" s="729"/>
    </row>
    <row r="140" spans="2:28" s="42" customFormat="1" ht="49.5" customHeight="1">
      <c r="B140" s="948"/>
      <c r="C140" s="1015"/>
      <c r="D140" s="951"/>
      <c r="E140" s="952"/>
      <c r="F140" s="956"/>
      <c r="G140" s="976" t="s">
        <v>168</v>
      </c>
      <c r="H140" s="970">
        <f>SUM(R140:R142)</f>
        <v>0.0267</v>
      </c>
      <c r="I140" s="731"/>
      <c r="J140" s="728"/>
      <c r="K140" s="730"/>
      <c r="L140" s="681"/>
      <c r="M140" s="656"/>
      <c r="N140" s="656"/>
      <c r="O140" s="732"/>
      <c r="P140" s="732"/>
      <c r="Q140" s="549" t="s">
        <v>169</v>
      </c>
      <c r="R140" s="549">
        <v>0.0089</v>
      </c>
      <c r="S140" s="641" t="s">
        <v>608</v>
      </c>
      <c r="T140" s="613"/>
      <c r="U140" s="550"/>
      <c r="V140" s="551">
        <v>2</v>
      </c>
      <c r="W140" s="551">
        <v>4</v>
      </c>
      <c r="X140" s="552">
        <v>4</v>
      </c>
      <c r="Y140" s="729"/>
      <c r="Z140" s="729">
        <v>10</v>
      </c>
      <c r="AA140" s="729">
        <v>10</v>
      </c>
      <c r="AB140" s="729">
        <v>10</v>
      </c>
    </row>
    <row r="141" spans="2:28" s="42" customFormat="1" ht="49.5" customHeight="1">
      <c r="B141" s="948"/>
      <c r="C141" s="1015"/>
      <c r="D141" s="951"/>
      <c r="E141" s="952"/>
      <c r="F141" s="956"/>
      <c r="G141" s="977"/>
      <c r="H141" s="971"/>
      <c r="I141" s="727"/>
      <c r="J141" s="728"/>
      <c r="K141" s="730"/>
      <c r="L141" s="681"/>
      <c r="M141" s="681"/>
      <c r="N141" s="681"/>
      <c r="O141" s="681"/>
      <c r="P141" s="681"/>
      <c r="Q141" s="553" t="s">
        <v>170</v>
      </c>
      <c r="R141" s="553">
        <v>0.0089</v>
      </c>
      <c r="S141" s="641" t="s">
        <v>609</v>
      </c>
      <c r="T141" s="615"/>
      <c r="U141" s="554">
        <v>100</v>
      </c>
      <c r="V141" s="555">
        <v>200</v>
      </c>
      <c r="W141" s="555">
        <v>200</v>
      </c>
      <c r="X141" s="556">
        <v>200</v>
      </c>
      <c r="Y141" s="729"/>
      <c r="Z141" s="729"/>
      <c r="AA141" s="729"/>
      <c r="AB141" s="729"/>
    </row>
    <row r="142" spans="2:28" s="42" customFormat="1" ht="49.5" customHeight="1" thickBot="1">
      <c r="B142" s="948"/>
      <c r="C142" s="1015"/>
      <c r="D142" s="951"/>
      <c r="E142" s="952"/>
      <c r="F142" s="956"/>
      <c r="G142" s="978"/>
      <c r="H142" s="972"/>
      <c r="I142" s="727"/>
      <c r="J142" s="728"/>
      <c r="K142" s="730"/>
      <c r="L142" s="681"/>
      <c r="M142" s="681"/>
      <c r="N142" s="681"/>
      <c r="O142" s="681"/>
      <c r="P142" s="681"/>
      <c r="Q142" s="596" t="s">
        <v>171</v>
      </c>
      <c r="R142" s="596">
        <v>0.0089</v>
      </c>
      <c r="S142" s="641" t="s">
        <v>610</v>
      </c>
      <c r="T142" s="617"/>
      <c r="U142" s="580">
        <v>3</v>
      </c>
      <c r="V142" s="568">
        <v>2</v>
      </c>
      <c r="W142" s="568"/>
      <c r="X142" s="569"/>
      <c r="Y142" s="729">
        <v>5</v>
      </c>
      <c r="Z142" s="729">
        <v>10</v>
      </c>
      <c r="AA142" s="733"/>
      <c r="AB142" s="729"/>
    </row>
    <row r="143" spans="2:28" s="42" customFormat="1" ht="49.5" customHeight="1">
      <c r="B143" s="948"/>
      <c r="C143" s="1015"/>
      <c r="D143" s="951"/>
      <c r="E143" s="952"/>
      <c r="F143" s="956"/>
      <c r="G143" s="976" t="s">
        <v>172</v>
      </c>
      <c r="H143" s="970">
        <f>SUM(R143:R148)</f>
        <v>0.026350000000000002</v>
      </c>
      <c r="I143" s="727"/>
      <c r="J143" s="728"/>
      <c r="K143" s="727"/>
      <c r="L143" s="681"/>
      <c r="M143" s="681"/>
      <c r="N143" s="681"/>
      <c r="O143" s="656"/>
      <c r="P143" s="656"/>
      <c r="Q143" s="549" t="s">
        <v>173</v>
      </c>
      <c r="R143" s="629">
        <v>0.0044</v>
      </c>
      <c r="S143" s="641" t="s">
        <v>611</v>
      </c>
      <c r="T143" s="549"/>
      <c r="U143" s="598"/>
      <c r="V143" s="551"/>
      <c r="W143" s="551">
        <v>1</v>
      </c>
      <c r="X143" s="552"/>
      <c r="Y143" s="729"/>
      <c r="Z143" s="729">
        <v>20</v>
      </c>
      <c r="AA143" s="729"/>
      <c r="AB143" s="729"/>
    </row>
    <row r="144" spans="2:28" s="42" customFormat="1" ht="49.5" customHeight="1">
      <c r="B144" s="948"/>
      <c r="C144" s="1015"/>
      <c r="D144" s="951"/>
      <c r="E144" s="952"/>
      <c r="F144" s="956"/>
      <c r="G144" s="977"/>
      <c r="H144" s="971"/>
      <c r="I144" s="727"/>
      <c r="J144" s="728"/>
      <c r="K144" s="730"/>
      <c r="L144" s="681"/>
      <c r="M144" s="681"/>
      <c r="N144" s="681"/>
      <c r="O144" s="681"/>
      <c r="P144" s="681"/>
      <c r="Q144" s="553" t="s">
        <v>174</v>
      </c>
      <c r="R144" s="615">
        <v>0.0044</v>
      </c>
      <c r="S144" s="641" t="s">
        <v>612</v>
      </c>
      <c r="T144" s="553"/>
      <c r="U144" s="599"/>
      <c r="V144" s="555"/>
      <c r="W144" s="555">
        <v>1</v>
      </c>
      <c r="X144" s="556"/>
      <c r="Y144" s="729"/>
      <c r="Z144" s="729">
        <v>10</v>
      </c>
      <c r="AA144" s="729"/>
      <c r="AB144" s="729"/>
    </row>
    <row r="145" spans="2:28" s="42" customFormat="1" ht="49.5" customHeight="1">
      <c r="B145" s="948"/>
      <c r="C145" s="1015"/>
      <c r="D145" s="951"/>
      <c r="E145" s="952"/>
      <c r="F145" s="956"/>
      <c r="G145" s="977"/>
      <c r="H145" s="971"/>
      <c r="I145" s="727"/>
      <c r="J145" s="728"/>
      <c r="K145" s="730"/>
      <c r="L145" s="681"/>
      <c r="M145" s="681"/>
      <c r="N145" s="681"/>
      <c r="O145" s="681"/>
      <c r="P145" s="681"/>
      <c r="Q145" s="553" t="s">
        <v>175</v>
      </c>
      <c r="R145" s="615">
        <v>0.0044</v>
      </c>
      <c r="S145" s="641" t="s">
        <v>613</v>
      </c>
      <c r="T145" s="553"/>
      <c r="U145" s="599"/>
      <c r="V145" s="555"/>
      <c r="W145" s="555">
        <v>1</v>
      </c>
      <c r="X145" s="556"/>
      <c r="Y145" s="729"/>
      <c r="Z145" s="729">
        <v>10</v>
      </c>
      <c r="AA145" s="729"/>
      <c r="AB145" s="729"/>
    </row>
    <row r="146" spans="2:28" s="42" customFormat="1" ht="49.5" customHeight="1">
      <c r="B146" s="948"/>
      <c r="C146" s="1015"/>
      <c r="D146" s="951"/>
      <c r="E146" s="952"/>
      <c r="F146" s="956"/>
      <c r="G146" s="977"/>
      <c r="H146" s="971"/>
      <c r="I146" s="727"/>
      <c r="J146" s="728"/>
      <c r="K146" s="730"/>
      <c r="L146" s="681"/>
      <c r="M146" s="681"/>
      <c r="N146" s="681"/>
      <c r="O146" s="681"/>
      <c r="P146" s="681"/>
      <c r="Q146" s="553" t="s">
        <v>176</v>
      </c>
      <c r="R146" s="615">
        <v>0.0044</v>
      </c>
      <c r="S146" s="641" t="s">
        <v>614</v>
      </c>
      <c r="T146" s="553"/>
      <c r="U146" s="599"/>
      <c r="V146" s="555"/>
      <c r="W146" s="555">
        <v>3</v>
      </c>
      <c r="X146" s="556">
        <v>2</v>
      </c>
      <c r="Y146" s="729"/>
      <c r="Z146" s="729"/>
      <c r="AA146" s="729"/>
      <c r="AB146" s="729"/>
    </row>
    <row r="147" spans="2:28" s="42" customFormat="1" ht="49.5" customHeight="1">
      <c r="B147" s="948"/>
      <c r="C147" s="1015"/>
      <c r="D147" s="951"/>
      <c r="E147" s="952"/>
      <c r="F147" s="956"/>
      <c r="G147" s="977"/>
      <c r="H147" s="971"/>
      <c r="I147" s="727"/>
      <c r="J147" s="728"/>
      <c r="K147" s="730"/>
      <c r="L147" s="681"/>
      <c r="M147" s="681"/>
      <c r="N147" s="681"/>
      <c r="O147" s="681"/>
      <c r="P147" s="681"/>
      <c r="Q147" s="553" t="s">
        <v>177</v>
      </c>
      <c r="R147" s="615">
        <v>0.0043</v>
      </c>
      <c r="S147" s="641" t="s">
        <v>615</v>
      </c>
      <c r="T147" s="553"/>
      <c r="U147" s="599"/>
      <c r="V147" s="555"/>
      <c r="W147" s="555">
        <v>1</v>
      </c>
      <c r="X147" s="556">
        <v>2</v>
      </c>
      <c r="Y147" s="729"/>
      <c r="Z147" s="729"/>
      <c r="AA147" s="729">
        <v>10</v>
      </c>
      <c r="AB147" s="729">
        <v>20</v>
      </c>
    </row>
    <row r="148" spans="2:28" s="42" customFormat="1" ht="49.5" customHeight="1" thickBot="1">
      <c r="B148" s="948"/>
      <c r="C148" s="1015"/>
      <c r="D148" s="953"/>
      <c r="E148" s="954"/>
      <c r="F148" s="957"/>
      <c r="G148" s="977"/>
      <c r="H148" s="971"/>
      <c r="I148" s="727"/>
      <c r="J148" s="728"/>
      <c r="K148" s="730"/>
      <c r="L148" s="681"/>
      <c r="M148" s="681"/>
      <c r="N148" s="681"/>
      <c r="O148" s="681"/>
      <c r="P148" s="681"/>
      <c r="Q148" s="489" t="s">
        <v>178</v>
      </c>
      <c r="R148" s="631">
        <v>0.00445</v>
      </c>
      <c r="S148" s="641" t="s">
        <v>616</v>
      </c>
      <c r="T148" s="489"/>
      <c r="U148" s="632"/>
      <c r="V148" s="541"/>
      <c r="W148" s="541">
        <v>2</v>
      </c>
      <c r="X148" s="542">
        <v>3</v>
      </c>
      <c r="Y148" s="729"/>
      <c r="Z148" s="729"/>
      <c r="AA148" s="729">
        <v>5</v>
      </c>
      <c r="AB148" s="729">
        <v>15</v>
      </c>
    </row>
    <row r="149" spans="2:28" s="42" customFormat="1" ht="49.5" customHeight="1">
      <c r="B149" s="948"/>
      <c r="C149" s="1015"/>
      <c r="D149" s="960" t="s">
        <v>287</v>
      </c>
      <c r="E149" s="961"/>
      <c r="F149" s="955">
        <f>SUM(H149)</f>
        <v>0.05</v>
      </c>
      <c r="G149" s="964" t="s">
        <v>226</v>
      </c>
      <c r="H149" s="967">
        <f>SUM(R149:R151)</f>
        <v>0.05</v>
      </c>
      <c r="I149" s="693" t="s">
        <v>619</v>
      </c>
      <c r="J149" s="650">
        <f>SUM(R149+R150+R151)</f>
        <v>0.05</v>
      </c>
      <c r="K149" s="693" t="s">
        <v>620</v>
      </c>
      <c r="L149" s="734">
        <v>0.05</v>
      </c>
      <c r="M149" s="650">
        <v>0.15</v>
      </c>
      <c r="N149" s="650">
        <v>0.3</v>
      </c>
      <c r="O149" s="650">
        <v>0.45</v>
      </c>
      <c r="P149" s="650">
        <v>0.6</v>
      </c>
      <c r="Q149" s="633" t="s">
        <v>227</v>
      </c>
      <c r="R149" s="633">
        <v>0.03</v>
      </c>
      <c r="S149" s="641" t="s">
        <v>621</v>
      </c>
      <c r="T149" s="633">
        <v>0</v>
      </c>
      <c r="U149" s="563">
        <v>50</v>
      </c>
      <c r="V149" s="564">
        <v>50</v>
      </c>
      <c r="W149" s="564">
        <v>50</v>
      </c>
      <c r="X149" s="565">
        <v>50</v>
      </c>
      <c r="Y149" s="697">
        <v>65</v>
      </c>
      <c r="Z149" s="697">
        <v>65</v>
      </c>
      <c r="AA149" s="697">
        <v>65</v>
      </c>
      <c r="AB149" s="646">
        <v>65</v>
      </c>
    </row>
    <row r="150" spans="2:28" s="42" customFormat="1" ht="49.5" customHeight="1">
      <c r="B150" s="948"/>
      <c r="C150" s="1015"/>
      <c r="D150" s="962"/>
      <c r="E150" s="963"/>
      <c r="F150" s="956"/>
      <c r="G150" s="965"/>
      <c r="H150" s="968"/>
      <c r="I150" s="634"/>
      <c r="J150" s="634"/>
      <c r="K150" s="634"/>
      <c r="L150" s="634"/>
      <c r="M150" s="634"/>
      <c r="N150" s="634"/>
      <c r="O150" s="634"/>
      <c r="P150" s="634"/>
      <c r="Q150" s="553" t="s">
        <v>228</v>
      </c>
      <c r="R150" s="553">
        <v>0.01</v>
      </c>
      <c r="S150" s="641" t="s">
        <v>622</v>
      </c>
      <c r="T150" s="553">
        <v>0</v>
      </c>
      <c r="U150" s="599">
        <v>2</v>
      </c>
      <c r="V150" s="555">
        <v>2</v>
      </c>
      <c r="W150" s="555">
        <v>1</v>
      </c>
      <c r="X150" s="556">
        <v>1</v>
      </c>
      <c r="Y150" s="697">
        <v>46</v>
      </c>
      <c r="Z150" s="735">
        <v>23</v>
      </c>
      <c r="AA150" s="735">
        <v>23</v>
      </c>
      <c r="AB150" s="735">
        <v>47</v>
      </c>
    </row>
    <row r="151" spans="2:28" s="42" customFormat="1" ht="49.5" customHeight="1" thickBot="1">
      <c r="B151" s="948"/>
      <c r="C151" s="1015"/>
      <c r="D151" s="962"/>
      <c r="E151" s="963"/>
      <c r="F151" s="956"/>
      <c r="G151" s="966"/>
      <c r="H151" s="969"/>
      <c r="I151" s="635"/>
      <c r="J151" s="635"/>
      <c r="K151" s="635"/>
      <c r="L151" s="635"/>
      <c r="M151" s="635"/>
      <c r="N151" s="635"/>
      <c r="O151" s="635"/>
      <c r="P151" s="635"/>
      <c r="Q151" s="489" t="s">
        <v>229</v>
      </c>
      <c r="R151" s="489">
        <v>0.01</v>
      </c>
      <c r="S151" s="641" t="s">
        <v>623</v>
      </c>
      <c r="T151" s="489">
        <v>0</v>
      </c>
      <c r="U151" s="632">
        <v>1</v>
      </c>
      <c r="V151" s="541">
        <v>1</v>
      </c>
      <c r="W151" s="541">
        <v>1</v>
      </c>
      <c r="X151" s="542">
        <v>1</v>
      </c>
      <c r="Y151" s="697">
        <v>11.5</v>
      </c>
      <c r="Z151" s="697">
        <v>11.5</v>
      </c>
      <c r="AA151" s="697">
        <v>11.5</v>
      </c>
      <c r="AB151" s="697">
        <v>11.5</v>
      </c>
    </row>
    <row r="152" spans="2:7" s="42" customFormat="1" ht="49.5" customHeight="1">
      <c r="B152" s="736"/>
      <c r="C152" s="736"/>
      <c r="D152" s="736"/>
      <c r="E152" s="736"/>
      <c r="F152" s="737"/>
      <c r="G152" s="738"/>
    </row>
    <row r="153" spans="2:7" s="42" customFormat="1" ht="49.5" customHeight="1">
      <c r="B153" s="733"/>
      <c r="C153" s="733"/>
      <c r="D153" s="733"/>
      <c r="E153" s="733"/>
      <c r="F153" s="739"/>
      <c r="G153" s="738"/>
    </row>
    <row r="154" spans="2:7" s="42" customFormat="1" ht="49.5" customHeight="1">
      <c r="B154" s="946"/>
      <c r="C154" s="946"/>
      <c r="D154" s="946"/>
      <c r="E154" s="946"/>
      <c r="F154" s="739"/>
      <c r="G154" s="738"/>
    </row>
    <row r="155" spans="2:7" s="42" customFormat="1" ht="49.5" customHeight="1">
      <c r="B155" s="740"/>
      <c r="C155" s="740"/>
      <c r="D155" s="740"/>
      <c r="E155" s="740"/>
      <c r="F155" s="739"/>
      <c r="G155" s="738"/>
    </row>
    <row r="156" spans="2:7" s="42" customFormat="1" ht="49.5" customHeight="1">
      <c r="B156" s="741"/>
      <c r="C156" s="741"/>
      <c r="D156" s="741"/>
      <c r="E156" s="741"/>
      <c r="F156" s="739"/>
      <c r="G156" s="738"/>
    </row>
    <row r="157" spans="2:7" s="42" customFormat="1" ht="49.5" customHeight="1">
      <c r="B157" s="741"/>
      <c r="C157" s="741"/>
      <c r="D157" s="741"/>
      <c r="E157" s="741"/>
      <c r="F157" s="739"/>
      <c r="G157" s="738"/>
    </row>
    <row r="158" spans="2:7" s="42" customFormat="1" ht="49.5" customHeight="1">
      <c r="B158" s="741"/>
      <c r="C158" s="741"/>
      <c r="D158" s="741"/>
      <c r="E158" s="741"/>
      <c r="F158" s="739"/>
      <c r="G158" s="738"/>
    </row>
    <row r="159" spans="2:7" s="42" customFormat="1" ht="49.5" customHeight="1">
      <c r="B159" s="741"/>
      <c r="C159" s="741"/>
      <c r="D159" s="741"/>
      <c r="E159" s="741"/>
      <c r="F159" s="739"/>
      <c r="G159" s="738"/>
    </row>
    <row r="160" spans="2:7" s="42" customFormat="1" ht="49.5" customHeight="1">
      <c r="B160" s="741"/>
      <c r="C160" s="741"/>
      <c r="D160" s="741"/>
      <c r="E160" s="741"/>
      <c r="F160" s="739"/>
      <c r="G160" s="738"/>
    </row>
    <row r="161" spans="2:7" s="42" customFormat="1" ht="49.5" customHeight="1">
      <c r="B161" s="741"/>
      <c r="C161" s="741"/>
      <c r="D161" s="733"/>
      <c r="E161" s="741"/>
      <c r="F161" s="739"/>
      <c r="G161" s="738"/>
    </row>
    <row r="162" spans="2:7" s="42" customFormat="1" ht="49.5" customHeight="1">
      <c r="B162" s="741"/>
      <c r="C162" s="741"/>
      <c r="D162" s="741"/>
      <c r="E162" s="741"/>
      <c r="F162" s="739"/>
      <c r="G162" s="738"/>
    </row>
    <row r="163" spans="2:7" s="42" customFormat="1" ht="49.5" customHeight="1">
      <c r="B163" s="741"/>
      <c r="C163" s="741"/>
      <c r="D163" s="741"/>
      <c r="E163" s="741"/>
      <c r="F163" s="739"/>
      <c r="G163" s="738"/>
    </row>
    <row r="164" spans="2:7" s="42" customFormat="1" ht="49.5" customHeight="1">
      <c r="B164" s="741"/>
      <c r="C164" s="741"/>
      <c r="D164" s="741"/>
      <c r="E164" s="741"/>
      <c r="F164" s="739"/>
      <c r="G164" s="738"/>
    </row>
    <row r="165" spans="2:7" s="480" customFormat="1" ht="49.5" customHeight="1">
      <c r="B165" s="482"/>
      <c r="C165" s="482"/>
      <c r="D165" s="482"/>
      <c r="E165" s="482"/>
      <c r="F165" s="481"/>
      <c r="G165" s="31"/>
    </row>
    <row r="166" spans="2:7" s="480" customFormat="1" ht="49.5" customHeight="1">
      <c r="B166" s="482"/>
      <c r="C166" s="482"/>
      <c r="D166" s="482"/>
      <c r="E166" s="482"/>
      <c r="F166" s="481"/>
      <c r="G166" s="31"/>
    </row>
    <row r="167" spans="2:7" s="480" customFormat="1" ht="49.5" customHeight="1">
      <c r="B167" s="482"/>
      <c r="C167" s="482"/>
      <c r="D167" s="482"/>
      <c r="E167" s="482"/>
      <c r="F167" s="481"/>
      <c r="G167" s="31"/>
    </row>
    <row r="168" spans="2:7" s="480" customFormat="1" ht="49.5" customHeight="1">
      <c r="B168" s="15"/>
      <c r="C168" s="15"/>
      <c r="D168" s="15"/>
      <c r="E168" s="13"/>
      <c r="F168" s="34"/>
      <c r="G168" s="31"/>
    </row>
    <row r="169" spans="2:7" ht="49.5" customHeight="1">
      <c r="B169" s="15"/>
      <c r="C169" s="16"/>
      <c r="D169" s="16"/>
      <c r="E169" s="16"/>
      <c r="F169" s="23"/>
      <c r="G169" s="5"/>
    </row>
    <row r="170" spans="2:7" ht="49.5" customHeight="1">
      <c r="B170" s="15"/>
      <c r="C170" s="15"/>
      <c r="D170" s="15"/>
      <c r="E170" s="15"/>
      <c r="F170" s="23"/>
      <c r="G170" s="5"/>
    </row>
    <row r="171" spans="2:7" ht="49.5" customHeight="1">
      <c r="B171" s="5"/>
      <c r="C171" s="5"/>
      <c r="D171" s="5"/>
      <c r="E171" s="5"/>
      <c r="F171" s="24"/>
      <c r="G171" s="5"/>
    </row>
    <row r="172" spans="2:7" ht="8.25">
      <c r="B172" s="5"/>
      <c r="C172" s="5"/>
      <c r="D172" s="5"/>
      <c r="E172" s="5"/>
      <c r="F172" s="24"/>
      <c r="G172" s="5"/>
    </row>
    <row r="173" ht="8.25">
      <c r="F173" s="25"/>
    </row>
    <row r="174" spans="2:6" ht="8.25">
      <c r="B174" s="3"/>
      <c r="C174" s="4"/>
      <c r="D174" s="4"/>
      <c r="E174" s="4"/>
      <c r="F174" s="26"/>
    </row>
  </sheetData>
  <sheetProtection password="EB20" sheet="1"/>
  <mergeCells count="79">
    <mergeCell ref="Y7:AB8"/>
    <mergeCell ref="H10:H25"/>
    <mergeCell ref="R7:R9"/>
    <mergeCell ref="T7:T9"/>
    <mergeCell ref="U7:X8"/>
    <mergeCell ref="G26:G29"/>
    <mergeCell ref="H26:H29"/>
    <mergeCell ref="G10:G25"/>
    <mergeCell ref="Q7:Q9"/>
    <mergeCell ref="B7:B9"/>
    <mergeCell ref="C7:C9"/>
    <mergeCell ref="D7:E9"/>
    <mergeCell ref="F7:F9"/>
    <mergeCell ref="G7:G9"/>
    <mergeCell ref="H7:H9"/>
    <mergeCell ref="C10:C151"/>
    <mergeCell ref="H100:H102"/>
    <mergeCell ref="G30:G41"/>
    <mergeCell ref="H30:H41"/>
    <mergeCell ref="G42:G52"/>
    <mergeCell ref="H42:H52"/>
    <mergeCell ref="G53:G55"/>
    <mergeCell ref="H53:H55"/>
    <mergeCell ref="G109:G111"/>
    <mergeCell ref="H109:H111"/>
    <mergeCell ref="H106:H107"/>
    <mergeCell ref="G112:G114"/>
    <mergeCell ref="H112:H114"/>
    <mergeCell ref="G56:G60"/>
    <mergeCell ref="H56:H60"/>
    <mergeCell ref="G61:G99"/>
    <mergeCell ref="H61:H99"/>
    <mergeCell ref="G100:G102"/>
    <mergeCell ref="G117:G120"/>
    <mergeCell ref="H117:H120"/>
    <mergeCell ref="H122:H125"/>
    <mergeCell ref="G126:G128"/>
    <mergeCell ref="H126:H128"/>
    <mergeCell ref="D104:E116"/>
    <mergeCell ref="F104:F116"/>
    <mergeCell ref="G104:G105"/>
    <mergeCell ref="H104:H105"/>
    <mergeCell ref="G106:G107"/>
    <mergeCell ref="H143:H148"/>
    <mergeCell ref="D129:E136"/>
    <mergeCell ref="F129:F136"/>
    <mergeCell ref="G130:G132"/>
    <mergeCell ref="H130:H132"/>
    <mergeCell ref="G133:G134"/>
    <mergeCell ref="H133:H134"/>
    <mergeCell ref="D10:E55"/>
    <mergeCell ref="F10:F55"/>
    <mergeCell ref="D137:E148"/>
    <mergeCell ref="F137:F148"/>
    <mergeCell ref="G137:G139"/>
    <mergeCell ref="G140:G142"/>
    <mergeCell ref="G143:G148"/>
    <mergeCell ref="D117:E128"/>
    <mergeCell ref="F117:F128"/>
    <mergeCell ref="G115:G116"/>
    <mergeCell ref="B154:E154"/>
    <mergeCell ref="B10:B151"/>
    <mergeCell ref="D56:E103"/>
    <mergeCell ref="F56:F103"/>
    <mergeCell ref="H115:H116"/>
    <mergeCell ref="D149:E151"/>
    <mergeCell ref="F149:F151"/>
    <mergeCell ref="G149:G151"/>
    <mergeCell ref="H149:H151"/>
    <mergeCell ref="H140:H142"/>
    <mergeCell ref="C1:X1"/>
    <mergeCell ref="C2:X2"/>
    <mergeCell ref="C3:X3"/>
    <mergeCell ref="I7:I9"/>
    <mergeCell ref="J7:J9"/>
    <mergeCell ref="K7:K9"/>
    <mergeCell ref="L7:L9"/>
    <mergeCell ref="M7:P8"/>
    <mergeCell ref="S7:S9"/>
  </mergeCells>
  <printOptions/>
  <pageMargins left="0.2362204724409449" right="0.4330708661417323" top="0.78" bottom="0.68" header="0.42" footer="0.31496062992125984"/>
  <pageSetup horizontalDpi="300" verticalDpi="300" orientation="portrait" paperSize="5" scale="45" r:id="rId4"/>
  <ignoredErrors>
    <ignoredError sqref="H26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ATLANTICO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asarabia</dc:creator>
  <cp:keywords/>
  <dc:description/>
  <cp:lastModifiedBy>Mayra Leguizamon</cp:lastModifiedBy>
  <cp:lastPrinted>2011-05-03T03:41:18Z</cp:lastPrinted>
  <dcterms:created xsi:type="dcterms:W3CDTF">2004-08-13T14:15:34Z</dcterms:created>
  <dcterms:modified xsi:type="dcterms:W3CDTF">2014-02-04T19:22:49Z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1699256424</vt:i4>
  </property>
  <property fmtid="{D5CDD505-2E9C-101B-9397-08002B2CF9AE}" pid="3" name="_EmailSubject">
    <vt:lpwstr>Formatos PDD</vt:lpwstr>
  </property>
  <property fmtid="{D5CDD505-2E9C-101B-9397-08002B2CF9AE}" pid="4" name="_AuthorEmail">
    <vt:lpwstr>asarabia@gobatl.gov.co</vt:lpwstr>
  </property>
  <property fmtid="{D5CDD505-2E9C-101B-9397-08002B2CF9AE}" pid="5" name="_AuthorEmailDisplayName">
    <vt:lpwstr>Alicia Sarabia</vt:lpwstr>
  </property>
  <property fmtid="{D5CDD505-2E9C-101B-9397-08002B2CF9AE}" pid="6" name="_ReviewingToolsShownOnce">
    <vt:lpwstr/>
  </property>
</Properties>
</file>