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1595" windowHeight="5520" tabRatio="603" activeTab="0"/>
  </bookViews>
  <sheets>
    <sheet name="2012" sheetId="1" r:id="rId1"/>
    <sheet name="PLANEA 2012" sheetId="2" r:id="rId2"/>
    <sheet name="SALUD 2012" sheetId="3" r:id="rId3"/>
    <sheet name="GOBIERNO 2012" sheetId="4" r:id="rId4"/>
    <sheet name="INFIVAL 2012 " sheetId="5" r:id="rId5"/>
    <sheet name="EDUCACIÓN 2012" sheetId="6" r:id="rId6"/>
    <sheet name="HACIENDA 2012" sheetId="7" r:id="rId7"/>
    <sheet name="SAMA 2012" sheetId="8" r:id="rId8"/>
    <sheet name="TTO Y TTE 2012" sheetId="9" r:id="rId9"/>
    <sheet name="ALCALDIA 2012" sheetId="10" r:id="rId10"/>
  </sheets>
  <externalReferences>
    <externalReference r:id="rId13"/>
  </externalReferences>
  <definedNames>
    <definedName name="\a">'[1]ICN1997-1996'!#REF!</definedName>
    <definedName name="EXTRACT" localSheetId="0">'2012'!$A$10:$B$10</definedName>
    <definedName name="EXTRACT" localSheetId="9">'ALCALDIA 2012'!#REF!</definedName>
    <definedName name="EXTRACT" localSheetId="5">'EDUCACIÓN 2012'!#REF!</definedName>
    <definedName name="EXTRACT" localSheetId="3">'GOBIERNO 2012'!#REF!</definedName>
    <definedName name="EXTRACT" localSheetId="6">'HACIENDA 2012'!#REF!</definedName>
    <definedName name="EXTRACT" localSheetId="4">'INFIVAL 2012 '!$A$10:$B$10</definedName>
    <definedName name="EXTRACT" localSheetId="1">'PLANEA 2012'!#REF!</definedName>
    <definedName name="EXTRACT" localSheetId="2">'SALUD 2012'!#REF!</definedName>
    <definedName name="EXTRACT" localSheetId="7">'SAMA 2012'!#REF!</definedName>
    <definedName name="EXTRACT" localSheetId="8">'TTO Y TTE 2012'!#REF!</definedName>
  </definedNames>
  <calcPr fullCalcOnLoad="1"/>
</workbook>
</file>

<file path=xl/comments1.xml><?xml version="1.0" encoding="utf-8"?>
<comments xmlns="http://schemas.openxmlformats.org/spreadsheetml/2006/main">
  <authors>
    <author>a</author>
    <author>PERSONAL</author>
  </authors>
  <commentList>
    <comment ref="K82" authorId="0">
      <text>
        <r>
          <rPr>
            <b/>
            <sz val="9"/>
            <rFont val="Tahoma"/>
            <family val="2"/>
          </rPr>
          <t>Fosyga y Etesa</t>
        </r>
      </text>
    </comment>
    <comment ref="L82" authorId="0">
      <text>
        <r>
          <rPr>
            <b/>
            <sz val="9"/>
            <rFont val="Tahoma"/>
            <family val="2"/>
          </rPr>
          <t>Fosyga y Etesa</t>
        </r>
      </text>
    </comment>
    <comment ref="D42" authorId="1">
      <text>
        <r>
          <rPr>
            <b/>
            <sz val="9"/>
            <rFont val="Tahoma"/>
            <family val="2"/>
          </rPr>
          <t>PERSONAL:</t>
        </r>
        <r>
          <rPr>
            <sz val="9"/>
            <rFont val="Tahoma"/>
            <family val="2"/>
          </rPr>
          <t xml:space="preserve">
FALTA
</t>
        </r>
      </text>
    </comment>
  </commentList>
</comments>
</file>

<file path=xl/comments3.xml><?xml version="1.0" encoding="utf-8"?>
<comments xmlns="http://schemas.openxmlformats.org/spreadsheetml/2006/main">
  <authors>
    <author>a</author>
  </authors>
  <commentList>
    <comment ref="M48" authorId="0">
      <text>
        <r>
          <rPr>
            <b/>
            <sz val="9"/>
            <rFont val="Tahoma"/>
            <family val="2"/>
          </rPr>
          <t>Fosyga y Etesa</t>
        </r>
      </text>
    </comment>
    <comment ref="L48" authorId="0">
      <text>
        <r>
          <rPr>
            <b/>
            <sz val="9"/>
            <rFont val="Tahoma"/>
            <family val="2"/>
          </rPr>
          <t>Fosyga y Etesa</t>
        </r>
      </text>
    </comment>
  </commentList>
</comments>
</file>

<file path=xl/comments6.xml><?xml version="1.0" encoding="utf-8"?>
<comments xmlns="http://schemas.openxmlformats.org/spreadsheetml/2006/main">
  <authors>
    <author>PERSONAL</author>
  </authors>
  <commentList>
    <comment ref="D34" authorId="0">
      <text>
        <r>
          <rPr>
            <b/>
            <sz val="9"/>
            <rFont val="Tahoma"/>
            <family val="2"/>
          </rPr>
          <t>PERSONAL:</t>
        </r>
        <r>
          <rPr>
            <sz val="9"/>
            <rFont val="Tahoma"/>
            <family val="2"/>
          </rPr>
          <t xml:space="preserve">
FALTA
</t>
        </r>
      </text>
    </comment>
  </commentList>
</comments>
</file>

<file path=xl/sharedStrings.xml><?xml version="1.0" encoding="utf-8"?>
<sst xmlns="http://schemas.openxmlformats.org/spreadsheetml/2006/main" count="1798" uniqueCount="565">
  <si>
    <t>PROBLEMAS PLAN DESARROLLO</t>
  </si>
  <si>
    <t>SECRETARIA RESPONSABLE</t>
  </si>
  <si>
    <t>SECTORES / PROYECTOS</t>
  </si>
  <si>
    <t>RECURSOS
PROPIOS</t>
  </si>
  <si>
    <t>CULTURA</t>
  </si>
  <si>
    <t>TRANSPORTE</t>
  </si>
  <si>
    <t>DESARROLLO AGROPECUARIO</t>
  </si>
  <si>
    <t>MEDIO AMBIENTE</t>
  </si>
  <si>
    <t>FORTALECIMIENTO INSTITUCIONAL</t>
  </si>
  <si>
    <t>EQUIPAMIENTO MUNICIPAL</t>
  </si>
  <si>
    <t>VIVIENDA</t>
  </si>
  <si>
    <t>JUSTICIA</t>
  </si>
  <si>
    <t>PREVENCION Y ATENCION DE DESASTRES</t>
  </si>
  <si>
    <t>DEPORTE Y RECREACION</t>
  </si>
  <si>
    <t>ACCIONES PLAN DE DESARROLLO</t>
  </si>
  <si>
    <t>RECURSOS DE CREDITO</t>
  </si>
  <si>
    <t>S.G.P.</t>
  </si>
  <si>
    <t xml:space="preserve">OTRAS FUENTES </t>
  </si>
  <si>
    <t xml:space="preserve">SECRETARÍA DE PLANEACIÓN, VIVIENDA Y ORDENAMIENTO TERRITORIAL </t>
  </si>
  <si>
    <t>SALUD</t>
  </si>
  <si>
    <t xml:space="preserve"> EDUCACIÓN </t>
  </si>
  <si>
    <t>SEGURIDAD ALIMENTARIA</t>
  </si>
  <si>
    <t>RECURSOS
PROPIOS_ destinacion espef</t>
  </si>
  <si>
    <t>TOTAL</t>
  </si>
  <si>
    <t>RECURSOS    DEPARTAMENTALES</t>
  </si>
  <si>
    <t>SAMA</t>
  </si>
  <si>
    <t>GOBIERNO</t>
  </si>
  <si>
    <t>PLANEACION</t>
  </si>
  <si>
    <t>INFIVAL</t>
  </si>
  <si>
    <t>HACIENDA</t>
  </si>
  <si>
    <t>HACIENDA-IMDER</t>
  </si>
  <si>
    <t>EDUCACIÓN</t>
  </si>
  <si>
    <t>1,1,2,1</t>
  </si>
  <si>
    <t>1,1,1,4</t>
  </si>
  <si>
    <t>1,1,1,1</t>
  </si>
  <si>
    <t>1,1,1,6</t>
  </si>
  <si>
    <t>SERVICIOS PUBLICOS, AGUA POTABLE Y SANEAMIENTO BASICO</t>
  </si>
  <si>
    <t>ANTE PROYECTO PLAN OPERATIVO ANUAL DE INVERSIONES PARA LA VIGENCIA DE 2012</t>
  </si>
  <si>
    <t>RECURSOS    NACION</t>
  </si>
  <si>
    <t>Evaluación y fomento de la silvicultura urbana de Chogorodò</t>
  </si>
  <si>
    <t>Diseñar un plan de legalización de extracción de material de playa con los "Cocheros" formalizando un área específica.</t>
  </si>
  <si>
    <t>Diseñar el plan de ordenamiento minero ambiental</t>
  </si>
  <si>
    <t xml:space="preserve">Realizar revisiones de las licencias otorgadas a las empresas mineras del municipio. </t>
  </si>
  <si>
    <t>Revisar los Planes de Manejo Ambientales de las empresas mineras en el municipio y determinar el impacto que están generando.</t>
  </si>
  <si>
    <t>Implementar la Minería verde a las entidades involucradas en el municipio  (certificación ambiental y social para la minería)</t>
  </si>
  <si>
    <t>Fortalecer y capacitar a la comunidad para el apoyo al seguimiento, control y protección de la flora y fauna silvestre y de las especies en vía de extinción.</t>
  </si>
  <si>
    <t>Construcción de guias de manejo socioambiental</t>
  </si>
  <si>
    <t>Crear y promocionar la RED Amigos del Medio Ambiente</t>
  </si>
  <si>
    <t>Valorar Ecológica y Económicamente los Recursos Naturales del municipio</t>
  </si>
  <si>
    <t>Implementar el COSO municipal</t>
  </si>
  <si>
    <t>Implementar la Sociedad Protectora de Animales</t>
  </si>
  <si>
    <t>Apoyo logístico al Consejo de Cuenca</t>
  </si>
  <si>
    <t>Ajuste, fortalecimiento e implementación del SIGAM</t>
  </si>
  <si>
    <t>Implementación de planes de manejo integral de residuos sólidos y líquidos (PGIRS)</t>
  </si>
  <si>
    <t>Implementacion de programas de educacion y divulgacion sobre manejo de residuos solidos y medio ambiente.</t>
  </si>
  <si>
    <t xml:space="preserve">Reforestaciòn y conservación de la cuenca y microcuencas del río Chigorodó </t>
  </si>
  <si>
    <t xml:space="preserve">Fomentar el establecimiento de tierras en coberturas forestales protectora. </t>
  </si>
  <si>
    <t>Implementar un vivero y reforestar con especies forestales</t>
  </si>
  <si>
    <t>Gestionar el dragado, despalizada y encause del río Chigorodó, sector SADEM</t>
  </si>
  <si>
    <t>Rehabilitación y compensación ambiental del área del antiguo botadero de basura en la vereda Ripea</t>
  </si>
  <si>
    <t>Apoyo a las comunidades etnicas en proyectos de conservación y protección del medio ambiente.</t>
  </si>
  <si>
    <t>Compra de tierras para la conservación de las fuentes hídricas</t>
  </si>
  <si>
    <t>Repoblamiento de especies icticas para el río Chigorodó</t>
  </si>
  <si>
    <t>Fortalecimiento de la Secretaría de Agricultura, el servicio de asistencia técnica agropecuaria municipal.</t>
  </si>
  <si>
    <t>Mejoramiento de los hatos ganaderos de los pequeños productores del municipio</t>
  </si>
  <si>
    <t>Apoyo a los procesos de adjudicacion de tierras para habitantes con vocacion de produccion agropecuaria</t>
  </si>
  <si>
    <t>Vivero municipal</t>
  </si>
  <si>
    <t>4,4,1,9</t>
  </si>
  <si>
    <t>4,4,1,11</t>
  </si>
  <si>
    <t>4,4,2,1</t>
  </si>
  <si>
    <t>RECURSOS
PROPIOS CON FLUJO DE EFECTIVO</t>
  </si>
  <si>
    <t>RECURSOS
PROPIOS SIN FLUJO DE EFECTIVO</t>
  </si>
  <si>
    <t>4,4,2,2</t>
  </si>
  <si>
    <t>4,4,2,3</t>
  </si>
  <si>
    <t>4,4,2,4</t>
  </si>
  <si>
    <t>4,4,2,5</t>
  </si>
  <si>
    <t>4,4,2,6</t>
  </si>
  <si>
    <t>4,4,2,7</t>
  </si>
  <si>
    <t>4,4,3,1</t>
  </si>
  <si>
    <t>4,4,3,2</t>
  </si>
  <si>
    <t>4,4,3,3</t>
  </si>
  <si>
    <t>4,4,3,4</t>
  </si>
  <si>
    <t>4,4,3,7</t>
  </si>
  <si>
    <t>4,4,3,8</t>
  </si>
  <si>
    <t>4,4,3,9</t>
  </si>
  <si>
    <t>4,4,3,10</t>
  </si>
  <si>
    <t>4,4,3,11</t>
  </si>
  <si>
    <t>4,4,3,12</t>
  </si>
  <si>
    <t>4,4,3,13</t>
  </si>
  <si>
    <t>4,4,3,20</t>
  </si>
  <si>
    <t>4,4,3,17</t>
  </si>
  <si>
    <t>4,4,1,2</t>
  </si>
  <si>
    <t>4,4,1,8</t>
  </si>
  <si>
    <t>4,4,1,10</t>
  </si>
  <si>
    <t>Proteger el patrimonio cultural en sus distintas expresiones y su adecuada incorporación al crecimiento  económico y a los procesos de construcción ciudadana.</t>
  </si>
  <si>
    <t>Apoyar el desarrollo de las redes de información cultural que permitan tener  la conformación y acceso a bienes y servicios; grupos culturales, museos, bibliotecas, archivos, así como otras iniciativas de organización  del sector cultural.</t>
  </si>
  <si>
    <t>Formular, orientar y ejecutar los planes, programas, propuestas y  eventos  culturales teniendo como referencia el Plan Decenal de Cultura.</t>
  </si>
  <si>
    <t>Fortalecer las expresiones culturales a través de las diferentes monitorias, (Bullerengue, danzas, teatro, música) además de crear espacios que permitan la proyección de las diferentes manifestaciones artísticas  con calidad e idoneidad del servicio.</t>
  </si>
  <si>
    <t>Fortalecer el consejo municipal de cultura.</t>
  </si>
  <si>
    <t>Crear un fondo para la promoción y participación en eventos culturales a nivel local, regional, departamental  y  nacional.</t>
  </si>
  <si>
    <t>Realizar los convenios inter-institucionales con salud, educación y deporte para articular acciones que permitan el fomento cultural.</t>
  </si>
  <si>
    <t>Promover celebraciones socio-culturales tales como: día del campesino, día de la discapacidad, reinados populares, integración de las colonias asentadas en el municipio y en la ciudad de Medellín,  las fiestas del río, feria agroindustrial, entre otros.</t>
  </si>
  <si>
    <t>Apoyar y enaltecer las manifestaciones artísticas indígenas.</t>
  </si>
  <si>
    <t xml:space="preserve"> Impulsar la conformación de la asociación de artistas de Chigorodó.</t>
  </si>
  <si>
    <t>Gestionar la consecución del bus para el sector cultural</t>
  </si>
  <si>
    <t>Otorgar reconocimiento público a personajes insignias del municipio   y de la orden a la cultura.</t>
  </si>
  <si>
    <t>Crear las estrategias que permitan la construcción, dotación, sostenimiento y mantenimiento de  la infraestructura cultural (casa de la cultura, centros culturales, parques, teatro, auditorios)</t>
  </si>
  <si>
    <t>  Promover a través de las instituciones educativas las diferentes manifestaciones culturales.</t>
  </si>
  <si>
    <t>Aumentar  los patrones de convivencia y cultura ciudadana, impulsando la  cultura del respeto por la vida, la diferencia y la integridad del otro.</t>
  </si>
  <si>
    <t>Recopilar y promover el registro histórico fotográfico y  fílmico del municipio, cultural, Antropológico  y demás, con miras a implementar el Museo Municipal</t>
  </si>
  <si>
    <t>Gestionar y promover la creación del canal de televisión comunitario y participativo en el municipio.</t>
  </si>
  <si>
    <t>Realizar campañas que despierten el sentido de pertenencia y civismo  por el territorio.</t>
  </si>
  <si>
    <t>Descentralizar las distintas actividades culturales  mediante la toma de parques, veredas entre otros para la interacción e integración de la comunidad.</t>
  </si>
  <si>
    <t xml:space="preserve"> Promover festivales artísticos interveredales.</t>
  </si>
  <si>
    <t xml:space="preserve"> Impulsar festivales musicales como medio de apoyo al compositor chigorodoseño  y urabaense.</t>
  </si>
  <si>
    <t>3,3,7,2</t>
  </si>
  <si>
    <t>3,3,7,1</t>
  </si>
  <si>
    <t>3,3,7,3</t>
  </si>
  <si>
    <t>3,3,7,4</t>
  </si>
  <si>
    <t>3,3,7,5</t>
  </si>
  <si>
    <t>3,3,7,6</t>
  </si>
  <si>
    <t>3,3,7,7</t>
  </si>
  <si>
    <t>3,3,7,8</t>
  </si>
  <si>
    <t>3,3,7,9</t>
  </si>
  <si>
    <t>ESTAMPILLA PROCULTURA</t>
  </si>
  <si>
    <t>3,3,7,10</t>
  </si>
  <si>
    <t>3,3,7,11</t>
  </si>
  <si>
    <t>3,3,7,12</t>
  </si>
  <si>
    <t>3,3,7,13</t>
  </si>
  <si>
    <t>3,3,7,14</t>
  </si>
  <si>
    <t>3,3,7,15</t>
  </si>
  <si>
    <t>3,3,7,16</t>
  </si>
  <si>
    <t>3,3,7,17</t>
  </si>
  <si>
    <t>3,3,7,18</t>
  </si>
  <si>
    <t>3,3,7,19</t>
  </si>
  <si>
    <t>3,3,7,20</t>
  </si>
  <si>
    <t>3,3,7,21</t>
  </si>
  <si>
    <t>Remodelación de la unidad deportiva.</t>
  </si>
  <si>
    <t>Gestionar la contrucción de la universidad del deporte.</t>
  </si>
  <si>
    <t>Gestionar la remodelación y construcción de placas polideportivas en el municipio; cubiernta y el cerramiento perimetral de la I.E. María Auxiliadora, cubierta para la placa polideportiva el dos y dotación).</t>
  </si>
  <si>
    <t>Gestionar la pista de atletismo en carbón.</t>
  </si>
  <si>
    <t>Construcción pista de patinaje</t>
  </si>
  <si>
    <t xml:space="preserve">Construcción 4 gimnasios al aire libre </t>
  </si>
  <si>
    <t>Actualización del marco fiscal del IMDER</t>
  </si>
  <si>
    <t>Potencializar La Recreación Y El Deporte Del Municipio</t>
  </si>
  <si>
    <t>Restructurar la junta Municipal de Deportes.</t>
  </si>
  <si>
    <t>Realizar los diferentes convenios Interinstitucionales públicos y privados.</t>
  </si>
  <si>
    <t>Fortalecimiento de la mesa de Educación Física</t>
  </si>
  <si>
    <t>Fortalecimiento de los comités de Deportes de la Juntas de acción comunal.</t>
  </si>
  <si>
    <t>Fortalecimiento y actualización en conocimiento a entrenadores, lideres deportivos, dirigentes y presidentes clubes deportivos.</t>
  </si>
  <si>
    <t>Fortalecer Reconocer las organizaciones legalmente constituidas.</t>
  </si>
  <si>
    <t>Centros de Iniciación y Formación Deportiva.</t>
  </si>
  <si>
    <t>Escuelas de Especialización Deportiva.</t>
  </si>
  <si>
    <t>Juegos Departamentales.</t>
  </si>
  <si>
    <t xml:space="preserve"> Juegos Campesinos.</t>
  </si>
  <si>
    <t>Eventos y torneos deportivos</t>
  </si>
  <si>
    <t>Enriquecimiento Motriz</t>
  </si>
  <si>
    <t>Juego de los Indígenas</t>
  </si>
  <si>
    <t>Núcleo zonales de actividad física rural y urbano</t>
  </si>
  <si>
    <t>Caminantes</t>
  </si>
  <si>
    <t>Día del Movimiento</t>
  </si>
  <si>
    <t>Rumba aeróbica</t>
  </si>
  <si>
    <t>Ola del movimiento estudiantil</t>
  </si>
  <si>
    <t>Grupos de actividad Física población con discapacidad</t>
  </si>
  <si>
    <t>Olimpiadas de la discapacidad</t>
  </si>
  <si>
    <t xml:space="preserve"> Vacaciones creativas</t>
  </si>
  <si>
    <t>Ciclo vías</t>
  </si>
  <si>
    <t>Juegos tradicionales de la calle</t>
  </si>
  <si>
    <t>Campamentos</t>
  </si>
  <si>
    <t>Juegos Deportivos Escolares</t>
  </si>
  <si>
    <t>Juegos Deportivos Intercolegiados</t>
  </si>
  <si>
    <t>Fortalecimiento de la mesa de educación física.</t>
  </si>
  <si>
    <t>Fortalecimiento del deporte municipal</t>
  </si>
  <si>
    <t>COFINANCIACION</t>
  </si>
  <si>
    <t>3,3,13,</t>
  </si>
  <si>
    <t>3,3,13,1</t>
  </si>
  <si>
    <t>3,3,13,2</t>
  </si>
  <si>
    <t>3,3,13,3</t>
  </si>
  <si>
    <t xml:space="preserve">REGALIAS INDIRECTAS </t>
  </si>
  <si>
    <t>3,3,13,4</t>
  </si>
  <si>
    <t>3,3,13,5</t>
  </si>
  <si>
    <t>3,3,13,6</t>
  </si>
  <si>
    <t>3,3,13,7</t>
  </si>
  <si>
    <t>3,3,13,8</t>
  </si>
  <si>
    <t>3,3,13,9</t>
  </si>
  <si>
    <t>3,3,13,10</t>
  </si>
  <si>
    <t>3,3,13,11</t>
  </si>
  <si>
    <t>3,3,13,12</t>
  </si>
  <si>
    <t>3,3,13,13</t>
  </si>
  <si>
    <t>3,3,13,14</t>
  </si>
  <si>
    <t>3,3,13,15</t>
  </si>
  <si>
    <t>3,3,13,16</t>
  </si>
  <si>
    <t>3,3,13,17</t>
  </si>
  <si>
    <t>3,3,13,18</t>
  </si>
  <si>
    <t>3,3,13,19</t>
  </si>
  <si>
    <t>3,3,13,20</t>
  </si>
  <si>
    <t>3,3,13,21</t>
  </si>
  <si>
    <t>3,3,13,22</t>
  </si>
  <si>
    <t>3,3,13,23</t>
  </si>
  <si>
    <t>3,3,13,24</t>
  </si>
  <si>
    <t>1,1,2,11</t>
  </si>
  <si>
    <t>1,1,2,12</t>
  </si>
  <si>
    <t>1,1,2,13</t>
  </si>
  <si>
    <t>Gestionar la construcción del parque lineal deportivo en el núcleo zonal el prado.</t>
  </si>
  <si>
    <t>1,1,2,14</t>
  </si>
  <si>
    <t>1,1,2,15</t>
  </si>
  <si>
    <t>1,1,2,16</t>
  </si>
  <si>
    <t>1,1,2,17</t>
  </si>
  <si>
    <t>Gestionar la construcción de Centros de Integración Comunitaria, casetas comunales.</t>
  </si>
  <si>
    <t>1,1,2,32</t>
  </si>
  <si>
    <t xml:space="preserve">Gestionar la construccion de un  Megacolegio </t>
  </si>
  <si>
    <t>Realizar el plan de construcción y mejoramiento de la infraestructura educativa, potencializaciòn del colegio Agricola con proyecciòn subregional como centro de investigaciòn.</t>
  </si>
  <si>
    <t>Gestionar la construcción de la ciudadela educativa y cultural, parque biblioteca interactiva y de temática municipal.</t>
  </si>
  <si>
    <t xml:space="preserve">Construcción de 4 centros de atención integral a la infancia en coordinación con el ICBF. </t>
  </si>
  <si>
    <t>1,1,2,20</t>
  </si>
  <si>
    <t>1,1,2,21</t>
  </si>
  <si>
    <t>1,1,2,22</t>
  </si>
  <si>
    <t>1,1,2,23</t>
  </si>
  <si>
    <t>REGALIAS INDIRECTAS</t>
  </si>
  <si>
    <t>INFIVAL-EDUCA</t>
  </si>
  <si>
    <t xml:space="preserve">COFINANCIACION </t>
  </si>
  <si>
    <t>Ampliación de la cobertura escolar, equipamiento y dotación de textos escolares, material didáctico, papelería, documentación.</t>
  </si>
  <si>
    <t>Transporte escolar rural para los niños y niñas.</t>
  </si>
  <si>
    <t>Convenios con la empresa privada para el fortalecimiento de los restaurantes escolares (reparaciones locativas y construcción de nuevos restaurantes en asocio con las instituciones que manejan sus recursos)..</t>
  </si>
  <si>
    <t>Programa de integración en educación formal a los menores infractores y contraventores a partir de programas especiales</t>
  </si>
  <si>
    <t>Promoción del seguro estudiantil o de protección escolar.</t>
  </si>
  <si>
    <t>Programa de educación de los adultos.</t>
  </si>
  <si>
    <t>Promoción del aula de apoyo ya existente, con un equipo interdisciplinario de profesionales, y con la adecuada dotación de materiales de trabajo (instrumentación diagnóstica, terapéutica y de rehabilitación).</t>
  </si>
  <si>
    <t xml:space="preserve">Implementar el proyecto de coeducación-educación para la sexualidad y construcción ciudadana en todos los PEI de las diferentes I.E. </t>
  </si>
  <si>
    <t>Alianzas estratégicas con el SENA y otras instituciones la formación técnica para población reinsertada, desplazada, discapacitados, jóvenes, víctimas, afro-colombianos, indígenas y mujer cabeza de familia. Gestionar la conformación de un fondo para la educación superior (Becas para educación, técnica, tecnológica y profesional EPM y  las  instituciones universitarias).</t>
  </si>
  <si>
    <t>Formación profesional en etnoeducación (especializaciones).</t>
  </si>
  <si>
    <t>Implementación del MEPE Modelo educativo por la equidad, para desarrollar competencias en los niños de 4 a 7 en matemáticas, lenguaje e investigación.</t>
  </si>
  <si>
    <t>Escuela de liderazgo afro colombiano e indígenas.</t>
  </si>
  <si>
    <t>Adoptar mediante acuerdo municipal la cátedra etnoeducativa (afrocolombiana e indígena).</t>
  </si>
  <si>
    <t>Realización de foros municipales y participación en los  departamentales etnoeducativos</t>
  </si>
  <si>
    <t>Programa de capacitación y propuestas para los educadores, con mayor énfasis en recreación, deporte y cultura, tendientes a mejorar la calidad de vida de los docentes.</t>
  </si>
  <si>
    <t xml:space="preserve">Gestión de nuevas plazas docentes ante la secretaría de educación Departamental y el Ministerio de Educación Nacional, para el   fortaleciendo de la educación pública en nuestro municipio. </t>
  </si>
  <si>
    <t>Planes de capacitación a la comunidad estudiantil que permitan el buen desempeño para los proyectos  de convivencia y paz, personerías estudiantiles y gobiernos escolares</t>
  </si>
  <si>
    <t>Realizar la capacitación tripartita de padres de familia, alumnos y docentes frente a la responsabilidad en aspectos educativos como la sexualidad, los derechos y deberes para con los niños, niñas y jóvenes.</t>
  </si>
  <si>
    <t xml:space="preserve">Fortalecimiento estudiantil para mejorar el desempeño en las pruebas SABER y pruebas ICFES. </t>
  </si>
  <si>
    <t>Elaboración de los planes de mejoramiento institucional.</t>
  </si>
  <si>
    <t>Capacitación a los docentes y dotación de ayudasa para el manejo de niños y niñas en situación de discapacidad.</t>
  </si>
  <si>
    <t>Dotación de las Instituciones educativas públicas.</t>
  </si>
  <si>
    <t>Titulaciòn escuelas rurales</t>
  </si>
  <si>
    <t>Hábitos de lectura en la comunidad estudiantil del municipio, implementar,  fomentar esta cultura con el  programa Lea con la adquisición de textos.</t>
  </si>
  <si>
    <t>3,3,1,1</t>
  </si>
  <si>
    <t>3,3,1,2</t>
  </si>
  <si>
    <t>3,3,1,3</t>
  </si>
  <si>
    <t>3,3,1,4</t>
  </si>
  <si>
    <t>3,3,1,5</t>
  </si>
  <si>
    <t>3,3,1,6</t>
  </si>
  <si>
    <t>3,3,1,7</t>
  </si>
  <si>
    <t>3,3,1,8</t>
  </si>
  <si>
    <t>3,3,2,1,2</t>
  </si>
  <si>
    <t>3,3,2,3</t>
  </si>
  <si>
    <t>3,3,3,1</t>
  </si>
  <si>
    <t>3,3,4,1</t>
  </si>
  <si>
    <t>3,3,4,2</t>
  </si>
  <si>
    <t>3,3,4,3</t>
  </si>
  <si>
    <t>Campañas educativas que visibilicen, reconozcan y valoren socialmente la  diversidad étnica y cultural, como uno de los factores que definen la identidad nacional.</t>
  </si>
  <si>
    <t>3,3,4,4</t>
  </si>
  <si>
    <t>3,3,5,1</t>
  </si>
  <si>
    <t>3,3,5,2</t>
  </si>
  <si>
    <t>3,3,5,3</t>
  </si>
  <si>
    <t>3,3,5,4</t>
  </si>
  <si>
    <t>3,3,5,5</t>
  </si>
  <si>
    <t>3,3,5,6</t>
  </si>
  <si>
    <t>3,3,5,7</t>
  </si>
  <si>
    <t>3,3,6,1</t>
  </si>
  <si>
    <t>3,3,6,2</t>
  </si>
  <si>
    <t>Gestionar electrificación rural y reparcheo rural en el marco de Antioquia iluminada.</t>
  </si>
  <si>
    <t>Realizar el plan de alumbrado Público y Ampliar la cobertura y mejoramiento del servicio de alumbrado público, alumbrado navideño y también en escenarios deportivos, Gestionar la iluminación de la vía Chigorodó– Carepa hasta los límites del municipio con Carepa, y en la vía Chigorodó-Mutatá, hasta la vereda el venado, como beneficio para mejorar la seguridad vial y ciudadana</t>
  </si>
  <si>
    <t>1,1,2,2</t>
  </si>
  <si>
    <t>1,1,2,4</t>
  </si>
  <si>
    <t xml:space="preserve">Gestionar en coordinación con el Cabildo Mayor la construcción de un Centro etnoturístico en las cumunidades indígenas </t>
  </si>
  <si>
    <t>Gestionar la construcción de la sede administrativa y de gobierno Municipal.</t>
  </si>
  <si>
    <t>Gestionar la creación y construcción de la casa de los ancestros.</t>
  </si>
  <si>
    <t>Gestionar la construccion del sendero peatonal calle del comercio con entidades del sector privado, comerciantes.</t>
  </si>
  <si>
    <t>Solicitar a INVIAS la construcción de andenes, ciclo rutas, dotación y equipamiento urbano y demás manejos paisajísticos de la carrera 100 desde la entrada al barrio Montecarlo, hasta el puente principal sobre el rio Chigorodó y que este se articule con el parque senderos del rio y el parque lineal de la cotorra.</t>
  </si>
  <si>
    <t>Gestionar la construcción del proyecto de equipamientos de parques; parque senderos del rio, parque las guaduas, el campin, parques infantiles en el área urbana y rural</t>
  </si>
  <si>
    <t>Conformación de la red caminera del municipio y la red de ciclovías, dotación equipamiento urbano.</t>
  </si>
  <si>
    <t>Montaje del banco de tierras del municipio y gestionar la compra de tierras para equipamiento institucional (Hospital, comando de policía, parque barrio Jardín, compra de tierras para VIS y fortalecimiento de los bienes inmuebles fiscales del municipio, granja integral SAMA). comprende la titulación de bienes fiscales, comprende también la compra de tierras en las cuencas de los ríos que abastecen los acueductos urbanos y veredales</t>
  </si>
  <si>
    <t>Gestionar la reubicación del comando de Policía, en convenio de: Alcaldía, Ministerio de Interior y Gobernación de Antioquia.</t>
  </si>
  <si>
    <t>Realizar el plan estructural de espacio público (Plan de Infraestructura y Movilidad).</t>
  </si>
  <si>
    <t>1,1,2,19</t>
  </si>
  <si>
    <t>1,1,2,30</t>
  </si>
  <si>
    <t>1,1,2,31</t>
  </si>
  <si>
    <t>1,1,3,2</t>
  </si>
  <si>
    <t>1,1,3,3</t>
  </si>
  <si>
    <t>1,1,3,4</t>
  </si>
  <si>
    <t>1,1,3,5</t>
  </si>
  <si>
    <t>1,1,3,6</t>
  </si>
  <si>
    <t>1,1,2,10</t>
  </si>
  <si>
    <t xml:space="preserve"> </t>
  </si>
  <si>
    <t>Actualización del manual de perfiles laborales</t>
  </si>
  <si>
    <t xml:space="preserve">Diseño e implementación de métodos para mejorar el control al desarrollo y desempeño del personal. </t>
  </si>
  <si>
    <t>Implementación y certificación del sistema integrado de gestión NTCGP 1000 y control MECI.</t>
  </si>
  <si>
    <t>Actualización de la estrategia organizacional.</t>
  </si>
  <si>
    <t>Análisis estratégico de requerimientos de plataformas tecnológicas, informáticas y comunicacionales.</t>
  </si>
  <si>
    <t>Actualización de la administración de riesgos organizacionales de tipo estratégico, táctico y operacional.</t>
  </si>
  <si>
    <t>Generación de capacidades locales para la planeación, ejecución y seguimiento de estrategias de seguridad.  (Comité de Orden Público, Comité observatorio del delito, Fondo Cuenta, Plan Integral de Seguridad y Convivencia, entre otros)</t>
  </si>
  <si>
    <t>Acompañamiento a la contratacion del municipio</t>
  </si>
  <si>
    <t>2,2,1,1</t>
  </si>
  <si>
    <t>2,2,</t>
  </si>
  <si>
    <t>2,2,1,3</t>
  </si>
  <si>
    <t>2,2,2,1</t>
  </si>
  <si>
    <t>2,2,2,2</t>
  </si>
  <si>
    <t>2,2,3,2</t>
  </si>
  <si>
    <t>2,2,4,1</t>
  </si>
  <si>
    <t>2,2,3,1,</t>
  </si>
  <si>
    <t>2,2,5,1</t>
  </si>
  <si>
    <t>2,2,11,2</t>
  </si>
  <si>
    <t xml:space="preserve">Diseño e implementación de plan tecnológico estratégico de corto, mediano y largo plazo, VIVE Y TERRITORIO DIGITAL, COMPARTEL,, Nativos digitales, Gobierno en línea. </t>
  </si>
  <si>
    <t>Cobro administrativo persuasivo y coactivo de la cartera morosa del municipio.  (Eficiente recuperación de cartera para aumentar los ingresos del municipio y sanear la cartera ley 617).</t>
  </si>
  <si>
    <t>Censo de establecimientos de comercio.</t>
  </si>
  <si>
    <t>Fiscalización tributaria para verificar el pago de los impuestos.</t>
  </si>
  <si>
    <t>Actualización de la base de datos de los contribuyentes.</t>
  </si>
  <si>
    <t>Fortalecimiento del Comité de política fiscal municipal (COMFIS).</t>
  </si>
  <si>
    <t>Construcción del Marco Fiscal de mediano y largo plazo, plan anual de inversiones, presupuesto anual, PAC, plan plurianual-</t>
  </si>
  <si>
    <t>Establecer políticas de control al gasto público.(plan de compras, análisis de la ejecución presupuestal).</t>
  </si>
  <si>
    <t xml:space="preserve">Definición de tácticas para la reducción del gasto. </t>
  </si>
  <si>
    <t>2,2,12,1</t>
  </si>
  <si>
    <t>2,2,12,2</t>
  </si>
  <si>
    <t>2,2,12,3</t>
  </si>
  <si>
    <t>2,2,12,4</t>
  </si>
  <si>
    <t>2,2,13,1</t>
  </si>
  <si>
    <t>2,2,13,2</t>
  </si>
  <si>
    <t>2,2,13,7</t>
  </si>
  <si>
    <t>2,2,14,1</t>
  </si>
  <si>
    <t>EQUIPAMENTO MUNICIPAL</t>
  </si>
  <si>
    <t>Realizar el estudio socioeconómico de las familias de la calle 97 por cobro de valorización.</t>
  </si>
  <si>
    <t xml:space="preserve"> Actualización del Expediente municipal.</t>
  </si>
  <si>
    <t>Gestionar la fomulaciòn del plan estratégico de Chigorodó</t>
  </si>
  <si>
    <t>Apoyo logístico al Consejo Territorial de Planeación</t>
  </si>
  <si>
    <t>Realización del plan de ordenamiento territorial con lineamientos específicos en convenio con Corpourabá y el Cabildo Mayor.</t>
  </si>
  <si>
    <t>Crear una Unidad de Atención de Riesgos</t>
  </si>
  <si>
    <t>Gestionar la consecución de un vehículo para la atención operativo de la Unidad de Gestión de Riesgos</t>
  </si>
  <si>
    <t>Actualización de bases de datos operacionales de los procesos misionales. (bases de datos sisben, catastro, censo comercial y estudiantil, información agropecuaria, información jurídica de la población, entre otras)</t>
  </si>
  <si>
    <t>Implementar la estrategia de comunicacioenes</t>
  </si>
  <si>
    <t>Realización de la actualización catastral para ser incluida en el 2012.</t>
  </si>
  <si>
    <t>Implementación de la estrategia de participación ciudadana, rendición de cuentas, presupuesto participativo, tics, fortalecimiento de las organizaciones comunitarias, celebraciones dia del campesino, nucleos zonales, formulación, seguimiento y evaluación al plan de desarrollo municipal a través de un software, planes de acción, informes de gestión, actualización de SIPLAN Chigorodó.</t>
  </si>
  <si>
    <t>Gestionar una planta de tratamiento de materia orgánica para producción de energia</t>
  </si>
  <si>
    <t>1,1,3,1</t>
  </si>
  <si>
    <t>1,1,5,1</t>
  </si>
  <si>
    <t>1,1,5,2</t>
  </si>
  <si>
    <t>1,1,5,4</t>
  </si>
  <si>
    <t>1,1,5,5</t>
  </si>
  <si>
    <t>1,1,2,42</t>
  </si>
  <si>
    <t>1,1,2,43</t>
  </si>
  <si>
    <t>1,1,2,43,45</t>
  </si>
  <si>
    <r>
      <t xml:space="preserve">Formación de brigadas educativas y de emergencias  a nivel rural y urbano
</t>
    </r>
    <r>
      <rPr>
        <sz val="10"/>
        <color indexed="10"/>
        <rFont val="Arial"/>
        <family val="2"/>
      </rPr>
      <t>Consecución de un vehículo para la atención operativo de la unidad de atención de riesgos</t>
    </r>
    <r>
      <rPr>
        <sz val="10"/>
        <rFont val="Arial"/>
        <family val="0"/>
      </rPr>
      <t xml:space="preserve">.
</t>
    </r>
  </si>
  <si>
    <t>2,2,3,3</t>
  </si>
  <si>
    <t>2,2,3,4</t>
  </si>
  <si>
    <t>2,2,12,5</t>
  </si>
  <si>
    <t>1 y 2</t>
  </si>
  <si>
    <t>1,1,5,3   2,2,15,1</t>
  </si>
  <si>
    <t>1,1,2,48</t>
  </si>
  <si>
    <t>Prevención de la Violencia Intrafamiliar, sexual y de género.</t>
  </si>
  <si>
    <t>Promoción de la ruta de acceso a  la Justicia para la denuncia de las diferentes formas de violencia con enfoque de género. (Comunicación, pedagogía y denuncia para la prevención de la violencia intrafamiliar, sexual y de género.</t>
  </si>
  <si>
    <t>Atención integral de justicia formal y no formal a la ciudadanía a través del equipo interdisciplinario de la Casa de Justicia.</t>
  </si>
  <si>
    <t>Acción coordinada para prevenir la distribución de licor adulterado, fraudulento y de contrabando.</t>
  </si>
  <si>
    <t>Fortalecimiento de la Casa de Justicia.</t>
  </si>
  <si>
    <t>Apoyar e incentivar los Mecanismos Alternativos de Resolución de Conflictos.</t>
  </si>
  <si>
    <t>Estrategia de promoción, prevención y protección de DDHH y aplicación del DIH.</t>
  </si>
  <si>
    <t>Apoyo de asistencia técnica al proceso de restitución de tierras (por medio del comité de justicia transicional).</t>
  </si>
  <si>
    <t>Acción contra Minas Antipersonal.</t>
  </si>
  <si>
    <t>Coordinación y articulación para la atención integral y reparación a la población víctima del conflicto a través de la ruta  de atención. (Ruta de atención integral a víctimas del conflicto; seguimiento y monitoreo a los Comités Territoriales de Justicia Transicional).</t>
  </si>
  <si>
    <t>Fortalecimiento al programa de personas en situación de desplazamiento.</t>
  </si>
  <si>
    <t>Apoyo a los procesos de reintegración y reconciliación desde el enfoque social –comunitario. (desde plan desarme)</t>
  </si>
  <si>
    <t>Base de datos y seguimiento a los procesos judiciales.</t>
  </si>
  <si>
    <t>2,2,7,2</t>
  </si>
  <si>
    <t>2,2,7,3</t>
  </si>
  <si>
    <t>2,2,7,4</t>
  </si>
  <si>
    <t>2,2,7,5</t>
  </si>
  <si>
    <t>2,2,8,1</t>
  </si>
  <si>
    <t>2,2,8,2</t>
  </si>
  <si>
    <t>2,2,9,1</t>
  </si>
  <si>
    <t>2,2,10,1</t>
  </si>
  <si>
    <t>2,2,10,2</t>
  </si>
  <si>
    <t>2,2,10,3</t>
  </si>
  <si>
    <t>2,2,10,4</t>
  </si>
  <si>
    <t>2,2,10,5</t>
  </si>
  <si>
    <t>2,2,11,1</t>
  </si>
  <si>
    <t>Ampliación, reconstrucción y reforzamiento le jarillon y muros de construcción del rio de los sectores la playa, playita y Guayabal y demas áreas del sector urbano, Sadem candelaria y Guacamaya y demás areas del sector rural</t>
  </si>
  <si>
    <t>Construir alojamientos temporales para la ola invernal en coordinacion con el Dapard.</t>
  </si>
  <si>
    <t>Crear el Fondo rotatorio de calamidades para todo el tema de la población afectada por ola invernal</t>
  </si>
  <si>
    <t>Dotación de implementos esenciales para la atención de desastres a los organismos de socorro (cruz roja, bomberos, defensa civil).</t>
  </si>
  <si>
    <t>1,1,6,5</t>
  </si>
  <si>
    <t>1,1,6,7</t>
  </si>
  <si>
    <t>1,1,3,13</t>
  </si>
  <si>
    <t>1,1,6,2</t>
  </si>
  <si>
    <t>PROMOCION DEL DESARROLLO</t>
  </si>
  <si>
    <t>Desarrollar proyectos de especies menores con productores agropecuarios municipales.</t>
  </si>
  <si>
    <t>Establecimiento de plantas de transformacion de productos agropecuarios para darles valor agregado</t>
  </si>
  <si>
    <t>Fortalecer los procesos de comercializacion de los productos agropecuarios</t>
  </si>
  <si>
    <t>fortalecer los  organismos de participacion ciudadana para el desarrollo del sector agropecuario</t>
  </si>
  <si>
    <t>Fomento de la agricultura urbana como estrategia para el aseguramiento de la soberanía alimentaria</t>
  </si>
  <si>
    <t xml:space="preserve"> Fortalecimiento de la economía social rural</t>
  </si>
  <si>
    <t>Implementación de mercados verdes</t>
  </si>
  <si>
    <t>Implementación de proyectos productivos através de las Buenas Prácticas Ambientales</t>
  </si>
  <si>
    <t xml:space="preserve">Realización de un estudio de las potencialidades turísticas del municipio </t>
  </si>
  <si>
    <t>Fortalecimiento y Creación alianzas estratégicas para mejorar la competitividad y productividad a nivel  empresarial y comercial articulado con la ciencia la tecnología y la innovación como dinamizador de los diferentes procesos en el municipio de chigorodó.</t>
  </si>
  <si>
    <t>Creación estructuración y fortalecimiento de micro y pequeñas empresas para dinamizar la economía local del municipio de chigorodó.</t>
  </si>
  <si>
    <t>Crear un Sello  comercial de  Chigorodó como denominación de  origen.</t>
  </si>
  <si>
    <t>Divulgación y sensibilización de la oferta de servicios y crédito de origen nacional, regional y municipal para el desarrollo de proyectos productivos en el municipio de chigorodo.</t>
  </si>
  <si>
    <t>Ampliación y modernización de los mercados agropecuario  articulando al productor primario con el consumidor final bajo una figura de comercio justo en el municipio de chigordo.</t>
  </si>
  <si>
    <t>Dinamización de las cadenas productivas para la articulación de los diferentes actores productivos involucrados al desarrollo económico local del municipio de chigorodó.</t>
  </si>
  <si>
    <t>Aplicabilidad de la ciencia la tecnología y la Innovación de forma limpia  para el desarrollo de la competitividad de las micros y pequeñas empresas en el municipio de chigorodo.</t>
  </si>
  <si>
    <t>Apoyar y fortalecer los procesos de información, investigación, y formación de los distintos agentes culturales del  municipio.</t>
  </si>
  <si>
    <t>Fortalecer la produccion agropecuaria municipal en los diferentes rubros agrícolas productivos, yuca, peces apuntando a la diversificación,.</t>
  </si>
  <si>
    <t>4,4,1,1</t>
  </si>
  <si>
    <t>4,4,1,3</t>
  </si>
  <si>
    <t>4,4,1,4</t>
  </si>
  <si>
    <t>4,4,1,5</t>
  </si>
  <si>
    <t>4,4,1,6</t>
  </si>
  <si>
    <t>4,4,3,5</t>
  </si>
  <si>
    <t>4,4,3,6</t>
  </si>
  <si>
    <t>4,4,3,14</t>
  </si>
  <si>
    <t>4,4,3,15</t>
  </si>
  <si>
    <t>4,4,4,1</t>
  </si>
  <si>
    <t>4,4,4,2</t>
  </si>
  <si>
    <t>4,4,4,3</t>
  </si>
  <si>
    <t>4,4,4,5</t>
  </si>
  <si>
    <t>4,4,4,6</t>
  </si>
  <si>
    <t>4,4,4,7</t>
  </si>
  <si>
    <t>4,4,4,8</t>
  </si>
  <si>
    <t>4,4,4,9</t>
  </si>
  <si>
    <t>4,4,4,10</t>
  </si>
  <si>
    <t>SALUD-EDUCACION</t>
  </si>
  <si>
    <t>RESTAURANTES ESCOLARES: Alimentos,Dotacion Y Otros Servicios Restaruantes Escolares.</t>
  </si>
  <si>
    <t>Gestionar la consecución de un transporte para la población en situación de discapacidad, casa de la cultura y adulto mayor.</t>
  </si>
  <si>
    <t>Fortalecer el plan territorial de salud 2012-2015</t>
  </si>
  <si>
    <t>Fortalecimiento del Sistema de Inspección, Vigilancia y Control.</t>
  </si>
  <si>
    <t>Modelo de salud reproductiva (mujeres que hayan tenido todos sus hij@s, vasectomía y tubectomía).</t>
  </si>
  <si>
    <t>Intercambio de saberes médicos (parteras)</t>
  </si>
  <si>
    <t>Olimpiadas de la salud con perspectiva étnica.</t>
  </si>
  <si>
    <t>Gestionar la creación de un equipo móvil de primer nivel de atención.</t>
  </si>
  <si>
    <t>Gestionar la adquisición de dos ambulancias para la Empresa Social del Estado – Hospital María Auxiliadora.</t>
  </si>
  <si>
    <t xml:space="preserve">Gestionar los convenios interinstitucionales entre municipio, registraduria, EPS e IPS públicas y privadas, para garantizarle a todo nacido vivo su identificación e inmediata afiliación al Sistema General de Seguridad Social en Salud. </t>
  </si>
  <si>
    <t>Campañas educativas y preventivas a la población en los temas de drogadicción y alcoholismo, factores de riesgos, peligros y consecuencias y violencia contra la mujer.</t>
  </si>
  <si>
    <t>Crear el Observatorio municipal de Violencias contra la mujer, que permita investigar, documentar, sistematizar, analizar, visibilizar, hacer seguimiento y monitoreo a la problemática de violencias con especial énfasis en las VBG intrafamiliar.</t>
  </si>
  <si>
    <t>FORTALECIMIENTO AL PROYECTO VIGILANCIA EPIDEMIOLOGICA</t>
  </si>
  <si>
    <t>FORTALECIMIENTO AL PROYECTO DE SALUD MENTAL</t>
  </si>
  <si>
    <t xml:space="preserve">FORTALECIMIENTO AL PROYECTO DE ENFERMEDADES CRONICAS </t>
  </si>
  <si>
    <t>FORTALECIMIENTO AL PROYECTO DE SALUD SEXUAL Y REPRODUCTIVA</t>
  </si>
  <si>
    <t>FORTALECIMIENTO AL PROYECTO DE SALUD ORAL</t>
  </si>
  <si>
    <t>FORTALECIMIENTO AL PROYECTO DE ENFERMEDADES TRANSMISIBLES  Y GESTION ANBIENTAL</t>
  </si>
  <si>
    <t>FORTALECIMIENTO AL PROYECTO DE SALUD INFANTIL</t>
  </si>
  <si>
    <t>FORTALECIMIENTO AL PROYECTO DE NUTRICION</t>
  </si>
  <si>
    <t>FORTALECIMIENTO AL PROYECTO DE SALUD OCUPACIONAL</t>
  </si>
  <si>
    <t>FORTALECIMIENTO AL PROYECTO DE PARTICIPACION SOCIAL</t>
  </si>
  <si>
    <t>FORTALECIMIENTO AL PROYECTO GESTION PIC, PLAN DE INTERV. COLECT.</t>
  </si>
  <si>
    <t>Garantizar la continuidad del régimen subsidiado</t>
  </si>
  <si>
    <t>Interventoría del régimen subsidiado</t>
  </si>
  <si>
    <t>Ampliación de cobertura del régimen subsidiado (1000)</t>
  </si>
  <si>
    <t>Garantizar la continuidad a la atención pobre y vulnerable.</t>
  </si>
  <si>
    <t>Atención y prevención para disminuir el riesgo de inseguridad alimentaria en familias vulnerables.</t>
  </si>
  <si>
    <t>Gestión de políticas públicas en soberanía alimentaria y nutricional.</t>
  </si>
  <si>
    <t>Participación del Sistema Departamental de Vigilancia Alimentaria y Nutricional.</t>
  </si>
  <si>
    <t>fortalecimiento del programa complementación alimentaria</t>
  </si>
  <si>
    <t>Revisión y aplicación de las políticas públicas de los programas sociales.</t>
  </si>
  <si>
    <t>FORTALECIMIENTO AL PROGRAMA ADULTO MAYOR</t>
  </si>
  <si>
    <t>FORTALECIMIENTO AL PROGRAMA FAMILIAS EN ACCIÓN</t>
  </si>
  <si>
    <t>FORTALECIMIENTO AL PROGRAMA DISCAPACITADOS</t>
  </si>
  <si>
    <t>FORTALECIMIENTO AL PROGRAMA AFRODESCENDENCIA</t>
  </si>
  <si>
    <t>FORTALECIMIENTO  A LOS PROCESOS COMUNITARIOS DE LAS COMUNIDADES INDIGENAS</t>
  </si>
  <si>
    <t>FORTALECIMIENTO AL PROGRANA JOVENES</t>
  </si>
  <si>
    <t>FORTALECIMIENTO AL PROGRAMA INFANCIA Y FAMILIA</t>
  </si>
  <si>
    <t>IMPLEMENTACIÓN Y FORTALECIMIENTO A LA POLITICA DE INFANCIA, PRIMERA INFANCIA, ADOLESCENCIA Y JUVENTUD, (Madres comuitarias).</t>
  </si>
  <si>
    <t>FORTALECIMIENTO AL PROGRAMA  DE EQUIDAD DE GENERO</t>
  </si>
  <si>
    <t>Gestionar la construcción del centro de salud de barranquillita, puesto de salud de Sadem y adecuacion centro de salud Diez de enero</t>
  </si>
  <si>
    <t>Gestionar y apoyar la Reubicación, construcción y dotación del nuevo hospital con recursos de la ESE Hospital Maria Auxiliadora.</t>
  </si>
  <si>
    <t>Gestionar la construcción, dotación y sostenimiento del centro de atención integral del adulto mayor.</t>
  </si>
  <si>
    <t>Gestionar la construcción de la sede casa de la mujer y de un centro integral agropecuario e industrial para la mujer.</t>
  </si>
  <si>
    <t>Remodelación de las sedes donde funcionan los programas sociales y la unidad de mando de emergencias (ampliación de la bodega complementación alimentaria ).</t>
  </si>
  <si>
    <t>Gestionar la construcción de un centro de rehabilitación y atención integral a la población en situación de la discapacidad.</t>
  </si>
  <si>
    <t>OBRAS-SALUD</t>
  </si>
  <si>
    <t>Extensión de redes: Ampliación de la red de distribución de acueducto en la zona de expansión.</t>
  </si>
  <si>
    <t>Gestionar la construcción, mantenimiento y diseños de acueductos multiveredales en Jurado, Bohios, Champitas, Tierra Santa, Barranquillita, la Fé y La Guaca y otras veredas como Guapá León, Las Mercedes, Guapa carretera, Ripea y demás veredas del municipio.</t>
  </si>
  <si>
    <t>Gestionar el diseño y ejecución del plan maestro de alcantarillado. Subsidios agua potable y saneamiento basico</t>
  </si>
  <si>
    <t>Construir las UNISAFAS (200 unidades sanitarias básicas familiares) rurales o unidades de recolección y procesamiento de aguas residuales en las veredas.</t>
  </si>
  <si>
    <t>SEGURIDAD</t>
  </si>
  <si>
    <t>Fortalecimiento tecnológico y logístico de los organismos de seguridad (incluye transporte, comunicaciones)</t>
  </si>
  <si>
    <t>Gestión de cámaras de seguridad de seguridad.</t>
  </si>
  <si>
    <t>Fortalecimiento administrativo, tecnológico y de infraestructura del Instituto penitenciario del Reposo, INPEC.</t>
  </si>
  <si>
    <t>Fortalecimiento a los programas de participación comunitaria para la prevención y educación ciudadana de la policía nacional, frentes de seguridad, escuelas de seguridad ciudadana, policía cívica juvenil, jóvenes a lo bien, cine al barrio, entre otros.).</t>
  </si>
  <si>
    <t>Gestionar la construcción y funcionamiento de la red de gas natural.</t>
  </si>
  <si>
    <t>Fortalecimiento de parque automotor, volqueta, motoniveladora, cargador.</t>
  </si>
  <si>
    <t>Construcción de seis (6) puentes urbanos y rurales y gestionar recursos para la construcción del puente sobre el Rio León en Puerto Amor y proyectar los puentes rurales faltantes para su gestión.</t>
  </si>
  <si>
    <t>Pavimentación de 13.5 km de la malla vial urbana, en pavimento rígido, adoquinado u otros medios.</t>
  </si>
  <si>
    <t>Mantenimiento de vías Rurales y Urbanas.</t>
  </si>
  <si>
    <t>Gestionar ante la Secretaria de Titulación y Fiscalización Minera la titulación de un terreno para la explotación de material para el mantenimiento vial urbano y rural.</t>
  </si>
  <si>
    <t>Gestionar la construcción del intercambio vial en el sector de la glorieta principal de la avenida Santander con la calle 97.</t>
  </si>
  <si>
    <t>Implementación de campaña para la señalización de las vías en el casco urbano del municipio.</t>
  </si>
  <si>
    <t>Fortalecimiento de la secretaría de Tránsito y transporte con logística para el mejoramiento de su servicio.</t>
  </si>
  <si>
    <t>Establecimiento de mecanismos estructurales para la educación, formación y culturización de los distintos grupos de usuarios del sistema de transporte.</t>
  </si>
  <si>
    <t>Fortalecer los mecanismos para la promoción y divulgación de la seguridad vial.</t>
  </si>
  <si>
    <t>Implementar cámaras que registre tanto la accidentalidad como la seguridad ciudadana.</t>
  </si>
  <si>
    <t xml:space="preserve">Realizar el Plan habitacional (atención integral a los asentamientos subnormales, conexiones intradomiciliarias, mejoramiento integral de barrios). </t>
  </si>
  <si>
    <t>Gestionar el mejoramiento de 1.000 viviendas urbanas y rurales y con comunidades indìgenas, madres comunitarias, reincorporados y demás poblaciones vulnerables.</t>
  </si>
  <si>
    <t>Gestionar la Construcción de 500 soluciones de viviendas de interés prioritario para desplazados, reincorporados, reubicación de viviendas en zona de alto riesgo.</t>
  </si>
  <si>
    <t>Gestión y construcción de 300 viviendas para los docentes y empleados del municipio, contratistas, empleados del Hospital.</t>
  </si>
  <si>
    <t>Adelantar el estudio en un plan de renovación urbana del barrio el Bosque</t>
  </si>
  <si>
    <t>Realizar el realce del nivel de las viviendas de Barranquillita.</t>
  </si>
  <si>
    <t>1,1,1,2</t>
  </si>
  <si>
    <t>1,1,1,3</t>
  </si>
  <si>
    <t>1,1,1,5</t>
  </si>
  <si>
    <t>3,3,8,1</t>
  </si>
  <si>
    <t>1,1,2,29</t>
  </si>
  <si>
    <t>3,3,8,2</t>
  </si>
  <si>
    <t>3,3,8,3</t>
  </si>
  <si>
    <t>3,3,8,4</t>
  </si>
  <si>
    <t>3,3,8,5</t>
  </si>
  <si>
    <t>3,3,8,6</t>
  </si>
  <si>
    <t>3,3,8,7</t>
  </si>
  <si>
    <t>3,3,8,8</t>
  </si>
  <si>
    <t>3,3,8,9</t>
  </si>
  <si>
    <t>3,3,8,10</t>
  </si>
  <si>
    <t>3,3,9,1</t>
  </si>
  <si>
    <t>3,3,9,2</t>
  </si>
  <si>
    <t>3,3,9,3</t>
  </si>
  <si>
    <t>3,3,9,4</t>
  </si>
  <si>
    <t>3,3,10,1</t>
  </si>
  <si>
    <t>3,3,10,2</t>
  </si>
  <si>
    <t>3,3,10,3</t>
  </si>
  <si>
    <t>3,3,11,1</t>
  </si>
  <si>
    <t>3,3,11,2</t>
  </si>
  <si>
    <t>3,3,11,3</t>
  </si>
  <si>
    <t>3,3,11,4</t>
  </si>
  <si>
    <t>3,3,11,22</t>
  </si>
  <si>
    <t>3,3,11,23</t>
  </si>
  <si>
    <t>3,3,11,11</t>
  </si>
  <si>
    <t>3,3,11,21</t>
  </si>
  <si>
    <t>3,3,11,24</t>
  </si>
  <si>
    <t>3,3,12,1</t>
  </si>
  <si>
    <t>1,1,2,18</t>
  </si>
  <si>
    <t>1,1,2,25</t>
  </si>
  <si>
    <t>1,1,2,26</t>
  </si>
  <si>
    <t>1,1,2,27</t>
  </si>
  <si>
    <t>1,1,2,28</t>
  </si>
  <si>
    <t>2,2,6,1</t>
  </si>
  <si>
    <t>2,2,6,2</t>
  </si>
  <si>
    <t>2,2,6,3</t>
  </si>
  <si>
    <t>2,2,7,1</t>
  </si>
  <si>
    <t>1,1.2,33</t>
  </si>
  <si>
    <t>1,1.3,7</t>
  </si>
  <si>
    <t>1,1.3,10</t>
  </si>
  <si>
    <t>1,1.3,11</t>
  </si>
  <si>
    <t>1,1.3,12</t>
  </si>
  <si>
    <t>1,1.3,14</t>
  </si>
  <si>
    <t>1,1.4,1</t>
  </si>
  <si>
    <t>1,1.4,2</t>
  </si>
  <si>
    <t>1,1.4,3</t>
  </si>
  <si>
    <t>1,1.4,4</t>
  </si>
  <si>
    <t>1,1.4,5</t>
  </si>
  <si>
    <t>1,1,2,5</t>
  </si>
  <si>
    <t>1,1,2,6</t>
  </si>
  <si>
    <t>1,1,2,7</t>
  </si>
  <si>
    <t>1,1,2,8</t>
  </si>
  <si>
    <t>1,1,2,9</t>
  </si>
  <si>
    <t>TTO Y TTE</t>
  </si>
  <si>
    <t>RECURSOS NACION</t>
  </si>
  <si>
    <t xml:space="preserve">ESTAMPILLA PROCULTURA </t>
  </si>
  <si>
    <t>Transformación de la Terminal de Transporte y Plaza de mercado en un empresa de carácter privada, además de la remodelación de ambas infraestructuras.</t>
  </si>
  <si>
    <t>3,3,8,2.1</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</si>
</sst>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 &quot;pta&quot;;\-#,##0\ &quot;pta&quot;"/>
    <numFmt numFmtId="203" formatCode="#,##0\ &quot;pta&quot;;[Red]\-#,##0\ &quot;pta&quot;"/>
    <numFmt numFmtId="204" formatCode="#,##0.00\ &quot;pta&quot;;\-#,##0.00\ &quot;pta&quot;"/>
    <numFmt numFmtId="205" formatCode="#,##0.00\ &quot;pta&quot;;[Red]\-#,##0.00\ &quot;pta&quot;"/>
    <numFmt numFmtId="206" formatCode="_-* #,##0\ &quot;pta&quot;_-;\-* #,##0\ &quot;pta&quot;_-;_-* &quot;-&quot;\ &quot;pta&quot;_-;_-@_-"/>
    <numFmt numFmtId="207" formatCode="_-* #,##0\ _p_t_a_-;\-* #,##0\ _p_t_a_-;_-* &quot;-&quot;\ _p_t_a_-;_-@_-"/>
    <numFmt numFmtId="208" formatCode="_-* #,##0.00\ &quot;pta&quot;_-;\-* #,##0.00\ &quot;pta&quot;_-;_-* &quot;-&quot;??\ &quot;pta&quot;_-;_-@_-"/>
    <numFmt numFmtId="209" formatCode="_-* #,##0.00\ _p_t_a_-;\-* #,##0.00\ _p_t_a_-;_-* &quot;-&quot;??\ _p_t_a_-;_-@_-"/>
    <numFmt numFmtId="210" formatCode="#.##0"/>
    <numFmt numFmtId="211" formatCode="#.##0.00"/>
    <numFmt numFmtId="212" formatCode="#.##0.00_ ;\-#.##0.00\ "/>
    <numFmt numFmtId="213" formatCode="&quot;Sí&quot;;&quot;Sí&quot;;&quot;No&quot;"/>
    <numFmt numFmtId="214" formatCode="&quot;Verdadero&quot;;&quot;Verdadero&quot;;&quot;Falso&quot;"/>
    <numFmt numFmtId="215" formatCode="&quot;Activado&quot;;&quot;Activado&quot;;&quot;Desactivado&quot;"/>
    <numFmt numFmtId="216" formatCode="[$€-2]\ #,##0.00_);[Red]\([$€-2]\ #,##0.00\)"/>
    <numFmt numFmtId="217" formatCode="#,##0.0"/>
  </numFmts>
  <fonts count="51">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b/>
      <sz val="10"/>
      <name val="Arial"/>
      <family val="2"/>
    </font>
    <font>
      <sz val="8"/>
      <color indexed="10"/>
      <name val="Arial"/>
      <family val="2"/>
    </font>
    <font>
      <b/>
      <sz val="8"/>
      <color indexed="10"/>
      <name val="Arial"/>
      <family val="2"/>
    </font>
    <font>
      <b/>
      <sz val="9"/>
      <name val="Tahoma"/>
      <family val="2"/>
    </font>
    <font>
      <sz val="8"/>
      <color indexed="13"/>
      <name val="Arial"/>
      <family val="2"/>
    </font>
    <font>
      <b/>
      <sz val="8"/>
      <color indexed="13"/>
      <name val="Arial"/>
      <family val="2"/>
    </font>
    <font>
      <sz val="9"/>
      <name val="Tahoma"/>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5"/>
      <color indexed="23"/>
      <name val="Calibri"/>
      <family val="2"/>
    </font>
    <font>
      <b/>
      <sz val="13"/>
      <color indexed="23"/>
      <name val="Calibri"/>
      <family val="2"/>
    </font>
    <font>
      <b/>
      <sz val="11"/>
      <color indexed="8"/>
      <name val="Calibri"/>
      <family val="2"/>
    </font>
    <font>
      <u val="single"/>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2">
    <xf numFmtId="0" fontId="0" fillId="0" borderId="0" xfId="0" applyAlignment="1">
      <alignment/>
    </xf>
    <xf numFmtId="3" fontId="4" fillId="0" borderId="0" xfId="0" applyNumberFormat="1" applyFont="1" applyBorder="1" applyAlignment="1">
      <alignment/>
    </xf>
    <xf numFmtId="3" fontId="4" fillId="0" borderId="0" xfId="0" applyNumberFormat="1" applyFont="1" applyBorder="1" applyAlignment="1">
      <alignment vertical="center"/>
    </xf>
    <xf numFmtId="3" fontId="3" fillId="0" borderId="0" xfId="0" applyNumberFormat="1" applyFont="1" applyFill="1" applyBorder="1" applyAlignment="1">
      <alignment horizontal="right" wrapText="1"/>
    </xf>
    <xf numFmtId="3" fontId="3" fillId="0" borderId="0" xfId="0" applyNumberFormat="1" applyFont="1" applyFill="1" applyBorder="1" applyAlignment="1">
      <alignment horizontal="left" vertical="justify" wrapText="1"/>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horizontal="center"/>
      <protection locked="0"/>
    </xf>
    <xf numFmtId="3" fontId="4" fillId="0" borderId="0" xfId="0" applyNumberFormat="1" applyFont="1" applyFill="1" applyBorder="1" applyAlignment="1">
      <alignment horizontal="right" wrapText="1"/>
    </xf>
    <xf numFmtId="0" fontId="0" fillId="0" borderId="10" xfId="0" applyFont="1" applyBorder="1" applyAlignment="1">
      <alignment horizontal="left"/>
    </xf>
    <xf numFmtId="3" fontId="3" fillId="0" borderId="0" xfId="0" applyNumberFormat="1" applyFont="1" applyBorder="1" applyAlignment="1">
      <alignment horizontal="right" vertical="top"/>
    </xf>
    <xf numFmtId="3" fontId="3" fillId="0" borderId="0" xfId="0" applyNumberFormat="1" applyFont="1" applyBorder="1" applyAlignment="1">
      <alignment horizontal="left" vertical="justify"/>
    </xf>
    <xf numFmtId="3" fontId="3" fillId="0" borderId="0" xfId="0" applyNumberFormat="1" applyFont="1" applyFill="1" applyBorder="1" applyAlignment="1">
      <alignment horizontal="right" vertical="top" wrapText="1"/>
    </xf>
    <xf numFmtId="0" fontId="4" fillId="34" borderId="10" xfId="0" applyFont="1" applyFill="1" applyBorder="1" applyAlignment="1">
      <alignment vertical="center" wrapText="1"/>
    </xf>
    <xf numFmtId="3" fontId="4" fillId="0" borderId="10" xfId="0" applyNumberFormat="1" applyFont="1" applyFill="1" applyBorder="1" applyAlignment="1" applyProtection="1">
      <alignment horizontal="center"/>
      <protection locked="0"/>
    </xf>
    <xf numFmtId="9" fontId="4" fillId="0" borderId="0" xfId="54" applyFont="1" applyBorder="1" applyAlignment="1">
      <alignment/>
    </xf>
    <xf numFmtId="3" fontId="4" fillId="0" borderId="0" xfId="0" applyNumberFormat="1" applyFont="1" applyFill="1" applyBorder="1" applyAlignment="1">
      <alignment/>
    </xf>
    <xf numFmtId="3" fontId="3"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vertical="center" wrapText="1"/>
      <protection locked="0"/>
    </xf>
    <xf numFmtId="3" fontId="4" fillId="0" borderId="10" xfId="0" applyNumberFormat="1" applyFont="1" applyFill="1" applyBorder="1" applyAlignment="1">
      <alignment horizontal="right" wrapText="1"/>
    </xf>
    <xf numFmtId="0" fontId="0" fillId="0" borderId="10" xfId="0" applyFont="1" applyFill="1" applyBorder="1" applyAlignment="1">
      <alignment horizontal="left"/>
    </xf>
    <xf numFmtId="3" fontId="3" fillId="0" borderId="10" xfId="0" applyNumberFormat="1" applyFont="1" applyFill="1" applyBorder="1" applyAlignment="1" applyProtection="1">
      <alignment horizontal="left" wrapText="1"/>
      <protection locked="0"/>
    </xf>
    <xf numFmtId="0" fontId="3" fillId="0" borderId="10" xfId="0" applyFont="1" applyFill="1" applyBorder="1" applyAlignment="1">
      <alignment horizontal="center" vertical="center"/>
    </xf>
    <xf numFmtId="3" fontId="3" fillId="0" borderId="10" xfId="0" applyNumberFormat="1" applyFont="1" applyFill="1" applyBorder="1" applyAlignment="1">
      <alignment vertical="center" wrapText="1"/>
    </xf>
    <xf numFmtId="3" fontId="7" fillId="0" borderId="0" xfId="0" applyNumberFormat="1" applyFont="1" applyFill="1" applyBorder="1" applyAlignment="1">
      <alignment/>
    </xf>
    <xf numFmtId="3" fontId="6" fillId="0" borderId="0" xfId="0" applyNumberFormat="1" applyFont="1" applyFill="1" applyBorder="1" applyAlignment="1">
      <alignment horizontal="right" wrapText="1"/>
    </xf>
    <xf numFmtId="3" fontId="4" fillId="0" borderId="10" xfId="0" applyNumberFormat="1" applyFont="1" applyFill="1" applyBorder="1" applyAlignment="1">
      <alignment horizontal="center"/>
    </xf>
    <xf numFmtId="3" fontId="3" fillId="0" borderId="0" xfId="0" applyNumberFormat="1" applyFont="1" applyFill="1" applyBorder="1" applyAlignment="1">
      <alignment/>
    </xf>
    <xf numFmtId="0" fontId="0" fillId="0" borderId="10" xfId="0" applyBorder="1" applyAlignment="1">
      <alignment horizontal="center" vertical="center"/>
    </xf>
    <xf numFmtId="3" fontId="3" fillId="0" borderId="10" xfId="0" applyNumberFormat="1" applyFont="1" applyFill="1" applyBorder="1" applyAlignment="1">
      <alignment horizontal="right" wrapText="1"/>
    </xf>
    <xf numFmtId="0" fontId="3" fillId="0" borderId="10" xfId="0" applyFont="1" applyFill="1" applyBorder="1" applyAlignment="1">
      <alignment horizontal="center"/>
    </xf>
    <xf numFmtId="184" fontId="0" fillId="0" borderId="10" xfId="50" applyFont="1" applyBorder="1" applyAlignment="1">
      <alignment/>
    </xf>
    <xf numFmtId="3" fontId="6"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vertical="center" wrapText="1"/>
      <protection locked="0"/>
    </xf>
    <xf numFmtId="3" fontId="6" fillId="0" borderId="10" xfId="0" applyNumberFormat="1" applyFont="1" applyFill="1" applyBorder="1" applyAlignment="1">
      <alignment vertical="center" wrapText="1"/>
    </xf>
    <xf numFmtId="3" fontId="3" fillId="0" borderId="10" xfId="0" applyNumberFormat="1" applyFont="1" applyFill="1" applyBorder="1" applyAlignment="1" applyProtection="1">
      <alignment horizontal="left" vertical="top" wrapText="1"/>
      <protection locked="0"/>
    </xf>
    <xf numFmtId="3" fontId="3" fillId="0" borderId="10" xfId="0" applyNumberFormat="1" applyFont="1" applyFill="1" applyBorder="1" applyAlignment="1" applyProtection="1">
      <alignment horizontal="center" vertical="center"/>
      <protection locked="0"/>
    </xf>
    <xf numFmtId="3" fontId="3" fillId="0" borderId="10" xfId="0" applyNumberFormat="1" applyFont="1" applyFill="1" applyBorder="1" applyAlignment="1">
      <alignment horizontal="center" vertical="top"/>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justify" wrapText="1"/>
    </xf>
    <xf numFmtId="3" fontId="3" fillId="0" borderId="10" xfId="0" applyNumberFormat="1" applyFont="1" applyFill="1" applyBorder="1" applyAlignment="1" applyProtection="1">
      <alignment horizontal="center"/>
      <protection locked="0"/>
    </xf>
    <xf numFmtId="3" fontId="4" fillId="0" borderId="10" xfId="0" applyNumberFormat="1" applyFont="1" applyFill="1" applyBorder="1" applyAlignment="1">
      <alignment vertical="center" wrapText="1"/>
    </xf>
    <xf numFmtId="3" fontId="3" fillId="0" borderId="10" xfId="0" applyNumberFormat="1" applyFont="1" applyFill="1" applyBorder="1" applyAlignment="1">
      <alignment/>
    </xf>
    <xf numFmtId="3" fontId="3" fillId="0" borderId="10" xfId="0" applyNumberFormat="1" applyFont="1" applyFill="1" applyBorder="1" applyAlignment="1">
      <alignment horizontal="center"/>
    </xf>
    <xf numFmtId="3" fontId="3" fillId="0" borderId="10" xfId="0" applyNumberFormat="1" applyFont="1" applyFill="1" applyBorder="1" applyAlignment="1" applyProtection="1">
      <alignment horizontal="center" wrapText="1"/>
      <protection locked="0"/>
    </xf>
    <xf numFmtId="0" fontId="3" fillId="0" borderId="10" xfId="0" applyFont="1" applyFill="1" applyBorder="1" applyAlignment="1">
      <alignment horizontal="center" vertical="center" wrapText="1"/>
    </xf>
    <xf numFmtId="217" fontId="4" fillId="0" borderId="0" xfId="0" applyNumberFormat="1" applyFont="1" applyBorder="1" applyAlignment="1">
      <alignment/>
    </xf>
    <xf numFmtId="217" fontId="4" fillId="33" borderId="10" xfId="0" applyNumberFormat="1" applyFont="1" applyFill="1" applyBorder="1" applyAlignment="1" applyProtection="1">
      <alignment horizontal="center"/>
      <protection locked="0"/>
    </xf>
    <xf numFmtId="217" fontId="3" fillId="0" borderId="10" xfId="0" applyNumberFormat="1" applyFont="1" applyFill="1" applyBorder="1" applyAlignment="1" applyProtection="1">
      <alignment horizontal="center" vertical="center" wrapText="1"/>
      <protection locked="0"/>
    </xf>
    <xf numFmtId="217" fontId="3" fillId="0" borderId="10" xfId="0" applyNumberFormat="1" applyFont="1" applyFill="1" applyBorder="1" applyAlignment="1" applyProtection="1">
      <alignment horizontal="center" vertical="center"/>
      <protection locked="0"/>
    </xf>
    <xf numFmtId="217" fontId="3" fillId="0" borderId="10" xfId="0" applyNumberFormat="1" applyFont="1" applyFill="1" applyBorder="1" applyAlignment="1">
      <alignment horizontal="center" vertical="top"/>
    </xf>
    <xf numFmtId="217" fontId="3" fillId="0" borderId="10" xfId="0" applyNumberFormat="1" applyFont="1" applyFill="1" applyBorder="1" applyAlignment="1">
      <alignment horizontal="center" vertical="center" wrapText="1"/>
    </xf>
    <xf numFmtId="217" fontId="3" fillId="0" borderId="10" xfId="0" applyNumberFormat="1" applyFont="1" applyFill="1" applyBorder="1" applyAlignment="1" applyProtection="1">
      <alignment horizontal="center"/>
      <protection locked="0"/>
    </xf>
    <xf numFmtId="3" fontId="3" fillId="0" borderId="0" xfId="0" applyNumberFormat="1" applyFont="1" applyFill="1" applyBorder="1" applyAlignment="1">
      <alignment horizontal="left" wrapText="1"/>
    </xf>
    <xf numFmtId="3" fontId="3" fillId="0" borderId="0" xfId="0" applyNumberFormat="1" applyFont="1" applyFill="1" applyBorder="1" applyAlignment="1">
      <alignment horizontal="left" vertical="justify" wrapText="1"/>
    </xf>
    <xf numFmtId="3" fontId="3" fillId="0" borderId="0" xfId="0" applyNumberFormat="1" applyFont="1" applyFill="1" applyBorder="1" applyAlignment="1">
      <alignment horizontal="right" wrapText="1"/>
    </xf>
    <xf numFmtId="184" fontId="0" fillId="0" borderId="10" xfId="50" applyFont="1" applyBorder="1" applyAlignment="1">
      <alignment/>
    </xf>
    <xf numFmtId="0" fontId="3" fillId="0" borderId="10" xfId="0" applyFont="1" applyBorder="1" applyAlignment="1">
      <alignment/>
    </xf>
    <xf numFmtId="0" fontId="3" fillId="0" borderId="10" xfId="0" applyFont="1" applyBorder="1" applyAlignment="1">
      <alignment horizontal="center" vertical="center"/>
    </xf>
    <xf numFmtId="3" fontId="3" fillId="0" borderId="0" xfId="0" applyNumberFormat="1" applyFont="1" applyFill="1" applyBorder="1" applyAlignment="1">
      <alignment horizontal="right" vertical="top" wrapText="1"/>
    </xf>
    <xf numFmtId="3" fontId="3" fillId="0" borderId="0" xfId="0" applyNumberFormat="1" applyFont="1" applyBorder="1" applyAlignment="1">
      <alignment horizontal="right" vertical="top"/>
    </xf>
    <xf numFmtId="3" fontId="3" fillId="0" borderId="0" xfId="0" applyNumberFormat="1" applyFont="1" applyBorder="1" applyAlignment="1">
      <alignment horizontal="left" vertical="justify"/>
    </xf>
    <xf numFmtId="9" fontId="4" fillId="0" borderId="0" xfId="54" applyFont="1" applyFill="1" applyBorder="1" applyAlignment="1">
      <alignment horizontal="right" wrapText="1"/>
    </xf>
    <xf numFmtId="0" fontId="5" fillId="0" borderId="10" xfId="0" applyFont="1" applyFill="1" applyBorder="1" applyAlignment="1">
      <alignment horizontal="left"/>
    </xf>
    <xf numFmtId="9" fontId="3" fillId="0" borderId="0" xfId="54" applyFont="1" applyFill="1" applyBorder="1" applyAlignment="1">
      <alignment horizontal="right" wrapText="1"/>
    </xf>
    <xf numFmtId="217" fontId="6" fillId="0" borderId="10" xfId="0" applyNumberFormat="1" applyFont="1" applyFill="1" applyBorder="1" applyAlignment="1" applyProtection="1">
      <alignment horizontal="center" vertical="center"/>
      <protection locked="0"/>
    </xf>
    <xf numFmtId="217"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pplyProtection="1">
      <alignment horizontal="right"/>
      <protection locked="0"/>
    </xf>
    <xf numFmtId="3" fontId="4" fillId="33" borderId="10" xfId="0" applyNumberFormat="1" applyFont="1" applyFill="1" applyBorder="1" applyAlignment="1" applyProtection="1">
      <alignment horizontal="right"/>
      <protection locked="0"/>
    </xf>
    <xf numFmtId="217" fontId="4" fillId="0" borderId="10" xfId="0" applyNumberFormat="1" applyFont="1" applyFill="1" applyBorder="1" applyAlignment="1" applyProtection="1">
      <alignment horizontal="right"/>
      <protection locked="0"/>
    </xf>
    <xf numFmtId="184" fontId="0" fillId="0" borderId="10" xfId="50" applyFont="1" applyBorder="1" applyAlignment="1">
      <alignment horizontal="right"/>
    </xf>
    <xf numFmtId="217" fontId="4" fillId="33" borderId="10" xfId="0" applyNumberFormat="1" applyFont="1" applyFill="1" applyBorder="1" applyAlignment="1" applyProtection="1">
      <alignment horizontal="right"/>
      <protection locked="0"/>
    </xf>
    <xf numFmtId="217" fontId="3" fillId="0" borderId="10"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4" fillId="0" borderId="10" xfId="0" applyNumberFormat="1" applyFont="1" applyFill="1" applyBorder="1" applyAlignment="1">
      <alignment horizontal="right"/>
    </xf>
    <xf numFmtId="217" fontId="3" fillId="0" borderId="10" xfId="0" applyNumberFormat="1" applyFont="1" applyFill="1" applyBorder="1" applyAlignment="1">
      <alignment horizontal="right" vertical="center" wrapText="1"/>
    </xf>
    <xf numFmtId="3" fontId="9" fillId="0" borderId="10" xfId="0" applyNumberFormat="1" applyFont="1" applyFill="1" applyBorder="1" applyAlignment="1" applyProtection="1">
      <alignment horizontal="right" vertical="center"/>
      <protection locked="0"/>
    </xf>
    <xf numFmtId="3" fontId="10" fillId="0" borderId="10" xfId="0" applyNumberFormat="1" applyFont="1" applyFill="1" applyBorder="1" applyAlignment="1">
      <alignment horizontal="right"/>
    </xf>
    <xf numFmtId="217" fontId="6" fillId="0" borderId="10"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protection locked="0"/>
    </xf>
    <xf numFmtId="0" fontId="0" fillId="0" borderId="10" xfId="0" applyBorder="1" applyAlignment="1">
      <alignment horizontal="left" wrapText="1"/>
    </xf>
    <xf numFmtId="0" fontId="0" fillId="35" borderId="10" xfId="0" applyFill="1" applyBorder="1" applyAlignment="1">
      <alignment horizontal="left" wrapText="1"/>
    </xf>
    <xf numFmtId="0" fontId="0" fillId="36" borderId="10" xfId="0" applyFill="1" applyBorder="1" applyAlignment="1">
      <alignment horizontal="left" wrapText="1"/>
    </xf>
    <xf numFmtId="3" fontId="0" fillId="0" borderId="0" xfId="0" applyNumberFormat="1" applyAlignment="1">
      <alignment/>
    </xf>
    <xf numFmtId="3" fontId="0" fillId="0" borderId="10" xfId="0" applyNumberFormat="1" applyBorder="1" applyAlignment="1">
      <alignment/>
    </xf>
    <xf numFmtId="217" fontId="6" fillId="0" borderId="11" xfId="0" applyNumberFormat="1" applyFont="1" applyFill="1" applyBorder="1" applyAlignment="1" applyProtection="1">
      <alignment horizontal="right" vertical="center"/>
      <protection locked="0"/>
    </xf>
    <xf numFmtId="3" fontId="49" fillId="0" borderId="0" xfId="0" applyNumberFormat="1" applyFont="1" applyAlignment="1">
      <alignment/>
    </xf>
    <xf numFmtId="3" fontId="49" fillId="0" borderId="10" xfId="0" applyNumberFormat="1" applyFont="1" applyBorder="1" applyAlignment="1">
      <alignment/>
    </xf>
    <xf numFmtId="217" fontId="4" fillId="36" borderId="10" xfId="0" applyNumberFormat="1" applyFont="1" applyFill="1" applyBorder="1" applyAlignment="1" applyProtection="1">
      <alignment horizontal="right"/>
      <protection locked="0"/>
    </xf>
    <xf numFmtId="217" fontId="4" fillId="36" borderId="10" xfId="0" applyNumberFormat="1" applyFont="1" applyFill="1" applyBorder="1" applyAlignment="1" applyProtection="1">
      <alignment horizontal="center"/>
      <protection locked="0"/>
    </xf>
    <xf numFmtId="217" fontId="4" fillId="36" borderId="12" xfId="0" applyNumberFormat="1" applyFont="1" applyFill="1" applyBorder="1" applyAlignment="1" applyProtection="1">
      <alignment horizontal="center"/>
      <protection locked="0"/>
    </xf>
    <xf numFmtId="217" fontId="3" fillId="0" borderId="12" xfId="0" applyNumberFormat="1" applyFont="1" applyFill="1" applyBorder="1" applyAlignment="1" applyProtection="1">
      <alignment horizontal="center" vertical="center"/>
      <protection locked="0"/>
    </xf>
    <xf numFmtId="0" fontId="0" fillId="37" borderId="0" xfId="0" applyFill="1" applyAlignment="1">
      <alignment horizontal="left" wrapText="1"/>
    </xf>
    <xf numFmtId="0" fontId="0" fillId="0" borderId="12" xfId="0" applyBorder="1" applyAlignment="1">
      <alignment horizontal="left" wrapText="1"/>
    </xf>
    <xf numFmtId="0" fontId="0" fillId="0" borderId="10" xfId="0" applyBorder="1" applyAlignment="1">
      <alignment horizontal="left" vertical="top" wrapText="1"/>
    </xf>
    <xf numFmtId="0" fontId="0" fillId="0" borderId="10" xfId="0" applyFont="1" applyBorder="1" applyAlignment="1">
      <alignment horizontal="left" wrapText="1"/>
    </xf>
    <xf numFmtId="3" fontId="43" fillId="0" borderId="10" xfId="0" applyNumberFormat="1" applyFont="1" applyBorder="1" applyAlignment="1">
      <alignment/>
    </xf>
    <xf numFmtId="0" fontId="0" fillId="35" borderId="10" xfId="0" applyFont="1" applyFill="1" applyBorder="1" applyAlignment="1">
      <alignment horizontal="left" wrapText="1"/>
    </xf>
    <xf numFmtId="217" fontId="3" fillId="0" borderId="11" xfId="0" applyNumberFormat="1" applyFont="1" applyFill="1" applyBorder="1" applyAlignment="1">
      <alignment horizontal="center" vertical="center" wrapText="1"/>
    </xf>
    <xf numFmtId="3" fontId="4" fillId="36" borderId="10" xfId="0" applyNumberFormat="1" applyFont="1" applyFill="1" applyBorder="1" applyAlignment="1">
      <alignment horizontal="right" wrapText="1"/>
    </xf>
    <xf numFmtId="0" fontId="0" fillId="35" borderId="0" xfId="0" applyFill="1" applyAlignment="1">
      <alignment horizontal="left" wrapText="1"/>
    </xf>
    <xf numFmtId="3" fontId="0" fillId="0" borderId="0" xfId="0" applyNumberFormat="1" applyFont="1" applyAlignment="1">
      <alignment/>
    </xf>
    <xf numFmtId="3" fontId="0" fillId="0" borderId="11" xfId="0" applyNumberFormat="1" applyBorder="1" applyAlignment="1">
      <alignment/>
    </xf>
    <xf numFmtId="217" fontId="4" fillId="33" borderId="11" xfId="0" applyNumberFormat="1" applyFont="1" applyFill="1" applyBorder="1" applyAlignment="1" applyProtection="1">
      <alignment horizontal="center"/>
      <protection locked="0"/>
    </xf>
    <xf numFmtId="3" fontId="0" fillId="0" borderId="10" xfId="0" applyNumberFormat="1" applyFont="1" applyBorder="1" applyAlignment="1">
      <alignment/>
    </xf>
    <xf numFmtId="217" fontId="3" fillId="0" borderId="11" xfId="0" applyNumberFormat="1" applyFont="1" applyFill="1" applyBorder="1" applyAlignment="1" applyProtection="1">
      <alignment horizontal="center" vertical="center"/>
      <protection locked="0"/>
    </xf>
    <xf numFmtId="3" fontId="49" fillId="35" borderId="0" xfId="0" applyNumberFormat="1" applyFont="1" applyFill="1" applyAlignment="1">
      <alignment/>
    </xf>
    <xf numFmtId="0" fontId="0" fillId="23" borderId="10" xfId="0" applyFill="1" applyBorder="1" applyAlignment="1">
      <alignment horizontal="left" wrapText="1"/>
    </xf>
    <xf numFmtId="3" fontId="4" fillId="0" borderId="10" xfId="0" applyNumberFormat="1" applyFont="1" applyFill="1" applyBorder="1" applyAlignment="1">
      <alignment/>
    </xf>
    <xf numFmtId="217" fontId="3" fillId="0" borderId="12" xfId="0" applyNumberFormat="1" applyFont="1" applyFill="1" applyBorder="1" applyAlignment="1" applyProtection="1">
      <alignment horizontal="center" vertical="center" wrapText="1"/>
      <protection locked="0"/>
    </xf>
    <xf numFmtId="3" fontId="0" fillId="23" borderId="10" xfId="0" applyNumberFormat="1" applyFill="1" applyBorder="1" applyAlignment="1">
      <alignment/>
    </xf>
    <xf numFmtId="3" fontId="4" fillId="36" borderId="10" xfId="0" applyNumberFormat="1" applyFont="1" applyFill="1" applyBorder="1" applyAlignment="1" applyProtection="1">
      <alignment horizontal="center"/>
      <protection locked="0"/>
    </xf>
    <xf numFmtId="217" fontId="3" fillId="0" borderId="11" xfId="0" applyNumberFormat="1" applyFont="1" applyFill="1" applyBorder="1" applyAlignment="1" applyProtection="1">
      <alignment horizontal="center" vertical="center" wrapText="1"/>
      <protection locked="0"/>
    </xf>
    <xf numFmtId="3" fontId="3" fillId="0" borderId="0" xfId="0" applyNumberFormat="1" applyFont="1" applyBorder="1" applyAlignment="1">
      <alignment horizontal="center" vertical="justify"/>
    </xf>
    <xf numFmtId="3" fontId="3" fillId="0" borderId="0" xfId="0" applyNumberFormat="1" applyFont="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3" fontId="3" fillId="0" borderId="0" xfId="0" applyNumberFormat="1" applyFont="1" applyBorder="1" applyAlignment="1">
      <alignment horizontal="center" vertical="justify"/>
    </xf>
    <xf numFmtId="3" fontId="3" fillId="0" borderId="0" xfId="0" applyNumberFormat="1" applyFont="1" applyFill="1" applyBorder="1" applyAlignment="1" applyProtection="1">
      <alignment horizontal="right" vertical="center"/>
      <protection locked="0"/>
    </xf>
    <xf numFmtId="217" fontId="4" fillId="36" borderId="0" xfId="0" applyNumberFormat="1" applyFont="1" applyFill="1" applyBorder="1" applyAlignment="1" applyProtection="1">
      <alignment horizontal="right"/>
      <protection locked="0"/>
    </xf>
    <xf numFmtId="3" fontId="4" fillId="0" borderId="10" xfId="0" applyNumberFormat="1" applyFont="1" applyBorder="1" applyAlignment="1">
      <alignment/>
    </xf>
    <xf numFmtId="3" fontId="3" fillId="0" borderId="10" xfId="0" applyNumberFormat="1" applyFont="1" applyFill="1" applyBorder="1" applyAlignment="1">
      <alignment horizontal="right" wrapText="1"/>
    </xf>
    <xf numFmtId="3" fontId="3" fillId="0" borderId="10" xfId="0" applyNumberFormat="1" applyFont="1" applyFill="1" applyBorder="1" applyAlignment="1">
      <alignment horizontal="left" vertical="justify" wrapText="1"/>
    </xf>
    <xf numFmtId="217" fontId="4" fillId="0" borderId="10" xfId="0" applyNumberFormat="1" applyFont="1" applyBorder="1" applyAlignment="1">
      <alignment/>
    </xf>
    <xf numFmtId="9" fontId="4" fillId="0" borderId="10" xfId="54" applyFont="1" applyFill="1" applyBorder="1" applyAlignment="1">
      <alignment horizontal="right" wrapText="1"/>
    </xf>
    <xf numFmtId="3" fontId="49" fillId="35" borderId="10" xfId="0" applyNumberFormat="1" applyFont="1" applyFill="1" applyBorder="1" applyAlignment="1">
      <alignment/>
    </xf>
    <xf numFmtId="3" fontId="6" fillId="0" borderId="10" xfId="0" applyNumberFormat="1" applyFont="1" applyFill="1" applyBorder="1" applyAlignment="1">
      <alignment horizontal="right" wrapText="1"/>
    </xf>
    <xf numFmtId="3" fontId="7" fillId="0" borderId="10" xfId="0" applyNumberFormat="1" applyFont="1" applyFill="1" applyBorder="1" applyAlignment="1">
      <alignment/>
    </xf>
    <xf numFmtId="0" fontId="0" fillId="37" borderId="10" xfId="0" applyFill="1" applyBorder="1" applyAlignment="1">
      <alignment horizontal="left" wrapText="1"/>
    </xf>
    <xf numFmtId="0" fontId="0" fillId="0" borderId="10" xfId="0" applyBorder="1" applyAlignment="1">
      <alignment/>
    </xf>
    <xf numFmtId="184" fontId="0" fillId="0" borderId="10" xfId="50" applyFont="1" applyBorder="1" applyAlignment="1">
      <alignment/>
    </xf>
    <xf numFmtId="184" fontId="50" fillId="0" borderId="10" xfId="50" applyFont="1" applyBorder="1" applyAlignment="1">
      <alignment/>
    </xf>
    <xf numFmtId="0" fontId="0" fillId="0" borderId="0" xfId="0" applyFont="1" applyAlignment="1">
      <alignment horizontal="left" wrapText="1"/>
    </xf>
    <xf numFmtId="3" fontId="3" fillId="0" borderId="0" xfId="0" applyNumberFormat="1" applyFont="1" applyBorder="1" applyAlignment="1">
      <alignment horizontal="center" vertical="justify"/>
    </xf>
    <xf numFmtId="3" fontId="3" fillId="0" borderId="0" xfId="0" applyNumberFormat="1" applyFont="1" applyBorder="1" applyAlignment="1">
      <alignment horizontal="center" vertical="justify"/>
    </xf>
    <xf numFmtId="3" fontId="3" fillId="38" borderId="10" xfId="0" applyNumberFormat="1" applyFont="1" applyFill="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3" fontId="3" fillId="39" borderId="10" xfId="0" applyNumberFormat="1" applyFont="1" applyFill="1" applyBorder="1" applyAlignment="1" applyProtection="1">
      <alignment horizontal="center" vertical="center" wrapText="1"/>
      <protection locked="0"/>
    </xf>
    <xf numFmtId="3" fontId="3" fillId="38" borderId="10" xfId="0" applyNumberFormat="1" applyFont="1" applyFill="1" applyBorder="1" applyAlignment="1" applyProtection="1">
      <alignment horizontal="center" vertical="center" wrapText="1"/>
      <protection locked="0"/>
    </xf>
    <xf numFmtId="0" fontId="0" fillId="0" borderId="10" xfId="0" applyBorder="1" applyAlignment="1">
      <alignment/>
    </xf>
    <xf numFmtId="3" fontId="3" fillId="0" borderId="10" xfId="0" applyNumberFormat="1" applyFont="1" applyFill="1" applyBorder="1" applyAlignment="1" applyProtection="1">
      <alignment horizontal="center" vertical="center" wrapText="1"/>
      <protection locked="0"/>
    </xf>
    <xf numFmtId="3" fontId="3" fillId="38" borderId="10"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3" fontId="3" fillId="0" borderId="10" xfId="0" applyNumberFormat="1" applyFont="1" applyFill="1" applyBorder="1" applyAlignment="1" applyProtection="1">
      <alignment horizontal="center" vertical="center" wrapText="1"/>
      <protection locked="0"/>
    </xf>
    <xf numFmtId="3" fontId="3" fillId="38" borderId="10" xfId="0" applyNumberFormat="1" applyFont="1" applyFill="1" applyBorder="1" applyAlignment="1" applyProtection="1">
      <alignment horizontal="center" vertical="center"/>
      <protection locked="0"/>
    </xf>
    <xf numFmtId="3" fontId="3" fillId="39" borderId="13" xfId="0" applyNumberFormat="1" applyFont="1" applyFill="1" applyBorder="1" applyAlignment="1" applyProtection="1">
      <alignment horizontal="center" vertical="center" wrapText="1"/>
      <protection locked="0"/>
    </xf>
    <xf numFmtId="3" fontId="3" fillId="39" borderId="14" xfId="0" applyNumberFormat="1" applyFont="1" applyFill="1" applyBorder="1" applyAlignment="1" applyProtection="1">
      <alignment horizontal="center" vertical="center" wrapText="1"/>
      <protection locked="0"/>
    </xf>
    <xf numFmtId="3" fontId="3" fillId="39" borderId="10" xfId="0" applyNumberFormat="1" applyFont="1" applyFill="1" applyBorder="1" applyAlignment="1" applyProtection="1">
      <alignment horizontal="center" vertical="center" wrapText="1"/>
      <protection locked="0"/>
    </xf>
    <xf numFmtId="3" fontId="3" fillId="38" borderId="13" xfId="0" applyNumberFormat="1" applyFont="1" applyFill="1" applyBorder="1" applyAlignment="1" applyProtection="1">
      <alignment horizontal="center" vertical="center" wrapText="1"/>
      <protection locked="0"/>
    </xf>
    <xf numFmtId="3" fontId="3" fillId="38" borderId="14" xfId="0" applyNumberFormat="1"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ROYECTOS\Documentos%20c\LEANDRO%20LONDO&#209;O\Documentaci&#243;n\Presupuesto\PPTO\poai%202006\definitivo%20hacienda\poai%202006\GLORIA%20MONROY\Excel\ICN96-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RTE 1999"/>
      <sheetName val="ICN99 DEFINITIVO "/>
      <sheetName val="ICN99 PRELIMINAR "/>
      <sheetName val="REAFORO 97"/>
      <sheetName val="INCREMENTO MÁS REAFORO"/>
      <sheetName val="ICN99 DEFINITIVO DIFERENCIA"/>
      <sheetName val="ICN98  SEGUNDO INFORME"/>
      <sheetName val="ICN98 PRELIMINAR"/>
      <sheetName val="ICN97 INICIAL"/>
      <sheetName val="ICN97 DEFINITIVA 1"/>
      <sheetName val="ICN97 DEFINITIVA 2"/>
      <sheetName val="ICN97 DEF POR ZONAS"/>
      <sheetName val="ICN1997-1996"/>
      <sheetName val="ICN VARIACION 96-97"/>
      <sheetName val="DIFERENCIA 1998"/>
      <sheetName val="ICN1996"/>
      <sheetName val="Reaforos1996"/>
      <sheetName val="DIFERENCIA 1997 1-2"/>
      <sheetName val="CULTURA Y DEPORTE"/>
      <sheetName val="10% 1998"/>
      <sheetName val="OPERACION RURAL"/>
      <sheetName val="DIFERENCIA 1999"/>
      <sheetName val="ICN99 DEFINITIVO TOTAL"/>
    </sheetNames>
  </externalBook>
</externalLink>
</file>

<file path=xl/theme/theme1.xml><?xml version="1.0" encoding="utf-8"?>
<a:theme xmlns:a="http://schemas.openxmlformats.org/drawingml/2006/main" name="Office Theme">
  <a:themeElements>
    <a:clrScheme name="Equida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390"/>
  <sheetViews>
    <sheetView tabSelected="1" zoomScale="71" zoomScaleNormal="71" zoomScalePageLayoutView="0" workbookViewId="0" topLeftCell="A1">
      <pane ySplit="8" topLeftCell="A9" activePane="bottomLeft" state="frozen"/>
      <selection pane="topLeft" activeCell="A1" sqref="A1"/>
      <selection pane="bottomLeft" activeCell="F9" sqref="F9"/>
    </sheetView>
  </sheetViews>
  <sheetFormatPr defaultColWidth="11.57421875" defaultRowHeight="12.75"/>
  <cols>
    <col min="1" max="1" width="15.57421875" style="1" customWidth="1"/>
    <col min="2" max="2" width="13.140625" style="1" customWidth="1"/>
    <col min="3" max="3" width="14.140625" style="1" customWidth="1"/>
    <col min="4" max="4" width="40.00390625" style="10" customWidth="1"/>
    <col min="5" max="5" width="18.140625" style="10" customWidth="1"/>
    <col min="6" max="6" width="18.140625" style="9" bestFit="1" customWidth="1"/>
    <col min="7" max="8" width="18.140625" style="1" customWidth="1"/>
    <col min="9" max="9" width="19.28125" style="1" customWidth="1"/>
    <col min="10" max="12" width="19.421875" style="1" customWidth="1"/>
    <col min="13" max="14" width="20.28125" style="1" customWidth="1"/>
    <col min="15" max="15" width="19.140625" style="1" bestFit="1" customWidth="1"/>
    <col min="16" max="16384" width="11.57421875" style="1" customWidth="1"/>
  </cols>
  <sheetData>
    <row r="1" ht="11.25"/>
    <row r="2" spans="1:14" ht="12.75" customHeight="1">
      <c r="A2" s="134"/>
      <c r="B2" s="134"/>
      <c r="C2" s="134"/>
      <c r="D2" s="134"/>
      <c r="E2" s="134"/>
      <c r="F2" s="134"/>
      <c r="G2" s="134"/>
      <c r="H2" s="134"/>
      <c r="I2" s="134"/>
      <c r="J2" s="134"/>
      <c r="K2" s="134"/>
      <c r="L2" s="134"/>
      <c r="M2" s="134"/>
      <c r="N2" s="115"/>
    </row>
    <row r="3" spans="1:14" ht="11.25" customHeight="1">
      <c r="A3" s="135" t="s">
        <v>18</v>
      </c>
      <c r="B3" s="134"/>
      <c r="C3" s="134"/>
      <c r="D3" s="134"/>
      <c r="E3" s="134"/>
      <c r="F3" s="134"/>
      <c r="G3" s="134"/>
      <c r="H3" s="134"/>
      <c r="I3" s="134"/>
      <c r="J3" s="134"/>
      <c r="K3" s="134"/>
      <c r="L3" s="134"/>
      <c r="M3" s="134"/>
      <c r="N3" s="115"/>
    </row>
    <row r="4" spans="1:14" s="2" customFormat="1" ht="13.5" customHeight="1">
      <c r="A4" s="137" t="s">
        <v>37</v>
      </c>
      <c r="B4" s="138"/>
      <c r="C4" s="138"/>
      <c r="D4" s="138"/>
      <c r="E4" s="138"/>
      <c r="F4" s="138"/>
      <c r="G4" s="138"/>
      <c r="H4" s="138"/>
      <c r="I4" s="138"/>
      <c r="J4" s="138"/>
      <c r="K4" s="138"/>
      <c r="L4" s="138"/>
      <c r="M4" s="138"/>
      <c r="N4" s="117"/>
    </row>
    <row r="5" spans="3:28" ht="11.25">
      <c r="C5" s="3"/>
      <c r="D5" s="4"/>
      <c r="E5" s="4"/>
      <c r="F5" s="1"/>
      <c r="I5" s="14"/>
      <c r="O5" s="3"/>
      <c r="P5" s="3"/>
      <c r="Q5" s="3"/>
      <c r="R5" s="3"/>
      <c r="S5" s="3"/>
      <c r="T5" s="3"/>
      <c r="U5" s="3"/>
      <c r="V5" s="3"/>
      <c r="W5" s="3"/>
      <c r="X5" s="3"/>
      <c r="Y5" s="3"/>
      <c r="Z5" s="3"/>
      <c r="AA5" s="3"/>
      <c r="AB5" s="3"/>
    </row>
    <row r="6" spans="3:28" s="121" customFormat="1" ht="16.5" customHeight="1">
      <c r="C6" s="122"/>
      <c r="D6" s="123"/>
      <c r="E6" s="123"/>
      <c r="F6" s="124"/>
      <c r="M6" s="122"/>
      <c r="N6" s="122"/>
      <c r="O6" s="122"/>
      <c r="P6" s="122"/>
      <c r="Q6" s="122"/>
      <c r="R6" s="122"/>
      <c r="S6" s="122"/>
      <c r="T6" s="122"/>
      <c r="U6" s="122"/>
      <c r="V6" s="122"/>
      <c r="W6" s="122"/>
      <c r="X6" s="122"/>
      <c r="Y6" s="122"/>
      <c r="Z6" s="122"/>
      <c r="AA6" s="122"/>
      <c r="AB6" s="122"/>
    </row>
    <row r="7" spans="1:28" s="121" customFormat="1" ht="12" customHeight="1">
      <c r="A7" s="139" t="s">
        <v>0</v>
      </c>
      <c r="B7" s="139" t="s">
        <v>14</v>
      </c>
      <c r="C7" s="139" t="s">
        <v>1</v>
      </c>
      <c r="D7" s="143" t="s">
        <v>2</v>
      </c>
      <c r="E7" s="140" t="s">
        <v>70</v>
      </c>
      <c r="F7" s="140" t="s">
        <v>71</v>
      </c>
      <c r="G7" s="136" t="s">
        <v>15</v>
      </c>
      <c r="H7" s="140" t="s">
        <v>173</v>
      </c>
      <c r="I7" s="136" t="s">
        <v>16</v>
      </c>
      <c r="J7" s="136" t="s">
        <v>24</v>
      </c>
      <c r="K7" s="140" t="s">
        <v>561</v>
      </c>
      <c r="L7" s="140" t="s">
        <v>218</v>
      </c>
      <c r="M7" s="136" t="s">
        <v>17</v>
      </c>
      <c r="N7" s="140" t="s">
        <v>562</v>
      </c>
      <c r="O7" s="136" t="s">
        <v>23</v>
      </c>
      <c r="P7" s="122"/>
      <c r="Q7" s="122"/>
      <c r="R7" s="122"/>
      <c r="S7" s="122"/>
      <c r="T7" s="122"/>
      <c r="U7" s="122"/>
      <c r="V7" s="122"/>
      <c r="W7" s="122"/>
      <c r="X7" s="122"/>
      <c r="Y7" s="122"/>
      <c r="Z7" s="122"/>
      <c r="AA7" s="122"/>
      <c r="AB7" s="122"/>
    </row>
    <row r="8" spans="1:28" s="121" customFormat="1" ht="21.75" customHeight="1">
      <c r="A8" s="139"/>
      <c r="B8" s="139"/>
      <c r="C8" s="139"/>
      <c r="D8" s="144"/>
      <c r="E8" s="141"/>
      <c r="F8" s="141"/>
      <c r="G8" s="141"/>
      <c r="H8" s="141"/>
      <c r="I8" s="136"/>
      <c r="J8" s="136"/>
      <c r="K8" s="136"/>
      <c r="L8" s="136"/>
      <c r="M8" s="136"/>
      <c r="N8" s="136"/>
      <c r="O8" s="136"/>
      <c r="P8" s="122"/>
      <c r="Q8" s="122"/>
      <c r="R8" s="122"/>
      <c r="S8" s="122"/>
      <c r="T8" s="122"/>
      <c r="U8" s="122"/>
      <c r="V8" s="122"/>
      <c r="W8" s="122"/>
      <c r="X8" s="122"/>
      <c r="Y8" s="122"/>
      <c r="Z8" s="122"/>
      <c r="AA8" s="122"/>
      <c r="AB8" s="122"/>
    </row>
    <row r="9" spans="1:28" s="121" customFormat="1" ht="21.75" customHeight="1">
      <c r="A9" s="142"/>
      <c r="B9" s="142"/>
      <c r="C9" s="142"/>
      <c r="D9" s="27"/>
      <c r="E9" s="30">
        <f aca="true" t="shared" si="0" ref="E9:N9">E10+E18+E44+E85+E104+E106+E128+E159+E166+E178+E203+E208+E222+E253+E285+E290</f>
        <v>3394056.2936883075</v>
      </c>
      <c r="F9" s="30">
        <f t="shared" si="0"/>
        <v>2117083.0981517727</v>
      </c>
      <c r="G9" s="131">
        <f>G10+G18+G44+G85+G104+G106+G128+G159+G166+G178+G203+G208+G222+G253+G285+G290</f>
        <v>4337116.7938596485</v>
      </c>
      <c r="H9" s="30">
        <f t="shared" si="0"/>
        <v>13000711.107372507</v>
      </c>
      <c r="I9" s="132">
        <f>I10+I18+I44+I85+I104+I106+I128+I159+I166+I178+I203+I208+I222+I253+I285+I290</f>
        <v>11038035.237411933</v>
      </c>
      <c r="J9" s="30">
        <f t="shared" si="0"/>
        <v>4504256.886915205</v>
      </c>
      <c r="K9" s="131">
        <f t="shared" si="0"/>
        <v>14515316.921218913</v>
      </c>
      <c r="L9" s="131">
        <f>L10+L18+L44+L85+L104+L106+L128+L159+L166+L178+L203+L208+L222+L253+L285+L290</f>
        <v>1934300</v>
      </c>
      <c r="M9" s="30">
        <f t="shared" si="0"/>
        <v>23462495.36936544</v>
      </c>
      <c r="N9" s="30">
        <f t="shared" si="0"/>
        <v>27400</v>
      </c>
      <c r="O9" s="30">
        <f>E9+F9+G9+H9+I9+J9+K9+L9+M9+N9</f>
        <v>78330771.70798373</v>
      </c>
      <c r="P9" s="122"/>
      <c r="Q9" s="122"/>
      <c r="R9" s="122"/>
      <c r="S9" s="122"/>
      <c r="T9" s="122"/>
      <c r="U9" s="122"/>
      <c r="V9" s="122"/>
      <c r="W9" s="122"/>
      <c r="X9" s="122"/>
      <c r="Y9" s="122"/>
      <c r="Z9" s="122"/>
      <c r="AA9" s="122"/>
      <c r="AB9" s="122"/>
    </row>
    <row r="10" spans="1:28" s="121" customFormat="1" ht="12.75">
      <c r="A10" s="57"/>
      <c r="B10" s="57"/>
      <c r="C10" s="19"/>
      <c r="D10" s="5" t="s">
        <v>36</v>
      </c>
      <c r="E10" s="46">
        <f>E11+E12+E13+E14+E15+E16+E17</f>
        <v>83000</v>
      </c>
      <c r="F10" s="46">
        <f aca="true" t="shared" si="1" ref="F10:O10">F11+F12+F13+F14+F15+F16+F17</f>
        <v>536000</v>
      </c>
      <c r="G10" s="46">
        <f t="shared" si="1"/>
        <v>0</v>
      </c>
      <c r="H10" s="46">
        <f t="shared" si="1"/>
        <v>0</v>
      </c>
      <c r="I10" s="46">
        <f t="shared" si="1"/>
        <v>2233091.5</v>
      </c>
      <c r="J10" s="46">
        <f t="shared" si="1"/>
        <v>100000</v>
      </c>
      <c r="K10" s="46">
        <f t="shared" si="1"/>
        <v>0</v>
      </c>
      <c r="L10" s="46">
        <f t="shared" si="1"/>
        <v>0</v>
      </c>
      <c r="M10" s="46">
        <f t="shared" si="1"/>
        <v>20510908.5</v>
      </c>
      <c r="N10" s="46">
        <f t="shared" si="1"/>
        <v>0</v>
      </c>
      <c r="O10" s="46">
        <f t="shared" si="1"/>
        <v>23463000</v>
      </c>
      <c r="P10" s="125"/>
      <c r="Q10" s="125"/>
      <c r="R10" s="125"/>
      <c r="S10" s="125"/>
      <c r="T10" s="18"/>
      <c r="U10" s="18"/>
      <c r="V10" s="18"/>
      <c r="W10" s="18"/>
      <c r="X10" s="18"/>
      <c r="Y10" s="18"/>
      <c r="Z10" s="18"/>
      <c r="AA10" s="18"/>
      <c r="AB10" s="18"/>
    </row>
    <row r="11" spans="1:28" s="110" customFormat="1" ht="38.25" customHeight="1">
      <c r="A11" s="21">
        <v>1</v>
      </c>
      <c r="B11" s="21" t="s">
        <v>32</v>
      </c>
      <c r="C11" s="29" t="s">
        <v>28</v>
      </c>
      <c r="D11" s="82" t="s">
        <v>270</v>
      </c>
      <c r="E11" s="48"/>
      <c r="F11" s="48"/>
      <c r="G11" s="39"/>
      <c r="H11" s="35"/>
      <c r="I11" s="39"/>
      <c r="J11" s="86">
        <v>100000</v>
      </c>
      <c r="K11" s="39"/>
      <c r="L11" s="35"/>
      <c r="M11" s="35"/>
      <c r="N11" s="35"/>
      <c r="O11" s="28">
        <f aca="true" t="shared" si="2" ref="O11:O17">SUM(E11:M11)</f>
        <v>100000</v>
      </c>
      <c r="P11" s="18"/>
      <c r="Q11" s="18"/>
      <c r="R11" s="18"/>
      <c r="S11" s="18"/>
      <c r="T11" s="18"/>
      <c r="U11" s="18"/>
      <c r="V11" s="18"/>
      <c r="W11" s="18"/>
      <c r="X11" s="18"/>
      <c r="Y11" s="18"/>
      <c r="Z11" s="18"/>
      <c r="AA11" s="18"/>
      <c r="AB11" s="18"/>
    </row>
    <row r="12" spans="1:28" s="110" customFormat="1" ht="140.25">
      <c r="A12" s="21">
        <v>1</v>
      </c>
      <c r="B12" s="21" t="s">
        <v>273</v>
      </c>
      <c r="C12" s="29" t="s">
        <v>28</v>
      </c>
      <c r="D12" s="82" t="s">
        <v>271</v>
      </c>
      <c r="E12" s="89">
        <v>65000</v>
      </c>
      <c r="F12" s="89">
        <v>536000</v>
      </c>
      <c r="G12" s="39"/>
      <c r="H12" s="35"/>
      <c r="I12" s="39"/>
      <c r="J12" s="39"/>
      <c r="K12" s="39"/>
      <c r="L12" s="35"/>
      <c r="M12" s="35"/>
      <c r="N12" s="35"/>
      <c r="O12" s="28">
        <f>SUM(E12:N12)</f>
        <v>601000</v>
      </c>
      <c r="P12" s="18"/>
      <c r="Q12" s="18"/>
      <c r="R12" s="18"/>
      <c r="S12" s="18"/>
      <c r="T12" s="18"/>
      <c r="U12" s="18"/>
      <c r="V12" s="18"/>
      <c r="W12" s="18"/>
      <c r="X12" s="18"/>
      <c r="Y12" s="18"/>
      <c r="Z12" s="18"/>
      <c r="AA12" s="18"/>
      <c r="AB12" s="18"/>
    </row>
    <row r="13" spans="1:28" s="110" customFormat="1" ht="38.25">
      <c r="A13" s="21">
        <v>1</v>
      </c>
      <c r="B13" s="21" t="s">
        <v>555</v>
      </c>
      <c r="C13" s="29" t="s">
        <v>28</v>
      </c>
      <c r="D13" s="82" t="s">
        <v>477</v>
      </c>
      <c r="E13" s="86"/>
      <c r="F13" s="49"/>
      <c r="G13" s="35"/>
      <c r="H13" s="35"/>
      <c r="I13" s="86"/>
      <c r="J13" s="39"/>
      <c r="K13" s="41"/>
      <c r="L13" s="35"/>
      <c r="M13" s="86">
        <v>250000</v>
      </c>
      <c r="N13" s="86"/>
      <c r="O13" s="28">
        <f t="shared" si="2"/>
        <v>250000</v>
      </c>
      <c r="P13" s="18"/>
      <c r="Q13" s="18"/>
      <c r="R13" s="18"/>
      <c r="S13" s="18"/>
      <c r="T13" s="18"/>
      <c r="U13" s="18"/>
      <c r="V13" s="18"/>
      <c r="W13" s="18"/>
      <c r="X13" s="18"/>
      <c r="Y13" s="18"/>
      <c r="Z13" s="18"/>
      <c r="AA13" s="18"/>
      <c r="AB13" s="18"/>
    </row>
    <row r="14" spans="1:28" s="110" customFormat="1" ht="102">
      <c r="A14" s="21">
        <v>1</v>
      </c>
      <c r="B14" s="21" t="s">
        <v>556</v>
      </c>
      <c r="C14" s="29" t="s">
        <v>28</v>
      </c>
      <c r="D14" s="82" t="s">
        <v>478</v>
      </c>
      <c r="E14" s="86">
        <v>0</v>
      </c>
      <c r="F14" s="48">
        <v>0</v>
      </c>
      <c r="G14" s="39">
        <v>0</v>
      </c>
      <c r="H14" s="35">
        <v>0</v>
      </c>
      <c r="I14" s="86">
        <v>160000</v>
      </c>
      <c r="J14" s="39">
        <v>0</v>
      </c>
      <c r="K14" s="39">
        <v>0</v>
      </c>
      <c r="L14" s="35">
        <v>0</v>
      </c>
      <c r="M14" s="86">
        <v>140000</v>
      </c>
      <c r="N14" s="86">
        <v>0</v>
      </c>
      <c r="O14" s="28">
        <f t="shared" si="2"/>
        <v>300000</v>
      </c>
      <c r="P14" s="18"/>
      <c r="Q14" s="18"/>
      <c r="R14" s="18"/>
      <c r="S14" s="18"/>
      <c r="T14" s="18"/>
      <c r="U14" s="18"/>
      <c r="V14" s="18"/>
      <c r="W14" s="18"/>
      <c r="X14" s="18"/>
      <c r="Y14" s="18"/>
      <c r="Z14" s="18"/>
      <c r="AA14" s="18"/>
      <c r="AB14" s="18"/>
    </row>
    <row r="15" spans="1:28" s="110" customFormat="1" ht="38.25">
      <c r="A15" s="21">
        <v>1</v>
      </c>
      <c r="B15" s="21" t="s">
        <v>557</v>
      </c>
      <c r="C15" s="29" t="s">
        <v>28</v>
      </c>
      <c r="D15" s="82" t="s">
        <v>479</v>
      </c>
      <c r="E15" s="86">
        <v>0</v>
      </c>
      <c r="F15" s="48"/>
      <c r="G15" s="39"/>
      <c r="H15" s="35"/>
      <c r="I15" s="86">
        <v>2073091.5</v>
      </c>
      <c r="J15" s="39"/>
      <c r="K15" s="39"/>
      <c r="L15" s="35"/>
      <c r="M15" s="86">
        <v>19826908.5</v>
      </c>
      <c r="N15" s="86"/>
      <c r="O15" s="28">
        <f t="shared" si="2"/>
        <v>21900000</v>
      </c>
      <c r="P15" s="18"/>
      <c r="Q15" s="18"/>
      <c r="R15" s="18"/>
      <c r="S15" s="18"/>
      <c r="T15" s="18"/>
      <c r="U15" s="18"/>
      <c r="V15" s="18"/>
      <c r="W15" s="18"/>
      <c r="X15" s="18"/>
      <c r="Y15" s="18"/>
      <c r="Z15" s="18"/>
      <c r="AA15" s="18"/>
      <c r="AB15" s="18"/>
    </row>
    <row r="16" spans="1:28" s="110" customFormat="1" ht="63.75">
      <c r="A16" s="21">
        <v>1</v>
      </c>
      <c r="B16" s="21" t="s">
        <v>558</v>
      </c>
      <c r="C16" s="29" t="s">
        <v>28</v>
      </c>
      <c r="D16" s="82" t="s">
        <v>480</v>
      </c>
      <c r="E16" s="89">
        <v>18000</v>
      </c>
      <c r="F16" s="64"/>
      <c r="G16" s="39"/>
      <c r="H16" s="35"/>
      <c r="I16" s="89">
        <v>0</v>
      </c>
      <c r="J16" s="39"/>
      <c r="K16" s="39"/>
      <c r="L16" s="35"/>
      <c r="M16" s="89">
        <v>94000</v>
      </c>
      <c r="N16" s="89"/>
      <c r="O16" s="28">
        <f t="shared" si="2"/>
        <v>112000</v>
      </c>
      <c r="P16" s="18"/>
      <c r="Q16" s="18"/>
      <c r="R16" s="18"/>
      <c r="S16" s="18"/>
      <c r="T16" s="18"/>
      <c r="U16" s="18"/>
      <c r="V16" s="18"/>
      <c r="W16" s="18"/>
      <c r="X16" s="18"/>
      <c r="Y16" s="18"/>
      <c r="Z16" s="18"/>
      <c r="AA16" s="18"/>
      <c r="AB16" s="18"/>
    </row>
    <row r="17" spans="1:28" s="110" customFormat="1" ht="25.5">
      <c r="A17" s="21">
        <v>1</v>
      </c>
      <c r="B17" s="21" t="s">
        <v>559</v>
      </c>
      <c r="C17" s="29" t="s">
        <v>28</v>
      </c>
      <c r="D17" s="82" t="s">
        <v>486</v>
      </c>
      <c r="E17" s="89"/>
      <c r="F17" s="64"/>
      <c r="G17" s="39"/>
      <c r="H17" s="35"/>
      <c r="I17" s="89"/>
      <c r="J17" s="39"/>
      <c r="K17" s="39"/>
      <c r="L17" s="35"/>
      <c r="M17" s="86">
        <v>200000</v>
      </c>
      <c r="N17" s="86"/>
      <c r="O17" s="28">
        <f t="shared" si="2"/>
        <v>200000</v>
      </c>
      <c r="P17" s="18"/>
      <c r="Q17" s="18"/>
      <c r="R17" s="18"/>
      <c r="S17" s="18"/>
      <c r="T17" s="18"/>
      <c r="U17" s="18"/>
      <c r="V17" s="18"/>
      <c r="W17" s="18"/>
      <c r="X17" s="18"/>
      <c r="Y17" s="18"/>
      <c r="Z17" s="18"/>
      <c r="AA17" s="18"/>
      <c r="AB17" s="18"/>
    </row>
    <row r="18" spans="1:28" s="121" customFormat="1" ht="13.5" customHeight="1">
      <c r="A18" s="57"/>
      <c r="B18" s="57"/>
      <c r="C18" s="62"/>
      <c r="D18" s="5" t="s">
        <v>20</v>
      </c>
      <c r="E18" s="73">
        <f>E19+E20+E21+E22+E23+E24+E25+E26+E27+E28+E29+E30+E32+E33+E34+E35+E36+E37+E38+E39+E40+E41+E42+E43</f>
        <v>0</v>
      </c>
      <c r="F18" s="73">
        <f aca="true" t="shared" si="3" ref="F18:O18">F19+F20+F21+F22+F23+F24+F25+F26+F27+F28+F29+F30+F32+F33+F34+F35+F36+F37+F38+F39+F40+F41+F42+F43</f>
        <v>0</v>
      </c>
      <c r="G18" s="73">
        <f t="shared" si="3"/>
        <v>0</v>
      </c>
      <c r="H18" s="73">
        <f t="shared" si="3"/>
        <v>0</v>
      </c>
      <c r="I18" s="73">
        <f>I19+I20+I21+I22+I23+I24+I25+I26+I27+I28+I29+I30+I31+I32+I33+I34+I35+I36+I37+I38+I39+I40+I41+I42+I43</f>
        <v>1279723.2065887577</v>
      </c>
      <c r="J18" s="73">
        <f t="shared" si="3"/>
        <v>235000</v>
      </c>
      <c r="K18" s="73">
        <f t="shared" si="3"/>
        <v>0</v>
      </c>
      <c r="L18" s="73">
        <f t="shared" si="3"/>
        <v>0</v>
      </c>
      <c r="M18" s="73">
        <f t="shared" si="3"/>
        <v>223750</v>
      </c>
      <c r="N18" s="73">
        <f t="shared" si="3"/>
        <v>0</v>
      </c>
      <c r="O18" s="73">
        <f t="shared" si="3"/>
        <v>1718473.2065887577</v>
      </c>
      <c r="P18" s="125"/>
      <c r="Q18" s="125"/>
      <c r="R18" s="125"/>
      <c r="S18" s="125"/>
      <c r="T18" s="18"/>
      <c r="U18" s="18"/>
      <c r="V18" s="18"/>
      <c r="W18" s="18"/>
      <c r="X18" s="18"/>
      <c r="Y18" s="18"/>
      <c r="Z18" s="18"/>
      <c r="AA18" s="18"/>
      <c r="AB18" s="18"/>
    </row>
    <row r="19" spans="1:28" s="110" customFormat="1" ht="41.25" customHeight="1">
      <c r="A19" s="21">
        <v>3</v>
      </c>
      <c r="B19" s="21" t="s">
        <v>245</v>
      </c>
      <c r="C19" s="16" t="s">
        <v>31</v>
      </c>
      <c r="D19" s="82" t="s">
        <v>221</v>
      </c>
      <c r="E19" s="66"/>
      <c r="F19" s="66"/>
      <c r="G19" s="66"/>
      <c r="H19" s="66"/>
      <c r="I19" s="86">
        <v>100000</v>
      </c>
      <c r="J19" s="86">
        <v>100000</v>
      </c>
      <c r="K19" s="86"/>
      <c r="L19" s="66"/>
      <c r="M19" s="86">
        <v>0</v>
      </c>
      <c r="N19" s="86"/>
      <c r="O19" s="28">
        <f aca="true" t="shared" si="4" ref="O19:O43">SUM(E19:M19)</f>
        <v>200000</v>
      </c>
      <c r="P19" s="28"/>
      <c r="Q19" s="28"/>
      <c r="R19" s="28"/>
      <c r="S19" s="28"/>
      <c r="T19" s="28"/>
      <c r="U19" s="28"/>
      <c r="V19" s="28"/>
      <c r="W19" s="28"/>
      <c r="X19" s="28"/>
      <c r="Y19" s="28"/>
      <c r="Z19" s="28"/>
      <c r="AA19" s="28"/>
      <c r="AB19" s="28"/>
    </row>
    <row r="20" spans="1:28" s="110" customFormat="1" ht="13.5" customHeight="1">
      <c r="A20" s="21">
        <v>3</v>
      </c>
      <c r="B20" s="21" t="s">
        <v>246</v>
      </c>
      <c r="C20" s="16" t="s">
        <v>31</v>
      </c>
      <c r="D20" s="82" t="s">
        <v>222</v>
      </c>
      <c r="E20" s="66"/>
      <c r="F20" s="66"/>
      <c r="G20" s="66"/>
      <c r="H20" s="66"/>
      <c r="I20" s="86">
        <v>165000</v>
      </c>
      <c r="J20" s="86">
        <v>0</v>
      </c>
      <c r="K20" s="86"/>
      <c r="L20" s="66"/>
      <c r="M20" s="86">
        <v>0</v>
      </c>
      <c r="N20" s="86"/>
      <c r="O20" s="28">
        <f t="shared" si="4"/>
        <v>165000</v>
      </c>
      <c r="P20" s="28"/>
      <c r="Q20" s="28"/>
      <c r="R20" s="28"/>
      <c r="S20" s="28"/>
      <c r="T20" s="28"/>
      <c r="U20" s="28"/>
      <c r="V20" s="28"/>
      <c r="W20" s="28"/>
      <c r="X20" s="28"/>
      <c r="Y20" s="28"/>
      <c r="Z20" s="28"/>
      <c r="AA20" s="28"/>
      <c r="AB20" s="28"/>
    </row>
    <row r="21" spans="1:28" s="110" customFormat="1" ht="76.5">
      <c r="A21" s="21">
        <v>3</v>
      </c>
      <c r="B21" s="21" t="s">
        <v>247</v>
      </c>
      <c r="C21" s="16" t="s">
        <v>31</v>
      </c>
      <c r="D21" s="82" t="s">
        <v>223</v>
      </c>
      <c r="E21" s="66"/>
      <c r="F21" s="66"/>
      <c r="G21" s="66"/>
      <c r="H21" s="66"/>
      <c r="I21" s="86">
        <v>293473.20658875763</v>
      </c>
      <c r="J21" s="86">
        <v>0</v>
      </c>
      <c r="K21" s="86"/>
      <c r="L21" s="67"/>
      <c r="M21" s="86">
        <v>0</v>
      </c>
      <c r="N21" s="86"/>
      <c r="O21" s="28">
        <f t="shared" si="4"/>
        <v>293473.20658875763</v>
      </c>
      <c r="P21" s="28"/>
      <c r="Q21" s="28"/>
      <c r="R21" s="28"/>
      <c r="S21" s="28"/>
      <c r="T21" s="28"/>
      <c r="U21" s="28"/>
      <c r="V21" s="28"/>
      <c r="W21" s="28"/>
      <c r="X21" s="28"/>
      <c r="Y21" s="28"/>
      <c r="Z21" s="28"/>
      <c r="AA21" s="28"/>
      <c r="AB21" s="28"/>
    </row>
    <row r="22" spans="1:28" s="110" customFormat="1" ht="51">
      <c r="A22" s="21">
        <v>3</v>
      </c>
      <c r="B22" s="21" t="s">
        <v>248</v>
      </c>
      <c r="C22" s="16" t="s">
        <v>31</v>
      </c>
      <c r="D22" s="82" t="s">
        <v>224</v>
      </c>
      <c r="E22" s="66"/>
      <c r="F22" s="66"/>
      <c r="G22" s="66"/>
      <c r="H22" s="66"/>
      <c r="I22" s="86">
        <v>40000</v>
      </c>
      <c r="J22" s="86">
        <v>0</v>
      </c>
      <c r="K22" s="86"/>
      <c r="L22" s="67"/>
      <c r="M22" s="86">
        <v>0</v>
      </c>
      <c r="N22" s="86"/>
      <c r="O22" s="28">
        <f t="shared" si="4"/>
        <v>40000</v>
      </c>
      <c r="P22" s="28"/>
      <c r="Q22" s="28"/>
      <c r="R22" s="28"/>
      <c r="S22" s="28"/>
      <c r="T22" s="28"/>
      <c r="U22" s="28"/>
      <c r="V22" s="28"/>
      <c r="W22" s="28"/>
      <c r="X22" s="28"/>
      <c r="Y22" s="28"/>
      <c r="Z22" s="28"/>
      <c r="AA22" s="28"/>
      <c r="AB22" s="28"/>
    </row>
    <row r="23" spans="1:28" s="110" customFormat="1" ht="24" customHeight="1">
      <c r="A23" s="21">
        <v>3</v>
      </c>
      <c r="B23" s="21" t="s">
        <v>249</v>
      </c>
      <c r="C23" s="16" t="s">
        <v>31</v>
      </c>
      <c r="D23" s="82" t="s">
        <v>225</v>
      </c>
      <c r="E23" s="66"/>
      <c r="F23" s="66"/>
      <c r="G23" s="66"/>
      <c r="H23" s="66"/>
      <c r="I23" s="86">
        <v>30000</v>
      </c>
      <c r="J23" s="86">
        <v>0</v>
      </c>
      <c r="K23" s="86"/>
      <c r="L23" s="66"/>
      <c r="M23" s="86">
        <v>0</v>
      </c>
      <c r="N23" s="86"/>
      <c r="O23" s="28">
        <f t="shared" si="4"/>
        <v>30000</v>
      </c>
      <c r="P23" s="28"/>
      <c r="Q23" s="28"/>
      <c r="R23" s="28"/>
      <c r="S23" s="28"/>
      <c r="T23" s="28"/>
      <c r="U23" s="28"/>
      <c r="V23" s="28"/>
      <c r="W23" s="28"/>
      <c r="X23" s="28"/>
      <c r="Y23" s="28"/>
      <c r="Z23" s="28"/>
      <c r="AA23" s="28"/>
      <c r="AB23" s="28"/>
    </row>
    <row r="24" spans="1:28" s="110" customFormat="1" ht="24" customHeight="1">
      <c r="A24" s="21">
        <v>3</v>
      </c>
      <c r="B24" s="21" t="s">
        <v>250</v>
      </c>
      <c r="C24" s="16" t="s">
        <v>31</v>
      </c>
      <c r="D24" s="82" t="s">
        <v>226</v>
      </c>
      <c r="E24" s="66"/>
      <c r="F24" s="66"/>
      <c r="G24" s="66"/>
      <c r="H24" s="66"/>
      <c r="I24" s="86">
        <v>50000</v>
      </c>
      <c r="J24" s="86">
        <v>0</v>
      </c>
      <c r="K24" s="86"/>
      <c r="L24" s="66"/>
      <c r="M24" s="86">
        <v>0</v>
      </c>
      <c r="N24" s="86"/>
      <c r="O24" s="28">
        <f t="shared" si="4"/>
        <v>50000</v>
      </c>
      <c r="P24" s="28"/>
      <c r="Q24" s="28"/>
      <c r="R24" s="28"/>
      <c r="S24" s="28"/>
      <c r="T24" s="28"/>
      <c r="U24" s="28"/>
      <c r="V24" s="28"/>
      <c r="W24" s="28"/>
      <c r="X24" s="28"/>
      <c r="Y24" s="28"/>
      <c r="Z24" s="28"/>
      <c r="AA24" s="28"/>
      <c r="AB24" s="28"/>
    </row>
    <row r="25" spans="1:28" s="110" customFormat="1" ht="63" customHeight="1">
      <c r="A25" s="21">
        <v>3</v>
      </c>
      <c r="B25" s="21" t="s">
        <v>251</v>
      </c>
      <c r="C25" s="16" t="s">
        <v>31</v>
      </c>
      <c r="D25" s="82" t="s">
        <v>227</v>
      </c>
      <c r="E25" s="66"/>
      <c r="F25" s="66"/>
      <c r="G25" s="66"/>
      <c r="H25" s="66"/>
      <c r="I25" s="86">
        <v>75000</v>
      </c>
      <c r="J25" s="86">
        <v>0</v>
      </c>
      <c r="K25" s="86"/>
      <c r="L25" s="66"/>
      <c r="M25" s="86">
        <v>0</v>
      </c>
      <c r="N25" s="86"/>
      <c r="O25" s="28">
        <f t="shared" si="4"/>
        <v>75000</v>
      </c>
      <c r="P25" s="28"/>
      <c r="Q25" s="28"/>
      <c r="R25" s="28"/>
      <c r="S25" s="28"/>
      <c r="T25" s="28"/>
      <c r="U25" s="28"/>
      <c r="V25" s="28"/>
      <c r="W25" s="28"/>
      <c r="X25" s="28"/>
      <c r="Y25" s="28"/>
      <c r="Z25" s="28"/>
      <c r="AA25" s="28"/>
      <c r="AB25" s="28"/>
    </row>
    <row r="26" spans="1:28" s="110" customFormat="1" ht="54.75" customHeight="1">
      <c r="A26" s="21">
        <v>3</v>
      </c>
      <c r="B26" s="21" t="s">
        <v>252</v>
      </c>
      <c r="C26" s="16" t="s">
        <v>31</v>
      </c>
      <c r="D26" s="82" t="s">
        <v>228</v>
      </c>
      <c r="E26" s="66"/>
      <c r="F26" s="66"/>
      <c r="G26" s="66"/>
      <c r="H26" s="66"/>
      <c r="I26" s="86">
        <v>40000</v>
      </c>
      <c r="J26" s="86">
        <v>0</v>
      </c>
      <c r="K26" s="86"/>
      <c r="L26" s="66"/>
      <c r="M26" s="86">
        <v>0</v>
      </c>
      <c r="N26" s="86"/>
      <c r="O26" s="28">
        <f t="shared" si="4"/>
        <v>40000</v>
      </c>
      <c r="P26" s="28"/>
      <c r="Q26" s="28"/>
      <c r="R26" s="28"/>
      <c r="S26" s="28"/>
      <c r="T26" s="28"/>
      <c r="U26" s="28"/>
      <c r="V26" s="28"/>
      <c r="W26" s="28"/>
      <c r="X26" s="28"/>
      <c r="Y26" s="28"/>
      <c r="Z26" s="28"/>
      <c r="AA26" s="28"/>
      <c r="AB26" s="28"/>
    </row>
    <row r="27" spans="1:28" s="110" customFormat="1" ht="128.25" customHeight="1">
      <c r="A27" s="21">
        <v>3</v>
      </c>
      <c r="B27" s="21" t="s">
        <v>253</v>
      </c>
      <c r="C27" s="16" t="s">
        <v>31</v>
      </c>
      <c r="D27" s="96" t="s">
        <v>229</v>
      </c>
      <c r="E27" s="66"/>
      <c r="F27" s="66"/>
      <c r="G27" s="66"/>
      <c r="H27" s="66"/>
      <c r="I27" s="86">
        <v>36250</v>
      </c>
      <c r="J27" s="86">
        <v>0</v>
      </c>
      <c r="K27" s="86"/>
      <c r="L27" s="66"/>
      <c r="M27" s="86">
        <v>23750</v>
      </c>
      <c r="N27" s="86"/>
      <c r="O27" s="28">
        <f t="shared" si="4"/>
        <v>60000</v>
      </c>
      <c r="P27" s="28"/>
      <c r="Q27" s="28"/>
      <c r="R27" s="28"/>
      <c r="S27" s="28"/>
      <c r="T27" s="28"/>
      <c r="U27" s="28"/>
      <c r="V27" s="28"/>
      <c r="W27" s="28"/>
      <c r="X27" s="28"/>
      <c r="Y27" s="28"/>
      <c r="Z27" s="28"/>
      <c r="AA27" s="28"/>
      <c r="AB27" s="28"/>
    </row>
    <row r="28" spans="1:28" s="110" customFormat="1" ht="24" customHeight="1">
      <c r="A28" s="21">
        <v>3</v>
      </c>
      <c r="B28" s="21" t="s">
        <v>254</v>
      </c>
      <c r="C28" s="16" t="s">
        <v>31</v>
      </c>
      <c r="D28" s="82" t="s">
        <v>230</v>
      </c>
      <c r="E28" s="66"/>
      <c r="F28" s="66"/>
      <c r="G28" s="66"/>
      <c r="H28" s="66"/>
      <c r="I28" s="86">
        <v>25000</v>
      </c>
      <c r="J28" s="86">
        <v>0</v>
      </c>
      <c r="K28" s="86"/>
      <c r="L28" s="66"/>
      <c r="M28" s="86">
        <v>0</v>
      </c>
      <c r="N28" s="86"/>
      <c r="O28" s="28">
        <f t="shared" si="4"/>
        <v>25000</v>
      </c>
      <c r="P28" s="28"/>
      <c r="Q28" s="28"/>
      <c r="R28" s="28"/>
      <c r="S28" s="28"/>
      <c r="T28" s="28"/>
      <c r="U28" s="28"/>
      <c r="V28" s="28"/>
      <c r="W28" s="28"/>
      <c r="X28" s="28"/>
      <c r="Y28" s="28"/>
      <c r="Z28" s="28"/>
      <c r="AA28" s="28"/>
      <c r="AB28" s="28"/>
    </row>
    <row r="29" spans="1:28" s="110" customFormat="1" ht="24" customHeight="1">
      <c r="A29" s="21">
        <v>3</v>
      </c>
      <c r="B29" s="21" t="s">
        <v>255</v>
      </c>
      <c r="C29" s="16" t="s">
        <v>31</v>
      </c>
      <c r="D29" s="82" t="s">
        <v>231</v>
      </c>
      <c r="E29" s="66"/>
      <c r="F29" s="66"/>
      <c r="G29" s="66"/>
      <c r="H29" s="66"/>
      <c r="I29" s="86">
        <v>50000</v>
      </c>
      <c r="J29" s="86">
        <v>100000</v>
      </c>
      <c r="K29" s="86"/>
      <c r="L29" s="66"/>
      <c r="M29" s="86">
        <v>200000</v>
      </c>
      <c r="N29" s="86"/>
      <c r="O29" s="28">
        <f t="shared" si="4"/>
        <v>350000</v>
      </c>
      <c r="P29" s="28"/>
      <c r="Q29" s="28"/>
      <c r="R29" s="28"/>
      <c r="S29" s="28"/>
      <c r="T29" s="28"/>
      <c r="U29" s="28"/>
      <c r="V29" s="28"/>
      <c r="W29" s="28"/>
      <c r="X29" s="28"/>
      <c r="Y29" s="28"/>
      <c r="Z29" s="28"/>
      <c r="AA29" s="28"/>
      <c r="AB29" s="28"/>
    </row>
    <row r="30" spans="1:28" s="110" customFormat="1" ht="24" customHeight="1">
      <c r="A30" s="21">
        <v>3</v>
      </c>
      <c r="B30" s="21" t="s">
        <v>256</v>
      </c>
      <c r="C30" s="16" t="s">
        <v>31</v>
      </c>
      <c r="D30" s="82" t="s">
        <v>232</v>
      </c>
      <c r="E30" s="66"/>
      <c r="F30" s="66"/>
      <c r="G30" s="66"/>
      <c r="H30" s="66"/>
      <c r="I30" s="86">
        <v>20000</v>
      </c>
      <c r="J30" s="86">
        <v>0</v>
      </c>
      <c r="K30" s="86"/>
      <c r="L30" s="66"/>
      <c r="M30" s="86">
        <v>0</v>
      </c>
      <c r="N30" s="86"/>
      <c r="O30" s="28">
        <f t="shared" si="4"/>
        <v>20000</v>
      </c>
      <c r="P30" s="28"/>
      <c r="Q30" s="28"/>
      <c r="R30" s="28"/>
      <c r="S30" s="28"/>
      <c r="T30" s="28"/>
      <c r="U30" s="28"/>
      <c r="V30" s="28"/>
      <c r="W30" s="28"/>
      <c r="X30" s="28"/>
      <c r="Y30" s="28"/>
      <c r="Z30" s="28"/>
      <c r="AA30" s="28"/>
      <c r="AB30" s="28"/>
    </row>
    <row r="31" spans="1:28" s="110" customFormat="1" ht="24" customHeight="1">
      <c r="A31" s="21">
        <v>3</v>
      </c>
      <c r="B31" s="21" t="s">
        <v>257</v>
      </c>
      <c r="C31" s="16" t="s">
        <v>31</v>
      </c>
      <c r="D31" s="82" t="s">
        <v>233</v>
      </c>
      <c r="E31" s="66"/>
      <c r="F31" s="66"/>
      <c r="G31" s="66"/>
      <c r="H31" s="66"/>
      <c r="I31" s="86">
        <v>20000</v>
      </c>
      <c r="J31" s="86">
        <v>0</v>
      </c>
      <c r="K31" s="86"/>
      <c r="L31" s="66"/>
      <c r="M31" s="86">
        <v>0</v>
      </c>
      <c r="N31" s="86"/>
      <c r="O31" s="28">
        <f t="shared" si="4"/>
        <v>20000</v>
      </c>
      <c r="P31" s="28"/>
      <c r="Q31" s="28"/>
      <c r="R31" s="28"/>
      <c r="S31" s="28"/>
      <c r="T31" s="28"/>
      <c r="U31" s="28"/>
      <c r="V31" s="28"/>
      <c r="W31" s="28"/>
      <c r="X31" s="28"/>
      <c r="Y31" s="28"/>
      <c r="Z31" s="28"/>
      <c r="AA31" s="28"/>
      <c r="AB31" s="28"/>
    </row>
    <row r="32" spans="1:28" s="110" customFormat="1" ht="24" customHeight="1">
      <c r="A32" s="21">
        <v>3</v>
      </c>
      <c r="B32" s="21" t="s">
        <v>258</v>
      </c>
      <c r="C32" s="16" t="s">
        <v>31</v>
      </c>
      <c r="D32" s="97" t="s">
        <v>259</v>
      </c>
      <c r="E32" s="66"/>
      <c r="F32" s="66"/>
      <c r="G32" s="66"/>
      <c r="H32" s="66"/>
      <c r="I32" s="86">
        <v>15000</v>
      </c>
      <c r="J32" s="86">
        <v>0</v>
      </c>
      <c r="K32" s="86"/>
      <c r="L32" s="66"/>
      <c r="M32" s="86">
        <v>0</v>
      </c>
      <c r="N32" s="86"/>
      <c r="O32" s="28">
        <f t="shared" si="4"/>
        <v>15000</v>
      </c>
      <c r="P32" s="28"/>
      <c r="Q32" s="28"/>
      <c r="R32" s="28"/>
      <c r="S32" s="28"/>
      <c r="T32" s="28"/>
      <c r="U32" s="28"/>
      <c r="V32" s="28"/>
      <c r="W32" s="28"/>
      <c r="X32" s="28"/>
      <c r="Y32" s="28"/>
      <c r="Z32" s="28"/>
      <c r="AA32" s="28"/>
      <c r="AB32" s="28"/>
    </row>
    <row r="33" spans="1:28" s="110" customFormat="1" ht="24" customHeight="1">
      <c r="A33" s="21">
        <v>3</v>
      </c>
      <c r="B33" s="21" t="s">
        <v>260</v>
      </c>
      <c r="C33" s="16" t="s">
        <v>31</v>
      </c>
      <c r="D33" s="82" t="s">
        <v>234</v>
      </c>
      <c r="E33" s="66"/>
      <c r="F33" s="66"/>
      <c r="G33" s="66"/>
      <c r="H33" s="66"/>
      <c r="I33" s="86">
        <v>10000</v>
      </c>
      <c r="J33" s="86">
        <v>10000</v>
      </c>
      <c r="K33" s="86"/>
      <c r="L33" s="66"/>
      <c r="M33" s="86">
        <v>0</v>
      </c>
      <c r="N33" s="86"/>
      <c r="O33" s="28">
        <f t="shared" si="4"/>
        <v>20000</v>
      </c>
      <c r="P33" s="28"/>
      <c r="Q33" s="28"/>
      <c r="R33" s="28"/>
      <c r="S33" s="28"/>
      <c r="T33" s="28"/>
      <c r="U33" s="28"/>
      <c r="V33" s="28"/>
      <c r="W33" s="28"/>
      <c r="X33" s="28"/>
      <c r="Y33" s="28"/>
      <c r="Z33" s="28"/>
      <c r="AA33" s="28"/>
      <c r="AB33" s="28"/>
    </row>
    <row r="34" spans="1:28" s="110" customFormat="1" ht="57.75" customHeight="1">
      <c r="A34" s="21">
        <v>3</v>
      </c>
      <c r="B34" s="21" t="s">
        <v>261</v>
      </c>
      <c r="C34" s="16" t="s">
        <v>31</v>
      </c>
      <c r="D34" s="96" t="s">
        <v>235</v>
      </c>
      <c r="E34" s="66"/>
      <c r="F34" s="66"/>
      <c r="G34" s="66"/>
      <c r="H34" s="66"/>
      <c r="I34" s="86">
        <v>45000</v>
      </c>
      <c r="J34" s="86">
        <v>0</v>
      </c>
      <c r="K34" s="86"/>
      <c r="L34" s="66"/>
      <c r="M34" s="86">
        <v>0</v>
      </c>
      <c r="N34" s="86"/>
      <c r="O34" s="28">
        <f t="shared" si="4"/>
        <v>45000</v>
      </c>
      <c r="P34" s="28"/>
      <c r="Q34" s="28"/>
      <c r="R34" s="28"/>
      <c r="S34" s="28"/>
      <c r="T34" s="28"/>
      <c r="U34" s="28"/>
      <c r="V34" s="28"/>
      <c r="W34" s="28"/>
      <c r="X34" s="28"/>
      <c r="Y34" s="28"/>
      <c r="Z34" s="28"/>
      <c r="AA34" s="28"/>
      <c r="AB34" s="28"/>
    </row>
    <row r="35" spans="1:28" s="110" customFormat="1" ht="69.75" customHeight="1">
      <c r="A35" s="21">
        <v>3</v>
      </c>
      <c r="B35" s="21" t="s">
        <v>262</v>
      </c>
      <c r="C35" s="16" t="s">
        <v>31</v>
      </c>
      <c r="D35" s="96" t="s">
        <v>236</v>
      </c>
      <c r="E35" s="66"/>
      <c r="F35" s="66"/>
      <c r="G35" s="66"/>
      <c r="H35" s="66"/>
      <c r="I35" s="86">
        <v>0</v>
      </c>
      <c r="J35" s="86">
        <v>0</v>
      </c>
      <c r="K35" s="86"/>
      <c r="L35" s="66"/>
      <c r="M35" s="86">
        <v>0</v>
      </c>
      <c r="N35" s="86"/>
      <c r="O35" s="28">
        <f t="shared" si="4"/>
        <v>0</v>
      </c>
      <c r="P35" s="28"/>
      <c r="Q35" s="28"/>
      <c r="R35" s="28"/>
      <c r="S35" s="28"/>
      <c r="T35" s="28"/>
      <c r="U35" s="28"/>
      <c r="V35" s="28"/>
      <c r="W35" s="28"/>
      <c r="X35" s="28"/>
      <c r="Y35" s="28"/>
      <c r="Z35" s="28"/>
      <c r="AA35" s="28"/>
      <c r="AB35" s="28"/>
    </row>
    <row r="36" spans="1:28" s="110" customFormat="1" ht="65.25" customHeight="1">
      <c r="A36" s="21">
        <v>3</v>
      </c>
      <c r="B36" s="21" t="s">
        <v>263</v>
      </c>
      <c r="C36" s="16" t="s">
        <v>31</v>
      </c>
      <c r="D36" s="96" t="s">
        <v>237</v>
      </c>
      <c r="E36" s="66"/>
      <c r="F36" s="66"/>
      <c r="G36" s="66"/>
      <c r="H36" s="66"/>
      <c r="I36" s="86">
        <v>20000</v>
      </c>
      <c r="J36" s="86">
        <v>0</v>
      </c>
      <c r="K36" s="86"/>
      <c r="L36" s="66"/>
      <c r="M36" s="86">
        <v>0</v>
      </c>
      <c r="N36" s="86"/>
      <c r="O36" s="28">
        <f t="shared" si="4"/>
        <v>20000</v>
      </c>
      <c r="P36" s="28"/>
      <c r="Q36" s="28"/>
      <c r="R36" s="28"/>
      <c r="S36" s="28"/>
      <c r="T36" s="28"/>
      <c r="U36" s="28"/>
      <c r="V36" s="28"/>
      <c r="W36" s="28"/>
      <c r="X36" s="28"/>
      <c r="Y36" s="28"/>
      <c r="Z36" s="28"/>
      <c r="AA36" s="28"/>
      <c r="AB36" s="28"/>
    </row>
    <row r="37" spans="1:28" s="110" customFormat="1" ht="70.5" customHeight="1">
      <c r="A37" s="21">
        <v>3</v>
      </c>
      <c r="B37" s="21" t="s">
        <v>264</v>
      </c>
      <c r="C37" s="16" t="s">
        <v>31</v>
      </c>
      <c r="D37" s="96" t="s">
        <v>238</v>
      </c>
      <c r="E37" s="66"/>
      <c r="F37" s="66"/>
      <c r="G37" s="66"/>
      <c r="H37" s="66"/>
      <c r="I37" s="86">
        <v>15000</v>
      </c>
      <c r="J37" s="86">
        <v>0</v>
      </c>
      <c r="K37" s="86"/>
      <c r="L37" s="66"/>
      <c r="M37" s="86">
        <v>0</v>
      </c>
      <c r="N37" s="86"/>
      <c r="O37" s="28">
        <f t="shared" si="4"/>
        <v>15000</v>
      </c>
      <c r="P37" s="28"/>
      <c r="Q37" s="28"/>
      <c r="R37" s="28"/>
      <c r="S37" s="28"/>
      <c r="T37" s="28"/>
      <c r="U37" s="28"/>
      <c r="V37" s="28"/>
      <c r="W37" s="28"/>
      <c r="X37" s="28"/>
      <c r="Y37" s="28"/>
      <c r="Z37" s="28"/>
      <c r="AA37" s="28"/>
      <c r="AB37" s="28"/>
    </row>
    <row r="38" spans="1:28" s="110" customFormat="1" ht="37.5" customHeight="1">
      <c r="A38" s="21">
        <v>3</v>
      </c>
      <c r="B38" s="21" t="s">
        <v>265</v>
      </c>
      <c r="C38" s="16" t="s">
        <v>31</v>
      </c>
      <c r="D38" s="82" t="s">
        <v>239</v>
      </c>
      <c r="E38" s="66"/>
      <c r="F38" s="66"/>
      <c r="G38" s="66"/>
      <c r="H38" s="66"/>
      <c r="I38" s="86">
        <v>25000</v>
      </c>
      <c r="J38" s="86">
        <v>25000</v>
      </c>
      <c r="K38" s="86"/>
      <c r="L38" s="66"/>
      <c r="M38" s="86">
        <v>0</v>
      </c>
      <c r="N38" s="86"/>
      <c r="O38" s="28">
        <f t="shared" si="4"/>
        <v>50000</v>
      </c>
      <c r="P38" s="28"/>
      <c r="Q38" s="28"/>
      <c r="R38" s="28"/>
      <c r="S38" s="28"/>
      <c r="T38" s="28"/>
      <c r="U38" s="28"/>
      <c r="V38" s="28"/>
      <c r="W38" s="28"/>
      <c r="X38" s="28"/>
      <c r="Y38" s="28"/>
      <c r="Z38" s="28"/>
      <c r="AA38" s="28"/>
      <c r="AB38" s="28"/>
    </row>
    <row r="39" spans="1:28" s="110" customFormat="1" ht="24" customHeight="1">
      <c r="A39" s="21">
        <v>3</v>
      </c>
      <c r="B39" s="21" t="s">
        <v>266</v>
      </c>
      <c r="C39" s="16" t="s">
        <v>31</v>
      </c>
      <c r="D39" s="82" t="s">
        <v>240</v>
      </c>
      <c r="E39" s="66"/>
      <c r="F39" s="66"/>
      <c r="G39" s="66"/>
      <c r="H39" s="66"/>
      <c r="I39" s="86">
        <v>25000</v>
      </c>
      <c r="J39" s="86">
        <v>0</v>
      </c>
      <c r="K39" s="86"/>
      <c r="L39" s="66"/>
      <c r="M39" s="86">
        <v>0</v>
      </c>
      <c r="N39" s="86"/>
      <c r="O39" s="28">
        <f t="shared" si="4"/>
        <v>25000</v>
      </c>
      <c r="P39" s="28"/>
      <c r="Q39" s="28"/>
      <c r="R39" s="28"/>
      <c r="S39" s="28"/>
      <c r="T39" s="28"/>
      <c r="U39" s="28"/>
      <c r="V39" s="28"/>
      <c r="W39" s="28"/>
      <c r="X39" s="28"/>
      <c r="Y39" s="28"/>
      <c r="Z39" s="28"/>
      <c r="AA39" s="28"/>
      <c r="AB39" s="28"/>
    </row>
    <row r="40" spans="1:28" s="110" customFormat="1" ht="40.5" customHeight="1">
      <c r="A40" s="21">
        <v>3</v>
      </c>
      <c r="B40" s="21" t="s">
        <v>267</v>
      </c>
      <c r="C40" s="16" t="s">
        <v>31</v>
      </c>
      <c r="D40" s="82" t="s">
        <v>241</v>
      </c>
      <c r="E40" s="66"/>
      <c r="F40" s="66"/>
      <c r="G40" s="66"/>
      <c r="H40" s="66"/>
      <c r="I40" s="86">
        <v>30000</v>
      </c>
      <c r="J40" s="86">
        <v>0</v>
      </c>
      <c r="K40" s="86"/>
      <c r="L40" s="66"/>
      <c r="M40" s="86">
        <v>0</v>
      </c>
      <c r="N40" s="86"/>
      <c r="O40" s="28">
        <f t="shared" si="4"/>
        <v>30000</v>
      </c>
      <c r="P40" s="28"/>
      <c r="Q40" s="28"/>
      <c r="R40" s="28"/>
      <c r="S40" s="28"/>
      <c r="T40" s="28"/>
      <c r="U40" s="28"/>
      <c r="V40" s="28"/>
      <c r="W40" s="28"/>
      <c r="X40" s="28"/>
      <c r="Y40" s="28"/>
      <c r="Z40" s="28"/>
      <c r="AA40" s="28"/>
      <c r="AB40" s="28"/>
    </row>
    <row r="41" spans="1:28" s="110" customFormat="1" ht="24" customHeight="1">
      <c r="A41" s="21">
        <v>3</v>
      </c>
      <c r="B41" s="21" t="s">
        <v>268</v>
      </c>
      <c r="C41" s="16" t="s">
        <v>31</v>
      </c>
      <c r="D41" s="82" t="s">
        <v>242</v>
      </c>
      <c r="E41" s="66"/>
      <c r="F41" s="66"/>
      <c r="G41" s="66"/>
      <c r="H41" s="66"/>
      <c r="I41" s="86">
        <v>100000</v>
      </c>
      <c r="J41" s="86">
        <v>0</v>
      </c>
      <c r="K41" s="86"/>
      <c r="L41" s="66"/>
      <c r="M41" s="86">
        <v>0</v>
      </c>
      <c r="N41" s="86"/>
      <c r="O41" s="28">
        <f t="shared" si="4"/>
        <v>100000</v>
      </c>
      <c r="P41" s="28"/>
      <c r="Q41" s="28"/>
      <c r="R41" s="28"/>
      <c r="S41" s="28"/>
      <c r="T41" s="28"/>
      <c r="U41" s="28"/>
      <c r="V41" s="28"/>
      <c r="W41" s="28"/>
      <c r="X41" s="28"/>
      <c r="Y41" s="28"/>
      <c r="Z41" s="28"/>
      <c r="AA41" s="28"/>
      <c r="AB41" s="28"/>
    </row>
    <row r="42" spans="1:28" s="110" customFormat="1" ht="24" customHeight="1">
      <c r="A42" s="21">
        <v>3</v>
      </c>
      <c r="B42" s="21"/>
      <c r="C42" s="16" t="s">
        <v>31</v>
      </c>
      <c r="D42" s="83" t="s">
        <v>243</v>
      </c>
      <c r="E42" s="66"/>
      <c r="F42" s="66"/>
      <c r="G42" s="66"/>
      <c r="H42" s="66"/>
      <c r="I42" s="98">
        <v>20000</v>
      </c>
      <c r="J42" s="86">
        <v>0</v>
      </c>
      <c r="K42" s="86"/>
      <c r="L42" s="66"/>
      <c r="M42" s="86">
        <v>0</v>
      </c>
      <c r="N42" s="86"/>
      <c r="O42" s="28">
        <f t="shared" si="4"/>
        <v>20000</v>
      </c>
      <c r="P42" s="28"/>
      <c r="Q42" s="28"/>
      <c r="R42" s="28"/>
      <c r="S42" s="28"/>
      <c r="T42" s="28"/>
      <c r="U42" s="28"/>
      <c r="V42" s="28"/>
      <c r="W42" s="28"/>
      <c r="X42" s="28"/>
      <c r="Y42" s="28"/>
      <c r="Z42" s="28"/>
      <c r="AA42" s="28"/>
      <c r="AB42" s="28"/>
    </row>
    <row r="43" spans="1:28" s="110" customFormat="1" ht="54" customHeight="1">
      <c r="A43" s="21">
        <v>3</v>
      </c>
      <c r="B43" s="21" t="s">
        <v>269</v>
      </c>
      <c r="C43" s="16" t="s">
        <v>31</v>
      </c>
      <c r="D43" s="96" t="s">
        <v>244</v>
      </c>
      <c r="E43" s="66"/>
      <c r="F43" s="66"/>
      <c r="G43" s="66"/>
      <c r="H43" s="66"/>
      <c r="I43" s="89">
        <v>30000</v>
      </c>
      <c r="J43" s="89">
        <v>0</v>
      </c>
      <c r="K43" s="89"/>
      <c r="L43" s="66"/>
      <c r="M43" s="89">
        <v>0</v>
      </c>
      <c r="N43" s="89"/>
      <c r="O43" s="28">
        <f t="shared" si="4"/>
        <v>30000</v>
      </c>
      <c r="P43" s="28"/>
      <c r="Q43" s="28"/>
      <c r="R43" s="28"/>
      <c r="S43" s="28"/>
      <c r="T43" s="28"/>
      <c r="U43" s="28"/>
      <c r="V43" s="28"/>
      <c r="W43" s="28"/>
      <c r="X43" s="28"/>
      <c r="Y43" s="28"/>
      <c r="Z43" s="28"/>
      <c r="AA43" s="28"/>
      <c r="AB43" s="28"/>
    </row>
    <row r="44" spans="1:28" s="121" customFormat="1" ht="12.75">
      <c r="A44" s="57"/>
      <c r="B44" s="57"/>
      <c r="C44" s="19"/>
      <c r="D44" s="5" t="s">
        <v>19</v>
      </c>
      <c r="E44" s="6">
        <f>SUM(E45:E84)</f>
        <v>1533202.5261756089</v>
      </c>
      <c r="F44" s="6">
        <f aca="true" t="shared" si="5" ref="F44:O44">SUM(F45:F84)</f>
        <v>0</v>
      </c>
      <c r="G44" s="6">
        <f t="shared" si="5"/>
        <v>0</v>
      </c>
      <c r="H44" s="6">
        <f t="shared" si="5"/>
        <v>9425997.146917192</v>
      </c>
      <c r="I44" s="6">
        <f t="shared" si="5"/>
        <v>7031901.894968834</v>
      </c>
      <c r="J44" s="6">
        <f t="shared" si="5"/>
        <v>0</v>
      </c>
      <c r="K44" s="6">
        <f t="shared" si="5"/>
        <v>0</v>
      </c>
      <c r="L44" s="6">
        <f t="shared" si="5"/>
        <v>0</v>
      </c>
      <c r="M44" s="6">
        <f t="shared" si="5"/>
        <v>28333.333333333332</v>
      </c>
      <c r="N44" s="6">
        <f t="shared" si="5"/>
        <v>0</v>
      </c>
      <c r="O44" s="6">
        <f t="shared" si="5"/>
        <v>18019434.90139497</v>
      </c>
      <c r="P44" s="125"/>
      <c r="Q44" s="125"/>
      <c r="R44" s="125"/>
      <c r="S44" s="125"/>
      <c r="T44" s="18"/>
      <c r="U44" s="18"/>
      <c r="V44" s="18"/>
      <c r="W44" s="18"/>
      <c r="X44" s="18"/>
      <c r="Y44" s="18"/>
      <c r="Z44" s="18"/>
      <c r="AA44" s="18"/>
      <c r="AB44" s="18"/>
    </row>
    <row r="45" spans="1:28" s="110" customFormat="1" ht="51">
      <c r="A45" s="21">
        <v>1</v>
      </c>
      <c r="B45" s="21" t="s">
        <v>508</v>
      </c>
      <c r="C45" s="16" t="s">
        <v>19</v>
      </c>
      <c r="D45" s="82" t="s">
        <v>430</v>
      </c>
      <c r="E45" s="86">
        <v>0</v>
      </c>
      <c r="F45" s="47"/>
      <c r="G45" s="16"/>
      <c r="H45" s="17"/>
      <c r="I45" s="86">
        <v>0</v>
      </c>
      <c r="J45" s="17"/>
      <c r="K45" s="17"/>
      <c r="L45" s="17"/>
      <c r="M45" s="86">
        <v>0</v>
      </c>
      <c r="N45" s="86"/>
      <c r="O45" s="28">
        <f aca="true" t="shared" si="6" ref="O45:O84">SUM(E45:M45)</f>
        <v>0</v>
      </c>
      <c r="P45" s="28"/>
      <c r="Q45" s="28"/>
      <c r="R45" s="28"/>
      <c r="S45" s="28"/>
      <c r="T45" s="28"/>
      <c r="U45" s="28"/>
      <c r="V45" s="28"/>
      <c r="W45" s="28"/>
      <c r="X45" s="28"/>
      <c r="Y45" s="28"/>
      <c r="Z45" s="28"/>
      <c r="AA45" s="28"/>
      <c r="AB45" s="28"/>
    </row>
    <row r="46" spans="1:28" s="110" customFormat="1" ht="25.5">
      <c r="A46" s="21">
        <v>3</v>
      </c>
      <c r="B46" s="21" t="s">
        <v>507</v>
      </c>
      <c r="C46" s="16" t="s">
        <v>19</v>
      </c>
      <c r="D46" s="82" t="s">
        <v>431</v>
      </c>
      <c r="E46" s="86">
        <v>0</v>
      </c>
      <c r="F46" s="47"/>
      <c r="G46" s="16"/>
      <c r="H46" s="17"/>
      <c r="I46" s="86">
        <v>18750</v>
      </c>
      <c r="J46" s="17"/>
      <c r="K46" s="17"/>
      <c r="L46" s="17"/>
      <c r="M46" s="16"/>
      <c r="N46" s="16"/>
      <c r="O46" s="28">
        <f t="shared" si="6"/>
        <v>18750</v>
      </c>
      <c r="P46" s="28"/>
      <c r="Q46" s="28"/>
      <c r="R46" s="28"/>
      <c r="S46" s="28"/>
      <c r="T46" s="28"/>
      <c r="U46" s="28"/>
      <c r="V46" s="28"/>
      <c r="W46" s="28"/>
      <c r="X46" s="28"/>
      <c r="Y46" s="28"/>
      <c r="Z46" s="28"/>
      <c r="AA46" s="28"/>
      <c r="AB46" s="28"/>
    </row>
    <row r="47" spans="1:28" s="110" customFormat="1" ht="25.5">
      <c r="A47" s="21">
        <v>3</v>
      </c>
      <c r="B47" s="21" t="s">
        <v>509</v>
      </c>
      <c r="C47" s="16" t="s">
        <v>19</v>
      </c>
      <c r="D47" s="82" t="s">
        <v>432</v>
      </c>
      <c r="E47" s="86">
        <v>0</v>
      </c>
      <c r="F47" s="47"/>
      <c r="G47" s="16"/>
      <c r="H47" s="17"/>
      <c r="I47" s="86">
        <v>7500</v>
      </c>
      <c r="J47" s="17"/>
      <c r="K47" s="17"/>
      <c r="L47" s="17"/>
      <c r="M47" s="16"/>
      <c r="N47" s="16"/>
      <c r="O47" s="28">
        <f t="shared" si="6"/>
        <v>7500</v>
      </c>
      <c r="P47" s="28"/>
      <c r="Q47" s="28"/>
      <c r="R47" s="28"/>
      <c r="S47" s="28"/>
      <c r="T47" s="28"/>
      <c r="U47" s="28"/>
      <c r="V47" s="28"/>
      <c r="W47" s="28"/>
      <c r="X47" s="28"/>
      <c r="Y47" s="28"/>
      <c r="Z47" s="28"/>
      <c r="AA47" s="28"/>
      <c r="AB47" s="28"/>
    </row>
    <row r="48" spans="1:28" s="110" customFormat="1" ht="40.5" customHeight="1">
      <c r="A48" s="21">
        <v>3</v>
      </c>
      <c r="B48" s="21" t="s">
        <v>510</v>
      </c>
      <c r="C48" s="16" t="s">
        <v>19</v>
      </c>
      <c r="D48" s="82" t="s">
        <v>433</v>
      </c>
      <c r="E48" s="86">
        <v>0</v>
      </c>
      <c r="F48" s="65"/>
      <c r="G48" s="66"/>
      <c r="H48" s="66"/>
      <c r="I48" s="86">
        <v>67500</v>
      </c>
      <c r="J48" s="66"/>
      <c r="K48" s="66"/>
      <c r="L48" s="66"/>
      <c r="M48" s="66"/>
      <c r="N48" s="66"/>
      <c r="O48" s="28">
        <f t="shared" si="6"/>
        <v>67500</v>
      </c>
      <c r="P48" s="28"/>
      <c r="Q48" s="28"/>
      <c r="R48" s="28"/>
      <c r="S48" s="28"/>
      <c r="T48" s="28"/>
      <c r="U48" s="28"/>
      <c r="V48" s="28"/>
      <c r="W48" s="28"/>
      <c r="X48" s="28"/>
      <c r="Y48" s="28"/>
      <c r="Z48" s="28"/>
      <c r="AA48" s="28"/>
      <c r="AB48" s="28"/>
    </row>
    <row r="49" spans="1:28" s="110" customFormat="1" ht="40.5" customHeight="1">
      <c r="A49" s="21">
        <v>3</v>
      </c>
      <c r="B49" s="21" t="s">
        <v>511</v>
      </c>
      <c r="C49" s="16" t="s">
        <v>19</v>
      </c>
      <c r="D49" s="82" t="s">
        <v>434</v>
      </c>
      <c r="E49" s="86">
        <v>0</v>
      </c>
      <c r="F49" s="65"/>
      <c r="G49" s="66"/>
      <c r="H49" s="66"/>
      <c r="I49" s="86">
        <v>3750</v>
      </c>
      <c r="J49" s="66"/>
      <c r="K49" s="66"/>
      <c r="L49" s="66"/>
      <c r="M49" s="66"/>
      <c r="N49" s="66"/>
      <c r="O49" s="28">
        <f t="shared" si="6"/>
        <v>3750</v>
      </c>
      <c r="P49" s="28"/>
      <c r="Q49" s="28"/>
      <c r="R49" s="28"/>
      <c r="S49" s="28"/>
      <c r="T49" s="28"/>
      <c r="U49" s="28"/>
      <c r="V49" s="28"/>
      <c r="W49" s="28"/>
      <c r="X49" s="28"/>
      <c r="Y49" s="28"/>
      <c r="Z49" s="28"/>
      <c r="AA49" s="28"/>
      <c r="AB49" s="28"/>
    </row>
    <row r="50" spans="1:28" s="110" customFormat="1" ht="40.5" customHeight="1">
      <c r="A50" s="21">
        <v>3</v>
      </c>
      <c r="B50" s="21" t="s">
        <v>512</v>
      </c>
      <c r="C50" s="16" t="s">
        <v>19</v>
      </c>
      <c r="D50" s="82" t="s">
        <v>435</v>
      </c>
      <c r="E50" s="86">
        <v>0</v>
      </c>
      <c r="F50" s="65"/>
      <c r="G50" s="66"/>
      <c r="H50" s="66"/>
      <c r="I50" s="86">
        <v>1500</v>
      </c>
      <c r="J50" s="66"/>
      <c r="K50" s="66"/>
      <c r="L50" s="66"/>
      <c r="M50" s="66"/>
      <c r="N50" s="66"/>
      <c r="O50" s="28">
        <f t="shared" si="6"/>
        <v>1500</v>
      </c>
      <c r="P50" s="28"/>
      <c r="Q50" s="28"/>
      <c r="R50" s="28"/>
      <c r="S50" s="28"/>
      <c r="T50" s="28"/>
      <c r="U50" s="28"/>
      <c r="V50" s="28"/>
      <c r="W50" s="28"/>
      <c r="X50" s="28"/>
      <c r="Y50" s="28"/>
      <c r="Z50" s="28"/>
      <c r="AA50" s="28"/>
      <c r="AB50" s="28"/>
    </row>
    <row r="51" spans="1:28" s="110" customFormat="1" ht="40.5" customHeight="1">
      <c r="A51" s="21">
        <v>3</v>
      </c>
      <c r="B51" s="21" t="s">
        <v>513</v>
      </c>
      <c r="C51" s="16" t="s">
        <v>19</v>
      </c>
      <c r="D51" s="82" t="s">
        <v>436</v>
      </c>
      <c r="E51" s="86">
        <v>0</v>
      </c>
      <c r="F51" s="65"/>
      <c r="G51" s="66"/>
      <c r="H51" s="66"/>
      <c r="I51" s="86">
        <v>52500</v>
      </c>
      <c r="J51" s="66"/>
      <c r="K51" s="66"/>
      <c r="L51" s="66"/>
      <c r="M51" s="66"/>
      <c r="N51" s="66"/>
      <c r="O51" s="28">
        <f t="shared" si="6"/>
        <v>52500</v>
      </c>
      <c r="P51" s="28"/>
      <c r="Q51" s="28"/>
      <c r="R51" s="28"/>
      <c r="S51" s="28"/>
      <c r="T51" s="28"/>
      <c r="U51" s="28"/>
      <c r="V51" s="28"/>
      <c r="W51" s="28"/>
      <c r="X51" s="28"/>
      <c r="Y51" s="28"/>
      <c r="Z51" s="28"/>
      <c r="AA51" s="28"/>
      <c r="AB51" s="28"/>
    </row>
    <row r="52" spans="1:28" s="110" customFormat="1" ht="40.5" customHeight="1">
      <c r="A52" s="21">
        <v>3</v>
      </c>
      <c r="B52" s="21" t="s">
        <v>514</v>
      </c>
      <c r="C52" s="16" t="s">
        <v>19</v>
      </c>
      <c r="D52" s="82" t="s">
        <v>437</v>
      </c>
      <c r="E52" s="86">
        <v>0</v>
      </c>
      <c r="F52" s="65"/>
      <c r="G52" s="66"/>
      <c r="H52" s="66"/>
      <c r="I52" s="86">
        <v>0</v>
      </c>
      <c r="J52" s="66"/>
      <c r="K52" s="66"/>
      <c r="L52" s="66"/>
      <c r="M52" s="66"/>
      <c r="N52" s="66"/>
      <c r="O52" s="28">
        <f t="shared" si="6"/>
        <v>0</v>
      </c>
      <c r="P52" s="28"/>
      <c r="Q52" s="28"/>
      <c r="R52" s="28"/>
      <c r="S52" s="28"/>
      <c r="T52" s="28"/>
      <c r="U52" s="28"/>
      <c r="V52" s="28"/>
      <c r="W52" s="28"/>
      <c r="X52" s="28"/>
      <c r="Y52" s="28"/>
      <c r="Z52" s="28"/>
      <c r="AA52" s="28"/>
      <c r="AB52" s="28"/>
    </row>
    <row r="53" spans="1:28" s="110" customFormat="1" ht="63" customHeight="1">
      <c r="A53" s="21">
        <v>3</v>
      </c>
      <c r="B53" s="21" t="s">
        <v>515</v>
      </c>
      <c r="C53" s="16" t="s">
        <v>19</v>
      </c>
      <c r="D53" s="82" t="s">
        <v>438</v>
      </c>
      <c r="E53" s="86">
        <v>0</v>
      </c>
      <c r="F53" s="65"/>
      <c r="G53" s="66"/>
      <c r="H53" s="66"/>
      <c r="I53" s="86">
        <v>0</v>
      </c>
      <c r="J53" s="66"/>
      <c r="K53" s="66"/>
      <c r="L53" s="66"/>
      <c r="M53" s="66"/>
      <c r="N53" s="66"/>
      <c r="O53" s="28">
        <f t="shared" si="6"/>
        <v>0</v>
      </c>
      <c r="P53" s="28"/>
      <c r="Q53" s="28"/>
      <c r="R53" s="28"/>
      <c r="S53" s="28"/>
      <c r="T53" s="28"/>
      <c r="U53" s="28"/>
      <c r="V53" s="28"/>
      <c r="W53" s="28"/>
      <c r="X53" s="28"/>
      <c r="Y53" s="28"/>
      <c r="Z53" s="28"/>
      <c r="AA53" s="28"/>
      <c r="AB53" s="28"/>
    </row>
    <row r="54" spans="1:28" s="110" customFormat="1" ht="66" customHeight="1">
      <c r="A54" s="21">
        <v>3</v>
      </c>
      <c r="B54" s="21" t="s">
        <v>516</v>
      </c>
      <c r="C54" s="16" t="s">
        <v>19</v>
      </c>
      <c r="D54" s="96" t="s">
        <v>439</v>
      </c>
      <c r="E54" s="86">
        <v>0</v>
      </c>
      <c r="F54" s="65"/>
      <c r="G54" s="66"/>
      <c r="H54" s="66"/>
      <c r="I54" s="86">
        <v>7500</v>
      </c>
      <c r="J54" s="66"/>
      <c r="K54" s="66"/>
      <c r="L54" s="66"/>
      <c r="M54" s="66"/>
      <c r="N54" s="66"/>
      <c r="O54" s="28">
        <f t="shared" si="6"/>
        <v>7500</v>
      </c>
      <c r="P54" s="28"/>
      <c r="Q54" s="28"/>
      <c r="R54" s="28"/>
      <c r="S54" s="28"/>
      <c r="T54" s="28"/>
      <c r="U54" s="28"/>
      <c r="V54" s="28"/>
      <c r="W54" s="28"/>
      <c r="X54" s="28"/>
      <c r="Y54" s="28"/>
      <c r="Z54" s="28"/>
      <c r="AA54" s="28"/>
      <c r="AB54" s="28"/>
    </row>
    <row r="55" spans="1:28" s="110" customFormat="1" ht="79.5" customHeight="1">
      <c r="A55" s="21">
        <v>3</v>
      </c>
      <c r="B55" s="21" t="s">
        <v>517</v>
      </c>
      <c r="C55" s="16" t="s">
        <v>19</v>
      </c>
      <c r="D55" s="82" t="s">
        <v>440</v>
      </c>
      <c r="E55" s="86">
        <v>0</v>
      </c>
      <c r="F55" s="65"/>
      <c r="G55" s="66"/>
      <c r="H55" s="66"/>
      <c r="I55" s="86">
        <v>2250</v>
      </c>
      <c r="J55" s="66"/>
      <c r="K55" s="66"/>
      <c r="L55" s="66"/>
      <c r="M55" s="66"/>
      <c r="N55" s="66"/>
      <c r="O55" s="28">
        <f t="shared" si="6"/>
        <v>2250</v>
      </c>
      <c r="P55" s="28"/>
      <c r="Q55" s="28"/>
      <c r="R55" s="28"/>
      <c r="S55" s="28"/>
      <c r="T55" s="28"/>
      <c r="U55" s="28"/>
      <c r="V55" s="28"/>
      <c r="W55" s="28"/>
      <c r="X55" s="28"/>
      <c r="Y55" s="28"/>
      <c r="Z55" s="28"/>
      <c r="AA55" s="28"/>
      <c r="AB55" s="28"/>
    </row>
    <row r="56" spans="1:28" s="110" customFormat="1" ht="40.5" customHeight="1">
      <c r="A56" s="21">
        <v>3</v>
      </c>
      <c r="B56" s="21" t="s">
        <v>509</v>
      </c>
      <c r="C56" s="16" t="s">
        <v>19</v>
      </c>
      <c r="D56" s="109" t="s">
        <v>441</v>
      </c>
      <c r="E56" s="112">
        <v>0</v>
      </c>
      <c r="F56" s="65"/>
      <c r="G56" s="66"/>
      <c r="H56" s="66"/>
      <c r="I56" s="86">
        <v>37500</v>
      </c>
      <c r="J56" s="66"/>
      <c r="K56" s="66"/>
      <c r="L56" s="66"/>
      <c r="M56" s="66"/>
      <c r="N56" s="66"/>
      <c r="O56" s="28">
        <f t="shared" si="6"/>
        <v>37500</v>
      </c>
      <c r="P56" s="28"/>
      <c r="Q56" s="28"/>
      <c r="R56" s="28"/>
      <c r="S56" s="28"/>
      <c r="T56" s="28"/>
      <c r="U56" s="28"/>
      <c r="V56" s="28"/>
      <c r="W56" s="28"/>
      <c r="X56" s="28"/>
      <c r="Y56" s="28"/>
      <c r="Z56" s="28"/>
      <c r="AA56" s="28"/>
      <c r="AB56" s="28"/>
    </row>
    <row r="57" spans="1:28" s="110" customFormat="1" ht="40.5" customHeight="1">
      <c r="A57" s="21">
        <v>3</v>
      </c>
      <c r="B57" s="21" t="s">
        <v>564</v>
      </c>
      <c r="C57" s="16" t="s">
        <v>19</v>
      </c>
      <c r="D57" s="82" t="s">
        <v>442</v>
      </c>
      <c r="E57" s="86">
        <v>0</v>
      </c>
      <c r="F57" s="65"/>
      <c r="G57" s="66"/>
      <c r="H57" s="66"/>
      <c r="I57" s="86">
        <v>30000</v>
      </c>
      <c r="J57" s="66"/>
      <c r="K57" s="66"/>
      <c r="L57" s="66"/>
      <c r="M57" s="66"/>
      <c r="N57" s="66"/>
      <c r="O57" s="28">
        <f t="shared" si="6"/>
        <v>30000</v>
      </c>
      <c r="P57" s="28"/>
      <c r="Q57" s="28"/>
      <c r="R57" s="28"/>
      <c r="S57" s="28"/>
      <c r="T57" s="28"/>
      <c r="U57" s="28"/>
      <c r="V57" s="28"/>
      <c r="W57" s="28"/>
      <c r="X57" s="28"/>
      <c r="Y57" s="28"/>
      <c r="Z57" s="28"/>
      <c r="AA57" s="28"/>
      <c r="AB57" s="28"/>
    </row>
    <row r="58" spans="1:28" s="110" customFormat="1" ht="40.5" customHeight="1">
      <c r="A58" s="21">
        <v>3</v>
      </c>
      <c r="B58" s="21"/>
      <c r="C58" s="16" t="s">
        <v>19</v>
      </c>
      <c r="D58" s="82" t="s">
        <v>443</v>
      </c>
      <c r="E58" s="86">
        <v>0</v>
      </c>
      <c r="F58" s="65"/>
      <c r="G58" s="66"/>
      <c r="H58" s="66"/>
      <c r="I58" s="86">
        <v>30000</v>
      </c>
      <c r="J58" s="66"/>
      <c r="K58" s="66"/>
      <c r="L58" s="66"/>
      <c r="M58" s="66"/>
      <c r="N58" s="66"/>
      <c r="O58" s="28">
        <f t="shared" si="6"/>
        <v>30000</v>
      </c>
      <c r="P58" s="28"/>
      <c r="Q58" s="28"/>
      <c r="R58" s="28"/>
      <c r="S58" s="28"/>
      <c r="T58" s="28"/>
      <c r="U58" s="28"/>
      <c r="V58" s="28"/>
      <c r="W58" s="28"/>
      <c r="X58" s="28"/>
      <c r="Y58" s="28"/>
      <c r="Z58" s="28"/>
      <c r="AA58" s="28"/>
      <c r="AB58" s="28"/>
    </row>
    <row r="59" spans="1:28" s="110" customFormat="1" ht="40.5" customHeight="1">
      <c r="A59" s="21"/>
      <c r="B59" s="21"/>
      <c r="C59" s="16" t="s">
        <v>19</v>
      </c>
      <c r="D59" s="82" t="s">
        <v>444</v>
      </c>
      <c r="E59" s="86">
        <v>0</v>
      </c>
      <c r="F59" s="65"/>
      <c r="G59" s="66"/>
      <c r="H59" s="66"/>
      <c r="I59" s="86">
        <v>30000</v>
      </c>
      <c r="J59" s="66"/>
      <c r="K59" s="66"/>
      <c r="L59" s="66"/>
      <c r="M59" s="66"/>
      <c r="N59" s="66"/>
      <c r="O59" s="28">
        <f t="shared" si="6"/>
        <v>30000</v>
      </c>
      <c r="P59" s="28"/>
      <c r="Q59" s="28"/>
      <c r="R59" s="28"/>
      <c r="S59" s="28"/>
      <c r="T59" s="28"/>
      <c r="U59" s="28"/>
      <c r="V59" s="28"/>
      <c r="W59" s="28"/>
      <c r="X59" s="28"/>
      <c r="Y59" s="28"/>
      <c r="Z59" s="28"/>
      <c r="AA59" s="28"/>
      <c r="AB59" s="28"/>
    </row>
    <row r="60" spans="1:28" s="110" customFormat="1" ht="40.5" customHeight="1">
      <c r="A60" s="21"/>
      <c r="B60" s="21"/>
      <c r="C60" s="16" t="s">
        <v>19</v>
      </c>
      <c r="D60" s="82" t="s">
        <v>445</v>
      </c>
      <c r="E60" s="86">
        <v>0</v>
      </c>
      <c r="F60" s="65"/>
      <c r="G60" s="66"/>
      <c r="H60" s="66"/>
      <c r="I60" s="86">
        <v>13125</v>
      </c>
      <c r="J60" s="66"/>
      <c r="K60" s="66"/>
      <c r="L60" s="66"/>
      <c r="M60" s="66"/>
      <c r="N60" s="66"/>
      <c r="O60" s="28">
        <f t="shared" si="6"/>
        <v>13125</v>
      </c>
      <c r="P60" s="28"/>
      <c r="Q60" s="28"/>
      <c r="R60" s="28"/>
      <c r="S60" s="28"/>
      <c r="T60" s="28"/>
      <c r="U60" s="28"/>
      <c r="V60" s="28"/>
      <c r="W60" s="28"/>
      <c r="X60" s="28"/>
      <c r="Y60" s="28"/>
      <c r="Z60" s="28"/>
      <c r="AA60" s="28"/>
      <c r="AB60" s="28"/>
    </row>
    <row r="61" spans="1:28" s="110" customFormat="1" ht="40.5" customHeight="1">
      <c r="A61" s="21"/>
      <c r="B61" s="21"/>
      <c r="C61" s="16" t="s">
        <v>19</v>
      </c>
      <c r="D61" s="82" t="s">
        <v>446</v>
      </c>
      <c r="E61" s="86">
        <v>0</v>
      </c>
      <c r="F61" s="65"/>
      <c r="G61" s="66"/>
      <c r="H61" s="66"/>
      <c r="I61" s="86">
        <v>30000</v>
      </c>
      <c r="J61" s="66"/>
      <c r="K61" s="66"/>
      <c r="L61" s="66"/>
      <c r="M61" s="66"/>
      <c r="N61" s="66"/>
      <c r="O61" s="28">
        <f t="shared" si="6"/>
        <v>30000</v>
      </c>
      <c r="P61" s="28"/>
      <c r="Q61" s="28"/>
      <c r="R61" s="28"/>
      <c r="S61" s="28"/>
      <c r="T61" s="28"/>
      <c r="U61" s="28"/>
      <c r="V61" s="28"/>
      <c r="W61" s="28"/>
      <c r="X61" s="28"/>
      <c r="Y61" s="28"/>
      <c r="Z61" s="28"/>
      <c r="AA61" s="28"/>
      <c r="AB61" s="28"/>
    </row>
    <row r="62" spans="1:28" s="110" customFormat="1" ht="40.5" customHeight="1">
      <c r="A62" s="21"/>
      <c r="B62" s="21"/>
      <c r="C62" s="16" t="s">
        <v>19</v>
      </c>
      <c r="D62" s="82" t="s">
        <v>447</v>
      </c>
      <c r="E62" s="86">
        <v>0</v>
      </c>
      <c r="F62" s="65"/>
      <c r="G62" s="66"/>
      <c r="H62" s="66"/>
      <c r="I62" s="86">
        <v>45000</v>
      </c>
      <c r="J62" s="66"/>
      <c r="K62" s="66"/>
      <c r="L62" s="66"/>
      <c r="M62" s="66"/>
      <c r="N62" s="66"/>
      <c r="O62" s="28">
        <f t="shared" si="6"/>
        <v>45000</v>
      </c>
      <c r="P62" s="28"/>
      <c r="Q62" s="28"/>
      <c r="R62" s="28"/>
      <c r="S62" s="28"/>
      <c r="T62" s="28"/>
      <c r="U62" s="28"/>
      <c r="V62" s="28"/>
      <c r="W62" s="28"/>
      <c r="X62" s="28"/>
      <c r="Y62" s="28"/>
      <c r="Z62" s="28"/>
      <c r="AA62" s="28"/>
      <c r="AB62" s="28"/>
    </row>
    <row r="63" spans="1:28" s="110" customFormat="1" ht="40.5" customHeight="1">
      <c r="A63" s="21"/>
      <c r="B63" s="21"/>
      <c r="C63" s="16" t="s">
        <v>19</v>
      </c>
      <c r="D63" s="82" t="s">
        <v>448</v>
      </c>
      <c r="E63" s="86">
        <v>0</v>
      </c>
      <c r="F63" s="65"/>
      <c r="G63" s="66"/>
      <c r="H63" s="66"/>
      <c r="I63" s="86">
        <v>44546.25</v>
      </c>
      <c r="J63" s="66"/>
      <c r="K63" s="66"/>
      <c r="L63" s="66"/>
      <c r="M63" s="66"/>
      <c r="N63" s="66"/>
      <c r="O63" s="28">
        <f t="shared" si="6"/>
        <v>44546.25</v>
      </c>
      <c r="P63" s="28"/>
      <c r="Q63" s="28"/>
      <c r="R63" s="28"/>
      <c r="S63" s="28"/>
      <c r="T63" s="28"/>
      <c r="U63" s="28"/>
      <c r="V63" s="28"/>
      <c r="W63" s="28"/>
      <c r="X63" s="28"/>
      <c r="Y63" s="28"/>
      <c r="Z63" s="28"/>
      <c r="AA63" s="28"/>
      <c r="AB63" s="28"/>
    </row>
    <row r="64" spans="1:28" s="110" customFormat="1" ht="40.5" customHeight="1">
      <c r="A64" s="21"/>
      <c r="B64" s="21"/>
      <c r="C64" s="16" t="s">
        <v>19</v>
      </c>
      <c r="D64" s="82" t="s">
        <v>449</v>
      </c>
      <c r="E64" s="86">
        <v>0</v>
      </c>
      <c r="F64" s="65"/>
      <c r="G64" s="66"/>
      <c r="H64" s="66"/>
      <c r="I64" s="86">
        <v>15974.999999999998</v>
      </c>
      <c r="J64" s="66"/>
      <c r="K64" s="66"/>
      <c r="L64" s="66"/>
      <c r="M64" s="66"/>
      <c r="N64" s="66"/>
      <c r="O64" s="28">
        <f t="shared" si="6"/>
        <v>15974.999999999998</v>
      </c>
      <c r="P64" s="28"/>
      <c r="Q64" s="28"/>
      <c r="R64" s="28"/>
      <c r="S64" s="28"/>
      <c r="T64" s="28"/>
      <c r="U64" s="28"/>
      <c r="V64" s="28"/>
      <c r="W64" s="28"/>
      <c r="X64" s="28"/>
      <c r="Y64" s="28"/>
      <c r="Z64" s="28"/>
      <c r="AA64" s="28"/>
      <c r="AB64" s="28"/>
    </row>
    <row r="65" spans="1:28" s="110" customFormat="1" ht="40.5" customHeight="1">
      <c r="A65" s="21"/>
      <c r="B65" s="21"/>
      <c r="C65" s="16" t="s">
        <v>19</v>
      </c>
      <c r="D65" s="82" t="s">
        <v>450</v>
      </c>
      <c r="E65" s="86">
        <v>0</v>
      </c>
      <c r="F65" s="65"/>
      <c r="G65" s="66"/>
      <c r="H65" s="66"/>
      <c r="I65" s="86">
        <v>29625.000000000004</v>
      </c>
      <c r="J65" s="66"/>
      <c r="K65" s="66"/>
      <c r="L65" s="66"/>
      <c r="M65" s="66"/>
      <c r="N65" s="66"/>
      <c r="O65" s="28">
        <f t="shared" si="6"/>
        <v>29625.000000000004</v>
      </c>
      <c r="P65" s="28"/>
      <c r="Q65" s="28"/>
      <c r="R65" s="28"/>
      <c r="S65" s="28"/>
      <c r="T65" s="28"/>
      <c r="U65" s="28"/>
      <c r="V65" s="28"/>
      <c r="W65" s="28"/>
      <c r="X65" s="28"/>
      <c r="Y65" s="28"/>
      <c r="Z65" s="28"/>
      <c r="AA65" s="28"/>
      <c r="AB65" s="28"/>
    </row>
    <row r="66" spans="1:28" s="110" customFormat="1" ht="40.5" customHeight="1">
      <c r="A66" s="21"/>
      <c r="B66" s="21"/>
      <c r="C66" s="16" t="s">
        <v>19</v>
      </c>
      <c r="D66" s="82" t="s">
        <v>451</v>
      </c>
      <c r="E66" s="86">
        <v>0</v>
      </c>
      <c r="F66" s="65"/>
      <c r="G66" s="66"/>
      <c r="H66" s="86">
        <v>0</v>
      </c>
      <c r="I66" s="86">
        <v>27831.75</v>
      </c>
      <c r="J66" s="66"/>
      <c r="K66" s="66"/>
      <c r="L66" s="66"/>
      <c r="M66" s="66"/>
      <c r="N66" s="66"/>
      <c r="O66" s="28">
        <f t="shared" si="6"/>
        <v>27831.75</v>
      </c>
      <c r="P66" s="28"/>
      <c r="Q66" s="28"/>
      <c r="R66" s="28"/>
      <c r="S66" s="28"/>
      <c r="T66" s="28"/>
      <c r="U66" s="28"/>
      <c r="V66" s="28"/>
      <c r="W66" s="28"/>
      <c r="X66" s="28"/>
      <c r="Y66" s="28"/>
      <c r="Z66" s="28"/>
      <c r="AA66" s="28"/>
      <c r="AB66" s="28"/>
    </row>
    <row r="67" spans="1:28" s="110" customFormat="1" ht="40.5" customHeight="1">
      <c r="A67" s="21">
        <v>3</v>
      </c>
      <c r="B67" s="21" t="s">
        <v>518</v>
      </c>
      <c r="C67" s="16" t="s">
        <v>19</v>
      </c>
      <c r="D67" s="82" t="s">
        <v>452</v>
      </c>
      <c r="E67" s="86">
        <v>435879.3246346635</v>
      </c>
      <c r="F67" s="65"/>
      <c r="G67" s="66"/>
      <c r="H67" s="86">
        <v>9379594.7803965</v>
      </c>
      <c r="I67" s="86">
        <v>5790890.894968834</v>
      </c>
      <c r="J67" s="66"/>
      <c r="K67" s="66"/>
      <c r="L67" s="66"/>
      <c r="M67" s="66"/>
      <c r="N67" s="66"/>
      <c r="O67" s="28">
        <f t="shared" si="6"/>
        <v>15606364.999999998</v>
      </c>
      <c r="P67" s="28"/>
      <c r="Q67" s="28"/>
      <c r="R67" s="28"/>
      <c r="S67" s="28"/>
      <c r="T67" s="28"/>
      <c r="U67" s="28"/>
      <c r="V67" s="28"/>
      <c r="W67" s="28"/>
      <c r="X67" s="28"/>
      <c r="Y67" s="28"/>
      <c r="Z67" s="28"/>
      <c r="AA67" s="28"/>
      <c r="AB67" s="28"/>
    </row>
    <row r="68" spans="1:28" s="110" customFormat="1" ht="40.5" customHeight="1">
      <c r="A68" s="21">
        <v>3</v>
      </c>
      <c r="B68" s="21" t="s">
        <v>519</v>
      </c>
      <c r="C68" s="16" t="s">
        <v>19</v>
      </c>
      <c r="D68" s="82" t="s">
        <v>453</v>
      </c>
      <c r="E68" s="86">
        <v>0</v>
      </c>
      <c r="F68" s="65"/>
      <c r="G68" s="66"/>
      <c r="H68" s="86">
        <v>0</v>
      </c>
      <c r="I68" s="86">
        <v>60426.00000000001</v>
      </c>
      <c r="J68" s="66"/>
      <c r="K68" s="66"/>
      <c r="L68" s="66"/>
      <c r="M68" s="66"/>
      <c r="N68" s="66"/>
      <c r="O68" s="28">
        <f t="shared" si="6"/>
        <v>60426.00000000001</v>
      </c>
      <c r="P68" s="28"/>
      <c r="Q68" s="28"/>
      <c r="R68" s="28"/>
      <c r="S68" s="28"/>
      <c r="T68" s="28"/>
      <c r="U68" s="28"/>
      <c r="V68" s="28"/>
      <c r="W68" s="28"/>
      <c r="X68" s="28"/>
      <c r="Y68" s="28"/>
      <c r="Z68" s="28"/>
      <c r="AA68" s="28"/>
      <c r="AB68" s="28"/>
    </row>
    <row r="69" spans="1:28" s="110" customFormat="1" ht="40.5" customHeight="1">
      <c r="A69" s="21">
        <v>3</v>
      </c>
      <c r="B69" s="21" t="s">
        <v>520</v>
      </c>
      <c r="C69" s="16" t="s">
        <v>19</v>
      </c>
      <c r="D69" s="82" t="s">
        <v>454</v>
      </c>
      <c r="E69" s="86">
        <v>98000</v>
      </c>
      <c r="F69" s="65"/>
      <c r="G69" s="66"/>
      <c r="H69" s="86">
        <v>0</v>
      </c>
      <c r="I69" s="86">
        <v>0</v>
      </c>
      <c r="J69" s="66"/>
      <c r="K69" s="66"/>
      <c r="L69" s="66"/>
      <c r="M69" s="66"/>
      <c r="N69" s="66"/>
      <c r="O69" s="28">
        <f t="shared" si="6"/>
        <v>98000</v>
      </c>
      <c r="P69" s="28"/>
      <c r="Q69" s="28"/>
      <c r="R69" s="28"/>
      <c r="S69" s="28"/>
      <c r="T69" s="28"/>
      <c r="U69" s="28"/>
      <c r="V69" s="28"/>
      <c r="W69" s="28"/>
      <c r="X69" s="28"/>
      <c r="Y69" s="28"/>
      <c r="Z69" s="28"/>
      <c r="AA69" s="28"/>
      <c r="AB69" s="28"/>
    </row>
    <row r="70" spans="1:28" s="110" customFormat="1" ht="40.5" customHeight="1">
      <c r="A70" s="21">
        <v>3</v>
      </c>
      <c r="B70" s="21" t="s">
        <v>521</v>
      </c>
      <c r="C70" s="16" t="s">
        <v>19</v>
      </c>
      <c r="D70" s="82" t="s">
        <v>455</v>
      </c>
      <c r="E70" s="86">
        <v>0</v>
      </c>
      <c r="F70" s="65"/>
      <c r="G70" s="66"/>
      <c r="H70" s="86">
        <v>0</v>
      </c>
      <c r="I70" s="86">
        <v>685732</v>
      </c>
      <c r="J70" s="66"/>
      <c r="K70" s="66"/>
      <c r="L70" s="66"/>
      <c r="M70" s="66"/>
      <c r="N70" s="66"/>
      <c r="O70" s="28">
        <f t="shared" si="6"/>
        <v>685732</v>
      </c>
      <c r="P70" s="28"/>
      <c r="Q70" s="28"/>
      <c r="R70" s="28"/>
      <c r="S70" s="28"/>
      <c r="T70" s="28"/>
      <c r="U70" s="28"/>
      <c r="V70" s="28"/>
      <c r="W70" s="28"/>
      <c r="X70" s="28"/>
      <c r="Y70" s="28"/>
      <c r="Z70" s="28"/>
      <c r="AA70" s="28"/>
      <c r="AB70" s="28"/>
    </row>
    <row r="71" spans="1:28" s="110" customFormat="1" ht="40.5" customHeight="1">
      <c r="A71" s="21">
        <v>3</v>
      </c>
      <c r="B71" s="21" t="s">
        <v>522</v>
      </c>
      <c r="C71" s="16" t="s">
        <v>19</v>
      </c>
      <c r="D71" s="82" t="s">
        <v>456</v>
      </c>
      <c r="E71" s="86">
        <v>6666.666666666666</v>
      </c>
      <c r="F71" s="65"/>
      <c r="G71" s="66"/>
      <c r="H71" s="86">
        <v>0</v>
      </c>
      <c r="I71" s="86">
        <v>0</v>
      </c>
      <c r="J71" s="66"/>
      <c r="K71" s="66"/>
      <c r="L71" s="66"/>
      <c r="M71" s="86">
        <v>8333.333333333332</v>
      </c>
      <c r="N71" s="86"/>
      <c r="O71" s="28">
        <f t="shared" si="6"/>
        <v>14999.999999999998</v>
      </c>
      <c r="P71" s="28"/>
      <c r="Q71" s="28"/>
      <c r="R71" s="28"/>
      <c r="S71" s="28"/>
      <c r="T71" s="28"/>
      <c r="U71" s="28"/>
      <c r="V71" s="28"/>
      <c r="W71" s="28"/>
      <c r="X71" s="28"/>
      <c r="Y71" s="28"/>
      <c r="Z71" s="28"/>
      <c r="AA71" s="28"/>
      <c r="AB71" s="28"/>
    </row>
    <row r="72" spans="1:28" s="110" customFormat="1" ht="40.5" customHeight="1">
      <c r="A72" s="21">
        <v>3</v>
      </c>
      <c r="B72" s="21" t="s">
        <v>523</v>
      </c>
      <c r="C72" s="16" t="s">
        <v>19</v>
      </c>
      <c r="D72" s="82" t="s">
        <v>457</v>
      </c>
      <c r="E72" s="86">
        <v>0</v>
      </c>
      <c r="F72" s="65"/>
      <c r="G72" s="66"/>
      <c r="H72" s="86">
        <v>0</v>
      </c>
      <c r="I72" s="86">
        <v>0</v>
      </c>
      <c r="J72" s="66"/>
      <c r="K72" s="66"/>
      <c r="L72" s="66"/>
      <c r="M72" s="86">
        <v>10000</v>
      </c>
      <c r="N72" s="86"/>
      <c r="O72" s="28">
        <f t="shared" si="6"/>
        <v>10000</v>
      </c>
      <c r="P72" s="28"/>
      <c r="Q72" s="28"/>
      <c r="R72" s="28"/>
      <c r="S72" s="28"/>
      <c r="T72" s="28"/>
      <c r="U72" s="28"/>
      <c r="V72" s="28"/>
      <c r="W72" s="28"/>
      <c r="X72" s="28"/>
      <c r="Y72" s="28"/>
      <c r="Z72" s="28"/>
      <c r="AA72" s="28"/>
      <c r="AB72" s="28"/>
    </row>
    <row r="73" spans="1:28" s="110" customFormat="1" ht="40.5" customHeight="1">
      <c r="A73" s="21">
        <v>3</v>
      </c>
      <c r="B73" s="21" t="s">
        <v>524</v>
      </c>
      <c r="C73" s="16" t="s">
        <v>19</v>
      </c>
      <c r="D73" s="82" t="s">
        <v>458</v>
      </c>
      <c r="E73" s="86">
        <v>0</v>
      </c>
      <c r="F73" s="65"/>
      <c r="G73" s="66"/>
      <c r="H73" s="86">
        <v>0</v>
      </c>
      <c r="I73" s="86">
        <v>0</v>
      </c>
      <c r="J73" s="66"/>
      <c r="K73" s="66"/>
      <c r="L73" s="66"/>
      <c r="M73" s="86">
        <v>10000</v>
      </c>
      <c r="N73" s="86"/>
      <c r="O73" s="28">
        <f t="shared" si="6"/>
        <v>10000</v>
      </c>
      <c r="P73" s="28"/>
      <c r="Q73" s="28"/>
      <c r="R73" s="28"/>
      <c r="S73" s="28"/>
      <c r="T73" s="28"/>
      <c r="U73" s="28"/>
      <c r="V73" s="28"/>
      <c r="W73" s="28"/>
      <c r="X73" s="28"/>
      <c r="Y73" s="28"/>
      <c r="Z73" s="28"/>
      <c r="AA73" s="28"/>
      <c r="AB73" s="28"/>
    </row>
    <row r="74" spans="1:28" s="110" customFormat="1" ht="40.5" customHeight="1">
      <c r="A74" s="21">
        <v>3</v>
      </c>
      <c r="B74" s="21"/>
      <c r="C74" s="16" t="s">
        <v>19</v>
      </c>
      <c r="D74" s="82" t="s">
        <v>459</v>
      </c>
      <c r="E74" s="86">
        <v>141574</v>
      </c>
      <c r="F74" s="65"/>
      <c r="G74" s="66"/>
      <c r="H74" s="86">
        <v>0</v>
      </c>
      <c r="I74" s="86">
        <v>0</v>
      </c>
      <c r="J74" s="66"/>
      <c r="K74" s="66"/>
      <c r="L74" s="66"/>
      <c r="M74" s="66"/>
      <c r="N74" s="66"/>
      <c r="O74" s="28">
        <f t="shared" si="6"/>
        <v>141574</v>
      </c>
      <c r="P74" s="28"/>
      <c r="Q74" s="28"/>
      <c r="R74" s="28"/>
      <c r="S74" s="28"/>
      <c r="T74" s="28"/>
      <c r="U74" s="28"/>
      <c r="V74" s="28"/>
      <c r="W74" s="28"/>
      <c r="X74" s="28"/>
      <c r="Y74" s="28"/>
      <c r="Z74" s="28"/>
      <c r="AA74" s="28"/>
      <c r="AB74" s="28"/>
    </row>
    <row r="75" spans="1:28" s="110" customFormat="1" ht="40.5" customHeight="1">
      <c r="A75" s="21">
        <v>3</v>
      </c>
      <c r="B75" s="21" t="s">
        <v>525</v>
      </c>
      <c r="C75" s="16" t="s">
        <v>19</v>
      </c>
      <c r="D75" s="82" t="s">
        <v>460</v>
      </c>
      <c r="E75" s="86">
        <v>20000</v>
      </c>
      <c r="F75" s="65"/>
      <c r="G75" s="66"/>
      <c r="H75" s="86">
        <v>0</v>
      </c>
      <c r="I75" s="86">
        <v>0</v>
      </c>
      <c r="J75" s="66"/>
      <c r="K75" s="66"/>
      <c r="L75" s="66"/>
      <c r="M75" s="66"/>
      <c r="N75" s="66"/>
      <c r="O75" s="28">
        <f t="shared" si="6"/>
        <v>20000</v>
      </c>
      <c r="P75" s="28"/>
      <c r="Q75" s="28"/>
      <c r="R75" s="28"/>
      <c r="S75" s="28"/>
      <c r="T75" s="28"/>
      <c r="U75" s="28"/>
      <c r="V75" s="28"/>
      <c r="W75" s="28"/>
      <c r="X75" s="28"/>
      <c r="Y75" s="28"/>
      <c r="Z75" s="28"/>
      <c r="AA75" s="28"/>
      <c r="AB75" s="28"/>
    </row>
    <row r="76" spans="1:28" s="110" customFormat="1" ht="40.5" customHeight="1">
      <c r="A76" s="21">
        <v>3</v>
      </c>
      <c r="B76" s="21" t="s">
        <v>526</v>
      </c>
      <c r="C76" s="16" t="s">
        <v>19</v>
      </c>
      <c r="D76" s="82" t="s">
        <v>461</v>
      </c>
      <c r="E76" s="86">
        <v>193200</v>
      </c>
      <c r="F76" s="65"/>
      <c r="G76" s="66"/>
      <c r="H76" s="86">
        <v>0</v>
      </c>
      <c r="I76" s="86">
        <v>0</v>
      </c>
      <c r="J76" s="66"/>
      <c r="K76" s="66"/>
      <c r="L76" s="66"/>
      <c r="M76" s="66"/>
      <c r="N76" s="66"/>
      <c r="O76" s="28">
        <f t="shared" si="6"/>
        <v>193200</v>
      </c>
      <c r="P76" s="28"/>
      <c r="Q76" s="28"/>
      <c r="R76" s="28"/>
      <c r="S76" s="28"/>
      <c r="T76" s="28"/>
      <c r="U76" s="28"/>
      <c r="V76" s="28"/>
      <c r="W76" s="28"/>
      <c r="X76" s="28"/>
      <c r="Y76" s="28"/>
      <c r="Z76" s="28"/>
      <c r="AA76" s="28"/>
      <c r="AB76" s="28"/>
    </row>
    <row r="77" spans="1:28" s="110" customFormat="1" ht="40.5" customHeight="1">
      <c r="A77" s="21">
        <v>3</v>
      </c>
      <c r="B77" s="21" t="s">
        <v>527</v>
      </c>
      <c r="C77" s="16" t="s">
        <v>19</v>
      </c>
      <c r="D77" s="82" t="s">
        <v>462</v>
      </c>
      <c r="E77" s="86">
        <v>115999.99999999999</v>
      </c>
      <c r="F77" s="65"/>
      <c r="G77" s="66"/>
      <c r="H77" s="86">
        <v>0</v>
      </c>
      <c r="I77" s="86">
        <v>0</v>
      </c>
      <c r="J77" s="66"/>
      <c r="K77" s="66"/>
      <c r="L77" s="66"/>
      <c r="M77" s="66"/>
      <c r="N77" s="66"/>
      <c r="O77" s="28">
        <f t="shared" si="6"/>
        <v>115999.99999999999</v>
      </c>
      <c r="P77" s="28"/>
      <c r="Q77" s="28"/>
      <c r="R77" s="28"/>
      <c r="S77" s="28"/>
      <c r="T77" s="28"/>
      <c r="U77" s="28"/>
      <c r="V77" s="28"/>
      <c r="W77" s="28"/>
      <c r="X77" s="28"/>
      <c r="Y77" s="28"/>
      <c r="Z77" s="28"/>
      <c r="AA77" s="28"/>
      <c r="AB77" s="28"/>
    </row>
    <row r="78" spans="1:28" s="110" customFormat="1" ht="40.5" customHeight="1">
      <c r="A78" s="21">
        <v>3</v>
      </c>
      <c r="B78" s="21" t="s">
        <v>528</v>
      </c>
      <c r="C78" s="16" t="s">
        <v>19</v>
      </c>
      <c r="D78" s="82" t="s">
        <v>463</v>
      </c>
      <c r="E78" s="86">
        <v>66320</v>
      </c>
      <c r="F78" s="65"/>
      <c r="G78" s="66"/>
      <c r="H78" s="86">
        <v>0</v>
      </c>
      <c r="I78" s="86">
        <v>0</v>
      </c>
      <c r="J78" s="66"/>
      <c r="K78" s="66"/>
      <c r="L78" s="66"/>
      <c r="M78" s="66"/>
      <c r="N78" s="66"/>
      <c r="O78" s="28">
        <f t="shared" si="6"/>
        <v>66320</v>
      </c>
      <c r="P78" s="28"/>
      <c r="Q78" s="28"/>
      <c r="R78" s="28"/>
      <c r="S78" s="28"/>
      <c r="T78" s="28"/>
      <c r="U78" s="28"/>
      <c r="V78" s="28"/>
      <c r="W78" s="28"/>
      <c r="X78" s="28"/>
      <c r="Y78" s="28"/>
      <c r="Z78" s="28"/>
      <c r="AA78" s="28"/>
      <c r="AB78" s="28"/>
    </row>
    <row r="79" spans="1:28" s="110" customFormat="1" ht="40.5" customHeight="1">
      <c r="A79" s="21">
        <v>3</v>
      </c>
      <c r="B79" s="21" t="s">
        <v>529</v>
      </c>
      <c r="C79" s="16" t="s">
        <v>19</v>
      </c>
      <c r="D79" s="82" t="s">
        <v>464</v>
      </c>
      <c r="E79" s="86">
        <v>57619.99999999999</v>
      </c>
      <c r="F79" s="65"/>
      <c r="G79" s="66"/>
      <c r="H79" s="86">
        <v>0</v>
      </c>
      <c r="I79" s="86">
        <v>0</v>
      </c>
      <c r="J79" s="66"/>
      <c r="K79" s="66"/>
      <c r="L79" s="66"/>
      <c r="M79" s="66"/>
      <c r="N79" s="66"/>
      <c r="O79" s="28">
        <f t="shared" si="6"/>
        <v>57619.99999999999</v>
      </c>
      <c r="P79" s="28"/>
      <c r="Q79" s="28"/>
      <c r="R79" s="28"/>
      <c r="S79" s="28"/>
      <c r="T79" s="28"/>
      <c r="U79" s="28"/>
      <c r="V79" s="28"/>
      <c r="W79" s="28"/>
      <c r="X79" s="28"/>
      <c r="Y79" s="28"/>
      <c r="Z79" s="28"/>
      <c r="AA79" s="28"/>
      <c r="AB79" s="28"/>
    </row>
    <row r="80" spans="1:28" s="110" customFormat="1" ht="40.5" customHeight="1">
      <c r="A80" s="21">
        <v>3</v>
      </c>
      <c r="B80" s="21" t="s">
        <v>531</v>
      </c>
      <c r="C80" s="16" t="s">
        <v>19</v>
      </c>
      <c r="D80" s="82" t="s">
        <v>465</v>
      </c>
      <c r="E80" s="86">
        <v>58720</v>
      </c>
      <c r="F80" s="65"/>
      <c r="G80" s="66"/>
      <c r="H80" s="86">
        <v>0</v>
      </c>
      <c r="I80" s="86">
        <v>0</v>
      </c>
      <c r="J80" s="66"/>
      <c r="K80" s="66"/>
      <c r="L80" s="66"/>
      <c r="M80" s="66"/>
      <c r="N80" s="66"/>
      <c r="O80" s="28">
        <f t="shared" si="6"/>
        <v>58720</v>
      </c>
      <c r="P80" s="28"/>
      <c r="Q80" s="28"/>
      <c r="R80" s="28"/>
      <c r="S80" s="28"/>
      <c r="T80" s="28"/>
      <c r="U80" s="28"/>
      <c r="V80" s="28"/>
      <c r="W80" s="28"/>
      <c r="X80" s="28"/>
      <c r="Y80" s="28"/>
      <c r="Z80" s="28"/>
      <c r="AA80" s="28"/>
      <c r="AB80" s="28"/>
    </row>
    <row r="81" spans="1:28" s="110" customFormat="1" ht="40.5" customHeight="1">
      <c r="A81" s="21">
        <v>3</v>
      </c>
      <c r="B81" s="21" t="s">
        <v>532</v>
      </c>
      <c r="C81" s="16" t="s">
        <v>19</v>
      </c>
      <c r="D81" s="82" t="s">
        <v>466</v>
      </c>
      <c r="E81" s="86">
        <v>115200</v>
      </c>
      <c r="F81" s="76">
        <v>0</v>
      </c>
      <c r="G81" s="66">
        <v>0</v>
      </c>
      <c r="H81" s="86">
        <v>0</v>
      </c>
      <c r="I81" s="86">
        <v>0</v>
      </c>
      <c r="K81" s="66">
        <v>0</v>
      </c>
      <c r="L81" s="66">
        <v>0</v>
      </c>
      <c r="M81" s="65"/>
      <c r="N81" s="65"/>
      <c r="O81" s="28">
        <f t="shared" si="6"/>
        <v>115200</v>
      </c>
      <c r="P81" s="28"/>
      <c r="Q81" s="28"/>
      <c r="R81" s="28"/>
      <c r="S81" s="28"/>
      <c r="T81" s="28"/>
      <c r="U81" s="28"/>
      <c r="V81" s="28"/>
      <c r="W81" s="28"/>
      <c r="X81" s="28"/>
      <c r="Y81" s="28"/>
      <c r="Z81" s="28"/>
      <c r="AA81" s="28"/>
      <c r="AB81" s="28"/>
    </row>
    <row r="82" spans="1:28" s="110" customFormat="1" ht="25.5">
      <c r="A82" s="21">
        <v>3</v>
      </c>
      <c r="B82" s="21" t="s">
        <v>530</v>
      </c>
      <c r="C82" s="16" t="s">
        <v>19</v>
      </c>
      <c r="D82" s="82" t="s">
        <v>467</v>
      </c>
      <c r="E82" s="86">
        <v>92997.53487427857</v>
      </c>
      <c r="F82" s="65"/>
      <c r="G82" s="66"/>
      <c r="H82" s="86">
        <v>46402.36652069255</v>
      </c>
      <c r="I82" s="86">
        <v>0</v>
      </c>
      <c r="J82" s="67"/>
      <c r="K82" s="67"/>
      <c r="L82" s="67"/>
      <c r="M82" s="66"/>
      <c r="N82" s="66"/>
      <c r="O82" s="28">
        <f t="shared" si="6"/>
        <v>139399.90139497112</v>
      </c>
      <c r="P82" s="28"/>
      <c r="Q82" s="28"/>
      <c r="R82" s="28"/>
      <c r="S82" s="28"/>
      <c r="T82" s="28"/>
      <c r="U82" s="28"/>
      <c r="V82" s="28"/>
      <c r="W82" s="28"/>
      <c r="X82" s="28"/>
      <c r="Y82" s="28"/>
      <c r="Z82" s="28"/>
      <c r="AA82" s="28"/>
      <c r="AB82" s="28"/>
    </row>
    <row r="83" spans="1:28" s="110" customFormat="1" ht="57.75" customHeight="1">
      <c r="A83" s="21">
        <v>3</v>
      </c>
      <c r="B83" s="21" t="s">
        <v>533</v>
      </c>
      <c r="C83" s="16" t="s">
        <v>19</v>
      </c>
      <c r="D83" s="82" t="s">
        <v>468</v>
      </c>
      <c r="E83" s="86">
        <v>56905</v>
      </c>
      <c r="F83" s="65"/>
      <c r="G83" s="66"/>
      <c r="H83" s="89">
        <v>0</v>
      </c>
      <c r="I83" s="86">
        <v>0</v>
      </c>
      <c r="J83" s="68"/>
      <c r="K83" s="68"/>
      <c r="L83" s="68"/>
      <c r="M83" s="66"/>
      <c r="N83" s="66"/>
      <c r="O83" s="28">
        <f t="shared" si="6"/>
        <v>56905</v>
      </c>
      <c r="P83" s="28"/>
      <c r="Q83" s="28"/>
      <c r="R83" s="28"/>
      <c r="S83" s="28"/>
      <c r="T83" s="28"/>
      <c r="U83" s="28"/>
      <c r="V83" s="28"/>
      <c r="W83" s="28"/>
      <c r="X83" s="28"/>
      <c r="Y83" s="28"/>
      <c r="Z83" s="28"/>
      <c r="AA83" s="28"/>
      <c r="AB83" s="28"/>
    </row>
    <row r="84" spans="1:28" s="110" customFormat="1" ht="42" customHeight="1">
      <c r="A84" s="21">
        <v>3</v>
      </c>
      <c r="B84" s="21" t="s">
        <v>534</v>
      </c>
      <c r="C84" s="16" t="s">
        <v>19</v>
      </c>
      <c r="D84" s="82" t="s">
        <v>469</v>
      </c>
      <c r="E84" s="89">
        <v>74120</v>
      </c>
      <c r="F84" s="65"/>
      <c r="G84" s="66"/>
      <c r="H84" s="66"/>
      <c r="I84" s="89">
        <v>0</v>
      </c>
      <c r="J84" s="66"/>
      <c r="K84" s="66"/>
      <c r="L84" s="66"/>
      <c r="M84" s="66"/>
      <c r="N84" s="66"/>
      <c r="O84" s="28">
        <f t="shared" si="6"/>
        <v>74120</v>
      </c>
      <c r="P84" s="28"/>
      <c r="Q84" s="28"/>
      <c r="R84" s="28"/>
      <c r="S84" s="28"/>
      <c r="T84" s="28"/>
      <c r="U84" s="28"/>
      <c r="V84" s="28"/>
      <c r="W84" s="28"/>
      <c r="X84" s="28"/>
      <c r="Y84" s="28"/>
      <c r="Z84" s="28"/>
      <c r="AA84" s="28"/>
      <c r="AB84" s="28"/>
    </row>
    <row r="85" spans="1:28" s="121" customFormat="1" ht="11.25">
      <c r="A85" s="57"/>
      <c r="B85" s="57"/>
      <c r="C85" s="43"/>
      <c r="D85" s="12" t="s">
        <v>391</v>
      </c>
      <c r="E85" s="46">
        <f aca="true" t="shared" si="7" ref="E85:O85">SUM(E86:E103)</f>
        <v>174790.0702638468</v>
      </c>
      <c r="F85" s="46">
        <f t="shared" si="7"/>
        <v>703016.1797361532</v>
      </c>
      <c r="G85" s="46">
        <f t="shared" si="7"/>
        <v>707612.5</v>
      </c>
      <c r="H85" s="46">
        <f t="shared" si="7"/>
        <v>0</v>
      </c>
      <c r="I85" s="46">
        <f t="shared" si="7"/>
        <v>0</v>
      </c>
      <c r="J85" s="46">
        <f t="shared" si="7"/>
        <v>1000502.7625</v>
      </c>
      <c r="K85" s="46">
        <f t="shared" si="7"/>
        <v>500000</v>
      </c>
      <c r="L85" s="46">
        <f t="shared" si="7"/>
        <v>0</v>
      </c>
      <c r="M85" s="46">
        <f t="shared" si="7"/>
        <v>915347.375</v>
      </c>
      <c r="N85" s="46">
        <f t="shared" si="7"/>
        <v>0</v>
      </c>
      <c r="O85" s="46">
        <f t="shared" si="7"/>
        <v>4001268.8875</v>
      </c>
      <c r="P85" s="28"/>
      <c r="Q85" s="28"/>
      <c r="R85" s="28"/>
      <c r="S85" s="28"/>
      <c r="T85" s="28"/>
      <c r="U85" s="28"/>
      <c r="V85" s="28"/>
      <c r="W85" s="28"/>
      <c r="X85" s="28"/>
      <c r="Y85" s="28"/>
      <c r="Z85" s="28"/>
      <c r="AA85" s="28"/>
      <c r="AB85" s="28"/>
    </row>
    <row r="86" spans="1:28" s="121" customFormat="1" ht="51">
      <c r="A86" s="21">
        <v>4</v>
      </c>
      <c r="B86" s="21" t="s">
        <v>410</v>
      </c>
      <c r="C86" s="43" t="s">
        <v>27</v>
      </c>
      <c r="D86" s="97" t="s">
        <v>409</v>
      </c>
      <c r="E86" s="47"/>
      <c r="F86" s="47"/>
      <c r="G86" s="86">
        <v>500000</v>
      </c>
      <c r="H86" s="17"/>
      <c r="I86" s="17"/>
      <c r="J86" s="86">
        <v>500000</v>
      </c>
      <c r="K86" s="86">
        <v>500000</v>
      </c>
      <c r="L86" s="16"/>
      <c r="M86" s="86">
        <v>500000</v>
      </c>
      <c r="N86" s="86"/>
      <c r="O86" s="28">
        <f aca="true" t="shared" si="8" ref="O86:O103">SUM(E86:M86)</f>
        <v>2000000</v>
      </c>
      <c r="P86" s="28"/>
      <c r="Q86" s="28"/>
      <c r="R86" s="28"/>
      <c r="S86" s="28"/>
      <c r="T86" s="28"/>
      <c r="U86" s="28"/>
      <c r="V86" s="28"/>
      <c r="W86" s="28"/>
      <c r="X86" s="28"/>
      <c r="Y86" s="28"/>
      <c r="Z86" s="28"/>
      <c r="AA86" s="28"/>
      <c r="AB86" s="28"/>
    </row>
    <row r="87" spans="1:28" s="121" customFormat="1" ht="38.25">
      <c r="A87" s="21">
        <v>4</v>
      </c>
      <c r="B87" s="21" t="s">
        <v>411</v>
      </c>
      <c r="C87" s="43" t="s">
        <v>27</v>
      </c>
      <c r="D87" s="82" t="s">
        <v>392</v>
      </c>
      <c r="E87" s="47"/>
      <c r="F87" s="47"/>
      <c r="G87" s="86">
        <v>150000</v>
      </c>
      <c r="H87" s="17"/>
      <c r="I87" s="17"/>
      <c r="J87" s="86">
        <v>375000</v>
      </c>
      <c r="K87" s="17"/>
      <c r="L87" s="16"/>
      <c r="M87" s="86">
        <v>375000</v>
      </c>
      <c r="N87" s="86"/>
      <c r="O87" s="28">
        <f t="shared" si="8"/>
        <v>900000</v>
      </c>
      <c r="P87" s="28"/>
      <c r="Q87" s="28"/>
      <c r="R87" s="28"/>
      <c r="S87" s="28"/>
      <c r="T87" s="28"/>
      <c r="U87" s="28"/>
      <c r="V87" s="28"/>
      <c r="W87" s="28"/>
      <c r="X87" s="28"/>
      <c r="Y87" s="28"/>
      <c r="Z87" s="28"/>
      <c r="AA87" s="28"/>
      <c r="AB87" s="28"/>
    </row>
    <row r="88" spans="1:28" s="121" customFormat="1" ht="38.25">
      <c r="A88" s="21">
        <v>4</v>
      </c>
      <c r="B88" s="21" t="s">
        <v>412</v>
      </c>
      <c r="C88" s="43" t="s">
        <v>27</v>
      </c>
      <c r="D88" s="82" t="s">
        <v>393</v>
      </c>
      <c r="E88" s="47"/>
      <c r="F88" s="47"/>
      <c r="G88" s="16"/>
      <c r="H88" s="17"/>
      <c r="I88" s="17"/>
      <c r="J88" s="17"/>
      <c r="K88" s="17"/>
      <c r="L88" s="16"/>
      <c r="M88" s="16"/>
      <c r="N88" s="16"/>
      <c r="O88" s="28">
        <f t="shared" si="8"/>
        <v>0</v>
      </c>
      <c r="P88" s="28"/>
      <c r="Q88" s="28"/>
      <c r="R88" s="28"/>
      <c r="S88" s="28"/>
      <c r="T88" s="28"/>
      <c r="U88" s="28"/>
      <c r="V88" s="28"/>
      <c r="W88" s="28"/>
      <c r="X88" s="28"/>
      <c r="Y88" s="28"/>
      <c r="Z88" s="28"/>
      <c r="AA88" s="28"/>
      <c r="AB88" s="28"/>
    </row>
    <row r="89" spans="1:28" s="121" customFormat="1" ht="25.5">
      <c r="A89" s="21">
        <v>4</v>
      </c>
      <c r="B89" s="21" t="s">
        <v>413</v>
      </c>
      <c r="C89" s="43" t="s">
        <v>27</v>
      </c>
      <c r="D89" s="82" t="s">
        <v>394</v>
      </c>
      <c r="E89" s="47"/>
      <c r="F89" s="47"/>
      <c r="G89" s="86">
        <v>57612.5</v>
      </c>
      <c r="H89" s="17"/>
      <c r="I89" s="17"/>
      <c r="J89" s="86">
        <v>25502.7625</v>
      </c>
      <c r="K89" s="17"/>
      <c r="L89" s="16"/>
      <c r="M89" s="86">
        <v>40347.375</v>
      </c>
      <c r="N89" s="86"/>
      <c r="O89" s="28">
        <f t="shared" si="8"/>
        <v>123462.6375</v>
      </c>
      <c r="P89" s="28"/>
      <c r="Q89" s="28"/>
      <c r="R89" s="28"/>
      <c r="S89" s="28"/>
      <c r="T89" s="28"/>
      <c r="U89" s="28"/>
      <c r="V89" s="28"/>
      <c r="W89" s="28"/>
      <c r="X89" s="28"/>
      <c r="Y89" s="28"/>
      <c r="Z89" s="28"/>
      <c r="AA89" s="28"/>
      <c r="AB89" s="28"/>
    </row>
    <row r="90" spans="1:28" s="121" customFormat="1" ht="38.25">
      <c r="A90" s="21">
        <v>4</v>
      </c>
      <c r="B90" s="21" t="s">
        <v>414</v>
      </c>
      <c r="C90" s="43" t="s">
        <v>27</v>
      </c>
      <c r="D90" s="82" t="s">
        <v>395</v>
      </c>
      <c r="E90" s="86">
        <v>6274.25</v>
      </c>
      <c r="F90" s="47"/>
      <c r="G90" s="16"/>
      <c r="H90" s="17"/>
      <c r="I90" s="17"/>
      <c r="J90" s="17"/>
      <c r="K90" s="17"/>
      <c r="L90" s="16"/>
      <c r="M90" s="16"/>
      <c r="N90" s="16"/>
      <c r="O90" s="28">
        <f t="shared" si="8"/>
        <v>6274.25</v>
      </c>
      <c r="P90" s="28"/>
      <c r="Q90" s="28"/>
      <c r="R90" s="28"/>
      <c r="S90" s="28"/>
      <c r="T90" s="28"/>
      <c r="U90" s="28"/>
      <c r="V90" s="28"/>
      <c r="W90" s="28"/>
      <c r="X90" s="28"/>
      <c r="Y90" s="28"/>
      <c r="Z90" s="28"/>
      <c r="AA90" s="28"/>
      <c r="AB90" s="28"/>
    </row>
    <row r="91" spans="1:28" s="121" customFormat="1" ht="38.25">
      <c r="A91" s="21">
        <v>4</v>
      </c>
      <c r="B91" s="21" t="s">
        <v>415</v>
      </c>
      <c r="C91" s="43" t="s">
        <v>27</v>
      </c>
      <c r="D91" s="82" t="s">
        <v>396</v>
      </c>
      <c r="E91" s="86">
        <v>25000</v>
      </c>
      <c r="F91" s="47"/>
      <c r="G91" s="16"/>
      <c r="H91" s="17"/>
      <c r="I91" s="17"/>
      <c r="J91" s="86">
        <v>25000</v>
      </c>
      <c r="K91" s="17"/>
      <c r="L91" s="16"/>
      <c r="M91" s="16"/>
      <c r="N91" s="16"/>
      <c r="O91" s="28">
        <f t="shared" si="8"/>
        <v>50000</v>
      </c>
      <c r="P91" s="28"/>
      <c r="Q91" s="28"/>
      <c r="R91" s="28"/>
      <c r="S91" s="28"/>
      <c r="T91" s="28"/>
      <c r="U91" s="28"/>
      <c r="V91" s="28"/>
      <c r="W91" s="28"/>
      <c r="X91" s="28"/>
      <c r="Y91" s="28"/>
      <c r="Z91" s="28"/>
      <c r="AA91" s="28"/>
      <c r="AB91" s="28"/>
    </row>
    <row r="92" spans="1:28" s="121" customFormat="1" ht="12.75">
      <c r="A92" s="21">
        <v>4</v>
      </c>
      <c r="B92" s="21" t="s">
        <v>416</v>
      </c>
      <c r="C92" s="43" t="s">
        <v>27</v>
      </c>
      <c r="D92" s="82" t="s">
        <v>397</v>
      </c>
      <c r="E92" s="86">
        <v>7500</v>
      </c>
      <c r="F92" s="86">
        <v>2500</v>
      </c>
      <c r="G92" s="16"/>
      <c r="H92" s="17"/>
      <c r="I92" s="17"/>
      <c r="J92" s="17"/>
      <c r="K92" s="17"/>
      <c r="L92" s="16"/>
      <c r="M92" s="16"/>
      <c r="N92" s="16"/>
      <c r="O92" s="28">
        <f t="shared" si="8"/>
        <v>10000</v>
      </c>
      <c r="P92" s="28"/>
      <c r="Q92" s="28"/>
      <c r="R92" s="28"/>
      <c r="S92" s="28"/>
      <c r="T92" s="28"/>
      <c r="U92" s="28"/>
      <c r="V92" s="28"/>
      <c r="W92" s="28"/>
      <c r="X92" s="28"/>
      <c r="Y92" s="28"/>
      <c r="Z92" s="28"/>
      <c r="AA92" s="28"/>
      <c r="AB92" s="28"/>
    </row>
    <row r="93" spans="1:28" s="121" customFormat="1" ht="12.75">
      <c r="A93" s="21">
        <v>4</v>
      </c>
      <c r="B93" s="21" t="s">
        <v>417</v>
      </c>
      <c r="C93" s="43" t="s">
        <v>27</v>
      </c>
      <c r="D93" s="82" t="s">
        <v>398</v>
      </c>
      <c r="E93" s="86">
        <v>7500</v>
      </c>
      <c r="F93" s="86">
        <v>5000</v>
      </c>
      <c r="G93" s="16"/>
      <c r="H93" s="17"/>
      <c r="I93" s="17"/>
      <c r="J93" s="86">
        <v>7500</v>
      </c>
      <c r="K93" s="17"/>
      <c r="L93" s="16"/>
      <c r="M93" s="16"/>
      <c r="N93" s="16"/>
      <c r="O93" s="28">
        <f t="shared" si="8"/>
        <v>20000</v>
      </c>
      <c r="P93" s="28"/>
      <c r="Q93" s="28"/>
      <c r="R93" s="28"/>
      <c r="S93" s="28"/>
      <c r="T93" s="28"/>
      <c r="U93" s="28"/>
      <c r="V93" s="28"/>
      <c r="W93" s="28"/>
      <c r="X93" s="28"/>
      <c r="Y93" s="28"/>
      <c r="Z93" s="28"/>
      <c r="AA93" s="28"/>
      <c r="AB93" s="28"/>
    </row>
    <row r="94" spans="1:28" s="121" customFormat="1" ht="25.5">
      <c r="A94" s="21">
        <v>4</v>
      </c>
      <c r="B94" s="21" t="s">
        <v>418</v>
      </c>
      <c r="C94" s="43" t="s">
        <v>27</v>
      </c>
      <c r="D94" s="82" t="s">
        <v>399</v>
      </c>
      <c r="E94" s="47"/>
      <c r="F94" s="86">
        <v>5000</v>
      </c>
      <c r="G94" s="16"/>
      <c r="H94" s="17"/>
      <c r="I94" s="17"/>
      <c r="J94" s="17"/>
      <c r="K94" s="17"/>
      <c r="L94" s="16"/>
      <c r="M94" s="16"/>
      <c r="N94" s="16"/>
      <c r="O94" s="28">
        <f t="shared" si="8"/>
        <v>5000</v>
      </c>
      <c r="P94" s="28"/>
      <c r="Q94" s="28"/>
      <c r="R94" s="28"/>
      <c r="S94" s="28"/>
      <c r="T94" s="28"/>
      <c r="U94" s="28"/>
      <c r="V94" s="28"/>
      <c r="W94" s="28"/>
      <c r="X94" s="28"/>
      <c r="Y94" s="28"/>
      <c r="Z94" s="28"/>
      <c r="AA94" s="28"/>
      <c r="AB94" s="28"/>
    </row>
    <row r="95" spans="1:28" s="121" customFormat="1" ht="25.5">
      <c r="A95" s="21">
        <v>4</v>
      </c>
      <c r="B95" s="21" t="s">
        <v>419</v>
      </c>
      <c r="C95" s="43" t="s">
        <v>27</v>
      </c>
      <c r="D95" s="82" t="s">
        <v>400</v>
      </c>
      <c r="E95" s="86">
        <v>20000</v>
      </c>
      <c r="F95" s="47"/>
      <c r="G95" s="16"/>
      <c r="H95" s="17"/>
      <c r="I95" s="17"/>
      <c r="J95" s="86">
        <v>30000</v>
      </c>
      <c r="K95" s="17"/>
      <c r="L95" s="16"/>
      <c r="M95" s="16"/>
      <c r="N95" s="16"/>
      <c r="O95" s="28">
        <f t="shared" si="8"/>
        <v>50000</v>
      </c>
      <c r="P95" s="28"/>
      <c r="Q95" s="28"/>
      <c r="R95" s="28"/>
      <c r="S95" s="28"/>
      <c r="T95" s="28"/>
      <c r="U95" s="28"/>
      <c r="V95" s="28"/>
      <c r="W95" s="28"/>
      <c r="X95" s="28"/>
      <c r="Y95" s="28"/>
      <c r="Z95" s="28"/>
      <c r="AA95" s="28"/>
      <c r="AB95" s="28"/>
    </row>
    <row r="96" spans="1:28" s="121" customFormat="1" ht="89.25">
      <c r="A96" s="21">
        <v>4</v>
      </c>
      <c r="B96" s="21" t="s">
        <v>420</v>
      </c>
      <c r="C96" s="43" t="s">
        <v>27</v>
      </c>
      <c r="D96" s="82" t="s">
        <v>401</v>
      </c>
      <c r="E96" s="86">
        <v>42552.99029319011</v>
      </c>
      <c r="F96" s="86">
        <v>137447.0097068099</v>
      </c>
      <c r="G96" s="16"/>
      <c r="H96" s="17"/>
      <c r="I96" s="17"/>
      <c r="J96" s="17"/>
      <c r="K96" s="17"/>
      <c r="L96" s="16"/>
      <c r="M96" s="16"/>
      <c r="N96" s="16"/>
      <c r="O96" s="28">
        <f t="shared" si="8"/>
        <v>180000.00000000003</v>
      </c>
      <c r="P96" s="28"/>
      <c r="Q96" s="28"/>
      <c r="R96" s="28"/>
      <c r="S96" s="28"/>
      <c r="T96" s="28"/>
      <c r="U96" s="28"/>
      <c r="V96" s="28"/>
      <c r="W96" s="28"/>
      <c r="X96" s="28"/>
      <c r="Y96" s="28"/>
      <c r="Z96" s="28"/>
      <c r="AA96" s="28"/>
      <c r="AB96" s="28"/>
    </row>
    <row r="97" spans="1:28" s="121" customFormat="1" ht="38.25">
      <c r="A97" s="21">
        <v>4</v>
      </c>
      <c r="B97" s="21" t="s">
        <v>421</v>
      </c>
      <c r="C97" s="43" t="s">
        <v>27</v>
      </c>
      <c r="D97" s="82" t="s">
        <v>402</v>
      </c>
      <c r="E97" s="86">
        <v>22079.247881104435</v>
      </c>
      <c r="F97" s="86">
        <v>108120.75211889556</v>
      </c>
      <c r="G97" s="16"/>
      <c r="H97" s="17"/>
      <c r="I97" s="17"/>
      <c r="J97" s="17"/>
      <c r="K97" s="17"/>
      <c r="L97" s="16"/>
      <c r="M97" s="16"/>
      <c r="N97" s="16"/>
      <c r="O97" s="28">
        <f t="shared" si="8"/>
        <v>130200</v>
      </c>
      <c r="P97" s="28"/>
      <c r="Q97" s="28"/>
      <c r="R97" s="28"/>
      <c r="S97" s="28"/>
      <c r="T97" s="28"/>
      <c r="U97" s="28"/>
      <c r="V97" s="28"/>
      <c r="W97" s="28"/>
      <c r="X97" s="28"/>
      <c r="Y97" s="28"/>
      <c r="Z97" s="28"/>
      <c r="AA97" s="28"/>
      <c r="AB97" s="28"/>
    </row>
    <row r="98" spans="1:28" s="121" customFormat="1" ht="25.5">
      <c r="A98" s="21">
        <v>4</v>
      </c>
      <c r="B98" s="21" t="s">
        <v>422</v>
      </c>
      <c r="C98" s="43" t="s">
        <v>27</v>
      </c>
      <c r="D98" s="82" t="s">
        <v>403</v>
      </c>
      <c r="E98" s="47"/>
      <c r="F98" s="86">
        <v>131200</v>
      </c>
      <c r="G98" s="16"/>
      <c r="H98" s="17"/>
      <c r="I98" s="17"/>
      <c r="J98" s="17"/>
      <c r="K98" s="17"/>
      <c r="L98" s="16"/>
      <c r="M98" s="16"/>
      <c r="N98" s="16"/>
      <c r="O98" s="28">
        <f t="shared" si="8"/>
        <v>131200</v>
      </c>
      <c r="P98" s="28"/>
      <c r="Q98" s="28"/>
      <c r="R98" s="28"/>
      <c r="S98" s="28"/>
      <c r="T98" s="28"/>
      <c r="U98" s="28"/>
      <c r="V98" s="28"/>
      <c r="W98" s="28"/>
      <c r="X98" s="28"/>
      <c r="Y98" s="28"/>
      <c r="Z98" s="28"/>
      <c r="AA98" s="28"/>
      <c r="AB98" s="28"/>
    </row>
    <row r="99" spans="1:28" s="121" customFormat="1" ht="51">
      <c r="A99" s="21">
        <v>4</v>
      </c>
      <c r="B99" s="21" t="s">
        <v>423</v>
      </c>
      <c r="C99" s="43" t="s">
        <v>27</v>
      </c>
      <c r="D99" s="82" t="s">
        <v>404</v>
      </c>
      <c r="E99" s="86">
        <v>3283.582089552239</v>
      </c>
      <c r="F99" s="86">
        <v>7716.417910447762</v>
      </c>
      <c r="G99" s="16"/>
      <c r="H99" s="17"/>
      <c r="I99" s="17"/>
      <c r="J99" s="17"/>
      <c r="K99" s="17"/>
      <c r="L99" s="16"/>
      <c r="M99" s="16"/>
      <c r="N99" s="16"/>
      <c r="O99" s="28">
        <f t="shared" si="8"/>
        <v>11000</v>
      </c>
      <c r="P99" s="28"/>
      <c r="Q99" s="28"/>
      <c r="R99" s="28"/>
      <c r="S99" s="28"/>
      <c r="T99" s="28"/>
      <c r="U99" s="28"/>
      <c r="V99" s="28"/>
      <c r="W99" s="28"/>
      <c r="X99" s="28"/>
      <c r="Y99" s="28"/>
      <c r="Z99" s="28"/>
      <c r="AA99" s="28"/>
      <c r="AB99" s="28"/>
    </row>
    <row r="100" spans="1:28" s="121" customFormat="1" ht="51">
      <c r="A100" s="21">
        <v>4</v>
      </c>
      <c r="B100" s="21" t="s">
        <v>424</v>
      </c>
      <c r="C100" s="43" t="s">
        <v>27</v>
      </c>
      <c r="D100" s="82" t="s">
        <v>405</v>
      </c>
      <c r="E100" s="86">
        <v>12500</v>
      </c>
      <c r="F100" s="47"/>
      <c r="G100" s="16"/>
      <c r="H100" s="17"/>
      <c r="I100" s="17"/>
      <c r="J100" s="86">
        <v>37500</v>
      </c>
      <c r="K100" s="17"/>
      <c r="L100" s="16"/>
      <c r="M100" s="16"/>
      <c r="N100" s="16"/>
      <c r="O100" s="28">
        <f t="shared" si="8"/>
        <v>50000</v>
      </c>
      <c r="P100" s="28"/>
      <c r="Q100" s="28"/>
      <c r="R100" s="28"/>
      <c r="S100" s="28"/>
      <c r="T100" s="28"/>
      <c r="U100" s="28"/>
      <c r="V100" s="28"/>
      <c r="W100" s="28"/>
      <c r="X100" s="28"/>
      <c r="Y100" s="28"/>
      <c r="Z100" s="28"/>
      <c r="AA100" s="28"/>
      <c r="AB100" s="28"/>
    </row>
    <row r="101" spans="1:28" s="121" customFormat="1" ht="51">
      <c r="A101" s="21">
        <v>4</v>
      </c>
      <c r="B101" s="21" t="s">
        <v>425</v>
      </c>
      <c r="C101" s="43" t="s">
        <v>27</v>
      </c>
      <c r="D101" s="82" t="s">
        <v>406</v>
      </c>
      <c r="E101" s="47"/>
      <c r="F101" s="86">
        <v>150832</v>
      </c>
      <c r="G101" s="16"/>
      <c r="H101" s="17"/>
      <c r="I101" s="17"/>
      <c r="J101" s="17"/>
      <c r="K101" s="17"/>
      <c r="L101" s="16"/>
      <c r="M101" s="16"/>
      <c r="N101" s="16"/>
      <c r="O101" s="28">
        <f t="shared" si="8"/>
        <v>150832</v>
      </c>
      <c r="P101" s="28"/>
      <c r="Q101" s="28"/>
      <c r="R101" s="28"/>
      <c r="S101" s="28"/>
      <c r="T101" s="28"/>
      <c r="U101" s="28"/>
      <c r="V101" s="28"/>
      <c r="W101" s="28"/>
      <c r="X101" s="28"/>
      <c r="Y101" s="28"/>
      <c r="Z101" s="28"/>
      <c r="AA101" s="28"/>
      <c r="AB101" s="28"/>
    </row>
    <row r="102" spans="1:28" s="121" customFormat="1" ht="51">
      <c r="A102" s="21">
        <v>4</v>
      </c>
      <c r="B102" s="21" t="s">
        <v>426</v>
      </c>
      <c r="C102" s="43" t="s">
        <v>27</v>
      </c>
      <c r="D102" s="82" t="s">
        <v>407</v>
      </c>
      <c r="E102" s="47"/>
      <c r="F102" s="86">
        <v>155200</v>
      </c>
      <c r="G102" s="16"/>
      <c r="H102" s="17"/>
      <c r="I102" s="17"/>
      <c r="J102" s="22"/>
      <c r="K102" s="22"/>
      <c r="L102" s="16"/>
      <c r="M102" s="16"/>
      <c r="N102" s="16"/>
      <c r="O102" s="28">
        <f t="shared" si="8"/>
        <v>155200</v>
      </c>
      <c r="P102" s="28"/>
      <c r="Q102" s="28"/>
      <c r="R102" s="28"/>
      <c r="S102" s="28"/>
      <c r="T102" s="28"/>
      <c r="U102" s="28"/>
      <c r="V102" s="28"/>
      <c r="W102" s="28"/>
      <c r="X102" s="28"/>
      <c r="Y102" s="28"/>
      <c r="Z102" s="28"/>
      <c r="AA102" s="28"/>
      <c r="AB102" s="28"/>
    </row>
    <row r="103" spans="1:28" s="121" customFormat="1" ht="39">
      <c r="A103" s="21">
        <v>4</v>
      </c>
      <c r="B103" s="21" t="s">
        <v>427</v>
      </c>
      <c r="C103" s="43" t="s">
        <v>27</v>
      </c>
      <c r="D103" s="82" t="s">
        <v>408</v>
      </c>
      <c r="E103" s="89">
        <v>28099.999999999996</v>
      </c>
      <c r="F103" s="47"/>
      <c r="G103" s="16"/>
      <c r="H103" s="17"/>
      <c r="I103" s="17"/>
      <c r="J103" s="22"/>
      <c r="K103" s="22"/>
      <c r="L103" s="16"/>
      <c r="M103" s="16"/>
      <c r="N103" s="16"/>
      <c r="O103" s="28">
        <f t="shared" si="8"/>
        <v>28099.999999999996</v>
      </c>
      <c r="P103" s="28"/>
      <c r="Q103" s="28"/>
      <c r="R103" s="28"/>
      <c r="S103" s="28"/>
      <c r="T103" s="28"/>
      <c r="U103" s="28"/>
      <c r="V103" s="28"/>
      <c r="W103" s="28"/>
      <c r="X103" s="28"/>
      <c r="Y103" s="28"/>
      <c r="Z103" s="28"/>
      <c r="AA103" s="28"/>
      <c r="AB103" s="28"/>
    </row>
    <row r="104" spans="1:28" s="121" customFormat="1" ht="12.75">
      <c r="A104" s="57"/>
      <c r="B104" s="57"/>
      <c r="C104" s="19"/>
      <c r="D104" s="5" t="s">
        <v>21</v>
      </c>
      <c r="E104" s="70">
        <f>+E105</f>
        <v>0</v>
      </c>
      <c r="F104" s="70">
        <f aca="true" t="shared" si="9" ref="F104:O104">+F105</f>
        <v>0</v>
      </c>
      <c r="G104" s="70">
        <f t="shared" si="9"/>
        <v>0</v>
      </c>
      <c r="H104" s="70">
        <f t="shared" si="9"/>
        <v>0</v>
      </c>
      <c r="I104" s="70">
        <f t="shared" si="9"/>
        <v>291329</v>
      </c>
      <c r="J104" s="70">
        <f t="shared" si="9"/>
        <v>0</v>
      </c>
      <c r="K104" s="70">
        <f t="shared" si="9"/>
        <v>0</v>
      </c>
      <c r="L104" s="70">
        <f t="shared" si="9"/>
        <v>0</v>
      </c>
      <c r="M104" s="70">
        <f t="shared" si="9"/>
        <v>0</v>
      </c>
      <c r="N104" s="70">
        <f t="shared" si="9"/>
        <v>0</v>
      </c>
      <c r="O104" s="70">
        <f t="shared" si="9"/>
        <v>291329</v>
      </c>
      <c r="P104" s="125"/>
      <c r="Q104" s="125"/>
      <c r="R104" s="125"/>
      <c r="S104" s="125"/>
      <c r="T104" s="18"/>
      <c r="U104" s="18"/>
      <c r="V104" s="18"/>
      <c r="W104" s="18"/>
      <c r="X104" s="18"/>
      <c r="Y104" s="18"/>
      <c r="Z104" s="18"/>
      <c r="AA104" s="18"/>
      <c r="AB104" s="18"/>
    </row>
    <row r="105" spans="1:28" s="110" customFormat="1" ht="45" customHeight="1">
      <c r="A105" s="21"/>
      <c r="B105" s="21"/>
      <c r="C105" s="16" t="s">
        <v>428</v>
      </c>
      <c r="D105" s="83" t="s">
        <v>429</v>
      </c>
      <c r="E105" s="47"/>
      <c r="F105" s="47"/>
      <c r="G105" s="16"/>
      <c r="H105" s="17"/>
      <c r="I105" s="126">
        <v>291329</v>
      </c>
      <c r="J105" s="17"/>
      <c r="K105" s="17"/>
      <c r="L105" s="17"/>
      <c r="M105" s="16"/>
      <c r="N105" s="16"/>
      <c r="O105" s="28">
        <f>SUM(E105:M105)</f>
        <v>291329</v>
      </c>
      <c r="P105" s="28"/>
      <c r="Q105" s="28"/>
      <c r="R105" s="28"/>
      <c r="S105" s="28"/>
      <c r="T105" s="28"/>
      <c r="U105" s="28"/>
      <c r="V105" s="28"/>
      <c r="W105" s="28"/>
      <c r="X105" s="28"/>
      <c r="Y105" s="28"/>
      <c r="Z105" s="28"/>
      <c r="AA105" s="28"/>
      <c r="AB105" s="28"/>
    </row>
    <row r="106" spans="1:28" s="110" customFormat="1" ht="12.75">
      <c r="A106" s="21"/>
      <c r="B106" s="21"/>
      <c r="C106" s="19"/>
      <c r="D106" s="5" t="s">
        <v>4</v>
      </c>
      <c r="E106" s="73">
        <f>E107+E108+E109+E110+E111+E112+E113+E114+E115+E116+E117+E118+E119+E120+E121+E122+E123+E124+E125+E126+E127</f>
        <v>6382.978723404255</v>
      </c>
      <c r="F106" s="73">
        <f aca="true" t="shared" si="10" ref="F106:O106">F107+F108+F109+F110+F111+F112+F113+F114+F115+F116+F117+F118+F119+F120+F121+F122+F123+F124+F125+F126+F127</f>
        <v>3617.021276595745</v>
      </c>
      <c r="G106" s="73">
        <f t="shared" si="10"/>
        <v>0</v>
      </c>
      <c r="H106" s="73">
        <f t="shared" si="10"/>
        <v>0</v>
      </c>
      <c r="I106" s="73">
        <f t="shared" si="10"/>
        <v>83349.63585434173</v>
      </c>
      <c r="J106" s="73">
        <f t="shared" si="10"/>
        <v>0</v>
      </c>
      <c r="K106" s="73">
        <f t="shared" si="10"/>
        <v>0</v>
      </c>
      <c r="L106" s="73">
        <f t="shared" si="10"/>
        <v>0</v>
      </c>
      <c r="M106" s="73">
        <f t="shared" si="10"/>
        <v>220050.36414565827</v>
      </c>
      <c r="N106" s="73">
        <f>N107+N108+N109+N110+N111+N112+N113+N114+N115+N116+N117+N118+N119+N120+N121+N122+N123+N124+N125+N126+N127</f>
        <v>27400</v>
      </c>
      <c r="O106" s="73">
        <f t="shared" si="10"/>
        <v>340800</v>
      </c>
      <c r="P106" s="125"/>
      <c r="Q106" s="125"/>
      <c r="R106" s="125"/>
      <c r="S106" s="125"/>
      <c r="T106" s="18"/>
      <c r="U106" s="18"/>
      <c r="V106" s="18"/>
      <c r="W106" s="18"/>
      <c r="X106" s="18"/>
      <c r="Y106" s="18"/>
      <c r="Z106" s="18"/>
      <c r="AA106" s="18"/>
      <c r="AB106" s="18"/>
    </row>
    <row r="107" spans="1:28" s="110" customFormat="1" ht="51">
      <c r="A107" s="21">
        <v>3</v>
      </c>
      <c r="B107" s="21" t="s">
        <v>116</v>
      </c>
      <c r="C107" s="19" t="s">
        <v>31</v>
      </c>
      <c r="D107" s="82" t="s">
        <v>94</v>
      </c>
      <c r="E107" s="90">
        <v>0</v>
      </c>
      <c r="F107" s="90">
        <v>0</v>
      </c>
      <c r="G107" s="90"/>
      <c r="H107" s="90"/>
      <c r="I107" s="86">
        <v>7499.999999999999</v>
      </c>
      <c r="J107" s="90"/>
      <c r="K107" s="90"/>
      <c r="L107" s="90"/>
      <c r="M107" s="90"/>
      <c r="N107" s="90"/>
      <c r="O107" s="28">
        <f aca="true" t="shared" si="11" ref="O107:O114">SUM(E107:M107)</f>
        <v>7499.999999999999</v>
      </c>
      <c r="P107" s="125"/>
      <c r="Q107" s="125"/>
      <c r="R107" s="125"/>
      <c r="S107" s="125"/>
      <c r="T107" s="18"/>
      <c r="U107" s="18"/>
      <c r="V107" s="18"/>
      <c r="W107" s="18"/>
      <c r="X107" s="18"/>
      <c r="Y107" s="18"/>
      <c r="Z107" s="18"/>
      <c r="AA107" s="18"/>
      <c r="AB107" s="18"/>
    </row>
    <row r="108" spans="1:28" s="110" customFormat="1" ht="76.5">
      <c r="A108" s="21">
        <v>3</v>
      </c>
      <c r="B108" s="21" t="s">
        <v>115</v>
      </c>
      <c r="C108" s="19" t="s">
        <v>31</v>
      </c>
      <c r="D108" s="82" t="s">
        <v>95</v>
      </c>
      <c r="E108" s="90"/>
      <c r="F108" s="90"/>
      <c r="G108" s="90"/>
      <c r="H108" s="90"/>
      <c r="I108" s="86">
        <v>7000</v>
      </c>
      <c r="J108" s="90"/>
      <c r="K108" s="90"/>
      <c r="L108" s="90"/>
      <c r="M108" s="90"/>
      <c r="N108" s="90"/>
      <c r="O108" s="28">
        <f t="shared" si="11"/>
        <v>7000</v>
      </c>
      <c r="P108" s="125"/>
      <c r="Q108" s="125"/>
      <c r="R108" s="125"/>
      <c r="S108" s="125"/>
      <c r="T108" s="18"/>
      <c r="U108" s="18"/>
      <c r="V108" s="18"/>
      <c r="W108" s="18"/>
      <c r="X108" s="18"/>
      <c r="Y108" s="18"/>
      <c r="Z108" s="18"/>
      <c r="AA108" s="18"/>
      <c r="AB108" s="18"/>
    </row>
    <row r="109" spans="1:28" s="110" customFormat="1" ht="51">
      <c r="A109" s="21">
        <v>3</v>
      </c>
      <c r="B109" s="21" t="s">
        <v>117</v>
      </c>
      <c r="C109" s="19" t="s">
        <v>31</v>
      </c>
      <c r="D109" s="82" t="s">
        <v>96</v>
      </c>
      <c r="E109" s="90"/>
      <c r="F109" s="90"/>
      <c r="G109" s="90"/>
      <c r="H109" s="90"/>
      <c r="I109" s="86">
        <v>35000</v>
      </c>
      <c r="J109" s="90"/>
      <c r="K109" s="90"/>
      <c r="L109" s="90"/>
      <c r="M109" s="90"/>
      <c r="N109" s="90"/>
      <c r="O109" s="28">
        <f t="shared" si="11"/>
        <v>35000</v>
      </c>
      <c r="P109" s="125"/>
      <c r="Q109" s="125"/>
      <c r="R109" s="125"/>
      <c r="S109" s="125"/>
      <c r="T109" s="18"/>
      <c r="U109" s="18"/>
      <c r="V109" s="18"/>
      <c r="W109" s="18"/>
      <c r="X109" s="18"/>
      <c r="Y109" s="18"/>
      <c r="Z109" s="18"/>
      <c r="AA109" s="18"/>
      <c r="AB109" s="18"/>
    </row>
    <row r="110" spans="1:28" s="110" customFormat="1" ht="76.5">
      <c r="A110" s="21">
        <v>3</v>
      </c>
      <c r="B110" s="21" t="s">
        <v>118</v>
      </c>
      <c r="C110" s="19" t="s">
        <v>31</v>
      </c>
      <c r="D110" s="82" t="s">
        <v>97</v>
      </c>
      <c r="E110" s="90"/>
      <c r="F110" s="90"/>
      <c r="G110" s="90"/>
      <c r="H110" s="90"/>
      <c r="I110" s="86">
        <v>33849.63585434174</v>
      </c>
      <c r="J110" s="90"/>
      <c r="K110" s="90"/>
      <c r="L110" s="90"/>
      <c r="M110" s="86">
        <v>46150.36414565826</v>
      </c>
      <c r="N110" s="86"/>
      <c r="O110" s="28">
        <f t="shared" si="11"/>
        <v>80000</v>
      </c>
      <c r="P110" s="125"/>
      <c r="Q110" s="125"/>
      <c r="R110" s="125"/>
      <c r="S110" s="125"/>
      <c r="T110" s="18"/>
      <c r="U110" s="18"/>
      <c r="V110" s="18"/>
      <c r="W110" s="18"/>
      <c r="X110" s="18"/>
      <c r="Y110" s="18"/>
      <c r="Z110" s="18"/>
      <c r="AA110" s="18"/>
      <c r="AB110" s="18"/>
    </row>
    <row r="111" spans="1:28" s="110" customFormat="1" ht="12.75">
      <c r="A111" s="21">
        <v>3</v>
      </c>
      <c r="B111" s="21" t="s">
        <v>119</v>
      </c>
      <c r="C111" s="19" t="s">
        <v>31</v>
      </c>
      <c r="D111" s="82" t="s">
        <v>98</v>
      </c>
      <c r="E111" s="90"/>
      <c r="F111" s="90"/>
      <c r="G111" s="90"/>
      <c r="H111" s="90"/>
      <c r="I111" s="90"/>
      <c r="J111" s="90"/>
      <c r="K111" s="90"/>
      <c r="L111" s="90"/>
      <c r="M111" s="86">
        <v>3499.9999999999995</v>
      </c>
      <c r="N111" s="86"/>
      <c r="O111" s="28">
        <f t="shared" si="11"/>
        <v>3499.9999999999995</v>
      </c>
      <c r="P111" s="125"/>
      <c r="Q111" s="125"/>
      <c r="R111" s="125"/>
      <c r="S111" s="125"/>
      <c r="T111" s="18"/>
      <c r="U111" s="18"/>
      <c r="V111" s="18"/>
      <c r="W111" s="18"/>
      <c r="X111" s="18"/>
      <c r="Y111" s="18"/>
      <c r="Z111" s="18"/>
      <c r="AA111" s="18"/>
      <c r="AB111" s="18"/>
    </row>
    <row r="112" spans="1:28" s="110" customFormat="1" ht="38.25">
      <c r="A112" s="21">
        <v>3</v>
      </c>
      <c r="B112" s="21" t="s">
        <v>120</v>
      </c>
      <c r="C112" s="19" t="s">
        <v>31</v>
      </c>
      <c r="D112" s="82" t="s">
        <v>99</v>
      </c>
      <c r="E112" s="90"/>
      <c r="F112" s="90"/>
      <c r="G112" s="90"/>
      <c r="H112" s="90"/>
      <c r="I112" s="90"/>
      <c r="J112" s="90"/>
      <c r="K112" s="90"/>
      <c r="L112" s="90"/>
      <c r="M112" s="86">
        <v>16600</v>
      </c>
      <c r="N112" s="86"/>
      <c r="O112" s="28">
        <f t="shared" si="11"/>
        <v>16600</v>
      </c>
      <c r="P112" s="125"/>
      <c r="Q112" s="125"/>
      <c r="R112" s="125"/>
      <c r="S112" s="125"/>
      <c r="T112" s="18"/>
      <c r="U112" s="18"/>
      <c r="V112" s="18"/>
      <c r="W112" s="18"/>
      <c r="X112" s="18"/>
      <c r="Y112" s="18"/>
      <c r="Z112" s="18"/>
      <c r="AA112" s="18"/>
      <c r="AB112" s="18"/>
    </row>
    <row r="113" spans="1:28" s="110" customFormat="1" ht="38.25">
      <c r="A113" s="21">
        <v>3</v>
      </c>
      <c r="B113" s="21" t="s">
        <v>121</v>
      </c>
      <c r="C113" s="19" t="s">
        <v>31</v>
      </c>
      <c r="D113" s="82" t="s">
        <v>100</v>
      </c>
      <c r="E113" s="90"/>
      <c r="F113" s="90"/>
      <c r="G113" s="90"/>
      <c r="H113" s="90"/>
      <c r="I113" s="90"/>
      <c r="J113" s="90"/>
      <c r="K113" s="90"/>
      <c r="L113" s="90"/>
      <c r="M113" s="86">
        <v>8600</v>
      </c>
      <c r="N113" s="86"/>
      <c r="O113" s="28">
        <f t="shared" si="11"/>
        <v>8600</v>
      </c>
      <c r="P113" s="125"/>
      <c r="Q113" s="125"/>
      <c r="R113" s="125"/>
      <c r="S113" s="125"/>
      <c r="T113" s="18"/>
      <c r="U113" s="18"/>
      <c r="V113" s="18"/>
      <c r="W113" s="18"/>
      <c r="X113" s="18"/>
      <c r="Y113" s="18"/>
      <c r="Z113" s="18"/>
      <c r="AA113" s="18"/>
      <c r="AB113" s="18"/>
    </row>
    <row r="114" spans="1:28" s="110" customFormat="1" ht="76.5">
      <c r="A114" s="21">
        <v>3</v>
      </c>
      <c r="B114" s="21" t="s">
        <v>122</v>
      </c>
      <c r="C114" s="19" t="s">
        <v>31</v>
      </c>
      <c r="D114" s="82" t="s">
        <v>101</v>
      </c>
      <c r="E114" s="90"/>
      <c r="F114" s="90"/>
      <c r="G114" s="90"/>
      <c r="H114" s="90"/>
      <c r="I114" s="90"/>
      <c r="J114" s="90"/>
      <c r="K114" s="90"/>
      <c r="L114" s="90"/>
      <c r="M114" s="86">
        <v>13800.000000000002</v>
      </c>
      <c r="N114" s="86"/>
      <c r="O114" s="28">
        <f t="shared" si="11"/>
        <v>13800.000000000002</v>
      </c>
      <c r="P114" s="125"/>
      <c r="Q114" s="125"/>
      <c r="R114" s="125"/>
      <c r="S114" s="125"/>
      <c r="T114" s="18"/>
      <c r="U114" s="18"/>
      <c r="V114" s="18"/>
      <c r="W114" s="18"/>
      <c r="X114" s="18"/>
      <c r="Y114" s="18"/>
      <c r="Z114" s="18"/>
      <c r="AA114" s="18"/>
      <c r="AB114" s="18"/>
    </row>
    <row r="115" spans="1:28" s="110" customFormat="1" ht="25.5">
      <c r="A115" s="21">
        <v>3</v>
      </c>
      <c r="B115" s="21" t="s">
        <v>123</v>
      </c>
      <c r="C115" s="19" t="s">
        <v>31</v>
      </c>
      <c r="D115" s="82" t="s">
        <v>102</v>
      </c>
      <c r="E115" s="90"/>
      <c r="F115" s="90"/>
      <c r="G115" s="90"/>
      <c r="H115" s="90"/>
      <c r="I115" s="90"/>
      <c r="J115" s="90"/>
      <c r="K115" s="90"/>
      <c r="L115" s="90"/>
      <c r="M115" s="86"/>
      <c r="N115" s="85">
        <v>7000</v>
      </c>
      <c r="O115" s="28">
        <f>SUM(E115:N115)</f>
        <v>7000</v>
      </c>
      <c r="P115" s="125"/>
      <c r="Q115" s="125"/>
      <c r="R115" s="125"/>
      <c r="S115" s="125"/>
      <c r="T115" s="18"/>
      <c r="U115" s="18"/>
      <c r="V115" s="18"/>
      <c r="W115" s="18"/>
      <c r="X115" s="18"/>
      <c r="Y115" s="18"/>
      <c r="Z115" s="18"/>
      <c r="AA115" s="18"/>
      <c r="AB115" s="18"/>
    </row>
    <row r="116" spans="1:28" s="110" customFormat="1" ht="25.5">
      <c r="A116" s="21">
        <v>3</v>
      </c>
      <c r="B116" s="21" t="s">
        <v>125</v>
      </c>
      <c r="C116" s="19" t="s">
        <v>31</v>
      </c>
      <c r="D116" s="82" t="s">
        <v>103</v>
      </c>
      <c r="E116" s="90"/>
      <c r="F116" s="90"/>
      <c r="G116" s="90"/>
      <c r="H116" s="90"/>
      <c r="I116" s="90"/>
      <c r="J116" s="90"/>
      <c r="K116" s="90"/>
      <c r="L116" s="90"/>
      <c r="M116" s="86">
        <v>13000</v>
      </c>
      <c r="N116" s="86"/>
      <c r="O116" s="28">
        <f>SUM(E116:M116)</f>
        <v>13000</v>
      </c>
      <c r="P116" s="125"/>
      <c r="Q116" s="125"/>
      <c r="R116" s="125"/>
      <c r="S116" s="125"/>
      <c r="T116" s="18"/>
      <c r="U116" s="18"/>
      <c r="V116" s="18"/>
      <c r="W116" s="18"/>
      <c r="X116" s="18"/>
      <c r="Y116" s="18"/>
      <c r="Z116" s="18"/>
      <c r="AA116" s="18"/>
      <c r="AB116" s="18"/>
    </row>
    <row r="117" spans="1:28" s="110" customFormat="1" ht="25.5">
      <c r="A117" s="21">
        <v>3</v>
      </c>
      <c r="B117" s="21" t="s">
        <v>126</v>
      </c>
      <c r="C117" s="19" t="s">
        <v>31</v>
      </c>
      <c r="D117" s="82" t="s">
        <v>104</v>
      </c>
      <c r="E117" s="90"/>
      <c r="F117" s="90"/>
      <c r="G117" s="90"/>
      <c r="H117" s="90"/>
      <c r="I117" s="90"/>
      <c r="J117" s="90"/>
      <c r="K117" s="90"/>
      <c r="L117" s="90"/>
      <c r="M117" s="90"/>
      <c r="N117" s="85">
        <v>20400</v>
      </c>
      <c r="O117" s="28">
        <f>SUM(E117:N117)</f>
        <v>20400</v>
      </c>
      <c r="P117" s="125"/>
      <c r="Q117" s="125"/>
      <c r="R117" s="125"/>
      <c r="S117" s="125"/>
      <c r="T117" s="18"/>
      <c r="U117" s="18"/>
      <c r="V117" s="18"/>
      <c r="W117" s="18"/>
      <c r="X117" s="18"/>
      <c r="Y117" s="18"/>
      <c r="Z117" s="18"/>
      <c r="AA117" s="18"/>
      <c r="AB117" s="18"/>
    </row>
    <row r="118" spans="1:28" s="110" customFormat="1" ht="38.25">
      <c r="A118" s="21">
        <v>3</v>
      </c>
      <c r="B118" s="21" t="s">
        <v>127</v>
      </c>
      <c r="C118" s="19" t="s">
        <v>31</v>
      </c>
      <c r="D118" s="82" t="s">
        <v>105</v>
      </c>
      <c r="E118" s="90"/>
      <c r="F118" s="90"/>
      <c r="G118" s="90"/>
      <c r="H118" s="90"/>
      <c r="I118" s="90"/>
      <c r="J118" s="90"/>
      <c r="K118" s="90"/>
      <c r="L118" s="90"/>
      <c r="M118" s="86">
        <v>14000</v>
      </c>
      <c r="N118" s="86"/>
      <c r="O118" s="28">
        <f aca="true" t="shared" si="12" ref="O118:O127">SUM(E118:M118)</f>
        <v>14000</v>
      </c>
      <c r="P118" s="125"/>
      <c r="Q118" s="125"/>
      <c r="R118" s="125"/>
      <c r="S118" s="125"/>
      <c r="T118" s="18"/>
      <c r="U118" s="18"/>
      <c r="V118" s="18"/>
      <c r="W118" s="18"/>
      <c r="X118" s="18"/>
      <c r="Y118" s="18"/>
      <c r="Z118" s="18"/>
      <c r="AA118" s="18"/>
      <c r="AB118" s="18"/>
    </row>
    <row r="119" spans="1:28" s="110" customFormat="1" ht="63.75">
      <c r="A119" s="21">
        <v>3</v>
      </c>
      <c r="B119" s="21" t="s">
        <v>128</v>
      </c>
      <c r="C119" s="19" t="s">
        <v>31</v>
      </c>
      <c r="D119" s="82" t="s">
        <v>106</v>
      </c>
      <c r="E119" s="90"/>
      <c r="F119" s="90"/>
      <c r="G119" s="90"/>
      <c r="H119" s="90"/>
      <c r="I119" s="90"/>
      <c r="J119" s="90"/>
      <c r="K119" s="90"/>
      <c r="L119" s="90"/>
      <c r="M119" s="86">
        <v>21999.999999999996</v>
      </c>
      <c r="N119" s="86"/>
      <c r="O119" s="28">
        <f t="shared" si="12"/>
        <v>21999.999999999996</v>
      </c>
      <c r="P119" s="125"/>
      <c r="Q119" s="125"/>
      <c r="R119" s="125"/>
      <c r="S119" s="125"/>
      <c r="T119" s="18"/>
      <c r="U119" s="18"/>
      <c r="V119" s="18"/>
      <c r="W119" s="18"/>
      <c r="X119" s="18"/>
      <c r="Y119" s="18"/>
      <c r="Z119" s="18"/>
      <c r="AA119" s="18"/>
      <c r="AB119" s="18"/>
    </row>
    <row r="120" spans="1:28" s="110" customFormat="1" ht="38.25">
      <c r="A120" s="21">
        <v>3</v>
      </c>
      <c r="B120" s="21" t="s">
        <v>129</v>
      </c>
      <c r="C120" s="19" t="s">
        <v>31</v>
      </c>
      <c r="D120" s="82" t="s">
        <v>107</v>
      </c>
      <c r="E120" s="90"/>
      <c r="F120" s="90"/>
      <c r="G120" s="90"/>
      <c r="H120" s="90"/>
      <c r="I120" s="90"/>
      <c r="J120" s="90"/>
      <c r="K120" s="90"/>
      <c r="L120" s="90"/>
      <c r="M120" s="86">
        <v>10500</v>
      </c>
      <c r="N120" s="86"/>
      <c r="O120" s="28">
        <f t="shared" si="12"/>
        <v>10500</v>
      </c>
      <c r="P120" s="125"/>
      <c r="Q120" s="125"/>
      <c r="R120" s="125"/>
      <c r="S120" s="125"/>
      <c r="T120" s="18"/>
      <c r="U120" s="18"/>
      <c r="V120" s="18"/>
      <c r="W120" s="18"/>
      <c r="X120" s="18"/>
      <c r="Y120" s="18"/>
      <c r="Z120" s="18"/>
      <c r="AA120" s="18"/>
      <c r="AB120" s="18"/>
    </row>
    <row r="121" spans="1:28" s="110" customFormat="1" ht="51">
      <c r="A121" s="21">
        <v>3</v>
      </c>
      <c r="B121" s="21" t="s">
        <v>130</v>
      </c>
      <c r="C121" s="19" t="s">
        <v>31</v>
      </c>
      <c r="D121" s="84" t="s">
        <v>108</v>
      </c>
      <c r="E121" s="90"/>
      <c r="F121" s="90"/>
      <c r="G121" s="90"/>
      <c r="H121" s="90"/>
      <c r="I121" s="90"/>
      <c r="J121" s="90"/>
      <c r="K121" s="90"/>
      <c r="L121" s="90"/>
      <c r="M121" s="86">
        <v>7200</v>
      </c>
      <c r="N121" s="86"/>
      <c r="O121" s="28">
        <f t="shared" si="12"/>
        <v>7200</v>
      </c>
      <c r="P121" s="125"/>
      <c r="Q121" s="125"/>
      <c r="R121" s="125"/>
      <c r="S121" s="125"/>
      <c r="T121" s="18"/>
      <c r="U121" s="18"/>
      <c r="V121" s="18"/>
      <c r="W121" s="18"/>
      <c r="X121" s="18"/>
      <c r="Y121" s="18"/>
      <c r="Z121" s="18"/>
      <c r="AA121" s="18"/>
      <c r="AB121" s="18"/>
    </row>
    <row r="122" spans="1:28" s="110" customFormat="1" ht="51">
      <c r="A122" s="21">
        <v>3</v>
      </c>
      <c r="B122" s="21" t="s">
        <v>131</v>
      </c>
      <c r="C122" s="19" t="s">
        <v>31</v>
      </c>
      <c r="D122" s="84" t="s">
        <v>109</v>
      </c>
      <c r="E122" s="90"/>
      <c r="F122" s="90"/>
      <c r="G122" s="90"/>
      <c r="H122" s="90"/>
      <c r="I122" s="90"/>
      <c r="J122" s="90"/>
      <c r="K122" s="90"/>
      <c r="L122" s="90"/>
      <c r="M122" s="86">
        <v>10200.000000000002</v>
      </c>
      <c r="N122" s="86"/>
      <c r="O122" s="28">
        <f t="shared" si="12"/>
        <v>10200.000000000002</v>
      </c>
      <c r="P122" s="125"/>
      <c r="Q122" s="125"/>
      <c r="R122" s="125"/>
      <c r="S122" s="125"/>
      <c r="T122" s="18"/>
      <c r="U122" s="18"/>
      <c r="V122" s="18"/>
      <c r="W122" s="18"/>
      <c r="X122" s="18"/>
      <c r="Y122" s="18"/>
      <c r="Z122" s="18"/>
      <c r="AA122" s="18"/>
      <c r="AB122" s="18"/>
    </row>
    <row r="123" spans="1:28" s="110" customFormat="1" ht="38.25">
      <c r="A123" s="21">
        <v>3</v>
      </c>
      <c r="B123" s="21" t="s">
        <v>132</v>
      </c>
      <c r="C123" s="19" t="s">
        <v>31</v>
      </c>
      <c r="D123" s="84" t="s">
        <v>110</v>
      </c>
      <c r="E123" s="90"/>
      <c r="F123" s="90"/>
      <c r="G123" s="90"/>
      <c r="H123" s="90"/>
      <c r="I123" s="90"/>
      <c r="J123" s="90"/>
      <c r="K123" s="90"/>
      <c r="L123" s="90"/>
      <c r="M123" s="86">
        <v>14500.000000000002</v>
      </c>
      <c r="N123" s="86"/>
      <c r="O123" s="28">
        <f t="shared" si="12"/>
        <v>14500.000000000002</v>
      </c>
      <c r="P123" s="125"/>
      <c r="Q123" s="125"/>
      <c r="R123" s="125"/>
      <c r="S123" s="125"/>
      <c r="T123" s="18"/>
      <c r="U123" s="18"/>
      <c r="V123" s="18"/>
      <c r="W123" s="18"/>
      <c r="X123" s="18"/>
      <c r="Y123" s="18"/>
      <c r="Z123" s="18"/>
      <c r="AA123" s="18"/>
      <c r="AB123" s="18"/>
    </row>
    <row r="124" spans="1:28" s="110" customFormat="1" ht="25.5">
      <c r="A124" s="21">
        <v>3</v>
      </c>
      <c r="B124" s="21" t="s">
        <v>133</v>
      </c>
      <c r="C124" s="19" t="s">
        <v>31</v>
      </c>
      <c r="D124" s="84" t="s">
        <v>111</v>
      </c>
      <c r="E124" s="90"/>
      <c r="F124" s="90"/>
      <c r="G124" s="90"/>
      <c r="H124" s="90"/>
      <c r="I124" s="90"/>
      <c r="J124" s="90"/>
      <c r="K124" s="90"/>
      <c r="L124" s="90"/>
      <c r="M124" s="86">
        <v>7000</v>
      </c>
      <c r="N124" s="86"/>
      <c r="O124" s="28">
        <f t="shared" si="12"/>
        <v>7000</v>
      </c>
      <c r="P124" s="125"/>
      <c r="Q124" s="125"/>
      <c r="R124" s="125"/>
      <c r="S124" s="125"/>
      <c r="T124" s="18"/>
      <c r="U124" s="18"/>
      <c r="V124" s="18"/>
      <c r="W124" s="18"/>
      <c r="X124" s="18"/>
      <c r="Y124" s="18"/>
      <c r="Z124" s="18"/>
      <c r="AA124" s="18"/>
      <c r="AB124" s="18"/>
    </row>
    <row r="125" spans="1:28" s="110" customFormat="1" ht="51">
      <c r="A125" s="21">
        <v>3</v>
      </c>
      <c r="B125" s="21" t="s">
        <v>134</v>
      </c>
      <c r="C125" s="19" t="s">
        <v>31</v>
      </c>
      <c r="D125" s="84" t="s">
        <v>112</v>
      </c>
      <c r="E125" s="90"/>
      <c r="F125" s="90"/>
      <c r="G125" s="90"/>
      <c r="H125" s="90"/>
      <c r="I125" s="90"/>
      <c r="J125" s="90"/>
      <c r="K125" s="90"/>
      <c r="L125" s="90"/>
      <c r="M125" s="86">
        <v>19000</v>
      </c>
      <c r="N125" s="86"/>
      <c r="O125" s="28">
        <f t="shared" si="12"/>
        <v>19000</v>
      </c>
      <c r="P125" s="125"/>
      <c r="Q125" s="125"/>
      <c r="R125" s="125"/>
      <c r="S125" s="125"/>
      <c r="T125" s="18"/>
      <c r="U125" s="18"/>
      <c r="V125" s="18"/>
      <c r="W125" s="18"/>
      <c r="X125" s="18"/>
      <c r="Y125" s="18"/>
      <c r="Z125" s="18"/>
      <c r="AA125" s="18"/>
      <c r="AB125" s="18"/>
    </row>
    <row r="126" spans="1:28" s="110" customFormat="1" ht="12.75">
      <c r="A126" s="21">
        <v>3</v>
      </c>
      <c r="B126" s="21" t="s">
        <v>135</v>
      </c>
      <c r="C126" s="19" t="s">
        <v>31</v>
      </c>
      <c r="D126" s="84" t="s">
        <v>113</v>
      </c>
      <c r="E126" s="90"/>
      <c r="F126" s="90"/>
      <c r="G126" s="90"/>
      <c r="H126" s="90"/>
      <c r="I126" s="90"/>
      <c r="J126" s="90"/>
      <c r="K126" s="90"/>
      <c r="L126" s="90"/>
      <c r="M126" s="86">
        <v>14000</v>
      </c>
      <c r="N126" s="86"/>
      <c r="O126" s="28">
        <f t="shared" si="12"/>
        <v>14000</v>
      </c>
      <c r="P126" s="125"/>
      <c r="Q126" s="125"/>
      <c r="R126" s="125"/>
      <c r="S126" s="125"/>
      <c r="T126" s="18"/>
      <c r="U126" s="18"/>
      <c r="V126" s="18"/>
      <c r="W126" s="18"/>
      <c r="X126" s="18"/>
      <c r="Y126" s="18"/>
      <c r="Z126" s="18"/>
      <c r="AA126" s="18"/>
      <c r="AB126" s="18"/>
    </row>
    <row r="127" spans="1:28" s="110" customFormat="1" ht="39">
      <c r="A127" s="21">
        <v>3</v>
      </c>
      <c r="B127" s="21" t="s">
        <v>136</v>
      </c>
      <c r="C127" s="19" t="s">
        <v>31</v>
      </c>
      <c r="D127" s="84" t="s">
        <v>114</v>
      </c>
      <c r="E127" s="89">
        <v>6382.978723404255</v>
      </c>
      <c r="F127" s="89">
        <v>3617.021276595745</v>
      </c>
      <c r="G127" s="90"/>
      <c r="H127" s="90"/>
      <c r="I127" s="90"/>
      <c r="J127" s="90"/>
      <c r="K127" s="90"/>
      <c r="L127" s="90"/>
      <c r="M127" s="90"/>
      <c r="N127" s="90"/>
      <c r="O127" s="28">
        <f t="shared" si="12"/>
        <v>10000</v>
      </c>
      <c r="P127" s="125"/>
      <c r="Q127" s="125"/>
      <c r="R127" s="125"/>
      <c r="S127" s="125"/>
      <c r="T127" s="18"/>
      <c r="U127" s="18"/>
      <c r="V127" s="18"/>
      <c r="W127" s="18"/>
      <c r="X127" s="18"/>
      <c r="Y127" s="18"/>
      <c r="Z127" s="18"/>
      <c r="AA127" s="18"/>
      <c r="AB127" s="18"/>
    </row>
    <row r="128" spans="1:28" s="121" customFormat="1" ht="11.25" customHeight="1">
      <c r="A128" s="57"/>
      <c r="B128" s="57"/>
      <c r="C128" s="43"/>
      <c r="D128" s="5" t="s">
        <v>13</v>
      </c>
      <c r="E128" s="46">
        <f>E129+E130+E131+E132+E133+E134+E135+E136+E137+E138+E139+E140+E141+E142+E143+E144+E145+E146+E147+E148+E149+E150+E151+E152+E153+E154+E155+E156+E157+E158</f>
        <v>41264.67842519694</v>
      </c>
      <c r="F128" s="46">
        <f aca="true" t="shared" si="13" ref="F128:O128">F129+F130+F131+F132+F133+F134+F135+F136+F137+F138+F139+F140+F141+F142+F143+F144+F145+F146+F147+F148+F149+F150+F151+F152+F153+F154+F155+F156+F157+F158</f>
        <v>151980.3611194878</v>
      </c>
      <c r="G128" s="46">
        <f t="shared" si="13"/>
        <v>0</v>
      </c>
      <c r="H128" s="46">
        <f t="shared" si="13"/>
        <v>574713.9604553153</v>
      </c>
      <c r="I128" s="46">
        <f t="shared" si="13"/>
        <v>118640</v>
      </c>
      <c r="J128" s="46">
        <f t="shared" si="13"/>
        <v>0</v>
      </c>
      <c r="K128" s="46">
        <f t="shared" si="13"/>
        <v>0</v>
      </c>
      <c r="L128" s="46">
        <f t="shared" si="13"/>
        <v>259300</v>
      </c>
      <c r="M128" s="46">
        <f>M129+M130+M131+M132+M133+M134+M135+M136+M137+M138+M139+M140+M141+M142+M143+M144+M145+M146+M147+M148+M149+M150+M151+M152+M153+M154+M155+M156+M157+M158</f>
        <v>0</v>
      </c>
      <c r="N128" s="46">
        <f>N129+N130+N131+N132+N133+N134+N135+N136+N137+N138+N139+N140+N141+N142+N143+N144+N145+N146+N147+N148+N149+N150+N151+N152+N153+N154+N155+N156+N157+N158</f>
        <v>0</v>
      </c>
      <c r="O128" s="46">
        <f t="shared" si="13"/>
        <v>1145899</v>
      </c>
      <c r="P128" s="125"/>
      <c r="Q128" s="125"/>
      <c r="R128" s="125"/>
      <c r="S128" s="125"/>
      <c r="T128" s="18"/>
      <c r="U128" s="18"/>
      <c r="V128" s="18"/>
      <c r="W128" s="18"/>
      <c r="X128" s="18"/>
      <c r="Y128" s="18"/>
      <c r="Z128" s="18"/>
      <c r="AA128" s="18"/>
      <c r="AB128" s="18"/>
    </row>
    <row r="129" spans="1:28" s="121" customFormat="1" ht="27.75" customHeight="1">
      <c r="A129" s="57">
        <v>3</v>
      </c>
      <c r="B129" s="57" t="s">
        <v>174</v>
      </c>
      <c r="C129" s="43" t="s">
        <v>30</v>
      </c>
      <c r="D129" s="83" t="s">
        <v>143</v>
      </c>
      <c r="E129" s="91"/>
      <c r="F129" s="86">
        <v>5000</v>
      </c>
      <c r="G129" s="91"/>
      <c r="H129" s="91"/>
      <c r="I129" s="91"/>
      <c r="J129" s="91"/>
      <c r="K129" s="91"/>
      <c r="L129" s="91"/>
      <c r="M129" s="91"/>
      <c r="N129" s="91"/>
      <c r="O129" s="28">
        <f aca="true" t="shared" si="14" ref="O129:O158">SUM(E129:M129)</f>
        <v>5000</v>
      </c>
      <c r="P129" s="125"/>
      <c r="Q129" s="125"/>
      <c r="R129" s="125"/>
      <c r="S129" s="125"/>
      <c r="T129" s="18"/>
      <c r="U129" s="18"/>
      <c r="V129" s="18"/>
      <c r="W129" s="18"/>
      <c r="X129" s="18"/>
      <c r="Y129" s="18"/>
      <c r="Z129" s="18"/>
      <c r="AA129" s="18"/>
      <c r="AB129" s="18"/>
    </row>
    <row r="130" spans="1:28" s="121" customFormat="1" ht="30.75" customHeight="1">
      <c r="A130" s="57">
        <v>3</v>
      </c>
      <c r="B130" s="57" t="s">
        <v>174</v>
      </c>
      <c r="C130" s="43" t="s">
        <v>30</v>
      </c>
      <c r="D130" s="83" t="s">
        <v>144</v>
      </c>
      <c r="E130" s="91"/>
      <c r="F130" s="91"/>
      <c r="G130" s="91"/>
      <c r="H130" s="86">
        <v>186360</v>
      </c>
      <c r="I130" s="86">
        <v>118640</v>
      </c>
      <c r="J130" s="91"/>
      <c r="K130" s="91"/>
      <c r="L130" s="91"/>
      <c r="M130" s="91"/>
      <c r="N130" s="91"/>
      <c r="O130" s="28">
        <f t="shared" si="14"/>
        <v>305000</v>
      </c>
      <c r="P130" s="125"/>
      <c r="Q130" s="125"/>
      <c r="R130" s="125"/>
      <c r="S130" s="125"/>
      <c r="T130" s="18"/>
      <c r="U130" s="18"/>
      <c r="V130" s="18"/>
      <c r="W130" s="18"/>
      <c r="X130" s="18"/>
      <c r="Y130" s="18"/>
      <c r="Z130" s="18"/>
      <c r="AA130" s="18"/>
      <c r="AB130" s="18"/>
    </row>
    <row r="131" spans="1:28" s="121" customFormat="1" ht="30.75" customHeight="1">
      <c r="A131" s="57">
        <v>3</v>
      </c>
      <c r="B131" s="57" t="s">
        <v>174</v>
      </c>
      <c r="C131" s="43" t="s">
        <v>30</v>
      </c>
      <c r="D131" s="83" t="s">
        <v>145</v>
      </c>
      <c r="E131" s="91"/>
      <c r="F131" s="86">
        <v>1000</v>
      </c>
      <c r="G131" s="91"/>
      <c r="H131" s="91"/>
      <c r="I131" s="91"/>
      <c r="J131" s="91"/>
      <c r="K131" s="91"/>
      <c r="L131" s="91"/>
      <c r="M131" s="91"/>
      <c r="N131" s="91"/>
      <c r="O131" s="28">
        <f t="shared" si="14"/>
        <v>1000</v>
      </c>
      <c r="P131" s="125"/>
      <c r="Q131" s="125"/>
      <c r="R131" s="125"/>
      <c r="S131" s="125"/>
      <c r="T131" s="18"/>
      <c r="U131" s="18"/>
      <c r="V131" s="18"/>
      <c r="W131" s="18"/>
      <c r="X131" s="18"/>
      <c r="Y131" s="18"/>
      <c r="Z131" s="18"/>
      <c r="AA131" s="18"/>
      <c r="AB131" s="18"/>
    </row>
    <row r="132" spans="1:28" s="121" customFormat="1" ht="34.5" customHeight="1">
      <c r="A132" s="57">
        <v>3</v>
      </c>
      <c r="B132" s="57" t="s">
        <v>174</v>
      </c>
      <c r="C132" s="43" t="s">
        <v>30</v>
      </c>
      <c r="D132" s="82" t="s">
        <v>146</v>
      </c>
      <c r="E132" s="91"/>
      <c r="F132" s="86">
        <v>3000</v>
      </c>
      <c r="G132" s="91"/>
      <c r="H132" s="91"/>
      <c r="I132" s="91"/>
      <c r="J132" s="91"/>
      <c r="K132" s="91"/>
      <c r="L132" s="91"/>
      <c r="M132" s="91"/>
      <c r="N132" s="91"/>
      <c r="O132" s="28">
        <f t="shared" si="14"/>
        <v>3000</v>
      </c>
      <c r="P132" s="125"/>
      <c r="Q132" s="125"/>
      <c r="R132" s="125"/>
      <c r="S132" s="125"/>
      <c r="T132" s="18"/>
      <c r="U132" s="18"/>
      <c r="V132" s="18"/>
      <c r="W132" s="18"/>
      <c r="X132" s="18"/>
      <c r="Y132" s="18"/>
      <c r="Z132" s="18"/>
      <c r="AA132" s="18"/>
      <c r="AB132" s="18"/>
    </row>
    <row r="133" spans="1:28" s="121" customFormat="1" ht="26.25" customHeight="1">
      <c r="A133" s="57">
        <v>3</v>
      </c>
      <c r="B133" s="57" t="s">
        <v>174</v>
      </c>
      <c r="C133" s="43" t="s">
        <v>30</v>
      </c>
      <c r="D133" s="82" t="s">
        <v>147</v>
      </c>
      <c r="E133" s="91"/>
      <c r="F133" s="86">
        <v>1500</v>
      </c>
      <c r="G133" s="91"/>
      <c r="H133" s="91"/>
      <c r="I133" s="91"/>
      <c r="J133" s="91"/>
      <c r="K133" s="91"/>
      <c r="L133" s="91"/>
      <c r="M133" s="91"/>
      <c r="N133" s="91"/>
      <c r="O133" s="28">
        <f t="shared" si="14"/>
        <v>1500</v>
      </c>
      <c r="P133" s="125"/>
      <c r="Q133" s="125"/>
      <c r="R133" s="125"/>
      <c r="S133" s="125"/>
      <c r="T133" s="18"/>
      <c r="U133" s="18"/>
      <c r="V133" s="18"/>
      <c r="W133" s="18"/>
      <c r="X133" s="18"/>
      <c r="Y133" s="18"/>
      <c r="Z133" s="18"/>
      <c r="AA133" s="18"/>
      <c r="AB133" s="18"/>
    </row>
    <row r="134" spans="1:28" s="121" customFormat="1" ht="27.75" customHeight="1">
      <c r="A134" s="57">
        <v>3</v>
      </c>
      <c r="B134" s="57" t="s">
        <v>174</v>
      </c>
      <c r="C134" s="43" t="s">
        <v>30</v>
      </c>
      <c r="D134" s="83" t="s">
        <v>148</v>
      </c>
      <c r="E134" s="91"/>
      <c r="F134" s="86">
        <v>1500</v>
      </c>
      <c r="G134" s="91"/>
      <c r="H134" s="91"/>
      <c r="I134" s="91"/>
      <c r="J134" s="91"/>
      <c r="K134" s="91"/>
      <c r="L134" s="91"/>
      <c r="M134" s="91"/>
      <c r="N134" s="91"/>
      <c r="O134" s="28">
        <f t="shared" si="14"/>
        <v>1500</v>
      </c>
      <c r="P134" s="125"/>
      <c r="Q134" s="125"/>
      <c r="R134" s="125"/>
      <c r="S134" s="125"/>
      <c r="T134" s="18"/>
      <c r="U134" s="18"/>
      <c r="V134" s="18"/>
      <c r="W134" s="18"/>
      <c r="X134" s="18"/>
      <c r="Y134" s="18"/>
      <c r="Z134" s="18"/>
      <c r="AA134" s="18"/>
      <c r="AB134" s="18"/>
    </row>
    <row r="135" spans="1:28" s="121" customFormat="1" ht="42" customHeight="1">
      <c r="A135" s="57">
        <v>3</v>
      </c>
      <c r="B135" s="57" t="s">
        <v>175</v>
      </c>
      <c r="C135" s="43" t="s">
        <v>30</v>
      </c>
      <c r="D135" s="82" t="s">
        <v>149</v>
      </c>
      <c r="E135" s="91"/>
      <c r="F135" s="86">
        <v>2500</v>
      </c>
      <c r="G135" s="91"/>
      <c r="H135" s="91"/>
      <c r="I135" s="91"/>
      <c r="J135" s="91"/>
      <c r="K135" s="91"/>
      <c r="L135" s="91"/>
      <c r="M135" s="91"/>
      <c r="N135" s="91"/>
      <c r="O135" s="28">
        <f t="shared" si="14"/>
        <v>2500</v>
      </c>
      <c r="P135" s="125"/>
      <c r="Q135" s="125"/>
      <c r="R135" s="125"/>
      <c r="S135" s="125"/>
      <c r="T135" s="18"/>
      <c r="U135" s="18"/>
      <c r="V135" s="18"/>
      <c r="W135" s="18"/>
      <c r="X135" s="18"/>
      <c r="Y135" s="18"/>
      <c r="Z135" s="18"/>
      <c r="AA135" s="18"/>
      <c r="AB135" s="18"/>
    </row>
    <row r="136" spans="1:28" s="121" customFormat="1" ht="24.75" customHeight="1">
      <c r="A136" s="57">
        <v>3</v>
      </c>
      <c r="B136" s="57" t="s">
        <v>176</v>
      </c>
      <c r="C136" s="43" t="s">
        <v>30</v>
      </c>
      <c r="D136" s="82" t="s">
        <v>150</v>
      </c>
      <c r="E136" s="91"/>
      <c r="F136" s="86">
        <v>1500</v>
      </c>
      <c r="G136" s="91"/>
      <c r="H136" s="91"/>
      <c r="I136" s="91"/>
      <c r="J136" s="91"/>
      <c r="K136" s="91"/>
      <c r="L136" s="91"/>
      <c r="M136" s="91"/>
      <c r="N136" s="91"/>
      <c r="O136" s="28">
        <f t="shared" si="14"/>
        <v>1500</v>
      </c>
      <c r="P136" s="125"/>
      <c r="Q136" s="125"/>
      <c r="R136" s="125"/>
      <c r="S136" s="125"/>
      <c r="T136" s="18"/>
      <c r="U136" s="18"/>
      <c r="V136" s="18"/>
      <c r="W136" s="18"/>
      <c r="X136" s="18"/>
      <c r="Y136" s="18"/>
      <c r="Z136" s="18"/>
      <c r="AA136" s="18"/>
      <c r="AB136" s="18"/>
    </row>
    <row r="137" spans="1:28" s="121" customFormat="1" ht="11.25" customHeight="1">
      <c r="A137" s="57">
        <v>3</v>
      </c>
      <c r="B137" s="57" t="s">
        <v>177</v>
      </c>
      <c r="C137" s="43" t="s">
        <v>30</v>
      </c>
      <c r="D137" s="82" t="s">
        <v>151</v>
      </c>
      <c r="E137" s="91"/>
      <c r="F137" s="91"/>
      <c r="G137" s="91"/>
      <c r="H137" s="91"/>
      <c r="I137" s="91"/>
      <c r="J137" s="91"/>
      <c r="K137" s="91"/>
      <c r="L137" s="86">
        <v>100000</v>
      </c>
      <c r="M137" s="91"/>
      <c r="N137" s="91"/>
      <c r="O137" s="28">
        <f t="shared" si="14"/>
        <v>100000</v>
      </c>
      <c r="P137" s="125"/>
      <c r="Q137" s="125"/>
      <c r="R137" s="125"/>
      <c r="S137" s="125"/>
      <c r="T137" s="18"/>
      <c r="U137" s="18"/>
      <c r="V137" s="18"/>
      <c r="W137" s="18"/>
      <c r="X137" s="18"/>
      <c r="Y137" s="18"/>
      <c r="Z137" s="18"/>
      <c r="AA137" s="18"/>
      <c r="AB137" s="18"/>
    </row>
    <row r="138" spans="1:28" s="121" customFormat="1" ht="11.25" customHeight="1">
      <c r="A138" s="57">
        <v>3</v>
      </c>
      <c r="B138" s="57" t="s">
        <v>179</v>
      </c>
      <c r="C138" s="43" t="s">
        <v>30</v>
      </c>
      <c r="D138" s="82" t="s">
        <v>152</v>
      </c>
      <c r="E138" s="91"/>
      <c r="F138" s="91"/>
      <c r="G138" s="91"/>
      <c r="H138" s="91"/>
      <c r="I138" s="91"/>
      <c r="J138" s="91"/>
      <c r="K138" s="91"/>
      <c r="L138" s="86">
        <v>100000</v>
      </c>
      <c r="M138" s="91"/>
      <c r="N138" s="91"/>
      <c r="O138" s="28">
        <f t="shared" si="14"/>
        <v>100000</v>
      </c>
      <c r="P138" s="125"/>
      <c r="Q138" s="125"/>
      <c r="R138" s="125"/>
      <c r="S138" s="125"/>
      <c r="T138" s="18"/>
      <c r="U138" s="18"/>
      <c r="V138" s="18"/>
      <c r="W138" s="18"/>
      <c r="X138" s="18"/>
      <c r="Y138" s="18"/>
      <c r="Z138" s="18"/>
      <c r="AA138" s="18"/>
      <c r="AB138" s="18"/>
    </row>
    <row r="139" spans="1:28" s="121" customFormat="1" ht="11.25" customHeight="1">
      <c r="A139" s="57">
        <v>3</v>
      </c>
      <c r="B139" s="57" t="s">
        <v>180</v>
      </c>
      <c r="C139" s="43" t="s">
        <v>30</v>
      </c>
      <c r="D139" s="82" t="s">
        <v>153</v>
      </c>
      <c r="E139" s="91"/>
      <c r="F139" s="91"/>
      <c r="G139" s="91"/>
      <c r="H139" s="91"/>
      <c r="I139" s="91"/>
      <c r="J139" s="91"/>
      <c r="K139" s="91"/>
      <c r="L139" s="86">
        <v>46800</v>
      </c>
      <c r="M139" s="91"/>
      <c r="N139" s="91"/>
      <c r="O139" s="28">
        <f t="shared" si="14"/>
        <v>46800</v>
      </c>
      <c r="P139" s="125"/>
      <c r="Q139" s="125"/>
      <c r="R139" s="125"/>
      <c r="S139" s="125"/>
      <c r="T139" s="18"/>
      <c r="U139" s="18"/>
      <c r="V139" s="18"/>
      <c r="W139" s="18"/>
      <c r="X139" s="18"/>
      <c r="Y139" s="18"/>
      <c r="Z139" s="18"/>
      <c r="AA139" s="18"/>
      <c r="AB139" s="18"/>
    </row>
    <row r="140" spans="1:28" s="121" customFormat="1" ht="11.25" customHeight="1">
      <c r="A140" s="57">
        <v>3</v>
      </c>
      <c r="B140" s="57" t="s">
        <v>181</v>
      </c>
      <c r="C140" s="43" t="s">
        <v>30</v>
      </c>
      <c r="D140" s="82" t="s">
        <v>154</v>
      </c>
      <c r="E140" s="91"/>
      <c r="F140" s="91"/>
      <c r="G140" s="91"/>
      <c r="H140" s="91"/>
      <c r="I140" s="91"/>
      <c r="J140" s="91"/>
      <c r="K140" s="91"/>
      <c r="L140" s="86">
        <v>12500.000000000002</v>
      </c>
      <c r="M140" s="91"/>
      <c r="N140" s="91"/>
      <c r="O140" s="28">
        <f t="shared" si="14"/>
        <v>12500.000000000002</v>
      </c>
      <c r="P140" s="125"/>
      <c r="Q140" s="125"/>
      <c r="R140" s="125"/>
      <c r="S140" s="125"/>
      <c r="T140" s="18"/>
      <c r="U140" s="18"/>
      <c r="V140" s="18"/>
      <c r="W140" s="18"/>
      <c r="X140" s="18"/>
      <c r="Y140" s="18"/>
      <c r="Z140" s="18"/>
      <c r="AA140" s="18"/>
      <c r="AB140" s="18"/>
    </row>
    <row r="141" spans="1:28" s="121" customFormat="1" ht="11.25" customHeight="1">
      <c r="A141" s="57">
        <v>3</v>
      </c>
      <c r="B141" s="57" t="s">
        <v>182</v>
      </c>
      <c r="C141" s="43" t="s">
        <v>30</v>
      </c>
      <c r="D141" s="82" t="s">
        <v>155</v>
      </c>
      <c r="E141" s="86">
        <v>11469.53405017921</v>
      </c>
      <c r="F141" s="91"/>
      <c r="G141" s="91"/>
      <c r="H141" s="86">
        <v>20530.465949820788</v>
      </c>
      <c r="I141" s="91"/>
      <c r="J141" s="91"/>
      <c r="K141" s="91"/>
      <c r="L141" s="91"/>
      <c r="M141" s="91"/>
      <c r="N141" s="91"/>
      <c r="O141" s="28">
        <f t="shared" si="14"/>
        <v>32000</v>
      </c>
      <c r="P141" s="125"/>
      <c r="Q141" s="125"/>
      <c r="R141" s="125"/>
      <c r="S141" s="125"/>
      <c r="T141" s="18"/>
      <c r="U141" s="18"/>
      <c r="V141" s="18"/>
      <c r="W141" s="18"/>
      <c r="X141" s="18"/>
      <c r="Y141" s="18"/>
      <c r="Z141" s="18"/>
      <c r="AA141" s="18"/>
      <c r="AB141" s="18"/>
    </row>
    <row r="142" spans="1:28" s="121" customFormat="1" ht="11.25" customHeight="1">
      <c r="A142" s="57">
        <v>3</v>
      </c>
      <c r="B142" s="57" t="s">
        <v>183</v>
      </c>
      <c r="C142" s="43" t="s">
        <v>30</v>
      </c>
      <c r="D142" s="82" t="s">
        <v>156</v>
      </c>
      <c r="E142" s="86">
        <v>4571.428571428572</v>
      </c>
      <c r="F142" s="91"/>
      <c r="G142" s="91"/>
      <c r="H142" s="86">
        <v>11428.571428571428</v>
      </c>
      <c r="I142" s="91"/>
      <c r="J142" s="91"/>
      <c r="K142" s="91"/>
      <c r="L142" s="91"/>
      <c r="M142" s="91"/>
      <c r="N142" s="91"/>
      <c r="O142" s="28">
        <f t="shared" si="14"/>
        <v>16000</v>
      </c>
      <c r="P142" s="125"/>
      <c r="Q142" s="125"/>
      <c r="R142" s="125"/>
      <c r="S142" s="125"/>
      <c r="T142" s="18"/>
      <c r="U142" s="18"/>
      <c r="V142" s="18"/>
      <c r="W142" s="18"/>
      <c r="X142" s="18"/>
      <c r="Y142" s="18"/>
      <c r="Z142" s="18"/>
      <c r="AA142" s="18"/>
      <c r="AB142" s="18"/>
    </row>
    <row r="143" spans="1:28" s="121" customFormat="1" ht="11.25" customHeight="1">
      <c r="A143" s="57">
        <v>3</v>
      </c>
      <c r="B143" s="57" t="s">
        <v>184</v>
      </c>
      <c r="C143" s="43" t="s">
        <v>30</v>
      </c>
      <c r="D143" s="82" t="s">
        <v>157</v>
      </c>
      <c r="E143" s="91"/>
      <c r="F143" s="86">
        <v>3000</v>
      </c>
      <c r="G143" s="91"/>
      <c r="H143" s="86"/>
      <c r="I143" s="91"/>
      <c r="J143" s="91"/>
      <c r="K143" s="91"/>
      <c r="L143" s="91"/>
      <c r="M143" s="91"/>
      <c r="N143" s="91"/>
      <c r="O143" s="28">
        <f t="shared" si="14"/>
        <v>3000</v>
      </c>
      <c r="P143" s="125"/>
      <c r="Q143" s="125"/>
      <c r="R143" s="125"/>
      <c r="S143" s="125"/>
      <c r="T143" s="18"/>
      <c r="U143" s="18"/>
      <c r="V143" s="18"/>
      <c r="W143" s="18"/>
      <c r="X143" s="18"/>
      <c r="Y143" s="18"/>
      <c r="Z143" s="18"/>
      <c r="AA143" s="18"/>
      <c r="AB143" s="18"/>
    </row>
    <row r="144" spans="1:28" s="121" customFormat="1" ht="25.5" customHeight="1">
      <c r="A144" s="57">
        <v>3</v>
      </c>
      <c r="B144" s="57" t="s">
        <v>185</v>
      </c>
      <c r="C144" s="43" t="s">
        <v>30</v>
      </c>
      <c r="D144" s="82" t="s">
        <v>158</v>
      </c>
      <c r="E144" s="91"/>
      <c r="F144" s="86">
        <v>6923.076923076923</v>
      </c>
      <c r="G144" s="91"/>
      <c r="H144" s="86">
        <v>14076.923076923076</v>
      </c>
      <c r="I144" s="91"/>
      <c r="J144" s="91"/>
      <c r="K144" s="91"/>
      <c r="L144" s="91"/>
      <c r="M144" s="91"/>
      <c r="N144" s="91"/>
      <c r="O144" s="28">
        <f t="shared" si="14"/>
        <v>21000</v>
      </c>
      <c r="P144" s="125"/>
      <c r="Q144" s="125"/>
      <c r="R144" s="125"/>
      <c r="S144" s="125"/>
      <c r="T144" s="18"/>
      <c r="U144" s="18"/>
      <c r="V144" s="18"/>
      <c r="W144" s="18"/>
      <c r="X144" s="18"/>
      <c r="Y144" s="18"/>
      <c r="Z144" s="18"/>
      <c r="AA144" s="18"/>
      <c r="AB144" s="18"/>
    </row>
    <row r="145" spans="1:28" s="121" customFormat="1" ht="11.25" customHeight="1">
      <c r="A145" s="57">
        <v>3</v>
      </c>
      <c r="B145" s="57" t="s">
        <v>186</v>
      </c>
      <c r="C145" s="43" t="s">
        <v>30</v>
      </c>
      <c r="D145" s="82" t="s">
        <v>159</v>
      </c>
      <c r="E145" s="91"/>
      <c r="F145" s="86">
        <v>29000</v>
      </c>
      <c r="G145" s="91"/>
      <c r="H145" s="91"/>
      <c r="I145" s="91"/>
      <c r="J145" s="91"/>
      <c r="K145" s="91"/>
      <c r="L145" s="91"/>
      <c r="M145" s="91"/>
      <c r="N145" s="91"/>
      <c r="O145" s="28">
        <f t="shared" si="14"/>
        <v>29000</v>
      </c>
      <c r="P145" s="125"/>
      <c r="Q145" s="125"/>
      <c r="R145" s="125"/>
      <c r="S145" s="125"/>
      <c r="T145" s="18"/>
      <c r="U145" s="18"/>
      <c r="V145" s="18"/>
      <c r="W145" s="18"/>
      <c r="X145" s="18"/>
      <c r="Y145" s="18"/>
      <c r="Z145" s="18"/>
      <c r="AA145" s="18"/>
      <c r="AB145" s="18"/>
    </row>
    <row r="146" spans="1:28" s="121" customFormat="1" ht="11.25" customHeight="1">
      <c r="A146" s="57">
        <v>3</v>
      </c>
      <c r="B146" s="57" t="s">
        <v>187</v>
      </c>
      <c r="C146" s="43" t="s">
        <v>30</v>
      </c>
      <c r="D146" s="82" t="s">
        <v>160</v>
      </c>
      <c r="E146" s="91"/>
      <c r="F146" s="86">
        <v>17000</v>
      </c>
      <c r="G146" s="91"/>
      <c r="H146" s="91"/>
      <c r="I146" s="91"/>
      <c r="J146" s="91"/>
      <c r="K146" s="91"/>
      <c r="L146" s="91"/>
      <c r="M146" s="91"/>
      <c r="N146" s="91"/>
      <c r="O146" s="28">
        <f t="shared" si="14"/>
        <v>17000</v>
      </c>
      <c r="P146" s="125"/>
      <c r="Q146" s="125"/>
      <c r="R146" s="125"/>
      <c r="S146" s="125"/>
      <c r="T146" s="18"/>
      <c r="U146" s="18"/>
      <c r="V146" s="18"/>
      <c r="W146" s="18"/>
      <c r="X146" s="18"/>
      <c r="Y146" s="18"/>
      <c r="Z146" s="18"/>
      <c r="AA146" s="18"/>
      <c r="AB146" s="18"/>
    </row>
    <row r="147" spans="1:28" s="121" customFormat="1" ht="11.25" customHeight="1">
      <c r="A147" s="57">
        <v>3</v>
      </c>
      <c r="B147" s="57" t="s">
        <v>188</v>
      </c>
      <c r="C147" s="43" t="s">
        <v>30</v>
      </c>
      <c r="D147" s="82" t="s">
        <v>161</v>
      </c>
      <c r="E147" s="91"/>
      <c r="F147" s="86">
        <v>8000</v>
      </c>
      <c r="G147" s="91"/>
      <c r="H147" s="91"/>
      <c r="I147" s="91"/>
      <c r="J147" s="91"/>
      <c r="K147" s="91"/>
      <c r="L147" s="91"/>
      <c r="M147" s="91"/>
      <c r="N147" s="91"/>
      <c r="O147" s="28">
        <f t="shared" si="14"/>
        <v>8000</v>
      </c>
      <c r="P147" s="125"/>
      <c r="Q147" s="125"/>
      <c r="R147" s="125"/>
      <c r="S147" s="125"/>
      <c r="T147" s="18"/>
      <c r="U147" s="18"/>
      <c r="V147" s="18"/>
      <c r="W147" s="18"/>
      <c r="X147" s="18"/>
      <c r="Y147" s="18"/>
      <c r="Z147" s="18"/>
      <c r="AA147" s="18"/>
      <c r="AB147" s="18"/>
    </row>
    <row r="148" spans="1:28" s="121" customFormat="1" ht="11.25" customHeight="1">
      <c r="A148" s="57">
        <v>3</v>
      </c>
      <c r="B148" s="57" t="s">
        <v>189</v>
      </c>
      <c r="C148" s="43" t="s">
        <v>30</v>
      </c>
      <c r="D148" s="82" t="s">
        <v>162</v>
      </c>
      <c r="E148" s="91"/>
      <c r="F148" s="86">
        <v>15000</v>
      </c>
      <c r="G148" s="91"/>
      <c r="H148" s="91"/>
      <c r="I148" s="91"/>
      <c r="J148" s="91"/>
      <c r="K148" s="91"/>
      <c r="L148" s="91"/>
      <c r="M148" s="91"/>
      <c r="N148" s="91"/>
      <c r="O148" s="28">
        <f t="shared" si="14"/>
        <v>15000</v>
      </c>
      <c r="P148" s="125"/>
      <c r="Q148" s="125"/>
      <c r="R148" s="125"/>
      <c r="S148" s="125"/>
      <c r="T148" s="18"/>
      <c r="U148" s="18"/>
      <c r="V148" s="18"/>
      <c r="W148" s="18"/>
      <c r="X148" s="18"/>
      <c r="Y148" s="18"/>
      <c r="Z148" s="18"/>
      <c r="AA148" s="18"/>
      <c r="AB148" s="18"/>
    </row>
    <row r="149" spans="1:28" s="121" customFormat="1" ht="24.75" customHeight="1">
      <c r="A149" s="57">
        <v>3</v>
      </c>
      <c r="B149" s="57" t="s">
        <v>190</v>
      </c>
      <c r="C149" s="43" t="s">
        <v>30</v>
      </c>
      <c r="D149" s="82" t="s">
        <v>163</v>
      </c>
      <c r="E149" s="91"/>
      <c r="F149" s="86">
        <v>26000</v>
      </c>
      <c r="G149" s="91"/>
      <c r="H149" s="91"/>
      <c r="I149" s="91"/>
      <c r="J149" s="91"/>
      <c r="K149" s="91"/>
      <c r="L149" s="91"/>
      <c r="M149" s="91"/>
      <c r="N149" s="91"/>
      <c r="O149" s="28">
        <f t="shared" si="14"/>
        <v>26000</v>
      </c>
      <c r="P149" s="125"/>
      <c r="Q149" s="125"/>
      <c r="R149" s="125"/>
      <c r="S149" s="125"/>
      <c r="T149" s="18"/>
      <c r="U149" s="18"/>
      <c r="V149" s="18"/>
      <c r="W149" s="18"/>
      <c r="X149" s="18"/>
      <c r="Y149" s="18"/>
      <c r="Z149" s="18"/>
      <c r="AA149" s="18"/>
      <c r="AB149" s="18"/>
    </row>
    <row r="150" spans="1:28" s="121" customFormat="1" ht="11.25" customHeight="1">
      <c r="A150" s="57">
        <v>3</v>
      </c>
      <c r="B150" s="57" t="s">
        <v>191</v>
      </c>
      <c r="C150" s="43" t="s">
        <v>30</v>
      </c>
      <c r="D150" s="82" t="s">
        <v>164</v>
      </c>
      <c r="E150" s="86">
        <v>11466.723187791438</v>
      </c>
      <c r="F150" s="86">
        <v>19370.276812208565</v>
      </c>
      <c r="G150" s="91"/>
      <c r="H150" s="91"/>
      <c r="I150" s="91"/>
      <c r="J150" s="91"/>
      <c r="K150" s="91"/>
      <c r="L150" s="91"/>
      <c r="M150" s="91"/>
      <c r="N150" s="91"/>
      <c r="O150" s="28">
        <f t="shared" si="14"/>
        <v>30837.000000000004</v>
      </c>
      <c r="P150" s="125"/>
      <c r="Q150" s="125"/>
      <c r="R150" s="125"/>
      <c r="S150" s="125"/>
      <c r="T150" s="18"/>
      <c r="U150" s="18"/>
      <c r="V150" s="18"/>
      <c r="W150" s="18"/>
      <c r="X150" s="18"/>
      <c r="Y150" s="18"/>
      <c r="Z150" s="18"/>
      <c r="AA150" s="18"/>
      <c r="AB150" s="18"/>
    </row>
    <row r="151" spans="1:28" s="121" customFormat="1" ht="11.25" customHeight="1">
      <c r="A151" s="57">
        <v>3</v>
      </c>
      <c r="B151" s="57" t="s">
        <v>192</v>
      </c>
      <c r="C151" s="43" t="s">
        <v>30</v>
      </c>
      <c r="D151" s="82" t="s">
        <v>165</v>
      </c>
      <c r="E151" s="91"/>
      <c r="F151" s="86">
        <v>0</v>
      </c>
      <c r="G151" s="91"/>
      <c r="H151" s="86">
        <v>5000</v>
      </c>
      <c r="I151" s="91"/>
      <c r="J151" s="91"/>
      <c r="K151" s="91"/>
      <c r="L151" s="91"/>
      <c r="M151" s="91"/>
      <c r="N151" s="91"/>
      <c r="O151" s="28">
        <f t="shared" si="14"/>
        <v>5000</v>
      </c>
      <c r="P151" s="125"/>
      <c r="Q151" s="125"/>
      <c r="R151" s="125"/>
      <c r="S151" s="125"/>
      <c r="T151" s="18"/>
      <c r="U151" s="18"/>
      <c r="V151" s="18"/>
      <c r="W151" s="18"/>
      <c r="X151" s="18"/>
      <c r="Y151" s="18"/>
      <c r="Z151" s="18"/>
      <c r="AA151" s="18"/>
      <c r="AB151" s="18"/>
    </row>
    <row r="152" spans="1:28" s="121" customFormat="1" ht="11.25" customHeight="1">
      <c r="A152" s="57">
        <v>3</v>
      </c>
      <c r="B152" s="57" t="s">
        <v>193</v>
      </c>
      <c r="C152" s="43" t="s">
        <v>30</v>
      </c>
      <c r="D152" s="82" t="s">
        <v>166</v>
      </c>
      <c r="E152" s="91"/>
      <c r="F152" s="86">
        <v>2000</v>
      </c>
      <c r="G152" s="91"/>
      <c r="H152" s="91"/>
      <c r="I152" s="91"/>
      <c r="J152" s="91"/>
      <c r="K152" s="91"/>
      <c r="L152" s="91"/>
      <c r="M152" s="91"/>
      <c r="N152" s="91"/>
      <c r="O152" s="28">
        <f t="shared" si="14"/>
        <v>2000</v>
      </c>
      <c r="P152" s="125"/>
      <c r="Q152" s="125"/>
      <c r="R152" s="125"/>
      <c r="S152" s="125"/>
      <c r="T152" s="18"/>
      <c r="U152" s="18"/>
      <c r="V152" s="18"/>
      <c r="W152" s="18"/>
      <c r="X152" s="18"/>
      <c r="Y152" s="18"/>
      <c r="Z152" s="18"/>
      <c r="AA152" s="18"/>
      <c r="AB152" s="18"/>
    </row>
    <row r="153" spans="1:28" s="121" customFormat="1" ht="11.25" customHeight="1">
      <c r="A153" s="57">
        <v>3</v>
      </c>
      <c r="B153" s="57" t="s">
        <v>194</v>
      </c>
      <c r="C153" s="43" t="s">
        <v>30</v>
      </c>
      <c r="D153" s="82" t="s">
        <v>167</v>
      </c>
      <c r="E153" s="91"/>
      <c r="F153" s="86">
        <v>1500</v>
      </c>
      <c r="G153" s="91"/>
      <c r="H153" s="91"/>
      <c r="I153" s="91"/>
      <c r="J153" s="91"/>
      <c r="K153" s="91"/>
      <c r="L153" s="91"/>
      <c r="M153" s="91"/>
      <c r="N153" s="91"/>
      <c r="O153" s="28">
        <f t="shared" si="14"/>
        <v>1500</v>
      </c>
      <c r="P153" s="125"/>
      <c r="Q153" s="125"/>
      <c r="R153" s="125"/>
      <c r="S153" s="125"/>
      <c r="T153" s="18"/>
      <c r="U153" s="18"/>
      <c r="V153" s="18"/>
      <c r="W153" s="18"/>
      <c r="X153" s="18"/>
      <c r="Y153" s="18"/>
      <c r="Z153" s="18"/>
      <c r="AA153" s="18"/>
      <c r="AB153" s="18"/>
    </row>
    <row r="154" spans="1:28" s="121" customFormat="1" ht="11.25" customHeight="1">
      <c r="A154" s="57">
        <v>3</v>
      </c>
      <c r="B154" s="57" t="s">
        <v>195</v>
      </c>
      <c r="C154" s="43" t="s">
        <v>30</v>
      </c>
      <c r="D154" s="82" t="s">
        <v>168</v>
      </c>
      <c r="E154" s="91"/>
      <c r="F154" s="86">
        <v>2000</v>
      </c>
      <c r="G154" s="91"/>
      <c r="H154" s="91"/>
      <c r="I154" s="91"/>
      <c r="J154" s="91"/>
      <c r="K154" s="91"/>
      <c r="L154" s="91"/>
      <c r="M154" s="91"/>
      <c r="N154" s="91"/>
      <c r="O154" s="28">
        <f t="shared" si="14"/>
        <v>2000</v>
      </c>
      <c r="P154" s="125"/>
      <c r="Q154" s="125"/>
      <c r="R154" s="125"/>
      <c r="S154" s="125"/>
      <c r="T154" s="18"/>
      <c r="U154" s="18"/>
      <c r="V154" s="18"/>
      <c r="W154" s="18"/>
      <c r="X154" s="18"/>
      <c r="Y154" s="18"/>
      <c r="Z154" s="18"/>
      <c r="AA154" s="18"/>
      <c r="AB154" s="18"/>
    </row>
    <row r="155" spans="1:28" s="121" customFormat="1" ht="11.25" customHeight="1">
      <c r="A155" s="57">
        <v>3</v>
      </c>
      <c r="B155" s="57" t="s">
        <v>196</v>
      </c>
      <c r="C155" s="43" t="s">
        <v>30</v>
      </c>
      <c r="D155" s="82" t="s">
        <v>169</v>
      </c>
      <c r="E155" s="86">
        <v>13756.992615797719</v>
      </c>
      <c r="F155" s="86">
        <v>4687.007384202283</v>
      </c>
      <c r="G155" s="91"/>
      <c r="H155" s="86"/>
      <c r="I155" s="91"/>
      <c r="J155" s="91"/>
      <c r="K155" s="91"/>
      <c r="L155" s="91"/>
      <c r="M155" s="91"/>
      <c r="N155" s="91"/>
      <c r="O155" s="28">
        <f t="shared" si="14"/>
        <v>18444</v>
      </c>
      <c r="P155" s="125"/>
      <c r="Q155" s="125"/>
      <c r="R155" s="125"/>
      <c r="S155" s="125"/>
      <c r="T155" s="18"/>
      <c r="U155" s="18"/>
      <c r="V155" s="18"/>
      <c r="W155" s="18"/>
      <c r="X155" s="18"/>
      <c r="Y155" s="18"/>
      <c r="Z155" s="18"/>
      <c r="AA155" s="18"/>
      <c r="AB155" s="18"/>
    </row>
    <row r="156" spans="1:28" s="121" customFormat="1" ht="11.25" customHeight="1">
      <c r="A156" s="57">
        <v>3</v>
      </c>
      <c r="B156" s="57" t="s">
        <v>197</v>
      </c>
      <c r="C156" s="43" t="s">
        <v>30</v>
      </c>
      <c r="D156" s="82" t="s">
        <v>170</v>
      </c>
      <c r="E156" s="91"/>
      <c r="F156" s="86">
        <v>0</v>
      </c>
      <c r="G156" s="91"/>
      <c r="H156" s="86">
        <v>42818</v>
      </c>
      <c r="I156" s="91"/>
      <c r="J156" s="91"/>
      <c r="K156" s="91"/>
      <c r="L156" s="91"/>
      <c r="M156" s="91"/>
      <c r="N156" s="91"/>
      <c r="O156" s="28">
        <f t="shared" si="14"/>
        <v>42818</v>
      </c>
      <c r="P156" s="125"/>
      <c r="Q156" s="125"/>
      <c r="R156" s="125"/>
      <c r="S156" s="125"/>
      <c r="T156" s="18"/>
      <c r="U156" s="18"/>
      <c r="V156" s="18"/>
      <c r="W156" s="18"/>
      <c r="X156" s="18"/>
      <c r="Y156" s="18"/>
      <c r="Z156" s="18"/>
      <c r="AA156" s="18"/>
      <c r="AB156" s="18"/>
    </row>
    <row r="157" spans="1:28" s="121" customFormat="1" ht="11.25" customHeight="1">
      <c r="A157" s="57">
        <v>3</v>
      </c>
      <c r="B157" s="57" t="s">
        <v>198</v>
      </c>
      <c r="C157" s="43" t="s">
        <v>30</v>
      </c>
      <c r="D157" s="82" t="s">
        <v>171</v>
      </c>
      <c r="E157" s="91"/>
      <c r="F157" s="86">
        <v>1500</v>
      </c>
      <c r="G157" s="91"/>
      <c r="H157" s="91"/>
      <c r="I157" s="91"/>
      <c r="J157" s="91"/>
      <c r="K157" s="91"/>
      <c r="L157" s="91"/>
      <c r="M157" s="91"/>
      <c r="N157" s="91"/>
      <c r="O157" s="28">
        <f t="shared" si="14"/>
        <v>1500</v>
      </c>
      <c r="P157" s="125"/>
      <c r="Q157" s="125"/>
      <c r="R157" s="125"/>
      <c r="S157" s="125"/>
      <c r="T157" s="18"/>
      <c r="U157" s="18"/>
      <c r="V157" s="18"/>
      <c r="W157" s="18"/>
      <c r="X157" s="18"/>
      <c r="Y157" s="18"/>
      <c r="Z157" s="18"/>
      <c r="AA157" s="18"/>
      <c r="AB157" s="18"/>
    </row>
    <row r="158" spans="1:28" s="110" customFormat="1" ht="15">
      <c r="A158" s="57">
        <v>3</v>
      </c>
      <c r="B158" s="57" t="s">
        <v>199</v>
      </c>
      <c r="C158" s="43" t="s">
        <v>30</v>
      </c>
      <c r="D158" s="82" t="s">
        <v>172</v>
      </c>
      <c r="E158" s="48">
        <v>0</v>
      </c>
      <c r="F158" s="89">
        <v>0</v>
      </c>
      <c r="G158" s="41">
        <v>0</v>
      </c>
      <c r="H158" s="89">
        <v>294500</v>
      </c>
      <c r="I158" s="35">
        <v>0</v>
      </c>
      <c r="J158" s="35">
        <v>0</v>
      </c>
      <c r="K158" s="35">
        <v>0</v>
      </c>
      <c r="L158" s="35">
        <v>0</v>
      </c>
      <c r="M158" s="35">
        <v>0</v>
      </c>
      <c r="N158" s="35"/>
      <c r="O158" s="28">
        <f t="shared" si="14"/>
        <v>294500</v>
      </c>
      <c r="P158" s="18"/>
      <c r="Q158" s="18"/>
      <c r="R158" s="18"/>
      <c r="S158" s="18"/>
      <c r="T158" s="18"/>
      <c r="U158" s="18"/>
      <c r="V158" s="18"/>
      <c r="W158" s="18"/>
      <c r="X158" s="18"/>
      <c r="Y158" s="18"/>
      <c r="Z158" s="18"/>
      <c r="AA158" s="18"/>
      <c r="AB158" s="18"/>
    </row>
    <row r="159" spans="1:28" s="121" customFormat="1" ht="15" customHeight="1">
      <c r="A159" s="57"/>
      <c r="B159" s="57"/>
      <c r="C159" s="43"/>
      <c r="D159" s="12" t="s">
        <v>10</v>
      </c>
      <c r="E159" s="46">
        <f>SUM(E160:E165)</f>
        <v>33000</v>
      </c>
      <c r="F159" s="46">
        <f aca="true" t="shared" si="15" ref="F159:O159">SUM(F160:F165)</f>
        <v>13000</v>
      </c>
      <c r="G159" s="46">
        <f t="shared" si="15"/>
        <v>250000</v>
      </c>
      <c r="H159" s="46">
        <f>SUM(H160:H165)</f>
        <v>3000000</v>
      </c>
      <c r="I159" s="46">
        <f t="shared" si="15"/>
        <v>0</v>
      </c>
      <c r="J159" s="46">
        <f t="shared" si="15"/>
        <v>346000</v>
      </c>
      <c r="K159" s="46">
        <f t="shared" si="15"/>
        <v>0</v>
      </c>
      <c r="L159" s="46">
        <f>SUM(L160:L165)</f>
        <v>0</v>
      </c>
      <c r="M159" s="46">
        <f t="shared" si="15"/>
        <v>78000</v>
      </c>
      <c r="N159" s="46">
        <f t="shared" si="15"/>
        <v>0</v>
      </c>
      <c r="O159" s="46">
        <f t="shared" si="15"/>
        <v>3720000</v>
      </c>
      <c r="P159" s="125"/>
      <c r="Q159" s="125"/>
      <c r="R159" s="125"/>
      <c r="S159" s="125"/>
      <c r="T159" s="18"/>
      <c r="U159" s="18"/>
      <c r="V159" s="18"/>
      <c r="W159" s="18"/>
      <c r="X159" s="18"/>
      <c r="Y159" s="18"/>
      <c r="Z159" s="18"/>
      <c r="AA159" s="18"/>
      <c r="AB159" s="18"/>
    </row>
    <row r="160" spans="1:28" s="110" customFormat="1" ht="51">
      <c r="A160" s="21">
        <v>1</v>
      </c>
      <c r="B160" s="21" t="s">
        <v>34</v>
      </c>
      <c r="C160" s="43" t="s">
        <v>27</v>
      </c>
      <c r="D160" s="82" t="s">
        <v>498</v>
      </c>
      <c r="E160" s="86">
        <v>20000</v>
      </c>
      <c r="F160" s="47"/>
      <c r="G160" s="16"/>
      <c r="H160" s="17"/>
      <c r="I160" s="17"/>
      <c r="J160" s="17"/>
      <c r="K160" s="17"/>
      <c r="L160" s="16"/>
      <c r="M160" s="16"/>
      <c r="N160" s="16"/>
      <c r="O160" s="28">
        <f aca="true" t="shared" si="16" ref="O160:O165">SUM(E160:M160)</f>
        <v>20000</v>
      </c>
      <c r="P160" s="18"/>
      <c r="Q160" s="18"/>
      <c r="R160" s="18"/>
      <c r="S160" s="18"/>
      <c r="T160" s="18"/>
      <c r="U160" s="18"/>
      <c r="V160" s="18"/>
      <c r="W160" s="18"/>
      <c r="X160" s="18"/>
      <c r="Y160" s="18"/>
      <c r="Z160" s="18"/>
      <c r="AA160" s="18"/>
      <c r="AB160" s="18"/>
    </row>
    <row r="161" spans="1:28" s="110" customFormat="1" ht="63.75">
      <c r="A161" s="21">
        <v>1</v>
      </c>
      <c r="B161" s="21" t="s">
        <v>504</v>
      </c>
      <c r="C161" s="43" t="s">
        <v>27</v>
      </c>
      <c r="D161" s="82" t="s">
        <v>499</v>
      </c>
      <c r="E161" s="86">
        <v>13000</v>
      </c>
      <c r="F161" s="86">
        <v>13000</v>
      </c>
      <c r="G161" s="16"/>
      <c r="H161" s="17"/>
      <c r="I161" s="17"/>
      <c r="J161" s="86">
        <v>221000</v>
      </c>
      <c r="K161" s="17"/>
      <c r="L161" s="16"/>
      <c r="M161" s="86">
        <v>78000</v>
      </c>
      <c r="N161" s="86"/>
      <c r="O161" s="28">
        <f t="shared" si="16"/>
        <v>325000</v>
      </c>
      <c r="P161" s="18"/>
      <c r="Q161" s="18"/>
      <c r="R161" s="18"/>
      <c r="S161" s="18"/>
      <c r="T161" s="18"/>
      <c r="U161" s="18"/>
      <c r="V161" s="18"/>
      <c r="W161" s="18"/>
      <c r="X161" s="18"/>
      <c r="Y161" s="18"/>
      <c r="Z161" s="18"/>
      <c r="AA161" s="18"/>
      <c r="AB161" s="18"/>
    </row>
    <row r="162" spans="1:28" s="110" customFormat="1" ht="51">
      <c r="A162" s="21">
        <v>1</v>
      </c>
      <c r="B162" s="21" t="s">
        <v>505</v>
      </c>
      <c r="C162" s="43" t="s">
        <v>27</v>
      </c>
      <c r="D162" s="82" t="s">
        <v>500</v>
      </c>
      <c r="E162" s="47"/>
      <c r="F162" s="47"/>
      <c r="G162" s="86">
        <v>250000</v>
      </c>
      <c r="H162" s="86">
        <v>3000000</v>
      </c>
      <c r="I162" s="17"/>
      <c r="J162" s="86">
        <v>125000</v>
      </c>
      <c r="K162" s="17"/>
      <c r="L162" s="16"/>
      <c r="M162" s="16"/>
      <c r="N162" s="16"/>
      <c r="O162" s="28">
        <f t="shared" si="16"/>
        <v>3375000</v>
      </c>
      <c r="P162" s="18"/>
      <c r="Q162" s="18"/>
      <c r="R162" s="18"/>
      <c r="S162" s="18"/>
      <c r="T162" s="18"/>
      <c r="U162" s="18"/>
      <c r="V162" s="18"/>
      <c r="W162" s="18"/>
      <c r="X162" s="18"/>
      <c r="Y162" s="18"/>
      <c r="Z162" s="18"/>
      <c r="AA162" s="18"/>
      <c r="AB162" s="18"/>
    </row>
    <row r="163" spans="1:28" s="110" customFormat="1" ht="38.25">
      <c r="A163" s="21">
        <v>1</v>
      </c>
      <c r="B163" s="21" t="s">
        <v>33</v>
      </c>
      <c r="C163" s="43" t="s">
        <v>27</v>
      </c>
      <c r="D163" s="82" t="s">
        <v>501</v>
      </c>
      <c r="E163" s="47"/>
      <c r="F163" s="47"/>
      <c r="G163" s="16"/>
      <c r="H163" s="17"/>
      <c r="I163" s="17"/>
      <c r="J163" s="17"/>
      <c r="K163" s="17"/>
      <c r="L163" s="16"/>
      <c r="M163" s="16"/>
      <c r="N163" s="16"/>
      <c r="O163" s="28">
        <f t="shared" si="16"/>
        <v>0</v>
      </c>
      <c r="P163" s="18"/>
      <c r="Q163" s="18"/>
      <c r="R163" s="18"/>
      <c r="S163" s="18"/>
      <c r="T163" s="18"/>
      <c r="U163" s="18"/>
      <c r="V163" s="18"/>
      <c r="W163" s="18"/>
      <c r="X163" s="18"/>
      <c r="Y163" s="18"/>
      <c r="Z163" s="18"/>
      <c r="AA163" s="18"/>
      <c r="AB163" s="18"/>
    </row>
    <row r="164" spans="1:28" s="110" customFormat="1" ht="25.5">
      <c r="A164" s="21">
        <v>1</v>
      </c>
      <c r="B164" s="21" t="s">
        <v>506</v>
      </c>
      <c r="C164" s="43" t="s">
        <v>27</v>
      </c>
      <c r="D164" s="82" t="s">
        <v>502</v>
      </c>
      <c r="E164" s="47"/>
      <c r="F164" s="47"/>
      <c r="G164" s="16"/>
      <c r="H164" s="17"/>
      <c r="I164" s="17"/>
      <c r="J164" s="22"/>
      <c r="K164" s="22"/>
      <c r="L164" s="16"/>
      <c r="M164" s="16"/>
      <c r="N164" s="16"/>
      <c r="O164" s="28">
        <f t="shared" si="16"/>
        <v>0</v>
      </c>
      <c r="P164" s="18"/>
      <c r="Q164" s="18"/>
      <c r="R164" s="18"/>
      <c r="S164" s="18"/>
      <c r="T164" s="18"/>
      <c r="U164" s="18"/>
      <c r="V164" s="18"/>
      <c r="W164" s="18"/>
      <c r="X164" s="18"/>
      <c r="Y164" s="18"/>
      <c r="Z164" s="18"/>
      <c r="AA164" s="18"/>
      <c r="AB164" s="18"/>
    </row>
    <row r="165" spans="1:28" s="110" customFormat="1" ht="25.5">
      <c r="A165" s="21">
        <v>1</v>
      </c>
      <c r="B165" s="21" t="s">
        <v>35</v>
      </c>
      <c r="C165" s="43" t="s">
        <v>27</v>
      </c>
      <c r="D165" s="82" t="s">
        <v>503</v>
      </c>
      <c r="E165" s="47"/>
      <c r="F165" s="47"/>
      <c r="G165" s="16"/>
      <c r="H165" s="17"/>
      <c r="I165" s="17"/>
      <c r="J165" s="22"/>
      <c r="K165" s="22"/>
      <c r="L165" s="16"/>
      <c r="M165" s="16"/>
      <c r="N165" s="16"/>
      <c r="O165" s="28">
        <f t="shared" si="16"/>
        <v>0</v>
      </c>
      <c r="P165" s="18"/>
      <c r="Q165" s="18"/>
      <c r="R165" s="18"/>
      <c r="S165" s="18"/>
      <c r="T165" s="18"/>
      <c r="U165" s="18"/>
      <c r="V165" s="18"/>
      <c r="W165" s="18"/>
      <c r="X165" s="18"/>
      <c r="Y165" s="18"/>
      <c r="Z165" s="18"/>
      <c r="AA165" s="18"/>
      <c r="AB165" s="18"/>
    </row>
    <row r="166" spans="1:28" s="121" customFormat="1" ht="11.25">
      <c r="A166" s="57"/>
      <c r="B166" s="57"/>
      <c r="C166" s="43"/>
      <c r="D166" s="12" t="s">
        <v>5</v>
      </c>
      <c r="E166" s="46">
        <f>SUM(E167:E177)</f>
        <v>102664.83516483517</v>
      </c>
      <c r="F166" s="46">
        <f aca="true" t="shared" si="17" ref="F166:O166">SUM(F167:F177)</f>
        <v>458295.177045177</v>
      </c>
      <c r="G166" s="46">
        <f t="shared" si="17"/>
        <v>383333.3333333333</v>
      </c>
      <c r="H166" s="46">
        <f t="shared" si="17"/>
        <v>0</v>
      </c>
      <c r="I166" s="46">
        <f t="shared" si="17"/>
        <v>0</v>
      </c>
      <c r="J166" s="46">
        <f t="shared" si="17"/>
        <v>1138888.888888889</v>
      </c>
      <c r="K166" s="46">
        <f t="shared" si="17"/>
        <v>675824.1758241758</v>
      </c>
      <c r="L166" s="46">
        <f t="shared" si="17"/>
        <v>0</v>
      </c>
      <c r="M166" s="46">
        <f t="shared" si="17"/>
        <v>800993.5897435897</v>
      </c>
      <c r="N166" s="46">
        <f t="shared" si="17"/>
        <v>0</v>
      </c>
      <c r="O166" s="46">
        <f t="shared" si="17"/>
        <v>3560000</v>
      </c>
      <c r="P166" s="125"/>
      <c r="Q166" s="125"/>
      <c r="R166" s="125"/>
      <c r="S166" s="125"/>
      <c r="T166" s="18"/>
      <c r="U166" s="18"/>
      <c r="V166" s="18"/>
      <c r="W166" s="18"/>
      <c r="X166" s="18"/>
      <c r="Y166" s="18"/>
      <c r="Z166" s="18"/>
      <c r="AA166" s="18"/>
      <c r="AB166" s="18"/>
    </row>
    <row r="167" spans="1:28" s="110" customFormat="1" ht="25.5">
      <c r="A167" s="21">
        <v>1</v>
      </c>
      <c r="B167" s="21" t="s">
        <v>544</v>
      </c>
      <c r="C167" s="29" t="s">
        <v>28</v>
      </c>
      <c r="D167" s="82" t="s">
        <v>487</v>
      </c>
      <c r="E167" s="86">
        <v>0</v>
      </c>
      <c r="F167" s="86">
        <v>0</v>
      </c>
      <c r="G167" s="86">
        <v>50000</v>
      </c>
      <c r="H167" s="35"/>
      <c r="I167" s="35"/>
      <c r="J167" s="86">
        <v>0</v>
      </c>
      <c r="K167" s="35"/>
      <c r="L167" s="35"/>
      <c r="M167" s="86">
        <v>0</v>
      </c>
      <c r="N167" s="86"/>
      <c r="O167" s="28">
        <f aca="true" t="shared" si="18" ref="O167:O177">SUM(E167:M167)</f>
        <v>50000</v>
      </c>
      <c r="P167" s="18"/>
      <c r="Q167" s="18"/>
      <c r="R167" s="18"/>
      <c r="S167" s="18"/>
      <c r="T167" s="18"/>
      <c r="U167" s="18"/>
      <c r="V167" s="18"/>
      <c r="W167" s="18"/>
      <c r="X167" s="18"/>
      <c r="Y167" s="18"/>
      <c r="Z167" s="18"/>
      <c r="AA167" s="18"/>
      <c r="AB167" s="18"/>
    </row>
    <row r="168" spans="1:28" s="110" customFormat="1" ht="71.25" customHeight="1">
      <c r="A168" s="21">
        <v>1</v>
      </c>
      <c r="B168" s="21" t="s">
        <v>545</v>
      </c>
      <c r="C168" s="29" t="s">
        <v>28</v>
      </c>
      <c r="D168" s="96" t="s">
        <v>488</v>
      </c>
      <c r="E168" s="86">
        <v>35164.83516483517</v>
      </c>
      <c r="F168" s="86">
        <v>65934.06593406593</v>
      </c>
      <c r="G168" s="86">
        <v>0</v>
      </c>
      <c r="H168" s="35">
        <v>0</v>
      </c>
      <c r="I168" s="35">
        <v>0</v>
      </c>
      <c r="J168" s="86">
        <v>0</v>
      </c>
      <c r="K168" s="86">
        <v>175824.17582417585</v>
      </c>
      <c r="L168" s="35">
        <v>0</v>
      </c>
      <c r="M168" s="86">
        <v>123076.92307692309</v>
      </c>
      <c r="N168" s="86"/>
      <c r="O168" s="28">
        <f t="shared" si="18"/>
        <v>400000</v>
      </c>
      <c r="P168" s="18"/>
      <c r="Q168" s="18"/>
      <c r="R168" s="18"/>
      <c r="S168" s="18"/>
      <c r="T168" s="18"/>
      <c r="U168" s="18"/>
      <c r="V168" s="18"/>
      <c r="W168" s="18"/>
      <c r="X168" s="18"/>
      <c r="Y168" s="18"/>
      <c r="Z168" s="18"/>
      <c r="AA168" s="18"/>
      <c r="AB168" s="18"/>
    </row>
    <row r="169" spans="1:28" s="110" customFormat="1" ht="39.75" customHeight="1">
      <c r="A169" s="21">
        <v>1</v>
      </c>
      <c r="B169" s="21" t="s">
        <v>546</v>
      </c>
      <c r="C169" s="29" t="s">
        <v>28</v>
      </c>
      <c r="D169" s="82" t="s">
        <v>489</v>
      </c>
      <c r="E169" s="86">
        <v>0</v>
      </c>
      <c r="F169" s="86">
        <v>111111.11111111111</v>
      </c>
      <c r="G169" s="86">
        <v>333333.3333333333</v>
      </c>
      <c r="H169" s="35"/>
      <c r="I169" s="35"/>
      <c r="J169" s="86">
        <v>888888.8888888889</v>
      </c>
      <c r="K169" s="35"/>
      <c r="L169" s="35"/>
      <c r="M169" s="86">
        <v>666666.6666666666</v>
      </c>
      <c r="N169" s="86"/>
      <c r="O169" s="28">
        <f t="shared" si="18"/>
        <v>2000000</v>
      </c>
      <c r="P169" s="18"/>
      <c r="Q169" s="18"/>
      <c r="R169" s="18"/>
      <c r="S169" s="18"/>
      <c r="T169" s="18"/>
      <c r="U169" s="18"/>
      <c r="V169" s="18"/>
      <c r="W169" s="18"/>
      <c r="X169" s="18"/>
      <c r="Y169" s="18"/>
      <c r="Z169" s="18"/>
      <c r="AA169" s="18"/>
      <c r="AB169" s="18"/>
    </row>
    <row r="170" spans="1:28" s="110" customFormat="1" ht="12.75">
      <c r="A170" s="21">
        <v>1</v>
      </c>
      <c r="B170" s="21" t="s">
        <v>547</v>
      </c>
      <c r="C170" s="29" t="s">
        <v>28</v>
      </c>
      <c r="D170" s="82" t="s">
        <v>490</v>
      </c>
      <c r="E170" s="86">
        <v>0</v>
      </c>
      <c r="F170" s="86">
        <v>250000</v>
      </c>
      <c r="G170" s="86">
        <v>0</v>
      </c>
      <c r="H170" s="35"/>
      <c r="I170" s="35"/>
      <c r="J170" s="86">
        <v>250000</v>
      </c>
      <c r="K170" s="86">
        <v>500000</v>
      </c>
      <c r="L170" s="35"/>
      <c r="M170" s="86">
        <v>0</v>
      </c>
      <c r="N170" s="86"/>
      <c r="O170" s="28">
        <f t="shared" si="18"/>
        <v>1000000</v>
      </c>
      <c r="P170" s="18"/>
      <c r="Q170" s="18"/>
      <c r="R170" s="18"/>
      <c r="S170" s="18"/>
      <c r="T170" s="18"/>
      <c r="U170" s="18"/>
      <c r="V170" s="18"/>
      <c r="W170" s="18"/>
      <c r="X170" s="18"/>
      <c r="Y170" s="18"/>
      <c r="Z170" s="18"/>
      <c r="AA170" s="18"/>
      <c r="AB170" s="18"/>
    </row>
    <row r="171" spans="1:28" s="110" customFormat="1" ht="51">
      <c r="A171" s="21">
        <v>1</v>
      </c>
      <c r="B171" s="21" t="s">
        <v>548</v>
      </c>
      <c r="C171" s="29" t="s">
        <v>28</v>
      </c>
      <c r="D171" s="82" t="s">
        <v>491</v>
      </c>
      <c r="E171" s="86">
        <v>0</v>
      </c>
      <c r="F171" s="86">
        <v>25000</v>
      </c>
      <c r="G171" s="86">
        <v>0</v>
      </c>
      <c r="H171" s="35"/>
      <c r="I171" s="35"/>
      <c r="J171" s="86">
        <v>0</v>
      </c>
      <c r="K171" s="35"/>
      <c r="L171" s="35"/>
      <c r="M171" s="86">
        <v>0</v>
      </c>
      <c r="N171" s="86"/>
      <c r="O171" s="28">
        <f t="shared" si="18"/>
        <v>25000</v>
      </c>
      <c r="P171" s="18"/>
      <c r="Q171" s="18"/>
      <c r="R171" s="18"/>
      <c r="S171" s="18"/>
      <c r="T171" s="18"/>
      <c r="U171" s="18"/>
      <c r="V171" s="18"/>
      <c r="W171" s="18"/>
      <c r="X171" s="18"/>
      <c r="Y171" s="18"/>
      <c r="Z171" s="18"/>
      <c r="AA171" s="18"/>
      <c r="AB171" s="18"/>
    </row>
    <row r="172" spans="1:28" s="110" customFormat="1" ht="38.25">
      <c r="A172" s="21">
        <v>1</v>
      </c>
      <c r="B172" s="21" t="s">
        <v>549</v>
      </c>
      <c r="C172" s="29" t="s">
        <v>28</v>
      </c>
      <c r="D172" s="82" t="s">
        <v>492</v>
      </c>
      <c r="E172" s="86">
        <v>0</v>
      </c>
      <c r="F172" s="86">
        <v>0</v>
      </c>
      <c r="G172" s="86">
        <v>0</v>
      </c>
      <c r="H172" s="35"/>
      <c r="I172" s="35"/>
      <c r="J172" s="86">
        <v>0</v>
      </c>
      <c r="K172" s="35"/>
      <c r="L172" s="35"/>
      <c r="M172" s="86">
        <v>0</v>
      </c>
      <c r="N172" s="86"/>
      <c r="O172" s="28">
        <f t="shared" si="18"/>
        <v>0</v>
      </c>
      <c r="P172" s="18"/>
      <c r="Q172" s="18"/>
      <c r="R172" s="18"/>
      <c r="S172" s="18"/>
      <c r="T172" s="18"/>
      <c r="U172" s="18"/>
      <c r="V172" s="18"/>
      <c r="W172" s="18"/>
      <c r="X172" s="18"/>
      <c r="Y172" s="18"/>
      <c r="Z172" s="18"/>
      <c r="AA172" s="18"/>
      <c r="AB172" s="18"/>
    </row>
    <row r="173" spans="1:28" s="110" customFormat="1" ht="38.25">
      <c r="A173" s="21">
        <v>1</v>
      </c>
      <c r="B173" s="21" t="s">
        <v>550</v>
      </c>
      <c r="C173" s="29" t="s">
        <v>560</v>
      </c>
      <c r="D173" s="82" t="s">
        <v>493</v>
      </c>
      <c r="E173" s="86">
        <v>25000</v>
      </c>
      <c r="F173" s="86">
        <v>0</v>
      </c>
      <c r="G173" s="86">
        <v>0</v>
      </c>
      <c r="H173" s="35"/>
      <c r="I173" s="35"/>
      <c r="J173" s="86">
        <v>0</v>
      </c>
      <c r="K173" s="35"/>
      <c r="L173" s="35"/>
      <c r="M173" s="86">
        <v>0</v>
      </c>
      <c r="N173" s="86"/>
      <c r="O173" s="28">
        <f t="shared" si="18"/>
        <v>25000</v>
      </c>
      <c r="P173" s="18"/>
      <c r="Q173" s="18"/>
      <c r="R173" s="18"/>
      <c r="S173" s="18"/>
      <c r="T173" s="18"/>
      <c r="U173" s="18"/>
      <c r="V173" s="18"/>
      <c r="W173" s="18"/>
      <c r="X173" s="18"/>
      <c r="Y173" s="18"/>
      <c r="Z173" s="18"/>
      <c r="AA173" s="18"/>
      <c r="AB173" s="18"/>
    </row>
    <row r="174" spans="1:28" s="110" customFormat="1" ht="38.25">
      <c r="A174" s="21">
        <v>1</v>
      </c>
      <c r="B174" s="21" t="s">
        <v>551</v>
      </c>
      <c r="C174" s="29" t="s">
        <v>560</v>
      </c>
      <c r="D174" s="82" t="s">
        <v>494</v>
      </c>
      <c r="E174" s="86">
        <v>30000</v>
      </c>
      <c r="F174" s="86">
        <v>0</v>
      </c>
      <c r="G174" s="86">
        <v>0</v>
      </c>
      <c r="H174" s="35"/>
      <c r="I174" s="35"/>
      <c r="J174" s="86">
        <v>0</v>
      </c>
      <c r="K174" s="35"/>
      <c r="L174" s="35"/>
      <c r="M174" s="86">
        <v>0</v>
      </c>
      <c r="N174" s="86"/>
      <c r="O174" s="28">
        <f t="shared" si="18"/>
        <v>30000</v>
      </c>
      <c r="P174" s="18"/>
      <c r="Q174" s="18"/>
      <c r="R174" s="18"/>
      <c r="S174" s="18"/>
      <c r="T174" s="18"/>
      <c r="U174" s="18"/>
      <c r="V174" s="18"/>
      <c r="W174" s="18"/>
      <c r="X174" s="18"/>
      <c r="Y174" s="18"/>
      <c r="Z174" s="18"/>
      <c r="AA174" s="18"/>
      <c r="AB174" s="18"/>
    </row>
    <row r="175" spans="1:28" s="110" customFormat="1" ht="51">
      <c r="A175" s="21">
        <v>1</v>
      </c>
      <c r="B175" s="21" t="s">
        <v>552</v>
      </c>
      <c r="C175" s="29" t="s">
        <v>560</v>
      </c>
      <c r="D175" s="82" t="s">
        <v>495</v>
      </c>
      <c r="E175" s="86">
        <v>10000</v>
      </c>
      <c r="F175" s="86">
        <v>5000</v>
      </c>
      <c r="G175" s="86">
        <v>0</v>
      </c>
      <c r="H175" s="35"/>
      <c r="I175" s="35"/>
      <c r="J175" s="86">
        <v>0</v>
      </c>
      <c r="K175" s="35"/>
      <c r="L175" s="35"/>
      <c r="M175" s="86">
        <v>0</v>
      </c>
      <c r="N175" s="86"/>
      <c r="O175" s="28">
        <f t="shared" si="18"/>
        <v>15000</v>
      </c>
      <c r="P175" s="18"/>
      <c r="Q175" s="18"/>
      <c r="R175" s="18"/>
      <c r="S175" s="18"/>
      <c r="T175" s="18"/>
      <c r="U175" s="18"/>
      <c r="V175" s="18"/>
      <c r="W175" s="18"/>
      <c r="X175" s="18"/>
      <c r="Y175" s="18"/>
      <c r="Z175" s="18"/>
      <c r="AA175" s="18"/>
      <c r="AB175" s="18"/>
    </row>
    <row r="176" spans="1:28" s="110" customFormat="1" ht="25.5">
      <c r="A176" s="21">
        <v>1</v>
      </c>
      <c r="B176" s="21" t="s">
        <v>553</v>
      </c>
      <c r="C176" s="29" t="s">
        <v>560</v>
      </c>
      <c r="D176" s="82" t="s">
        <v>496</v>
      </c>
      <c r="E176" s="86">
        <v>2500</v>
      </c>
      <c r="F176" s="86">
        <v>1250</v>
      </c>
      <c r="G176" s="86">
        <v>0</v>
      </c>
      <c r="H176" s="35"/>
      <c r="I176" s="35"/>
      <c r="J176" s="86">
        <v>0</v>
      </c>
      <c r="K176" s="35"/>
      <c r="L176" s="35"/>
      <c r="M176" s="86">
        <v>11250</v>
      </c>
      <c r="N176" s="86"/>
      <c r="O176" s="28">
        <f t="shared" si="18"/>
        <v>15000</v>
      </c>
      <c r="P176" s="18"/>
      <c r="Q176" s="18"/>
      <c r="R176" s="18"/>
      <c r="S176" s="18"/>
      <c r="T176" s="18"/>
      <c r="U176" s="18"/>
      <c r="V176" s="18"/>
      <c r="W176" s="18"/>
      <c r="X176" s="18"/>
      <c r="Y176" s="18"/>
      <c r="Z176" s="18"/>
      <c r="AA176" s="18"/>
      <c r="AB176" s="18"/>
    </row>
    <row r="177" spans="1:28" s="110" customFormat="1" ht="26.25">
      <c r="A177" s="21">
        <v>1</v>
      </c>
      <c r="B177" s="21" t="s">
        <v>554</v>
      </c>
      <c r="C177" s="29" t="s">
        <v>560</v>
      </c>
      <c r="D177" s="82" t="s">
        <v>497</v>
      </c>
      <c r="E177" s="89">
        <v>0</v>
      </c>
      <c r="F177" s="89">
        <v>0</v>
      </c>
      <c r="G177" s="89">
        <v>0</v>
      </c>
      <c r="H177" s="35"/>
      <c r="I177" s="35"/>
      <c r="J177" s="89">
        <v>0</v>
      </c>
      <c r="K177" s="35"/>
      <c r="L177" s="35"/>
      <c r="M177" s="89">
        <v>0</v>
      </c>
      <c r="N177" s="89"/>
      <c r="O177" s="28">
        <f t="shared" si="18"/>
        <v>0</v>
      </c>
      <c r="P177" s="18"/>
      <c r="Q177" s="18"/>
      <c r="R177" s="18"/>
      <c r="S177" s="18"/>
      <c r="T177" s="18"/>
      <c r="U177" s="18"/>
      <c r="V177" s="18"/>
      <c r="W177" s="18"/>
      <c r="X177" s="18"/>
      <c r="Y177" s="18"/>
      <c r="Z177" s="18"/>
      <c r="AA177" s="18"/>
      <c r="AB177" s="18"/>
    </row>
    <row r="178" spans="1:28" s="121" customFormat="1" ht="11.25">
      <c r="A178" s="57"/>
      <c r="B178" s="57"/>
      <c r="C178" s="43"/>
      <c r="D178" s="12" t="s">
        <v>7</v>
      </c>
      <c r="E178" s="73">
        <f>SUM(E179:E202)</f>
        <v>332692.3076923077</v>
      </c>
      <c r="F178" s="73">
        <f aca="true" t="shared" si="19" ref="F178:O178">SUM(F179:F202)</f>
        <v>77257.69230769231</v>
      </c>
      <c r="G178" s="73">
        <f t="shared" si="19"/>
        <v>0</v>
      </c>
      <c r="H178" s="73">
        <f t="shared" si="19"/>
        <v>0</v>
      </c>
      <c r="I178" s="73">
        <f t="shared" si="19"/>
        <v>0</v>
      </c>
      <c r="J178" s="73">
        <f t="shared" si="19"/>
        <v>73750</v>
      </c>
      <c r="K178" s="73">
        <f t="shared" si="19"/>
        <v>12500</v>
      </c>
      <c r="L178" s="73">
        <f t="shared" si="19"/>
        <v>0</v>
      </c>
      <c r="M178" s="73">
        <f t="shared" si="19"/>
        <v>188750</v>
      </c>
      <c r="N178" s="73">
        <f t="shared" si="19"/>
        <v>0</v>
      </c>
      <c r="O178" s="73">
        <f t="shared" si="19"/>
        <v>684950</v>
      </c>
      <c r="P178" s="125"/>
      <c r="Q178" s="125"/>
      <c r="R178" s="125"/>
      <c r="S178" s="125"/>
      <c r="T178" s="18"/>
      <c r="U178" s="18"/>
      <c r="V178" s="18"/>
      <c r="W178" s="18"/>
      <c r="X178" s="18"/>
      <c r="Y178" s="18"/>
      <c r="Z178" s="18"/>
      <c r="AA178" s="18"/>
      <c r="AB178" s="18"/>
    </row>
    <row r="179" spans="1:28" s="110" customFormat="1" ht="25.5">
      <c r="A179" s="21">
        <v>4</v>
      </c>
      <c r="B179" s="21" t="s">
        <v>68</v>
      </c>
      <c r="C179" s="43" t="s">
        <v>25</v>
      </c>
      <c r="D179" s="82" t="s">
        <v>39</v>
      </c>
      <c r="E179" s="86">
        <v>25000</v>
      </c>
      <c r="F179" s="74">
        <v>0</v>
      </c>
      <c r="G179" s="79"/>
      <c r="H179" s="79"/>
      <c r="I179" s="78"/>
      <c r="J179" s="86">
        <v>3750</v>
      </c>
      <c r="K179" s="86"/>
      <c r="L179" s="78"/>
      <c r="M179" s="86">
        <v>21250</v>
      </c>
      <c r="N179" s="86"/>
      <c r="O179" s="28">
        <f aca="true" t="shared" si="20" ref="O179:O202">SUM(E179:M179)</f>
        <v>50000</v>
      </c>
      <c r="P179" s="18"/>
      <c r="Q179" s="18"/>
      <c r="R179" s="18"/>
      <c r="S179" s="18"/>
      <c r="T179" s="18"/>
      <c r="U179" s="18"/>
      <c r="V179" s="18"/>
      <c r="W179" s="18"/>
      <c r="X179" s="18"/>
      <c r="Y179" s="18"/>
      <c r="Z179" s="18"/>
      <c r="AA179" s="18"/>
      <c r="AB179" s="18"/>
    </row>
    <row r="180" spans="1:28" s="110" customFormat="1" ht="38.25">
      <c r="A180" s="21">
        <v>4</v>
      </c>
      <c r="B180" s="21" t="s">
        <v>69</v>
      </c>
      <c r="C180" s="43" t="s">
        <v>25</v>
      </c>
      <c r="D180" s="82" t="s">
        <v>40</v>
      </c>
      <c r="E180" s="74">
        <v>0</v>
      </c>
      <c r="F180" s="86">
        <v>12500</v>
      </c>
      <c r="G180" s="76">
        <v>0</v>
      </c>
      <c r="H180" s="76"/>
      <c r="I180" s="75">
        <v>0</v>
      </c>
      <c r="J180" s="75">
        <v>0</v>
      </c>
      <c r="K180" s="75"/>
      <c r="L180" s="75">
        <v>0</v>
      </c>
      <c r="M180" s="75">
        <v>0</v>
      </c>
      <c r="N180" s="75"/>
      <c r="O180" s="28">
        <f t="shared" si="20"/>
        <v>12500</v>
      </c>
      <c r="P180" s="18"/>
      <c r="Q180" s="18"/>
      <c r="R180" s="18"/>
      <c r="S180" s="18"/>
      <c r="T180" s="18"/>
      <c r="U180" s="18"/>
      <c r="V180" s="18"/>
      <c r="W180" s="18"/>
      <c r="X180" s="18"/>
      <c r="Y180" s="18"/>
      <c r="Z180" s="18"/>
      <c r="AA180" s="18"/>
      <c r="AB180" s="18"/>
    </row>
    <row r="181" spans="1:28" s="110" customFormat="1" ht="33" customHeight="1">
      <c r="A181" s="21">
        <v>4</v>
      </c>
      <c r="B181" s="21" t="s">
        <v>72</v>
      </c>
      <c r="C181" s="43" t="s">
        <v>25</v>
      </c>
      <c r="D181" s="82" t="s">
        <v>41</v>
      </c>
      <c r="E181" s="74">
        <v>0</v>
      </c>
      <c r="F181" s="86">
        <v>10000</v>
      </c>
      <c r="G181" s="76"/>
      <c r="H181" s="76"/>
      <c r="I181" s="75"/>
      <c r="J181" s="75"/>
      <c r="K181" s="75"/>
      <c r="L181" s="75"/>
      <c r="M181" s="75"/>
      <c r="N181" s="75"/>
      <c r="O181" s="28">
        <f t="shared" si="20"/>
        <v>10000</v>
      </c>
      <c r="P181" s="18"/>
      <c r="Q181" s="18"/>
      <c r="R181" s="18"/>
      <c r="S181" s="18"/>
      <c r="T181" s="18"/>
      <c r="U181" s="18"/>
      <c r="V181" s="18"/>
      <c r="W181" s="18"/>
      <c r="X181" s="18"/>
      <c r="Y181" s="18"/>
      <c r="Z181" s="18"/>
      <c r="AA181" s="18"/>
      <c r="AB181" s="18"/>
    </row>
    <row r="182" spans="1:28" s="110" customFormat="1" ht="42.75" customHeight="1">
      <c r="A182" s="21">
        <v>4</v>
      </c>
      <c r="B182" s="21" t="s">
        <v>73</v>
      </c>
      <c r="C182" s="16" t="s">
        <v>25</v>
      </c>
      <c r="D182" s="82" t="s">
        <v>42</v>
      </c>
      <c r="E182" s="80"/>
      <c r="F182" s="86">
        <v>16250</v>
      </c>
      <c r="G182" s="75"/>
      <c r="H182" s="75"/>
      <c r="I182" s="69"/>
      <c r="J182" s="75"/>
      <c r="K182" s="75"/>
      <c r="L182" s="75"/>
      <c r="M182" s="81"/>
      <c r="N182" s="81"/>
      <c r="O182" s="28">
        <f t="shared" si="20"/>
        <v>16250</v>
      </c>
      <c r="P182" s="28"/>
      <c r="Q182" s="28"/>
      <c r="R182" s="28"/>
      <c r="S182" s="28"/>
      <c r="T182" s="28"/>
      <c r="U182" s="28"/>
      <c r="V182" s="28"/>
      <c r="W182" s="28"/>
      <c r="X182" s="28"/>
      <c r="Y182" s="28"/>
      <c r="Z182" s="28"/>
      <c r="AA182" s="28"/>
      <c r="AB182" s="28"/>
    </row>
    <row r="183" spans="1:28" s="128" customFormat="1" ht="51.75" customHeight="1">
      <c r="A183" s="21">
        <v>4</v>
      </c>
      <c r="B183" s="21" t="s">
        <v>74</v>
      </c>
      <c r="C183" s="16" t="s">
        <v>25</v>
      </c>
      <c r="D183" s="82" t="s">
        <v>43</v>
      </c>
      <c r="E183" s="80"/>
      <c r="F183" s="86">
        <v>1200</v>
      </c>
      <c r="G183" s="75"/>
      <c r="H183" s="75"/>
      <c r="I183" s="69"/>
      <c r="J183" s="75"/>
      <c r="K183" s="75"/>
      <c r="L183" s="75"/>
      <c r="M183" s="81"/>
      <c r="N183" s="81"/>
      <c r="O183" s="28">
        <f t="shared" si="20"/>
        <v>1200</v>
      </c>
      <c r="P183" s="127"/>
      <c r="Q183" s="127"/>
      <c r="R183" s="127"/>
      <c r="S183" s="127"/>
      <c r="T183" s="127"/>
      <c r="U183" s="127"/>
      <c r="V183" s="127"/>
      <c r="W183" s="127"/>
      <c r="X183" s="127"/>
      <c r="Y183" s="127"/>
      <c r="Z183" s="127"/>
      <c r="AA183" s="127"/>
      <c r="AB183" s="127"/>
    </row>
    <row r="184" spans="1:28" s="110" customFormat="1" ht="54.75" customHeight="1">
      <c r="A184" s="21">
        <v>4</v>
      </c>
      <c r="B184" s="21" t="s">
        <v>75</v>
      </c>
      <c r="C184" s="16" t="s">
        <v>25</v>
      </c>
      <c r="D184" s="82" t="s">
        <v>44</v>
      </c>
      <c r="E184" s="86">
        <v>2500</v>
      </c>
      <c r="F184" s="86">
        <v>2500</v>
      </c>
      <c r="G184" s="75"/>
      <c r="H184" s="75"/>
      <c r="I184" s="69"/>
      <c r="J184" s="75"/>
      <c r="K184" s="75"/>
      <c r="L184" s="75"/>
      <c r="M184" s="81"/>
      <c r="N184" s="81"/>
      <c r="O184" s="28">
        <f t="shared" si="20"/>
        <v>5000</v>
      </c>
      <c r="P184" s="28"/>
      <c r="Q184" s="28"/>
      <c r="R184" s="28"/>
      <c r="S184" s="28"/>
      <c r="T184" s="28"/>
      <c r="U184" s="28"/>
      <c r="V184" s="28"/>
      <c r="W184" s="28"/>
      <c r="X184" s="28"/>
      <c r="Y184" s="28"/>
      <c r="Z184" s="28"/>
      <c r="AA184" s="28"/>
      <c r="AB184" s="28"/>
    </row>
    <row r="185" spans="1:28" s="110" customFormat="1" ht="51">
      <c r="A185" s="21">
        <v>4</v>
      </c>
      <c r="B185" s="21" t="s">
        <v>76</v>
      </c>
      <c r="C185" s="16" t="s">
        <v>25</v>
      </c>
      <c r="D185" s="82" t="s">
        <v>45</v>
      </c>
      <c r="E185" s="86">
        <v>25000</v>
      </c>
      <c r="F185" s="80"/>
      <c r="G185" s="75"/>
      <c r="H185" s="75"/>
      <c r="I185" s="69"/>
      <c r="J185" s="75"/>
      <c r="K185" s="75"/>
      <c r="L185" s="75"/>
      <c r="M185" s="86">
        <v>25000</v>
      </c>
      <c r="N185" s="86"/>
      <c r="O185" s="28">
        <f t="shared" si="20"/>
        <v>50000</v>
      </c>
      <c r="P185" s="28"/>
      <c r="Q185" s="28"/>
      <c r="R185" s="28"/>
      <c r="S185" s="28"/>
      <c r="T185" s="28"/>
      <c r="U185" s="28"/>
      <c r="V185" s="28"/>
      <c r="W185" s="28"/>
      <c r="X185" s="28"/>
      <c r="Y185" s="28"/>
      <c r="Z185" s="28"/>
      <c r="AA185" s="28"/>
      <c r="AB185" s="28"/>
    </row>
    <row r="186" spans="1:28" s="110" customFormat="1" ht="25.5">
      <c r="A186" s="21">
        <v>4</v>
      </c>
      <c r="B186" s="21" t="s">
        <v>77</v>
      </c>
      <c r="C186" s="16" t="s">
        <v>25</v>
      </c>
      <c r="D186" s="82" t="s">
        <v>46</v>
      </c>
      <c r="E186" s="86">
        <v>15000</v>
      </c>
      <c r="F186" s="86">
        <v>10000</v>
      </c>
      <c r="G186" s="75"/>
      <c r="H186" s="75"/>
      <c r="I186" s="69"/>
      <c r="J186" s="75"/>
      <c r="K186" s="75"/>
      <c r="L186" s="75"/>
      <c r="M186" s="81"/>
      <c r="N186" s="81"/>
      <c r="O186" s="28">
        <f t="shared" si="20"/>
        <v>25000</v>
      </c>
      <c r="P186" s="28"/>
      <c r="Q186" s="28"/>
      <c r="R186" s="28"/>
      <c r="S186" s="28"/>
      <c r="T186" s="28"/>
      <c r="U186" s="28"/>
      <c r="V186" s="28"/>
      <c r="W186" s="28"/>
      <c r="X186" s="28"/>
      <c r="Y186" s="28"/>
      <c r="Z186" s="28"/>
      <c r="AA186" s="28"/>
      <c r="AB186" s="28"/>
    </row>
    <row r="187" spans="1:28" s="110" customFormat="1" ht="25.5">
      <c r="A187" s="21">
        <v>4</v>
      </c>
      <c r="B187" s="21"/>
      <c r="C187" s="16" t="s">
        <v>25</v>
      </c>
      <c r="D187" s="83" t="s">
        <v>47</v>
      </c>
      <c r="E187" s="86">
        <v>5000</v>
      </c>
      <c r="F187" s="86">
        <v>5000</v>
      </c>
      <c r="G187" s="75"/>
      <c r="H187" s="75"/>
      <c r="I187" s="69"/>
      <c r="J187" s="75"/>
      <c r="K187" s="75"/>
      <c r="L187" s="75"/>
      <c r="M187" s="81"/>
      <c r="N187" s="81"/>
      <c r="O187" s="28">
        <f t="shared" si="20"/>
        <v>10000</v>
      </c>
      <c r="P187" s="28"/>
      <c r="Q187" s="28"/>
      <c r="R187" s="28"/>
      <c r="S187" s="28"/>
      <c r="T187" s="28"/>
      <c r="U187" s="28"/>
      <c r="V187" s="28"/>
      <c r="W187" s="28"/>
      <c r="X187" s="28"/>
      <c r="Y187" s="28"/>
      <c r="Z187" s="28"/>
      <c r="AA187" s="28"/>
      <c r="AB187" s="28"/>
    </row>
    <row r="188" spans="1:28" s="110" customFormat="1" ht="25.5">
      <c r="A188" s="21">
        <v>4</v>
      </c>
      <c r="B188" s="21"/>
      <c r="C188" s="16" t="s">
        <v>25</v>
      </c>
      <c r="D188" s="82" t="s">
        <v>48</v>
      </c>
      <c r="E188" s="86">
        <v>10000</v>
      </c>
      <c r="F188" s="86">
        <v>10000</v>
      </c>
      <c r="G188" s="75"/>
      <c r="H188" s="75"/>
      <c r="I188" s="69"/>
      <c r="J188" s="75"/>
      <c r="K188" s="75"/>
      <c r="L188" s="75"/>
      <c r="M188" s="81"/>
      <c r="N188" s="81"/>
      <c r="O188" s="28">
        <f t="shared" si="20"/>
        <v>20000</v>
      </c>
      <c r="P188" s="28"/>
      <c r="Q188" s="28"/>
      <c r="R188" s="28"/>
      <c r="S188" s="28"/>
      <c r="T188" s="28"/>
      <c r="U188" s="28"/>
      <c r="V188" s="28"/>
      <c r="W188" s="28"/>
      <c r="X188" s="28"/>
      <c r="Y188" s="28"/>
      <c r="Z188" s="28"/>
      <c r="AA188" s="28"/>
      <c r="AB188" s="28"/>
    </row>
    <row r="189" spans="1:28" s="110" customFormat="1" ht="18.75" customHeight="1">
      <c r="A189" s="21">
        <v>4</v>
      </c>
      <c r="B189" s="21" t="s">
        <v>78</v>
      </c>
      <c r="C189" s="16" t="s">
        <v>25</v>
      </c>
      <c r="D189" s="82" t="s">
        <v>49</v>
      </c>
      <c r="E189" s="86">
        <v>10000</v>
      </c>
      <c r="F189" s="80"/>
      <c r="G189" s="75"/>
      <c r="H189" s="75"/>
      <c r="I189" s="69"/>
      <c r="J189" s="75"/>
      <c r="K189" s="75"/>
      <c r="L189" s="75"/>
      <c r="M189" s="81"/>
      <c r="N189" s="81"/>
      <c r="O189" s="28">
        <f t="shared" si="20"/>
        <v>10000</v>
      </c>
      <c r="P189" s="28"/>
      <c r="Q189" s="28"/>
      <c r="R189" s="28"/>
      <c r="S189" s="28"/>
      <c r="T189" s="28"/>
      <c r="U189" s="28"/>
      <c r="V189" s="28"/>
      <c r="W189" s="28"/>
      <c r="X189" s="28"/>
      <c r="Y189" s="28"/>
      <c r="Z189" s="28"/>
      <c r="AA189" s="28"/>
      <c r="AB189" s="28"/>
    </row>
    <row r="190" spans="1:28" s="110" customFormat="1" ht="25.5">
      <c r="A190" s="21">
        <v>4</v>
      </c>
      <c r="B190" s="21" t="s">
        <v>79</v>
      </c>
      <c r="C190" s="16" t="s">
        <v>25</v>
      </c>
      <c r="D190" s="82" t="s">
        <v>50</v>
      </c>
      <c r="E190" s="80"/>
      <c r="F190" s="80"/>
      <c r="G190" s="75"/>
      <c r="H190" s="75"/>
      <c r="I190" s="69"/>
      <c r="J190" s="75"/>
      <c r="K190" s="75"/>
      <c r="L190" s="75"/>
      <c r="M190" s="81"/>
      <c r="N190" s="81"/>
      <c r="O190" s="28">
        <f t="shared" si="20"/>
        <v>0</v>
      </c>
      <c r="P190" s="28"/>
      <c r="Q190" s="28"/>
      <c r="R190" s="28"/>
      <c r="S190" s="28"/>
      <c r="T190" s="28"/>
      <c r="U190" s="28"/>
      <c r="V190" s="28"/>
      <c r="W190" s="28"/>
      <c r="X190" s="28"/>
      <c r="Y190" s="28"/>
      <c r="Z190" s="28"/>
      <c r="AA190" s="28"/>
      <c r="AB190" s="28"/>
    </row>
    <row r="191" spans="1:28" s="110" customFormat="1" ht="16.5" customHeight="1">
      <c r="A191" s="21">
        <v>4</v>
      </c>
      <c r="B191" s="21" t="s">
        <v>80</v>
      </c>
      <c r="C191" s="16" t="s">
        <v>25</v>
      </c>
      <c r="D191" s="82" t="s">
        <v>51</v>
      </c>
      <c r="E191" s="86">
        <v>7692.3076923076915</v>
      </c>
      <c r="F191" s="86">
        <v>2307.6923076923076</v>
      </c>
      <c r="G191" s="75"/>
      <c r="H191" s="75"/>
      <c r="I191" s="69"/>
      <c r="J191" s="75"/>
      <c r="K191" s="75"/>
      <c r="L191" s="75"/>
      <c r="M191" s="81"/>
      <c r="N191" s="81"/>
      <c r="O191" s="28">
        <f t="shared" si="20"/>
        <v>10000</v>
      </c>
      <c r="P191" s="28"/>
      <c r="Q191" s="28"/>
      <c r="R191" s="28"/>
      <c r="S191" s="28"/>
      <c r="T191" s="28"/>
      <c r="U191" s="28"/>
      <c r="V191" s="28"/>
      <c r="W191" s="28"/>
      <c r="X191" s="28"/>
      <c r="Y191" s="28"/>
      <c r="Z191" s="28"/>
      <c r="AA191" s="28"/>
      <c r="AB191" s="28"/>
    </row>
    <row r="192" spans="1:28" s="110" customFormat="1" ht="25.5">
      <c r="A192" s="21">
        <v>4</v>
      </c>
      <c r="B192" s="21" t="s">
        <v>81</v>
      </c>
      <c r="C192" s="16" t="s">
        <v>25</v>
      </c>
      <c r="D192" s="82" t="s">
        <v>52</v>
      </c>
      <c r="E192" s="80"/>
      <c r="F192" s="80"/>
      <c r="G192" s="75"/>
      <c r="H192" s="75"/>
      <c r="I192" s="69"/>
      <c r="J192" s="75"/>
      <c r="K192" s="75"/>
      <c r="L192" s="75"/>
      <c r="M192" s="81"/>
      <c r="N192" s="81"/>
      <c r="O192" s="28">
        <f t="shared" si="20"/>
        <v>0</v>
      </c>
      <c r="P192" s="28"/>
      <c r="Q192" s="28"/>
      <c r="R192" s="28"/>
      <c r="S192" s="28"/>
      <c r="T192" s="28"/>
      <c r="U192" s="28"/>
      <c r="V192" s="28"/>
      <c r="W192" s="28"/>
      <c r="X192" s="28"/>
      <c r="Y192" s="28"/>
      <c r="Z192" s="28"/>
      <c r="AA192" s="28"/>
      <c r="AB192" s="28"/>
    </row>
    <row r="193" spans="1:28" s="110" customFormat="1" ht="25.5">
      <c r="A193" s="21">
        <v>4</v>
      </c>
      <c r="B193" s="21" t="s">
        <v>82</v>
      </c>
      <c r="C193" s="16" t="s">
        <v>25</v>
      </c>
      <c r="D193" s="84" t="s">
        <v>53</v>
      </c>
      <c r="E193" s="86">
        <v>35000</v>
      </c>
      <c r="F193" s="80"/>
      <c r="G193" s="75"/>
      <c r="H193" s="75"/>
      <c r="I193" s="69"/>
      <c r="J193" s="75"/>
      <c r="K193" s="75"/>
      <c r="L193" s="75"/>
      <c r="M193" s="81"/>
      <c r="N193" s="81"/>
      <c r="O193" s="28">
        <f t="shared" si="20"/>
        <v>35000</v>
      </c>
      <c r="P193" s="28"/>
      <c r="Q193" s="28"/>
      <c r="R193" s="28"/>
      <c r="S193" s="28"/>
      <c r="T193" s="28"/>
      <c r="U193" s="28"/>
      <c r="V193" s="28"/>
      <c r="W193" s="28"/>
      <c r="X193" s="28"/>
      <c r="Y193" s="28"/>
      <c r="Z193" s="28"/>
      <c r="AA193" s="28"/>
      <c r="AB193" s="28"/>
    </row>
    <row r="194" spans="1:28" s="110" customFormat="1" ht="38.25">
      <c r="A194" s="21">
        <v>4</v>
      </c>
      <c r="B194" s="21" t="s">
        <v>82</v>
      </c>
      <c r="C194" s="16" t="s">
        <v>25</v>
      </c>
      <c r="D194" s="82" t="s">
        <v>54</v>
      </c>
      <c r="E194" s="86">
        <v>12500</v>
      </c>
      <c r="F194" s="80"/>
      <c r="G194" s="75"/>
      <c r="H194" s="75"/>
      <c r="I194" s="69"/>
      <c r="J194" s="86">
        <v>7500</v>
      </c>
      <c r="K194" s="86"/>
      <c r="L194" s="75"/>
      <c r="M194" s="81"/>
      <c r="N194" s="81"/>
      <c r="O194" s="28">
        <f t="shared" si="20"/>
        <v>20000</v>
      </c>
      <c r="P194" s="28"/>
      <c r="Q194" s="28"/>
      <c r="R194" s="28"/>
      <c r="S194" s="28"/>
      <c r="T194" s="28"/>
      <c r="U194" s="28"/>
      <c r="V194" s="28"/>
      <c r="W194" s="28"/>
      <c r="X194" s="28"/>
      <c r="Y194" s="28"/>
      <c r="Z194" s="28"/>
      <c r="AA194" s="28"/>
      <c r="AB194" s="28"/>
    </row>
    <row r="195" spans="1:28" s="110" customFormat="1" ht="25.5">
      <c r="A195" s="21">
        <v>4</v>
      </c>
      <c r="B195" s="21" t="s">
        <v>83</v>
      </c>
      <c r="C195" s="16" t="s">
        <v>25</v>
      </c>
      <c r="D195" s="82" t="s">
        <v>55</v>
      </c>
      <c r="E195" s="86">
        <v>25000</v>
      </c>
      <c r="F195" s="80"/>
      <c r="G195" s="75"/>
      <c r="H195" s="75"/>
      <c r="I195" s="69"/>
      <c r="J195" s="86">
        <v>50000</v>
      </c>
      <c r="K195" s="86"/>
      <c r="L195" s="75"/>
      <c r="M195" s="86">
        <v>25000</v>
      </c>
      <c r="N195" s="86"/>
      <c r="O195" s="28">
        <f t="shared" si="20"/>
        <v>100000</v>
      </c>
      <c r="P195" s="28"/>
      <c r="Q195" s="28"/>
      <c r="R195" s="28"/>
      <c r="S195" s="28"/>
      <c r="T195" s="28"/>
      <c r="U195" s="28"/>
      <c r="V195" s="28"/>
      <c r="W195" s="28"/>
      <c r="X195" s="28"/>
      <c r="Y195" s="28"/>
      <c r="Z195" s="28"/>
      <c r="AA195" s="28"/>
      <c r="AB195" s="28"/>
    </row>
    <row r="196" spans="1:28" s="110" customFormat="1" ht="25.5">
      <c r="A196" s="21">
        <v>4</v>
      </c>
      <c r="B196" s="21" t="s">
        <v>84</v>
      </c>
      <c r="C196" s="16" t="s">
        <v>25</v>
      </c>
      <c r="D196" s="82" t="s">
        <v>56</v>
      </c>
      <c r="E196" s="86">
        <v>25000</v>
      </c>
      <c r="F196" s="80"/>
      <c r="G196" s="75"/>
      <c r="H196" s="75"/>
      <c r="I196" s="69"/>
      <c r="J196" s="75"/>
      <c r="K196" s="75"/>
      <c r="L196" s="75"/>
      <c r="M196" s="86">
        <v>25000</v>
      </c>
      <c r="N196" s="86"/>
      <c r="O196" s="28">
        <f t="shared" si="20"/>
        <v>50000</v>
      </c>
      <c r="P196" s="28"/>
      <c r="Q196" s="28"/>
      <c r="R196" s="28"/>
      <c r="S196" s="28"/>
      <c r="T196" s="28"/>
      <c r="U196" s="28"/>
      <c r="V196" s="28"/>
      <c r="W196" s="28"/>
      <c r="X196" s="28"/>
      <c r="Y196" s="28"/>
      <c r="Z196" s="28"/>
      <c r="AA196" s="28"/>
      <c r="AB196" s="28"/>
    </row>
    <row r="197" spans="1:28" s="110" customFormat="1" ht="25.5">
      <c r="A197" s="21">
        <v>4</v>
      </c>
      <c r="B197" s="21" t="s">
        <v>85</v>
      </c>
      <c r="C197" s="16" t="s">
        <v>25</v>
      </c>
      <c r="D197" s="82" t="s">
        <v>57</v>
      </c>
      <c r="E197" s="86">
        <v>12500</v>
      </c>
      <c r="F197" s="80"/>
      <c r="G197" s="75"/>
      <c r="H197" s="75"/>
      <c r="I197" s="69"/>
      <c r="J197" s="86">
        <v>12500</v>
      </c>
      <c r="K197" s="86"/>
      <c r="L197" s="75"/>
      <c r="M197" s="86">
        <v>25000</v>
      </c>
      <c r="N197" s="86"/>
      <c r="O197" s="28">
        <f t="shared" si="20"/>
        <v>50000</v>
      </c>
      <c r="P197" s="28"/>
      <c r="Q197" s="28"/>
      <c r="R197" s="28"/>
      <c r="S197" s="28"/>
      <c r="T197" s="28"/>
      <c r="U197" s="28"/>
      <c r="V197" s="28"/>
      <c r="W197" s="28"/>
      <c r="X197" s="28"/>
      <c r="Y197" s="28"/>
      <c r="Z197" s="28"/>
      <c r="AA197" s="28"/>
      <c r="AB197" s="28"/>
    </row>
    <row r="198" spans="1:28" s="110" customFormat="1" ht="25.5">
      <c r="A198" s="21">
        <v>4</v>
      </c>
      <c r="B198" s="21" t="s">
        <v>86</v>
      </c>
      <c r="C198" s="16" t="s">
        <v>25</v>
      </c>
      <c r="D198" s="82" t="s">
        <v>58</v>
      </c>
      <c r="E198" s="80"/>
      <c r="F198" s="80"/>
      <c r="G198" s="75"/>
      <c r="H198" s="75"/>
      <c r="I198" s="69"/>
      <c r="J198" s="75"/>
      <c r="K198" s="75"/>
      <c r="L198" s="75"/>
      <c r="M198" s="81"/>
      <c r="N198" s="81"/>
      <c r="O198" s="28">
        <f t="shared" si="20"/>
        <v>0</v>
      </c>
      <c r="P198" s="28"/>
      <c r="Q198" s="28"/>
      <c r="R198" s="28"/>
      <c r="S198" s="28"/>
      <c r="T198" s="28"/>
      <c r="U198" s="28"/>
      <c r="V198" s="28"/>
      <c r="W198" s="28"/>
      <c r="X198" s="28"/>
      <c r="Y198" s="28"/>
      <c r="Z198" s="28"/>
      <c r="AA198" s="28"/>
      <c r="AB198" s="28"/>
    </row>
    <row r="199" spans="1:28" s="110" customFormat="1" ht="38.25">
      <c r="A199" s="21">
        <v>4</v>
      </c>
      <c r="B199" s="21" t="s">
        <v>87</v>
      </c>
      <c r="C199" s="16" t="s">
        <v>25</v>
      </c>
      <c r="D199" s="82" t="s">
        <v>59</v>
      </c>
      <c r="E199" s="86">
        <v>2500</v>
      </c>
      <c r="F199" s="86">
        <v>2500</v>
      </c>
      <c r="G199" s="75"/>
      <c r="H199" s="75"/>
      <c r="I199" s="69"/>
      <c r="J199" s="75"/>
      <c r="K199" s="75"/>
      <c r="L199" s="75"/>
      <c r="M199" s="86">
        <v>5000</v>
      </c>
      <c r="N199" s="86"/>
      <c r="O199" s="28">
        <f t="shared" si="20"/>
        <v>10000</v>
      </c>
      <c r="P199" s="28"/>
      <c r="Q199" s="28"/>
      <c r="R199" s="28"/>
      <c r="S199" s="28"/>
      <c r="T199" s="28"/>
      <c r="U199" s="28"/>
      <c r="V199" s="28"/>
      <c r="W199" s="28"/>
      <c r="X199" s="28"/>
      <c r="Y199" s="28"/>
      <c r="Z199" s="28"/>
      <c r="AA199" s="28"/>
      <c r="AB199" s="28"/>
    </row>
    <row r="200" spans="1:28" s="110" customFormat="1" ht="38.25">
      <c r="A200" s="21">
        <v>4</v>
      </c>
      <c r="B200" s="21" t="s">
        <v>88</v>
      </c>
      <c r="C200" s="16" t="s">
        <v>25</v>
      </c>
      <c r="D200" s="82" t="s">
        <v>60</v>
      </c>
      <c r="E200" s="86">
        <v>7500</v>
      </c>
      <c r="F200" s="86">
        <v>5000</v>
      </c>
      <c r="G200" s="75"/>
      <c r="H200" s="75"/>
      <c r="I200" s="69"/>
      <c r="J200" s="75"/>
      <c r="K200" s="85">
        <v>12500</v>
      </c>
      <c r="L200" s="86"/>
      <c r="M200" s="81"/>
      <c r="N200" s="81"/>
      <c r="O200" s="28">
        <f t="shared" si="20"/>
        <v>25000</v>
      </c>
      <c r="P200" s="28"/>
      <c r="Q200" s="28"/>
      <c r="R200" s="28"/>
      <c r="S200" s="28"/>
      <c r="T200" s="28"/>
      <c r="U200" s="28"/>
      <c r="V200" s="28"/>
      <c r="W200" s="28"/>
      <c r="X200" s="28"/>
      <c r="Y200" s="28"/>
      <c r="Z200" s="28"/>
      <c r="AA200" s="28"/>
      <c r="AB200" s="28"/>
    </row>
    <row r="201" spans="1:28" s="110" customFormat="1" ht="25.5">
      <c r="A201" s="21">
        <v>4</v>
      </c>
      <c r="B201" s="21" t="s">
        <v>89</v>
      </c>
      <c r="C201" s="16" t="s">
        <v>25</v>
      </c>
      <c r="D201" s="82" t="s">
        <v>61</v>
      </c>
      <c r="E201" s="86">
        <v>100000</v>
      </c>
      <c r="F201" s="80"/>
      <c r="G201" s="75"/>
      <c r="H201" s="75"/>
      <c r="I201" s="69"/>
      <c r="J201" s="75"/>
      <c r="K201" s="75"/>
      <c r="L201" s="75"/>
      <c r="M201" s="81"/>
      <c r="N201" s="81"/>
      <c r="O201" s="28">
        <f t="shared" si="20"/>
        <v>100000</v>
      </c>
      <c r="P201" s="28"/>
      <c r="Q201" s="28"/>
      <c r="R201" s="28"/>
      <c r="S201" s="28"/>
      <c r="T201" s="28"/>
      <c r="U201" s="28"/>
      <c r="V201" s="28"/>
      <c r="W201" s="28"/>
      <c r="X201" s="28"/>
      <c r="Y201" s="28"/>
      <c r="Z201" s="28"/>
      <c r="AA201" s="28"/>
      <c r="AB201" s="28"/>
    </row>
    <row r="202" spans="1:28" s="110" customFormat="1" ht="26.25">
      <c r="A202" s="21">
        <v>4</v>
      </c>
      <c r="B202" s="21" t="s">
        <v>90</v>
      </c>
      <c r="C202" s="16" t="s">
        <v>25</v>
      </c>
      <c r="D202" s="82" t="s">
        <v>62</v>
      </c>
      <c r="E202" s="89">
        <v>12500</v>
      </c>
      <c r="F202" s="80"/>
      <c r="G202" s="75"/>
      <c r="H202" s="75"/>
      <c r="I202" s="69"/>
      <c r="J202" s="75"/>
      <c r="K202" s="75"/>
      <c r="L202" s="75"/>
      <c r="M202" s="89">
        <v>62500</v>
      </c>
      <c r="N202" s="89"/>
      <c r="O202" s="28">
        <f t="shared" si="20"/>
        <v>75000</v>
      </c>
      <c r="P202" s="28"/>
      <c r="Q202" s="28"/>
      <c r="R202" s="28"/>
      <c r="S202" s="28"/>
      <c r="T202" s="28"/>
      <c r="U202" s="28"/>
      <c r="V202" s="28"/>
      <c r="W202" s="28"/>
      <c r="X202" s="28"/>
      <c r="Y202" s="28"/>
      <c r="Z202" s="28"/>
      <c r="AA202" s="28"/>
      <c r="AB202" s="28"/>
    </row>
    <row r="203" spans="1:28" s="121" customFormat="1" ht="12.75">
      <c r="A203" s="57"/>
      <c r="B203" s="57"/>
      <c r="C203" s="19"/>
      <c r="D203" s="5" t="s">
        <v>6</v>
      </c>
      <c r="E203" s="73">
        <f aca="true" t="shared" si="21" ref="E203:O203">SUM(E204:E207)</f>
        <v>0</v>
      </c>
      <c r="F203" s="73">
        <f t="shared" si="21"/>
        <v>0</v>
      </c>
      <c r="G203" s="73">
        <f>SUM(G204:G207)</f>
        <v>414986.75</v>
      </c>
      <c r="H203" s="73">
        <f t="shared" si="21"/>
        <v>0</v>
      </c>
      <c r="I203" s="73">
        <f t="shared" si="21"/>
        <v>0</v>
      </c>
      <c r="J203" s="73">
        <f t="shared" si="21"/>
        <v>71431.025</v>
      </c>
      <c r="K203" s="73">
        <f>SUM(K204:K207)</f>
        <v>390479.5875</v>
      </c>
      <c r="L203" s="73">
        <f t="shared" si="21"/>
        <v>0</v>
      </c>
      <c r="M203" s="73">
        <f t="shared" si="21"/>
        <v>104219.35</v>
      </c>
      <c r="N203" s="73">
        <f t="shared" si="21"/>
        <v>0</v>
      </c>
      <c r="O203" s="73">
        <f t="shared" si="21"/>
        <v>981116.7125</v>
      </c>
      <c r="P203" s="125"/>
      <c r="Q203" s="125"/>
      <c r="R203" s="125"/>
      <c r="S203" s="125"/>
      <c r="T203" s="18"/>
      <c r="U203" s="18"/>
      <c r="V203" s="18"/>
      <c r="W203" s="18"/>
      <c r="X203" s="18"/>
      <c r="Y203" s="18"/>
      <c r="Z203" s="18"/>
      <c r="AA203" s="18"/>
      <c r="AB203" s="18"/>
    </row>
    <row r="204" spans="1:28" s="110" customFormat="1" ht="38.25">
      <c r="A204" s="21">
        <v>4</v>
      </c>
      <c r="B204" s="21" t="s">
        <v>91</v>
      </c>
      <c r="C204" s="16" t="s">
        <v>25</v>
      </c>
      <c r="D204" s="82" t="s">
        <v>63</v>
      </c>
      <c r="E204" s="74">
        <v>0</v>
      </c>
      <c r="F204" s="74">
        <v>0</v>
      </c>
      <c r="G204" s="86">
        <v>137810</v>
      </c>
      <c r="H204" s="86"/>
      <c r="I204" s="69">
        <v>0</v>
      </c>
      <c r="J204" s="75">
        <v>0</v>
      </c>
      <c r="K204" s="86">
        <v>390479.5875</v>
      </c>
      <c r="M204" s="75">
        <v>0</v>
      </c>
      <c r="N204" s="75"/>
      <c r="O204" s="28">
        <f>SUM(E204:M204)</f>
        <v>528289.5875</v>
      </c>
      <c r="P204" s="28"/>
      <c r="Q204" s="28"/>
      <c r="R204" s="28"/>
      <c r="S204" s="28"/>
      <c r="T204" s="28"/>
      <c r="U204" s="28"/>
      <c r="V204" s="28"/>
      <c r="W204" s="28"/>
      <c r="X204" s="28"/>
      <c r="Y204" s="28"/>
      <c r="Z204" s="28"/>
      <c r="AA204" s="28"/>
      <c r="AB204" s="28"/>
    </row>
    <row r="205" spans="1:28" s="110" customFormat="1" ht="25.5">
      <c r="A205" s="21">
        <v>4</v>
      </c>
      <c r="B205" s="21" t="s">
        <v>92</v>
      </c>
      <c r="C205" s="16" t="s">
        <v>25</v>
      </c>
      <c r="D205" s="82" t="s">
        <v>64</v>
      </c>
      <c r="E205" s="74">
        <v>0</v>
      </c>
      <c r="F205" s="74">
        <v>0</v>
      </c>
      <c r="G205" s="86">
        <v>62864.5</v>
      </c>
      <c r="H205" s="86"/>
      <c r="I205" s="69">
        <v>0</v>
      </c>
      <c r="J205" s="86">
        <v>71431.025</v>
      </c>
      <c r="K205" s="86"/>
      <c r="L205" s="75">
        <v>0</v>
      </c>
      <c r="M205" s="86">
        <v>104219.35</v>
      </c>
      <c r="N205" s="86"/>
      <c r="O205" s="28">
        <f>SUM(E205:M205)</f>
        <v>238514.875</v>
      </c>
      <c r="P205" s="28"/>
      <c r="Q205" s="28"/>
      <c r="R205" s="28"/>
      <c r="S205" s="28"/>
      <c r="T205" s="28"/>
      <c r="U205" s="28"/>
      <c r="V205" s="28"/>
      <c r="W205" s="28"/>
      <c r="X205" s="28"/>
      <c r="Y205" s="28"/>
      <c r="Z205" s="28"/>
      <c r="AA205" s="28"/>
      <c r="AB205" s="28"/>
    </row>
    <row r="206" spans="1:28" s="110" customFormat="1" ht="38.25">
      <c r="A206" s="21">
        <v>4</v>
      </c>
      <c r="B206" s="21" t="s">
        <v>67</v>
      </c>
      <c r="C206" s="16" t="s">
        <v>25</v>
      </c>
      <c r="D206" s="82" t="s">
        <v>65</v>
      </c>
      <c r="E206" s="74">
        <v>0</v>
      </c>
      <c r="F206" s="74">
        <v>0</v>
      </c>
      <c r="G206" s="86">
        <v>68863.5</v>
      </c>
      <c r="H206" s="86"/>
      <c r="I206" s="69">
        <v>0</v>
      </c>
      <c r="J206" s="75">
        <v>0</v>
      </c>
      <c r="K206" s="75"/>
      <c r="L206" s="75">
        <v>0</v>
      </c>
      <c r="M206" s="75">
        <v>0</v>
      </c>
      <c r="N206" s="75"/>
      <c r="O206" s="28">
        <f>SUM(E206:M206)</f>
        <v>68863.5</v>
      </c>
      <c r="P206" s="28"/>
      <c r="Q206" s="28"/>
      <c r="R206" s="28"/>
      <c r="S206" s="28"/>
      <c r="T206" s="28"/>
      <c r="U206" s="28"/>
      <c r="V206" s="28"/>
      <c r="W206" s="28"/>
      <c r="X206" s="28"/>
      <c r="Y206" s="28"/>
      <c r="Z206" s="28"/>
      <c r="AA206" s="28"/>
      <c r="AB206" s="28"/>
    </row>
    <row r="207" spans="1:28" s="110" customFormat="1" ht="15">
      <c r="A207" s="21">
        <v>4</v>
      </c>
      <c r="B207" s="21" t="s">
        <v>93</v>
      </c>
      <c r="C207" s="16" t="s">
        <v>25</v>
      </c>
      <c r="D207" s="82" t="s">
        <v>66</v>
      </c>
      <c r="E207" s="74">
        <v>0</v>
      </c>
      <c r="F207" s="74">
        <v>0</v>
      </c>
      <c r="G207" s="89">
        <v>145448.75</v>
      </c>
      <c r="H207" s="89"/>
      <c r="I207" s="69">
        <v>0</v>
      </c>
      <c r="J207" s="75">
        <v>0</v>
      </c>
      <c r="K207" s="75"/>
      <c r="L207" s="75">
        <v>0</v>
      </c>
      <c r="M207" s="75">
        <v>0</v>
      </c>
      <c r="N207" s="75"/>
      <c r="O207" s="28">
        <f>SUM(E207:M207)</f>
        <v>145448.75</v>
      </c>
      <c r="P207" s="28"/>
      <c r="Q207" s="28"/>
      <c r="R207" s="28"/>
      <c r="S207" s="28"/>
      <c r="T207" s="28"/>
      <c r="U207" s="28"/>
      <c r="V207" s="28"/>
      <c r="W207" s="28"/>
      <c r="X207" s="28"/>
      <c r="Y207" s="28"/>
      <c r="Z207" s="28"/>
      <c r="AA207" s="28"/>
      <c r="AB207" s="28"/>
    </row>
    <row r="208" spans="1:28" s="121" customFormat="1" ht="12.75">
      <c r="A208" s="57"/>
      <c r="B208" s="57"/>
      <c r="C208" s="19"/>
      <c r="D208" s="5" t="s">
        <v>11</v>
      </c>
      <c r="E208" s="46">
        <f aca="true" t="shared" si="22" ref="E208:O208">SUM(E209:E221)</f>
        <v>290000</v>
      </c>
      <c r="F208" s="46">
        <f t="shared" si="22"/>
        <v>30000</v>
      </c>
      <c r="G208" s="46">
        <f t="shared" si="22"/>
        <v>0</v>
      </c>
      <c r="H208" s="46">
        <f t="shared" si="22"/>
        <v>0</v>
      </c>
      <c r="I208" s="46">
        <f t="shared" si="22"/>
        <v>0</v>
      </c>
      <c r="J208" s="46">
        <f t="shared" si="22"/>
        <v>0</v>
      </c>
      <c r="K208" s="46">
        <f t="shared" si="22"/>
        <v>25000</v>
      </c>
      <c r="L208" s="46">
        <f t="shared" si="22"/>
        <v>0</v>
      </c>
      <c r="M208" s="46">
        <f t="shared" si="22"/>
        <v>0</v>
      </c>
      <c r="N208" s="46">
        <f t="shared" si="22"/>
        <v>0</v>
      </c>
      <c r="O208" s="46">
        <f t="shared" si="22"/>
        <v>345000</v>
      </c>
      <c r="P208" s="125"/>
      <c r="Q208" s="125"/>
      <c r="R208" s="125"/>
      <c r="S208" s="125"/>
      <c r="T208" s="18"/>
      <c r="U208" s="18"/>
      <c r="V208" s="18"/>
      <c r="W208" s="18"/>
      <c r="X208" s="18"/>
      <c r="Y208" s="18"/>
      <c r="Z208" s="18"/>
      <c r="AA208" s="18"/>
      <c r="AB208" s="18"/>
    </row>
    <row r="209" spans="1:28" s="110" customFormat="1" ht="25.5">
      <c r="A209" s="21">
        <v>2</v>
      </c>
      <c r="B209" s="21" t="s">
        <v>370</v>
      </c>
      <c r="C209" s="16" t="s">
        <v>26</v>
      </c>
      <c r="D209" s="82" t="s">
        <v>357</v>
      </c>
      <c r="E209" s="86">
        <v>5000</v>
      </c>
      <c r="F209" s="48">
        <v>0</v>
      </c>
      <c r="G209" s="35">
        <v>0</v>
      </c>
      <c r="H209" s="39">
        <v>0</v>
      </c>
      <c r="I209" s="39">
        <v>0</v>
      </c>
      <c r="J209" s="39">
        <v>0</v>
      </c>
      <c r="K209" s="39">
        <v>0</v>
      </c>
      <c r="L209" s="39">
        <v>0</v>
      </c>
      <c r="M209" s="35">
        <v>0</v>
      </c>
      <c r="N209" s="35"/>
      <c r="O209" s="28">
        <f aca="true" t="shared" si="23" ref="O209:O221">SUM(E209:M209)</f>
        <v>5000</v>
      </c>
      <c r="P209" s="18"/>
      <c r="Q209" s="18"/>
      <c r="R209" s="18"/>
      <c r="S209" s="18"/>
      <c r="T209" s="18"/>
      <c r="U209" s="18"/>
      <c r="V209" s="18"/>
      <c r="W209" s="18"/>
      <c r="X209" s="18"/>
      <c r="Y209" s="18"/>
      <c r="Z209" s="18"/>
      <c r="AA209" s="18"/>
      <c r="AB209" s="18"/>
    </row>
    <row r="210" spans="1:28" s="110" customFormat="1" ht="76.5">
      <c r="A210" s="21">
        <v>2</v>
      </c>
      <c r="B210" s="21" t="s">
        <v>371</v>
      </c>
      <c r="C210" s="16" t="s">
        <v>26</v>
      </c>
      <c r="D210" s="82" t="s">
        <v>358</v>
      </c>
      <c r="E210" s="86"/>
      <c r="F210" s="86">
        <v>15000</v>
      </c>
      <c r="G210" s="35">
        <v>0</v>
      </c>
      <c r="H210" s="13">
        <v>0</v>
      </c>
      <c r="I210" s="13">
        <v>0</v>
      </c>
      <c r="J210" s="39">
        <v>0</v>
      </c>
      <c r="K210" s="39">
        <v>0</v>
      </c>
      <c r="L210" s="39">
        <v>0</v>
      </c>
      <c r="M210" s="35">
        <v>0</v>
      </c>
      <c r="N210" s="35"/>
      <c r="O210" s="28">
        <f t="shared" si="23"/>
        <v>15000</v>
      </c>
      <c r="P210" s="18"/>
      <c r="Q210" s="18"/>
      <c r="R210" s="18"/>
      <c r="S210" s="18"/>
      <c r="T210" s="18"/>
      <c r="U210" s="18"/>
      <c r="V210" s="18"/>
      <c r="W210" s="18"/>
      <c r="X210" s="18"/>
      <c r="Y210" s="18"/>
      <c r="Z210" s="18"/>
      <c r="AA210" s="18"/>
      <c r="AB210" s="18"/>
    </row>
    <row r="211" spans="1:28" s="110" customFormat="1" ht="38.25">
      <c r="A211" s="21">
        <v>2</v>
      </c>
      <c r="B211" s="21" t="s">
        <v>372</v>
      </c>
      <c r="C211" s="16" t="s">
        <v>26</v>
      </c>
      <c r="D211" s="82" t="s">
        <v>359</v>
      </c>
      <c r="E211" s="86">
        <v>15000</v>
      </c>
      <c r="F211" s="48"/>
      <c r="G211" s="13"/>
      <c r="H211" s="13"/>
      <c r="I211" s="13"/>
      <c r="J211" s="39"/>
      <c r="K211" s="39"/>
      <c r="L211" s="39"/>
      <c r="M211" s="35"/>
      <c r="N211" s="35"/>
      <c r="O211" s="28">
        <f t="shared" si="23"/>
        <v>15000</v>
      </c>
      <c r="P211" s="18"/>
      <c r="Q211" s="18"/>
      <c r="R211" s="18"/>
      <c r="S211" s="18"/>
      <c r="T211" s="18"/>
      <c r="U211" s="18"/>
      <c r="V211" s="18"/>
      <c r="W211" s="18"/>
      <c r="X211" s="18"/>
      <c r="Y211" s="18"/>
      <c r="Z211" s="18"/>
      <c r="AA211" s="18"/>
      <c r="AB211" s="18"/>
    </row>
    <row r="212" spans="1:28" s="110" customFormat="1" ht="38.25">
      <c r="A212" s="21">
        <v>2</v>
      </c>
      <c r="B212" s="21" t="s">
        <v>373</v>
      </c>
      <c r="C212" s="16" t="s">
        <v>26</v>
      </c>
      <c r="D212" s="82" t="s">
        <v>360</v>
      </c>
      <c r="E212" s="48">
        <v>0</v>
      </c>
      <c r="F212" s="86">
        <v>5000</v>
      </c>
      <c r="G212" s="13">
        <v>0</v>
      </c>
      <c r="H212" s="13">
        <v>0</v>
      </c>
      <c r="I212" s="13">
        <v>0</v>
      </c>
      <c r="J212" s="39">
        <v>0</v>
      </c>
      <c r="K212" s="39">
        <v>0</v>
      </c>
      <c r="L212" s="39">
        <v>0</v>
      </c>
      <c r="M212" s="35">
        <v>0</v>
      </c>
      <c r="N212" s="35"/>
      <c r="O212" s="28">
        <f t="shared" si="23"/>
        <v>5000</v>
      </c>
      <c r="P212" s="18"/>
      <c r="Q212" s="18"/>
      <c r="R212" s="18"/>
      <c r="S212" s="18"/>
      <c r="T212" s="18"/>
      <c r="U212" s="18"/>
      <c r="V212" s="18"/>
      <c r="W212" s="18"/>
      <c r="X212" s="18"/>
      <c r="Y212" s="18"/>
      <c r="Z212" s="18"/>
      <c r="AA212" s="18"/>
      <c r="AB212" s="18"/>
    </row>
    <row r="213" spans="1:28" s="110" customFormat="1" ht="12.75">
      <c r="A213" s="21">
        <v>2</v>
      </c>
      <c r="B213" s="21" t="s">
        <v>374</v>
      </c>
      <c r="C213" s="16" t="s">
        <v>26</v>
      </c>
      <c r="D213" s="82" t="s">
        <v>361</v>
      </c>
      <c r="E213" s="86">
        <v>15000</v>
      </c>
      <c r="F213" s="48"/>
      <c r="G213" s="13"/>
      <c r="H213" s="13"/>
      <c r="I213" s="13"/>
      <c r="J213" s="39"/>
      <c r="K213" s="86">
        <v>25000</v>
      </c>
      <c r="L213" s="39"/>
      <c r="M213" s="35"/>
      <c r="N213" s="35"/>
      <c r="O213" s="28">
        <f t="shared" si="23"/>
        <v>40000</v>
      </c>
      <c r="P213" s="18"/>
      <c r="Q213" s="18"/>
      <c r="R213" s="18"/>
      <c r="S213" s="18"/>
      <c r="T213" s="18"/>
      <c r="U213" s="18"/>
      <c r="V213" s="18"/>
      <c r="W213" s="18"/>
      <c r="X213" s="18"/>
      <c r="Y213" s="18"/>
      <c r="Z213" s="18"/>
      <c r="AA213" s="18"/>
      <c r="AB213" s="18"/>
    </row>
    <row r="214" spans="1:28" s="110" customFormat="1" ht="25.5">
      <c r="A214" s="21">
        <v>2</v>
      </c>
      <c r="B214" s="21" t="s">
        <v>375</v>
      </c>
      <c r="C214" s="16" t="s">
        <v>26</v>
      </c>
      <c r="D214" s="82" t="s">
        <v>362</v>
      </c>
      <c r="E214" s="48"/>
      <c r="F214" s="86">
        <v>5000</v>
      </c>
      <c r="G214" s="13"/>
      <c r="H214" s="13"/>
      <c r="I214" s="13"/>
      <c r="J214" s="39"/>
      <c r="K214" s="39"/>
      <c r="L214" s="39"/>
      <c r="M214" s="35"/>
      <c r="N214" s="35"/>
      <c r="O214" s="28">
        <f t="shared" si="23"/>
        <v>5000</v>
      </c>
      <c r="P214" s="18"/>
      <c r="Q214" s="18"/>
      <c r="R214" s="18"/>
      <c r="S214" s="18"/>
      <c r="T214" s="18"/>
      <c r="U214" s="18"/>
      <c r="V214" s="18"/>
      <c r="W214" s="18"/>
      <c r="X214" s="18"/>
      <c r="Y214" s="18"/>
      <c r="Z214" s="18"/>
      <c r="AA214" s="18"/>
      <c r="AB214" s="18"/>
    </row>
    <row r="215" spans="1:28" s="110" customFormat="1" ht="25.5">
      <c r="A215" s="21">
        <v>2</v>
      </c>
      <c r="B215" s="21" t="s">
        <v>376</v>
      </c>
      <c r="C215" s="16" t="s">
        <v>26</v>
      </c>
      <c r="D215" s="82" t="s">
        <v>363</v>
      </c>
      <c r="E215" s="48"/>
      <c r="F215" s="86">
        <v>5000</v>
      </c>
      <c r="G215" s="13"/>
      <c r="H215" s="13"/>
      <c r="I215" s="13"/>
      <c r="J215" s="39"/>
      <c r="K215" s="39"/>
      <c r="L215" s="39"/>
      <c r="M215" s="35"/>
      <c r="N215" s="35"/>
      <c r="O215" s="28">
        <f t="shared" si="23"/>
        <v>5000</v>
      </c>
      <c r="P215" s="18"/>
      <c r="Q215" s="18"/>
      <c r="R215" s="18"/>
      <c r="S215" s="18"/>
      <c r="T215" s="18"/>
      <c r="U215" s="18"/>
      <c r="V215" s="18"/>
      <c r="W215" s="18"/>
      <c r="X215" s="18"/>
      <c r="Y215" s="18"/>
      <c r="Z215" s="18"/>
      <c r="AA215" s="18"/>
      <c r="AB215" s="18"/>
    </row>
    <row r="216" spans="1:28" s="110" customFormat="1" ht="38.25">
      <c r="A216" s="21">
        <v>2</v>
      </c>
      <c r="B216" s="21" t="s">
        <v>377</v>
      </c>
      <c r="C216" s="16" t="s">
        <v>26</v>
      </c>
      <c r="D216" s="82" t="s">
        <v>364</v>
      </c>
      <c r="E216" s="86">
        <v>45000</v>
      </c>
      <c r="F216" s="48"/>
      <c r="G216" s="13"/>
      <c r="H216" s="13"/>
      <c r="I216" s="13"/>
      <c r="J216" s="39"/>
      <c r="K216" s="39"/>
      <c r="L216" s="39"/>
      <c r="M216" s="35"/>
      <c r="N216" s="35"/>
      <c r="O216" s="28">
        <f t="shared" si="23"/>
        <v>45000</v>
      </c>
      <c r="P216" s="18"/>
      <c r="Q216" s="18"/>
      <c r="R216" s="18"/>
      <c r="S216" s="18"/>
      <c r="T216" s="18"/>
      <c r="U216" s="18"/>
      <c r="V216" s="18"/>
      <c r="W216" s="18"/>
      <c r="X216" s="18"/>
      <c r="Y216" s="18"/>
      <c r="Z216" s="18"/>
      <c r="AA216" s="18"/>
      <c r="AB216" s="18"/>
    </row>
    <row r="217" spans="1:28" s="110" customFormat="1" ht="16.5" customHeight="1">
      <c r="A217" s="21">
        <v>2</v>
      </c>
      <c r="B217" s="21" t="s">
        <v>378</v>
      </c>
      <c r="C217" s="16" t="s">
        <v>26</v>
      </c>
      <c r="D217" s="82" t="s">
        <v>365</v>
      </c>
      <c r="E217" s="48">
        <v>0</v>
      </c>
      <c r="F217" s="48">
        <v>0</v>
      </c>
      <c r="G217" s="13">
        <v>0</v>
      </c>
      <c r="H217" s="13">
        <v>0</v>
      </c>
      <c r="I217" s="13">
        <v>0</v>
      </c>
      <c r="J217" s="39">
        <v>0</v>
      </c>
      <c r="K217" s="39">
        <v>0</v>
      </c>
      <c r="L217" s="39">
        <v>0</v>
      </c>
      <c r="M217" s="35">
        <v>0</v>
      </c>
      <c r="N217" s="35"/>
      <c r="O217" s="28">
        <f t="shared" si="23"/>
        <v>0</v>
      </c>
      <c r="P217" s="18"/>
      <c r="Q217" s="18"/>
      <c r="R217" s="18"/>
      <c r="S217" s="18"/>
      <c r="T217" s="18"/>
      <c r="U217" s="18"/>
      <c r="V217" s="18"/>
      <c r="W217" s="18"/>
      <c r="X217" s="18"/>
      <c r="Y217" s="18"/>
      <c r="Z217" s="18"/>
      <c r="AA217" s="18"/>
      <c r="AB217" s="18"/>
    </row>
    <row r="218" spans="1:28" s="110" customFormat="1" ht="76.5">
      <c r="A218" s="21">
        <v>2</v>
      </c>
      <c r="B218" s="21" t="s">
        <v>379</v>
      </c>
      <c r="C218" s="16" t="s">
        <v>26</v>
      </c>
      <c r="D218" s="82" t="s">
        <v>366</v>
      </c>
      <c r="E218" s="86">
        <v>35000</v>
      </c>
      <c r="F218" s="48"/>
      <c r="G218" s="13"/>
      <c r="H218" s="13"/>
      <c r="I218" s="13"/>
      <c r="J218" s="39"/>
      <c r="K218" s="39"/>
      <c r="L218" s="39"/>
      <c r="M218" s="35"/>
      <c r="N218" s="35"/>
      <c r="O218" s="28">
        <f t="shared" si="23"/>
        <v>35000</v>
      </c>
      <c r="P218" s="18"/>
      <c r="Q218" s="18"/>
      <c r="R218" s="18"/>
      <c r="S218" s="18"/>
      <c r="T218" s="18"/>
      <c r="U218" s="18"/>
      <c r="V218" s="18"/>
      <c r="W218" s="18"/>
      <c r="X218" s="18"/>
      <c r="Y218" s="18"/>
      <c r="Z218" s="18"/>
      <c r="AA218" s="18"/>
      <c r="AB218" s="18"/>
    </row>
    <row r="219" spans="1:28" s="110" customFormat="1" ht="28.5" customHeight="1">
      <c r="A219" s="21">
        <v>3</v>
      </c>
      <c r="B219" s="21" t="s">
        <v>380</v>
      </c>
      <c r="C219" s="16" t="s">
        <v>26</v>
      </c>
      <c r="D219" s="82" t="s">
        <v>367</v>
      </c>
      <c r="E219" s="86">
        <v>75000</v>
      </c>
      <c r="F219" s="48">
        <v>0</v>
      </c>
      <c r="G219" s="13">
        <v>0</v>
      </c>
      <c r="H219" s="13">
        <v>0</v>
      </c>
      <c r="I219" s="13">
        <v>0</v>
      </c>
      <c r="J219" s="39">
        <v>0</v>
      </c>
      <c r="K219" s="39">
        <v>0</v>
      </c>
      <c r="L219" s="39">
        <v>0</v>
      </c>
      <c r="M219" s="35">
        <v>0</v>
      </c>
      <c r="N219" s="35"/>
      <c r="O219" s="28">
        <f t="shared" si="23"/>
        <v>75000</v>
      </c>
      <c r="P219" s="18"/>
      <c r="Q219" s="18"/>
      <c r="R219" s="18"/>
      <c r="S219" s="18"/>
      <c r="T219" s="18"/>
      <c r="U219" s="18"/>
      <c r="V219" s="18"/>
      <c r="W219" s="18"/>
      <c r="X219" s="18"/>
      <c r="Y219" s="18"/>
      <c r="Z219" s="18"/>
      <c r="AA219" s="18"/>
      <c r="AB219" s="18"/>
    </row>
    <row r="220" spans="1:28" s="110" customFormat="1" ht="38.25">
      <c r="A220" s="21">
        <v>2</v>
      </c>
      <c r="B220" s="21" t="s">
        <v>381</v>
      </c>
      <c r="C220" s="16" t="s">
        <v>26</v>
      </c>
      <c r="D220" s="82" t="s">
        <v>368</v>
      </c>
      <c r="E220" s="86">
        <v>55000</v>
      </c>
      <c r="F220" s="48"/>
      <c r="G220" s="13"/>
      <c r="H220" s="13"/>
      <c r="I220" s="13"/>
      <c r="J220" s="39"/>
      <c r="K220" s="39"/>
      <c r="L220" s="39"/>
      <c r="M220" s="35"/>
      <c r="N220" s="35"/>
      <c r="O220" s="28">
        <f t="shared" si="23"/>
        <v>55000</v>
      </c>
      <c r="P220" s="18"/>
      <c r="Q220" s="18"/>
      <c r="R220" s="18"/>
      <c r="S220" s="18"/>
      <c r="T220" s="18"/>
      <c r="U220" s="18"/>
      <c r="V220" s="18"/>
      <c r="W220" s="18"/>
      <c r="X220" s="18"/>
      <c r="Y220" s="18"/>
      <c r="Z220" s="18"/>
      <c r="AA220" s="18"/>
      <c r="AB220" s="18"/>
    </row>
    <row r="221" spans="1:28" s="110" customFormat="1" ht="26.25">
      <c r="A221" s="21">
        <v>2</v>
      </c>
      <c r="B221" s="21" t="s">
        <v>382</v>
      </c>
      <c r="C221" s="16" t="s">
        <v>26</v>
      </c>
      <c r="D221" s="82" t="s">
        <v>369</v>
      </c>
      <c r="E221" s="89">
        <v>45000</v>
      </c>
      <c r="F221" s="48">
        <v>0</v>
      </c>
      <c r="G221" s="13"/>
      <c r="H221" s="13"/>
      <c r="I221" s="13"/>
      <c r="J221" s="39"/>
      <c r="K221" s="39"/>
      <c r="L221" s="39"/>
      <c r="M221" s="35"/>
      <c r="N221" s="35"/>
      <c r="O221" s="28">
        <f t="shared" si="23"/>
        <v>45000</v>
      </c>
      <c r="P221" s="18"/>
      <c r="Q221" s="18"/>
      <c r="R221" s="18"/>
      <c r="S221" s="18"/>
      <c r="T221" s="18"/>
      <c r="U221" s="18"/>
      <c r="V221" s="18"/>
      <c r="W221" s="18"/>
      <c r="X221" s="18"/>
      <c r="Y221" s="18"/>
      <c r="Z221" s="18"/>
      <c r="AA221" s="18"/>
      <c r="AB221" s="18"/>
    </row>
    <row r="222" spans="1:28" s="121" customFormat="1" ht="12.75">
      <c r="A222" s="57"/>
      <c r="B222" s="57"/>
      <c r="C222" s="19"/>
      <c r="D222" s="5" t="s">
        <v>329</v>
      </c>
      <c r="E222" s="46">
        <f aca="true" t="shared" si="24" ref="E222:O222">SUM(E223:E252)</f>
        <v>155833.3333333333</v>
      </c>
      <c r="F222" s="46">
        <f t="shared" si="24"/>
        <v>19166.666666666664</v>
      </c>
      <c r="G222" s="46">
        <f>SUM(G223:G252)</f>
        <v>1612500</v>
      </c>
      <c r="H222" s="46">
        <f t="shared" si="24"/>
        <v>0</v>
      </c>
      <c r="I222" s="46">
        <f t="shared" si="24"/>
        <v>0</v>
      </c>
      <c r="J222" s="46">
        <f t="shared" si="24"/>
        <v>1278750</v>
      </c>
      <c r="K222" s="46">
        <f t="shared" si="24"/>
        <v>578750</v>
      </c>
      <c r="L222" s="46">
        <f t="shared" si="24"/>
        <v>1675000</v>
      </c>
      <c r="M222" s="46">
        <f t="shared" si="24"/>
        <v>272500</v>
      </c>
      <c r="N222" s="46">
        <f t="shared" si="24"/>
        <v>0</v>
      </c>
      <c r="O222" s="46">
        <f t="shared" si="24"/>
        <v>5592500</v>
      </c>
      <c r="P222" s="125"/>
      <c r="Q222" s="125"/>
      <c r="R222" s="125"/>
      <c r="S222" s="125"/>
      <c r="T222" s="18"/>
      <c r="U222" s="18"/>
      <c r="V222" s="18"/>
      <c r="W222" s="18"/>
      <c r="X222" s="18"/>
      <c r="Y222" s="18"/>
      <c r="Z222" s="18"/>
      <c r="AA222" s="18"/>
      <c r="AB222" s="18"/>
    </row>
    <row r="223" spans="1:28" s="110" customFormat="1" ht="140.25">
      <c r="A223" s="29">
        <v>1</v>
      </c>
      <c r="B223" s="21" t="s">
        <v>272</v>
      </c>
      <c r="C223" s="43" t="s">
        <v>27</v>
      </c>
      <c r="D223" s="96" t="s">
        <v>281</v>
      </c>
      <c r="E223" s="86"/>
      <c r="F223" s="86"/>
      <c r="G223" s="86">
        <v>1500000</v>
      </c>
      <c r="H223" s="16"/>
      <c r="I223" s="17"/>
      <c r="J223" s="17"/>
      <c r="K223" s="17"/>
      <c r="L223" s="86">
        <v>1000000</v>
      </c>
      <c r="M223" s="86"/>
      <c r="N223" s="86"/>
      <c r="O223" s="28">
        <f aca="true" t="shared" si="25" ref="O223:O252">SUM(E223:M223)</f>
        <v>2500000</v>
      </c>
      <c r="P223" s="18"/>
      <c r="Q223" s="18"/>
      <c r="R223" s="18"/>
      <c r="S223" s="18"/>
      <c r="T223" s="18"/>
      <c r="U223" s="18"/>
      <c r="V223" s="18"/>
      <c r="W223" s="18"/>
      <c r="X223" s="18"/>
      <c r="Y223" s="18"/>
      <c r="Z223" s="18"/>
      <c r="AA223" s="18"/>
      <c r="AB223" s="18"/>
    </row>
    <row r="224" spans="1:28" s="110" customFormat="1" ht="38.25">
      <c r="A224" s="29">
        <v>1</v>
      </c>
      <c r="B224" s="21" t="s">
        <v>292</v>
      </c>
      <c r="C224" s="43" t="s">
        <v>27</v>
      </c>
      <c r="D224" s="82" t="s">
        <v>282</v>
      </c>
      <c r="E224" s="86"/>
      <c r="F224" s="86"/>
      <c r="G224" s="16"/>
      <c r="H224" s="16"/>
      <c r="I224" s="17"/>
      <c r="J224" s="17"/>
      <c r="K224" s="17"/>
      <c r="L224" s="86"/>
      <c r="M224" s="86"/>
      <c r="N224" s="86"/>
      <c r="O224" s="28">
        <f t="shared" si="25"/>
        <v>0</v>
      </c>
      <c r="P224" s="18"/>
      <c r="Q224" s="18"/>
      <c r="R224" s="18"/>
      <c r="S224" s="18"/>
      <c r="T224" s="18"/>
      <c r="U224" s="18"/>
      <c r="V224" s="18"/>
      <c r="W224" s="18"/>
      <c r="X224" s="18"/>
      <c r="Y224" s="18"/>
      <c r="Z224" s="18"/>
      <c r="AA224" s="18"/>
      <c r="AB224" s="18"/>
    </row>
    <row r="225" spans="1:28" s="110" customFormat="1" ht="25.5">
      <c r="A225" s="29">
        <v>1</v>
      </c>
      <c r="B225" s="21" t="s">
        <v>288</v>
      </c>
      <c r="C225" s="43" t="s">
        <v>27</v>
      </c>
      <c r="D225" s="82" t="s">
        <v>283</v>
      </c>
      <c r="E225" s="86">
        <v>60000</v>
      </c>
      <c r="F225" s="86"/>
      <c r="G225" s="16"/>
      <c r="H225" s="16"/>
      <c r="I225" s="17"/>
      <c r="J225" s="17"/>
      <c r="K225" s="17"/>
      <c r="L225" s="86"/>
      <c r="M225" s="86"/>
      <c r="N225" s="86"/>
      <c r="O225" s="28">
        <f t="shared" si="25"/>
        <v>60000</v>
      </c>
      <c r="P225" s="18"/>
      <c r="Q225" s="18"/>
      <c r="R225" s="18"/>
      <c r="S225" s="18"/>
      <c r="T225" s="18"/>
      <c r="U225" s="18"/>
      <c r="V225" s="18"/>
      <c r="W225" s="18"/>
      <c r="X225" s="18"/>
      <c r="Y225" s="18"/>
      <c r="Z225" s="18"/>
      <c r="AA225" s="18"/>
      <c r="AB225" s="18"/>
    </row>
    <row r="226" spans="1:28" s="110" customFormat="1" ht="38.25">
      <c r="A226" s="21">
        <v>1</v>
      </c>
      <c r="B226" s="44" t="s">
        <v>535</v>
      </c>
      <c r="C226" s="16" t="s">
        <v>476</v>
      </c>
      <c r="D226" s="82" t="s">
        <v>470</v>
      </c>
      <c r="E226" s="86">
        <v>25000</v>
      </c>
      <c r="F226" s="47"/>
      <c r="G226" s="16"/>
      <c r="H226" s="17"/>
      <c r="I226" s="17"/>
      <c r="J226" s="17"/>
      <c r="K226" s="17"/>
      <c r="L226" s="17"/>
      <c r="M226" s="86">
        <v>110000</v>
      </c>
      <c r="N226" s="86"/>
      <c r="O226" s="28">
        <f t="shared" si="25"/>
        <v>135000</v>
      </c>
      <c r="P226" s="18"/>
      <c r="Q226" s="18"/>
      <c r="R226" s="18"/>
      <c r="S226" s="18"/>
      <c r="T226" s="18"/>
      <c r="U226" s="18"/>
      <c r="V226" s="18"/>
      <c r="W226" s="18"/>
      <c r="X226" s="18"/>
      <c r="Y226" s="18"/>
      <c r="Z226" s="18"/>
      <c r="AA226" s="18"/>
      <c r="AB226" s="18"/>
    </row>
    <row r="227" spans="1:28" s="110" customFormat="1" ht="51">
      <c r="A227" s="21">
        <v>1</v>
      </c>
      <c r="B227" s="44" t="s">
        <v>217</v>
      </c>
      <c r="C227" s="16" t="s">
        <v>476</v>
      </c>
      <c r="D227" s="82" t="s">
        <v>471</v>
      </c>
      <c r="E227" s="47"/>
      <c r="F227" s="47"/>
      <c r="G227" s="16"/>
      <c r="H227" s="17"/>
      <c r="I227" s="17"/>
      <c r="J227" s="17"/>
      <c r="K227" s="17"/>
      <c r="L227" s="17"/>
      <c r="M227" s="16"/>
      <c r="N227" s="16"/>
      <c r="O227" s="28">
        <f t="shared" si="25"/>
        <v>0</v>
      </c>
      <c r="P227" s="18"/>
      <c r="Q227" s="18"/>
      <c r="R227" s="18"/>
      <c r="S227" s="18"/>
      <c r="T227" s="18"/>
      <c r="U227" s="18"/>
      <c r="V227" s="18"/>
      <c r="W227" s="18"/>
      <c r="X227" s="18"/>
      <c r="Y227" s="18"/>
      <c r="Z227" s="18"/>
      <c r="AA227" s="18"/>
      <c r="AB227" s="18"/>
    </row>
    <row r="228" spans="1:28" s="110" customFormat="1" ht="38.25">
      <c r="A228" s="21">
        <v>1</v>
      </c>
      <c r="B228" s="44" t="s">
        <v>536</v>
      </c>
      <c r="C228" s="16" t="s">
        <v>476</v>
      </c>
      <c r="D228" s="82" t="s">
        <v>472</v>
      </c>
      <c r="E228" s="47"/>
      <c r="F228" s="47"/>
      <c r="G228" s="16"/>
      <c r="H228" s="22"/>
      <c r="I228" s="17"/>
      <c r="J228" s="22"/>
      <c r="K228" s="22"/>
      <c r="L228" s="22"/>
      <c r="M228" s="16"/>
      <c r="N228" s="16"/>
      <c r="O228" s="28">
        <f t="shared" si="25"/>
        <v>0</v>
      </c>
      <c r="P228" s="28"/>
      <c r="Q228" s="28"/>
      <c r="R228" s="28"/>
      <c r="S228" s="28"/>
      <c r="T228" s="28"/>
      <c r="U228" s="28"/>
      <c r="V228" s="28"/>
      <c r="W228" s="28"/>
      <c r="X228" s="28"/>
      <c r="Y228" s="28"/>
      <c r="Z228" s="28"/>
      <c r="AA228" s="28"/>
      <c r="AB228" s="28"/>
    </row>
    <row r="229" spans="1:28" s="110" customFormat="1" ht="38.25">
      <c r="A229" s="21">
        <v>1</v>
      </c>
      <c r="B229" s="44" t="s">
        <v>537</v>
      </c>
      <c r="C229" s="16" t="s">
        <v>476</v>
      </c>
      <c r="D229" s="82" t="s">
        <v>473</v>
      </c>
      <c r="E229" s="47"/>
      <c r="F229" s="47"/>
      <c r="G229" s="16"/>
      <c r="H229" s="33"/>
      <c r="I229" s="17"/>
      <c r="J229" s="33"/>
      <c r="K229" s="33"/>
      <c r="L229" s="33"/>
      <c r="M229" s="47"/>
      <c r="N229" s="47"/>
      <c r="O229" s="28">
        <f t="shared" si="25"/>
        <v>0</v>
      </c>
      <c r="P229" s="28"/>
      <c r="Q229" s="28"/>
      <c r="R229" s="28"/>
      <c r="S229" s="28"/>
      <c r="T229" s="28"/>
      <c r="U229" s="28"/>
      <c r="V229" s="28"/>
      <c r="W229" s="28"/>
      <c r="X229" s="28"/>
      <c r="Y229" s="28"/>
      <c r="Z229" s="28"/>
      <c r="AA229" s="28"/>
      <c r="AB229" s="28"/>
    </row>
    <row r="230" spans="1:28" s="110" customFormat="1" ht="51">
      <c r="A230" s="21">
        <v>1</v>
      </c>
      <c r="B230" s="44" t="s">
        <v>538</v>
      </c>
      <c r="C230" s="16" t="s">
        <v>476</v>
      </c>
      <c r="D230" s="82" t="s">
        <v>474</v>
      </c>
      <c r="E230" s="86">
        <v>33333.33333333333</v>
      </c>
      <c r="F230" s="86">
        <v>6666.666666666666</v>
      </c>
      <c r="G230" s="31"/>
      <c r="H230" s="22"/>
      <c r="I230" s="32"/>
      <c r="J230" s="22"/>
      <c r="K230" s="22"/>
      <c r="L230" s="22"/>
      <c r="M230" s="31"/>
      <c r="N230" s="31"/>
      <c r="O230" s="28">
        <f t="shared" si="25"/>
        <v>39999.99999999999</v>
      </c>
      <c r="P230" s="28"/>
      <c r="Q230" s="28"/>
      <c r="R230" s="28"/>
      <c r="S230" s="28"/>
      <c r="T230" s="28"/>
      <c r="U230" s="28"/>
      <c r="V230" s="28"/>
      <c r="W230" s="28"/>
      <c r="X230" s="28"/>
      <c r="Y230" s="28"/>
      <c r="Z230" s="28"/>
      <c r="AA230" s="28"/>
      <c r="AB230" s="28"/>
    </row>
    <row r="231" spans="1:28" s="110" customFormat="1" ht="38.25">
      <c r="A231" s="21">
        <v>1</v>
      </c>
      <c r="B231" s="44" t="s">
        <v>539</v>
      </c>
      <c r="C231" s="16" t="s">
        <v>476</v>
      </c>
      <c r="D231" s="82" t="s">
        <v>475</v>
      </c>
      <c r="E231" s="47"/>
      <c r="F231" s="47"/>
      <c r="G231" s="31"/>
      <c r="H231" s="22"/>
      <c r="I231" s="32"/>
      <c r="J231" s="22"/>
      <c r="K231" s="22"/>
      <c r="L231" s="22"/>
      <c r="M231" s="31"/>
      <c r="N231" s="31"/>
      <c r="O231" s="28">
        <f t="shared" si="25"/>
        <v>0</v>
      </c>
      <c r="P231" s="28"/>
      <c r="Q231" s="28"/>
      <c r="R231" s="28"/>
      <c r="S231" s="28"/>
      <c r="T231" s="28"/>
      <c r="U231" s="28"/>
      <c r="V231" s="28"/>
      <c r="W231" s="28"/>
      <c r="X231" s="28"/>
      <c r="Y231" s="28"/>
      <c r="Z231" s="28"/>
      <c r="AA231" s="28"/>
      <c r="AB231" s="28"/>
    </row>
    <row r="232" spans="1:28" s="110" customFormat="1" ht="12.75">
      <c r="A232" s="29">
        <v>1</v>
      </c>
      <c r="B232" s="21" t="s">
        <v>200</v>
      </c>
      <c r="C232" s="29" t="s">
        <v>28</v>
      </c>
      <c r="D232" s="82" t="s">
        <v>137</v>
      </c>
      <c r="E232" s="16">
        <v>0</v>
      </c>
      <c r="F232" s="16">
        <v>0</v>
      </c>
      <c r="G232" s="86">
        <v>100000</v>
      </c>
      <c r="H232" s="16">
        <v>0</v>
      </c>
      <c r="I232" s="17">
        <v>0</v>
      </c>
      <c r="J232" s="86">
        <v>900000</v>
      </c>
      <c r="K232" s="17">
        <v>0</v>
      </c>
      <c r="L232" s="16">
        <v>0</v>
      </c>
      <c r="M232" s="16">
        <v>0</v>
      </c>
      <c r="N232" s="16"/>
      <c r="O232" s="28">
        <f t="shared" si="25"/>
        <v>1000000</v>
      </c>
      <c r="P232" s="18"/>
      <c r="Q232" s="18"/>
      <c r="R232" s="18"/>
      <c r="S232" s="18"/>
      <c r="T232" s="18"/>
      <c r="U232" s="18"/>
      <c r="V232" s="18"/>
      <c r="W232" s="18"/>
      <c r="X232" s="18"/>
      <c r="Y232" s="18"/>
      <c r="Z232" s="18"/>
      <c r="AA232" s="18"/>
      <c r="AB232" s="18"/>
    </row>
    <row r="233" spans="1:28" s="110" customFormat="1" ht="25.5">
      <c r="A233" s="29">
        <v>1</v>
      </c>
      <c r="B233" s="21" t="s">
        <v>201</v>
      </c>
      <c r="C233" s="29" t="s">
        <v>28</v>
      </c>
      <c r="D233" s="82" t="s">
        <v>138</v>
      </c>
      <c r="E233" s="16">
        <v>0</v>
      </c>
      <c r="F233" s="16">
        <v>0</v>
      </c>
      <c r="G233" s="16">
        <v>0</v>
      </c>
      <c r="H233" s="16">
        <v>0</v>
      </c>
      <c r="I233" s="17">
        <v>0</v>
      </c>
      <c r="J233" s="17">
        <v>0</v>
      </c>
      <c r="K233" s="17">
        <v>0</v>
      </c>
      <c r="L233" s="16">
        <v>0</v>
      </c>
      <c r="M233" s="16">
        <v>0</v>
      </c>
      <c r="N233" s="16"/>
      <c r="O233" s="28">
        <f t="shared" si="25"/>
        <v>0</v>
      </c>
      <c r="P233" s="18"/>
      <c r="Q233" s="18"/>
      <c r="R233" s="18"/>
      <c r="S233" s="18"/>
      <c r="T233" s="18"/>
      <c r="U233" s="18"/>
      <c r="V233" s="18"/>
      <c r="W233" s="18"/>
      <c r="X233" s="18"/>
      <c r="Y233" s="18"/>
      <c r="Z233" s="18"/>
      <c r="AA233" s="18"/>
      <c r="AB233" s="18"/>
    </row>
    <row r="234" spans="1:28" s="110" customFormat="1" ht="63.75">
      <c r="A234" s="29">
        <v>1</v>
      </c>
      <c r="B234" s="21" t="s">
        <v>202</v>
      </c>
      <c r="C234" s="29" t="s">
        <v>28</v>
      </c>
      <c r="D234" s="82" t="s">
        <v>139</v>
      </c>
      <c r="E234" s="86">
        <v>25000</v>
      </c>
      <c r="F234" s="16">
        <v>0</v>
      </c>
      <c r="G234" s="16">
        <v>0</v>
      </c>
      <c r="H234" s="16">
        <v>0</v>
      </c>
      <c r="I234" s="17">
        <v>0</v>
      </c>
      <c r="J234" s="86">
        <v>97500</v>
      </c>
      <c r="K234" s="86">
        <v>97500</v>
      </c>
      <c r="L234" s="16">
        <v>0</v>
      </c>
      <c r="M234" s="16">
        <v>0</v>
      </c>
      <c r="N234" s="16"/>
      <c r="O234" s="28">
        <f t="shared" si="25"/>
        <v>220000</v>
      </c>
      <c r="P234" s="18"/>
      <c r="Q234" s="18"/>
      <c r="R234" s="18"/>
      <c r="S234" s="18"/>
      <c r="T234" s="18"/>
      <c r="U234" s="18"/>
      <c r="V234" s="18"/>
      <c r="W234" s="18"/>
      <c r="X234" s="18"/>
      <c r="Y234" s="18"/>
      <c r="Z234" s="18"/>
      <c r="AA234" s="18"/>
      <c r="AB234" s="18"/>
    </row>
    <row r="235" spans="1:28" s="110" customFormat="1" ht="35.25" customHeight="1">
      <c r="A235" s="29">
        <v>1</v>
      </c>
      <c r="B235" s="21" t="s">
        <v>204</v>
      </c>
      <c r="C235" s="29"/>
      <c r="D235" s="129" t="s">
        <v>203</v>
      </c>
      <c r="E235" s="86"/>
      <c r="F235" s="16"/>
      <c r="G235" s="16"/>
      <c r="H235" s="16"/>
      <c r="I235" s="17"/>
      <c r="J235" s="86"/>
      <c r="K235" s="86"/>
      <c r="L235" s="16"/>
      <c r="M235" s="16"/>
      <c r="N235" s="16"/>
      <c r="O235" s="28">
        <f t="shared" si="25"/>
        <v>0</v>
      </c>
      <c r="P235" s="18"/>
      <c r="Q235" s="18"/>
      <c r="R235" s="18"/>
      <c r="S235" s="18"/>
      <c r="T235" s="18"/>
      <c r="U235" s="18"/>
      <c r="V235" s="18"/>
      <c r="W235" s="18"/>
      <c r="X235" s="18"/>
      <c r="Y235" s="18"/>
      <c r="Z235" s="18"/>
      <c r="AA235" s="18"/>
      <c r="AB235" s="18"/>
    </row>
    <row r="236" spans="1:28" s="110" customFormat="1" ht="12.75">
      <c r="A236" s="29">
        <v>1</v>
      </c>
      <c r="B236" s="21" t="s">
        <v>205</v>
      </c>
      <c r="C236" s="29" t="s">
        <v>28</v>
      </c>
      <c r="D236" s="82" t="s">
        <v>140</v>
      </c>
      <c r="E236" s="16"/>
      <c r="F236" s="16"/>
      <c r="G236" s="16"/>
      <c r="H236" s="17"/>
      <c r="I236" s="17"/>
      <c r="J236" s="40"/>
      <c r="K236" s="40"/>
      <c r="L236" s="17"/>
      <c r="M236" s="17"/>
      <c r="N236" s="17"/>
      <c r="O236" s="28">
        <f t="shared" si="25"/>
        <v>0</v>
      </c>
      <c r="P236" s="18"/>
      <c r="Q236" s="18"/>
      <c r="R236" s="18"/>
      <c r="S236" s="18"/>
      <c r="T236" s="18"/>
      <c r="U236" s="18"/>
      <c r="V236" s="18"/>
      <c r="W236" s="18"/>
      <c r="X236" s="18"/>
      <c r="Y236" s="18"/>
      <c r="Z236" s="18"/>
      <c r="AA236" s="18"/>
      <c r="AB236" s="18"/>
    </row>
    <row r="237" spans="1:28" s="110" customFormat="1" ht="12.75">
      <c r="A237" s="29">
        <v>1</v>
      </c>
      <c r="B237" s="21" t="s">
        <v>206</v>
      </c>
      <c r="C237" s="29" t="s">
        <v>28</v>
      </c>
      <c r="D237" s="82" t="s">
        <v>141</v>
      </c>
      <c r="E237" s="16">
        <v>0</v>
      </c>
      <c r="F237" s="16">
        <v>0</v>
      </c>
      <c r="G237" s="16">
        <v>0</v>
      </c>
      <c r="H237" s="17">
        <v>0</v>
      </c>
      <c r="I237" s="17">
        <v>0</v>
      </c>
      <c r="J237" s="22">
        <v>0</v>
      </c>
      <c r="K237" s="22">
        <v>0</v>
      </c>
      <c r="L237" s="17">
        <v>0</v>
      </c>
      <c r="M237" s="17">
        <v>0</v>
      </c>
      <c r="N237" s="17"/>
      <c r="O237" s="28">
        <f t="shared" si="25"/>
        <v>0</v>
      </c>
      <c r="P237" s="18"/>
      <c r="Q237" s="18"/>
      <c r="R237" s="18"/>
      <c r="S237" s="18"/>
      <c r="T237" s="18"/>
      <c r="U237" s="18"/>
      <c r="V237" s="18"/>
      <c r="W237" s="18"/>
      <c r="X237" s="18"/>
      <c r="Y237" s="18"/>
      <c r="Z237" s="18"/>
      <c r="AA237" s="18"/>
      <c r="AB237" s="18"/>
    </row>
    <row r="238" spans="1:28" s="110" customFormat="1" ht="12.75">
      <c r="A238" s="29">
        <v>1</v>
      </c>
      <c r="B238" s="21" t="s">
        <v>207</v>
      </c>
      <c r="C238" s="29" t="s">
        <v>28</v>
      </c>
      <c r="D238" s="82" t="s">
        <v>142</v>
      </c>
      <c r="E238" s="16"/>
      <c r="F238" s="16"/>
      <c r="G238" s="86">
        <v>12500</v>
      </c>
      <c r="H238" s="17"/>
      <c r="I238" s="17"/>
      <c r="J238" s="40"/>
      <c r="K238" s="40"/>
      <c r="L238" s="17"/>
      <c r="M238" s="17"/>
      <c r="N238" s="17"/>
      <c r="O238" s="28">
        <f t="shared" si="25"/>
        <v>12500</v>
      </c>
      <c r="P238" s="18"/>
      <c r="Q238" s="18"/>
      <c r="R238" s="18"/>
      <c r="S238" s="18"/>
      <c r="T238" s="18"/>
      <c r="U238" s="18"/>
      <c r="V238" s="18"/>
      <c r="W238" s="18"/>
      <c r="X238" s="18"/>
      <c r="Y238" s="18"/>
      <c r="Z238" s="18"/>
      <c r="AA238" s="18"/>
      <c r="AB238" s="18"/>
    </row>
    <row r="239" spans="1:28" s="110" customFormat="1" ht="36" customHeight="1">
      <c r="A239" s="29">
        <v>1</v>
      </c>
      <c r="B239" s="21" t="s">
        <v>209</v>
      </c>
      <c r="C239" s="29" t="s">
        <v>28</v>
      </c>
      <c r="D239" s="82" t="s">
        <v>208</v>
      </c>
      <c r="E239" s="16">
        <v>0</v>
      </c>
      <c r="F239" s="16">
        <v>0</v>
      </c>
      <c r="G239" s="16">
        <v>0</v>
      </c>
      <c r="H239" s="16">
        <v>0</v>
      </c>
      <c r="I239" s="17">
        <v>0</v>
      </c>
      <c r="J239" s="17">
        <v>0</v>
      </c>
      <c r="K239" s="17">
        <v>0</v>
      </c>
      <c r="L239" s="16">
        <v>0</v>
      </c>
      <c r="M239" s="16">
        <v>0</v>
      </c>
      <c r="N239" s="16"/>
      <c r="O239" s="28">
        <f t="shared" si="25"/>
        <v>0</v>
      </c>
      <c r="P239" s="18"/>
      <c r="Q239" s="18"/>
      <c r="R239" s="18"/>
      <c r="S239" s="18"/>
      <c r="T239" s="18"/>
      <c r="U239" s="18"/>
      <c r="V239" s="18"/>
      <c r="W239" s="18"/>
      <c r="X239" s="18"/>
      <c r="Y239" s="18"/>
      <c r="Z239" s="18"/>
      <c r="AA239" s="18"/>
      <c r="AB239" s="18"/>
    </row>
    <row r="240" spans="1:28" s="110" customFormat="1" ht="18" customHeight="1">
      <c r="A240" s="21">
        <v>1</v>
      </c>
      <c r="B240" s="21" t="s">
        <v>214</v>
      </c>
      <c r="C240" s="29" t="s">
        <v>219</v>
      </c>
      <c r="D240" s="82" t="s">
        <v>210</v>
      </c>
      <c r="E240" s="16">
        <v>0</v>
      </c>
      <c r="F240" s="16">
        <v>0</v>
      </c>
      <c r="G240" s="16">
        <v>0</v>
      </c>
      <c r="H240" s="22">
        <v>0</v>
      </c>
      <c r="I240" s="17">
        <v>0</v>
      </c>
      <c r="J240" s="17">
        <v>0</v>
      </c>
      <c r="K240" s="17">
        <v>0</v>
      </c>
      <c r="L240" s="22">
        <v>0</v>
      </c>
      <c r="M240" s="22">
        <v>0</v>
      </c>
      <c r="N240" s="22"/>
      <c r="O240" s="28">
        <f t="shared" si="25"/>
        <v>0</v>
      </c>
      <c r="P240" s="18"/>
      <c r="Q240" s="18"/>
      <c r="R240" s="18"/>
      <c r="S240" s="18"/>
      <c r="T240" s="18"/>
      <c r="U240" s="18"/>
      <c r="V240" s="18"/>
      <c r="W240" s="18"/>
      <c r="X240" s="18"/>
      <c r="Y240" s="18"/>
      <c r="Z240" s="18"/>
      <c r="AA240" s="18"/>
      <c r="AB240" s="18"/>
    </row>
    <row r="241" spans="1:28" s="110" customFormat="1" ht="63.75">
      <c r="A241" s="29">
        <v>1</v>
      </c>
      <c r="B241" s="21" t="s">
        <v>215</v>
      </c>
      <c r="C241" s="29" t="s">
        <v>219</v>
      </c>
      <c r="D241" s="82" t="s">
        <v>211</v>
      </c>
      <c r="E241" s="16"/>
      <c r="F241" s="16"/>
      <c r="G241" s="16"/>
      <c r="H241" s="40"/>
      <c r="I241" s="17"/>
      <c r="J241" s="86">
        <v>281250</v>
      </c>
      <c r="K241" s="86">
        <v>281250</v>
      </c>
      <c r="L241" s="86">
        <v>500000</v>
      </c>
      <c r="M241" s="86">
        <v>62500</v>
      </c>
      <c r="N241" s="86"/>
      <c r="O241" s="28">
        <f t="shared" si="25"/>
        <v>1125000</v>
      </c>
      <c r="P241" s="18"/>
      <c r="Q241" s="18"/>
      <c r="R241" s="18"/>
      <c r="S241" s="18"/>
      <c r="T241" s="18"/>
      <c r="U241" s="18"/>
      <c r="V241" s="18"/>
      <c r="W241" s="18"/>
      <c r="X241" s="18"/>
      <c r="Y241" s="18"/>
      <c r="Z241" s="18"/>
      <c r="AA241" s="18"/>
      <c r="AB241" s="18"/>
    </row>
    <row r="242" spans="1:28" s="110" customFormat="1" ht="38.25">
      <c r="A242" s="29">
        <v>1</v>
      </c>
      <c r="B242" s="21" t="s">
        <v>216</v>
      </c>
      <c r="C242" s="29" t="s">
        <v>219</v>
      </c>
      <c r="D242" s="82" t="s">
        <v>212</v>
      </c>
      <c r="E242" s="16"/>
      <c r="F242" s="16"/>
      <c r="G242" s="16"/>
      <c r="H242" s="40"/>
      <c r="I242" s="17"/>
      <c r="J242" s="17"/>
      <c r="K242" s="17"/>
      <c r="L242" s="40"/>
      <c r="M242" s="40"/>
      <c r="N242" s="40"/>
      <c r="O242" s="28">
        <f t="shared" si="25"/>
        <v>0</v>
      </c>
      <c r="P242" s="18"/>
      <c r="Q242" s="18"/>
      <c r="R242" s="18"/>
      <c r="S242" s="18"/>
      <c r="T242" s="18"/>
      <c r="U242" s="18"/>
      <c r="V242" s="18"/>
      <c r="W242" s="18"/>
      <c r="X242" s="18"/>
      <c r="Y242" s="18"/>
      <c r="Z242" s="18"/>
      <c r="AA242" s="18"/>
      <c r="AB242" s="18"/>
    </row>
    <row r="243" spans="1:28" s="110" customFormat="1" ht="38.25">
      <c r="A243" s="29">
        <v>1</v>
      </c>
      <c r="B243" s="21" t="s">
        <v>217</v>
      </c>
      <c r="C243" s="29" t="s">
        <v>219</v>
      </c>
      <c r="D243" s="82" t="s">
        <v>213</v>
      </c>
      <c r="E243" s="86">
        <v>12500</v>
      </c>
      <c r="F243" s="86">
        <v>12500</v>
      </c>
      <c r="G243" s="16">
        <v>0</v>
      </c>
      <c r="H243" s="16">
        <v>0</v>
      </c>
      <c r="I243" s="17">
        <v>0</v>
      </c>
      <c r="J243" s="17">
        <v>0</v>
      </c>
      <c r="K243" s="17">
        <v>0</v>
      </c>
      <c r="L243" s="86">
        <v>175000</v>
      </c>
      <c r="M243" s="86">
        <v>100000</v>
      </c>
      <c r="N243" s="86"/>
      <c r="O243" s="28">
        <f t="shared" si="25"/>
        <v>300000</v>
      </c>
      <c r="P243" s="18"/>
      <c r="Q243" s="18"/>
      <c r="R243" s="18"/>
      <c r="S243" s="18"/>
      <c r="T243" s="18"/>
      <c r="U243" s="18"/>
      <c r="V243" s="18"/>
      <c r="W243" s="18"/>
      <c r="X243" s="18"/>
      <c r="Y243" s="18"/>
      <c r="Z243" s="18"/>
      <c r="AA243" s="18"/>
      <c r="AB243" s="18"/>
    </row>
    <row r="244" spans="1:28" s="110" customFormat="1" ht="38.25">
      <c r="A244" s="29">
        <v>1</v>
      </c>
      <c r="B244" s="21" t="s">
        <v>284</v>
      </c>
      <c r="C244" s="29" t="s">
        <v>28</v>
      </c>
      <c r="D244" s="82" t="s">
        <v>274</v>
      </c>
      <c r="E244" s="86"/>
      <c r="F244" s="86"/>
      <c r="G244" s="16"/>
      <c r="H244" s="16"/>
      <c r="I244" s="17"/>
      <c r="J244" s="17"/>
      <c r="K244" s="17"/>
      <c r="L244" s="86"/>
      <c r="M244" s="86"/>
      <c r="N244" s="86"/>
      <c r="O244" s="28">
        <f t="shared" si="25"/>
        <v>0</v>
      </c>
      <c r="P244" s="18"/>
      <c r="Q244" s="18"/>
      <c r="R244" s="18"/>
      <c r="S244" s="18"/>
      <c r="T244" s="18"/>
      <c r="U244" s="18"/>
      <c r="V244" s="18"/>
      <c r="W244" s="18"/>
      <c r="X244" s="18"/>
      <c r="Y244" s="18"/>
      <c r="Z244" s="18"/>
      <c r="AA244" s="18"/>
      <c r="AB244" s="18"/>
    </row>
    <row r="245" spans="1:28" s="110" customFormat="1" ht="25.5">
      <c r="A245" s="29">
        <v>1</v>
      </c>
      <c r="B245" s="21" t="s">
        <v>285</v>
      </c>
      <c r="C245" s="29" t="s">
        <v>28</v>
      </c>
      <c r="D245" s="82" t="s">
        <v>275</v>
      </c>
      <c r="E245" s="86"/>
      <c r="F245" s="86"/>
      <c r="G245" s="16"/>
      <c r="H245" s="16"/>
      <c r="I245" s="17"/>
      <c r="J245" s="17"/>
      <c r="K245" s="17"/>
      <c r="L245" s="86"/>
      <c r="M245" s="86"/>
      <c r="N245" s="86"/>
      <c r="O245" s="28">
        <f t="shared" si="25"/>
        <v>0</v>
      </c>
      <c r="P245" s="18"/>
      <c r="Q245" s="18"/>
      <c r="R245" s="18"/>
      <c r="S245" s="18"/>
      <c r="T245" s="18"/>
      <c r="U245" s="18"/>
      <c r="V245" s="18"/>
      <c r="W245" s="18"/>
      <c r="X245" s="18"/>
      <c r="Y245" s="18"/>
      <c r="Z245" s="18"/>
      <c r="AA245" s="18"/>
      <c r="AB245" s="18"/>
    </row>
    <row r="246" spans="1:28" s="110" customFormat="1" ht="25.5">
      <c r="A246" s="29">
        <v>1</v>
      </c>
      <c r="B246" s="21" t="s">
        <v>286</v>
      </c>
      <c r="C246" s="29" t="s">
        <v>28</v>
      </c>
      <c r="D246" s="82" t="s">
        <v>276</v>
      </c>
      <c r="E246" s="86"/>
      <c r="F246" s="86"/>
      <c r="G246" s="16"/>
      <c r="H246" s="16"/>
      <c r="I246" s="17"/>
      <c r="J246" s="17"/>
      <c r="K246" s="17"/>
      <c r="L246" s="86"/>
      <c r="M246" s="86"/>
      <c r="N246" s="86"/>
      <c r="O246" s="28">
        <f t="shared" si="25"/>
        <v>0</v>
      </c>
      <c r="P246" s="18"/>
      <c r="Q246" s="18"/>
      <c r="R246" s="18"/>
      <c r="S246" s="18"/>
      <c r="T246" s="18"/>
      <c r="U246" s="18"/>
      <c r="V246" s="18"/>
      <c r="W246" s="18"/>
      <c r="X246" s="18"/>
      <c r="Y246" s="18"/>
      <c r="Z246" s="18"/>
      <c r="AA246" s="18"/>
      <c r="AB246" s="18"/>
    </row>
    <row r="247" spans="1:28" s="110" customFormat="1" ht="38.25">
      <c r="A247" s="29">
        <v>1</v>
      </c>
      <c r="B247" s="21" t="s">
        <v>287</v>
      </c>
      <c r="C247" s="29" t="s">
        <v>28</v>
      </c>
      <c r="D247" s="82" t="s">
        <v>277</v>
      </c>
      <c r="E247" s="86"/>
      <c r="F247" s="86"/>
      <c r="G247" s="16"/>
      <c r="H247" s="16"/>
      <c r="I247" s="17"/>
      <c r="J247" s="17"/>
      <c r="K247" s="17"/>
      <c r="L247" s="86"/>
      <c r="M247" s="86"/>
      <c r="N247" s="86"/>
      <c r="O247" s="28">
        <f t="shared" si="25"/>
        <v>0</v>
      </c>
      <c r="P247" s="18"/>
      <c r="Q247" s="18"/>
      <c r="R247" s="18"/>
      <c r="S247" s="18"/>
      <c r="T247" s="18"/>
      <c r="U247" s="18"/>
      <c r="V247" s="18"/>
      <c r="W247" s="18"/>
      <c r="X247" s="18"/>
      <c r="Y247" s="18"/>
      <c r="Z247" s="18"/>
      <c r="AA247" s="18"/>
      <c r="AB247" s="18"/>
    </row>
    <row r="248" spans="1:28" s="110" customFormat="1" ht="102">
      <c r="A248" s="21">
        <v>1</v>
      </c>
      <c r="B248" s="21" t="s">
        <v>289</v>
      </c>
      <c r="C248" s="29" t="s">
        <v>28</v>
      </c>
      <c r="D248" s="82" t="s">
        <v>278</v>
      </c>
      <c r="E248" s="86"/>
      <c r="F248" s="86"/>
      <c r="G248" s="16"/>
      <c r="H248" s="16"/>
      <c r="I248" s="17"/>
      <c r="J248" s="17"/>
      <c r="K248" s="86">
        <v>200000</v>
      </c>
      <c r="L248" s="86"/>
      <c r="M248" s="86"/>
      <c r="N248" s="86"/>
      <c r="O248" s="28">
        <f t="shared" si="25"/>
        <v>200000</v>
      </c>
      <c r="P248" s="18"/>
      <c r="Q248" s="18"/>
      <c r="R248" s="18"/>
      <c r="S248" s="18"/>
      <c r="T248" s="18"/>
      <c r="U248" s="18"/>
      <c r="V248" s="18"/>
      <c r="W248" s="18"/>
      <c r="X248" s="18"/>
      <c r="Y248" s="18"/>
      <c r="Z248" s="18"/>
      <c r="AA248" s="18"/>
      <c r="AB248" s="18"/>
    </row>
    <row r="249" spans="1:28" s="110" customFormat="1" ht="51">
      <c r="A249" s="29">
        <v>1</v>
      </c>
      <c r="B249" s="21" t="s">
        <v>290</v>
      </c>
      <c r="C249" s="29" t="s">
        <v>28</v>
      </c>
      <c r="D249" s="82" t="s">
        <v>279</v>
      </c>
      <c r="E249" s="86"/>
      <c r="F249" s="86"/>
      <c r="G249" s="16"/>
      <c r="H249" s="16"/>
      <c r="I249" s="17"/>
      <c r="J249" s="17"/>
      <c r="K249" s="17"/>
      <c r="L249" s="86"/>
      <c r="M249" s="86"/>
      <c r="N249" s="86"/>
      <c r="O249" s="28">
        <f t="shared" si="25"/>
        <v>0</v>
      </c>
      <c r="P249" s="18"/>
      <c r="Q249" s="18"/>
      <c r="R249" s="18"/>
      <c r="S249" s="18"/>
      <c r="T249" s="18"/>
      <c r="U249" s="18"/>
      <c r="V249" s="18"/>
      <c r="W249" s="18"/>
      <c r="X249" s="18"/>
      <c r="Y249" s="18"/>
      <c r="Z249" s="18"/>
      <c r="AA249" s="18"/>
      <c r="AB249" s="18"/>
    </row>
    <row r="250" spans="1:28" s="110" customFormat="1" ht="38.25">
      <c r="A250" s="29">
        <v>1</v>
      </c>
      <c r="B250" s="21" t="s">
        <v>291</v>
      </c>
      <c r="C250" s="29" t="s">
        <v>28</v>
      </c>
      <c r="D250" s="82" t="s">
        <v>280</v>
      </c>
      <c r="E250" s="86"/>
      <c r="F250" s="86"/>
      <c r="G250" s="16"/>
      <c r="H250" s="16"/>
      <c r="I250" s="17"/>
      <c r="J250" s="17"/>
      <c r="K250" s="17"/>
      <c r="L250" s="86"/>
      <c r="M250" s="86"/>
      <c r="N250" s="86"/>
      <c r="O250" s="28">
        <f t="shared" si="25"/>
        <v>0</v>
      </c>
      <c r="P250" s="18"/>
      <c r="Q250" s="18"/>
      <c r="R250" s="18"/>
      <c r="S250" s="18"/>
      <c r="T250" s="18"/>
      <c r="U250" s="18"/>
      <c r="V250" s="18"/>
      <c r="W250" s="18"/>
      <c r="X250" s="18"/>
      <c r="Y250" s="18"/>
      <c r="Z250" s="18"/>
      <c r="AA250" s="18"/>
      <c r="AB250" s="18"/>
    </row>
    <row r="251" spans="1:28" s="110" customFormat="1" ht="38.25">
      <c r="A251" s="29">
        <v>1</v>
      </c>
      <c r="B251" s="21" t="s">
        <v>292</v>
      </c>
      <c r="C251" s="29" t="s">
        <v>28</v>
      </c>
      <c r="D251" s="82" t="s">
        <v>282</v>
      </c>
      <c r="E251" s="86"/>
      <c r="F251" s="86"/>
      <c r="G251" s="16"/>
      <c r="H251" s="16"/>
      <c r="I251" s="17"/>
      <c r="J251" s="17"/>
      <c r="K251" s="17"/>
      <c r="L251" s="86"/>
      <c r="M251" s="86"/>
      <c r="N251" s="86"/>
      <c r="O251" s="28">
        <f t="shared" si="25"/>
        <v>0</v>
      </c>
      <c r="P251" s="18"/>
      <c r="Q251" s="18"/>
      <c r="R251" s="18"/>
      <c r="S251" s="18"/>
      <c r="T251" s="18"/>
      <c r="U251" s="18"/>
      <c r="V251" s="18"/>
      <c r="W251" s="18"/>
      <c r="X251" s="18"/>
      <c r="Y251" s="18"/>
      <c r="Z251" s="18"/>
      <c r="AA251" s="18"/>
      <c r="AB251" s="18"/>
    </row>
    <row r="252" spans="1:28" s="110" customFormat="1" ht="25.5">
      <c r="A252" s="29">
        <v>1</v>
      </c>
      <c r="B252" s="21" t="s">
        <v>288</v>
      </c>
      <c r="C252" s="29" t="s">
        <v>28</v>
      </c>
      <c r="D252" s="82" t="s">
        <v>283</v>
      </c>
      <c r="E252" s="86"/>
      <c r="F252" s="86"/>
      <c r="G252" s="16"/>
      <c r="H252" s="16"/>
      <c r="I252" s="17"/>
      <c r="J252" s="17"/>
      <c r="K252" s="17"/>
      <c r="L252" s="86"/>
      <c r="M252" s="86"/>
      <c r="N252" s="86"/>
      <c r="O252" s="28">
        <f t="shared" si="25"/>
        <v>0</v>
      </c>
      <c r="P252" s="18"/>
      <c r="Q252" s="18"/>
      <c r="R252" s="18"/>
      <c r="S252" s="18"/>
      <c r="T252" s="18"/>
      <c r="U252" s="18"/>
      <c r="V252" s="18"/>
      <c r="W252" s="18"/>
      <c r="X252" s="18"/>
      <c r="Y252" s="18"/>
      <c r="Z252" s="18"/>
      <c r="AA252" s="18"/>
      <c r="AB252" s="18"/>
    </row>
    <row r="253" spans="1:28" s="121" customFormat="1" ht="12.75">
      <c r="A253" s="57"/>
      <c r="B253" s="57"/>
      <c r="C253" s="19"/>
      <c r="D253" s="5" t="s">
        <v>8</v>
      </c>
      <c r="E253" s="46">
        <f>SUM(E254:E284)</f>
        <v>498725.5639097744</v>
      </c>
      <c r="F253" s="46">
        <f aca="true" t="shared" si="26" ref="F253:O253">SUM(F254:F284)</f>
        <v>107250</v>
      </c>
      <c r="G253" s="46">
        <f t="shared" si="26"/>
        <v>923684.2105263158</v>
      </c>
      <c r="H253" s="46">
        <f t="shared" si="26"/>
        <v>0</v>
      </c>
      <c r="I253" s="46">
        <f t="shared" si="26"/>
        <v>0</v>
      </c>
      <c r="J253" s="46">
        <f t="shared" si="26"/>
        <v>87434.21052631579</v>
      </c>
      <c r="K253" s="46">
        <f t="shared" si="26"/>
        <v>12040263.157894736</v>
      </c>
      <c r="L253" s="46">
        <f t="shared" si="26"/>
        <v>0</v>
      </c>
      <c r="M253" s="46">
        <f t="shared" si="26"/>
        <v>119642.85714285714</v>
      </c>
      <c r="N253" s="46">
        <f t="shared" si="26"/>
        <v>0</v>
      </c>
      <c r="O253" s="46">
        <f t="shared" si="26"/>
        <v>13777000</v>
      </c>
      <c r="P253" s="125"/>
      <c r="Q253" s="125"/>
      <c r="R253" s="125"/>
      <c r="S253" s="125"/>
      <c r="T253" s="18"/>
      <c r="U253" s="18"/>
      <c r="V253" s="18"/>
      <c r="W253" s="18"/>
      <c r="X253" s="18"/>
      <c r="Y253" s="18"/>
      <c r="Z253" s="18"/>
      <c r="AA253" s="18"/>
      <c r="AB253" s="18"/>
    </row>
    <row r="254" spans="1:28" s="121" customFormat="1" ht="38.25">
      <c r="A254" s="29">
        <v>1</v>
      </c>
      <c r="B254" s="21" t="s">
        <v>342</v>
      </c>
      <c r="C254" s="43" t="s">
        <v>27</v>
      </c>
      <c r="D254" s="83" t="s">
        <v>330</v>
      </c>
      <c r="E254" s="86"/>
      <c r="F254" s="86"/>
      <c r="G254" s="16"/>
      <c r="H254" s="16"/>
      <c r="I254" s="17"/>
      <c r="J254" s="17"/>
      <c r="K254" s="17"/>
      <c r="L254" s="86"/>
      <c r="M254" s="86"/>
      <c r="N254" s="86"/>
      <c r="O254" s="28">
        <f aca="true" t="shared" si="27" ref="O254:O284">SUM(E254:M254)</f>
        <v>0</v>
      </c>
      <c r="P254" s="28"/>
      <c r="Q254" s="28"/>
      <c r="R254" s="28"/>
      <c r="S254" s="28"/>
      <c r="T254" s="28"/>
      <c r="U254" s="28"/>
      <c r="V254" s="28"/>
      <c r="W254" s="28"/>
      <c r="X254" s="28"/>
      <c r="Y254" s="28"/>
      <c r="Z254" s="28"/>
      <c r="AA254" s="28"/>
      <c r="AB254" s="28"/>
    </row>
    <row r="255" spans="1:28" s="121" customFormat="1" ht="18" customHeight="1">
      <c r="A255" s="29">
        <v>1</v>
      </c>
      <c r="B255" s="21" t="s">
        <v>343</v>
      </c>
      <c r="C255" s="43" t="s">
        <v>27</v>
      </c>
      <c r="D255" s="82" t="s">
        <v>331</v>
      </c>
      <c r="E255" s="86"/>
      <c r="F255" s="86">
        <v>10000</v>
      </c>
      <c r="G255" s="16"/>
      <c r="H255" s="16"/>
      <c r="I255" s="17"/>
      <c r="J255" s="17"/>
      <c r="K255" s="17"/>
      <c r="L255" s="86"/>
      <c r="M255" s="86"/>
      <c r="N255" s="86"/>
      <c r="O255" s="28">
        <f t="shared" si="27"/>
        <v>10000</v>
      </c>
      <c r="P255" s="28"/>
      <c r="Q255" s="28"/>
      <c r="R255" s="28"/>
      <c r="S255" s="28"/>
      <c r="T255" s="28"/>
      <c r="U255" s="28"/>
      <c r="V255" s="28"/>
      <c r="W255" s="28"/>
      <c r="X255" s="28"/>
      <c r="Y255" s="28"/>
      <c r="Z255" s="28"/>
      <c r="AA255" s="28"/>
      <c r="AB255" s="28"/>
    </row>
    <row r="256" spans="1:28" s="121" customFormat="1" ht="25.5">
      <c r="A256" s="29">
        <v>1</v>
      </c>
      <c r="B256" s="21" t="s">
        <v>344</v>
      </c>
      <c r="C256" s="43" t="s">
        <v>27</v>
      </c>
      <c r="D256" s="82" t="s">
        <v>332</v>
      </c>
      <c r="E256" s="86">
        <v>10000</v>
      </c>
      <c r="F256" s="86"/>
      <c r="G256" s="16"/>
      <c r="H256" s="16"/>
      <c r="I256" s="17"/>
      <c r="J256" s="17"/>
      <c r="K256" s="17"/>
      <c r="L256" s="86"/>
      <c r="M256" s="86">
        <v>50000</v>
      </c>
      <c r="N256" s="86"/>
      <c r="O256" s="28">
        <f t="shared" si="27"/>
        <v>60000</v>
      </c>
      <c r="P256" s="28"/>
      <c r="Q256" s="28"/>
      <c r="R256" s="28"/>
      <c r="S256" s="28"/>
      <c r="T256" s="28"/>
      <c r="U256" s="28"/>
      <c r="V256" s="28"/>
      <c r="W256" s="28"/>
      <c r="X256" s="28"/>
      <c r="Y256" s="28"/>
      <c r="Z256" s="28"/>
      <c r="AA256" s="28"/>
      <c r="AB256" s="28"/>
    </row>
    <row r="257" spans="1:28" s="121" customFormat="1" ht="25.5">
      <c r="A257" s="29">
        <v>1</v>
      </c>
      <c r="B257" s="21" t="s">
        <v>345</v>
      </c>
      <c r="C257" s="43" t="s">
        <v>27</v>
      </c>
      <c r="D257" s="82" t="s">
        <v>333</v>
      </c>
      <c r="E257" s="86">
        <v>12000</v>
      </c>
      <c r="F257" s="86"/>
      <c r="G257" s="16"/>
      <c r="H257" s="16"/>
      <c r="I257" s="17"/>
      <c r="J257" s="17"/>
      <c r="K257" s="17"/>
      <c r="L257" s="86"/>
      <c r="M257" s="86"/>
      <c r="N257" s="86"/>
      <c r="O257" s="28">
        <f t="shared" si="27"/>
        <v>12000</v>
      </c>
      <c r="P257" s="28"/>
      <c r="Q257" s="28"/>
      <c r="R257" s="28"/>
      <c r="S257" s="28"/>
      <c r="T257" s="28"/>
      <c r="U257" s="28"/>
      <c r="V257" s="28"/>
      <c r="W257" s="28"/>
      <c r="X257" s="28"/>
      <c r="Y257" s="28"/>
      <c r="Z257" s="28"/>
      <c r="AA257" s="28"/>
      <c r="AB257" s="28"/>
    </row>
    <row r="258" spans="1:28" s="121" customFormat="1" ht="38.25">
      <c r="A258" s="29">
        <v>1</v>
      </c>
      <c r="B258" s="21" t="s">
        <v>346</v>
      </c>
      <c r="C258" s="43" t="s">
        <v>27</v>
      </c>
      <c r="D258" s="82" t="s">
        <v>334</v>
      </c>
      <c r="E258" s="86">
        <v>60000</v>
      </c>
      <c r="F258" s="86"/>
      <c r="G258" s="16"/>
      <c r="H258" s="16"/>
      <c r="I258" s="17"/>
      <c r="J258" s="17"/>
      <c r="K258" s="17"/>
      <c r="L258" s="86"/>
      <c r="M258" s="86">
        <v>30000</v>
      </c>
      <c r="N258" s="86"/>
      <c r="O258" s="28">
        <f t="shared" si="27"/>
        <v>90000</v>
      </c>
      <c r="P258" s="28"/>
      <c r="Q258" s="28"/>
      <c r="R258" s="28"/>
      <c r="S258" s="28"/>
      <c r="T258" s="28"/>
      <c r="U258" s="28"/>
      <c r="V258" s="28"/>
      <c r="W258" s="28"/>
      <c r="X258" s="28"/>
      <c r="Y258" s="28"/>
      <c r="Z258" s="28"/>
      <c r="AA258" s="28"/>
      <c r="AB258" s="28"/>
    </row>
    <row r="259" spans="1:28" s="121" customFormat="1" ht="12.75">
      <c r="A259" s="29">
        <v>1</v>
      </c>
      <c r="B259" s="21" t="s">
        <v>347</v>
      </c>
      <c r="C259" s="43" t="s">
        <v>27</v>
      </c>
      <c r="D259" s="82" t="s">
        <v>335</v>
      </c>
      <c r="E259" s="86">
        <v>20000</v>
      </c>
      <c r="F259" s="86">
        <v>5000</v>
      </c>
      <c r="G259" s="16"/>
      <c r="H259" s="16"/>
      <c r="I259" s="17"/>
      <c r="J259" s="86">
        <v>5000</v>
      </c>
      <c r="K259" s="17"/>
      <c r="L259" s="86"/>
      <c r="M259" s="86"/>
      <c r="N259" s="86"/>
      <c r="O259" s="28">
        <f t="shared" si="27"/>
        <v>30000</v>
      </c>
      <c r="P259" s="28"/>
      <c r="Q259" s="28"/>
      <c r="R259" s="28"/>
      <c r="S259" s="28"/>
      <c r="T259" s="28"/>
      <c r="U259" s="28"/>
      <c r="V259" s="28"/>
      <c r="W259" s="28"/>
      <c r="X259" s="28"/>
      <c r="Y259" s="28"/>
      <c r="Z259" s="28"/>
      <c r="AA259" s="28"/>
      <c r="AB259" s="28"/>
    </row>
    <row r="260" spans="1:28" s="121" customFormat="1" ht="38.25">
      <c r="A260" s="29">
        <v>1</v>
      </c>
      <c r="B260" s="21" t="s">
        <v>348</v>
      </c>
      <c r="C260" s="43" t="s">
        <v>27</v>
      </c>
      <c r="D260" s="82" t="s">
        <v>336</v>
      </c>
      <c r="E260" s="86"/>
      <c r="F260" s="86"/>
      <c r="G260" s="86">
        <v>60000</v>
      </c>
      <c r="H260" s="16"/>
      <c r="I260" s="17"/>
      <c r="J260" s="17"/>
      <c r="K260" s="17"/>
      <c r="L260" s="86"/>
      <c r="M260" s="86"/>
      <c r="N260" s="86"/>
      <c r="O260" s="28">
        <f t="shared" si="27"/>
        <v>60000</v>
      </c>
      <c r="P260" s="28"/>
      <c r="Q260" s="28"/>
      <c r="R260" s="28"/>
      <c r="S260" s="28"/>
      <c r="T260" s="28"/>
      <c r="U260" s="28"/>
      <c r="V260" s="28"/>
      <c r="W260" s="28"/>
      <c r="X260" s="28"/>
      <c r="Y260" s="28"/>
      <c r="Z260" s="28"/>
      <c r="AA260" s="28"/>
      <c r="AB260" s="28"/>
    </row>
    <row r="261" spans="1:28" s="121" customFormat="1" ht="63.75">
      <c r="A261" s="29">
        <v>1</v>
      </c>
      <c r="B261" s="21" t="s">
        <v>349</v>
      </c>
      <c r="C261" s="43" t="s">
        <v>27</v>
      </c>
      <c r="D261" s="97" t="s">
        <v>350</v>
      </c>
      <c r="E261" s="86"/>
      <c r="F261" s="86"/>
      <c r="G261" s="86">
        <v>40000</v>
      </c>
      <c r="H261" s="16"/>
      <c r="I261" s="17"/>
      <c r="J261" s="17"/>
      <c r="K261" s="17"/>
      <c r="L261" s="86"/>
      <c r="M261" s="86"/>
      <c r="N261" s="86"/>
      <c r="O261" s="28">
        <f t="shared" si="27"/>
        <v>40000</v>
      </c>
      <c r="P261" s="28"/>
      <c r="Q261" s="28"/>
      <c r="R261" s="28"/>
      <c r="S261" s="28"/>
      <c r="T261" s="28"/>
      <c r="U261" s="28"/>
      <c r="V261" s="28"/>
      <c r="W261" s="28"/>
      <c r="X261" s="28"/>
      <c r="Y261" s="28"/>
      <c r="Z261" s="28"/>
      <c r="AA261" s="28"/>
      <c r="AB261" s="28"/>
    </row>
    <row r="262" spans="1:28" s="121" customFormat="1" ht="76.5">
      <c r="A262" s="29">
        <v>2</v>
      </c>
      <c r="B262" s="21" t="s">
        <v>351</v>
      </c>
      <c r="C262" s="43" t="s">
        <v>27</v>
      </c>
      <c r="D262" s="96" t="s">
        <v>337</v>
      </c>
      <c r="E262" s="86">
        <v>12500</v>
      </c>
      <c r="F262" s="86"/>
      <c r="G262" s="16"/>
      <c r="H262" s="16"/>
      <c r="I262" s="17"/>
      <c r="J262" s="86">
        <v>17500</v>
      </c>
      <c r="K262" s="17"/>
      <c r="L262" s="86"/>
      <c r="M262" s="86"/>
      <c r="N262" s="86"/>
      <c r="O262" s="28">
        <f t="shared" si="27"/>
        <v>30000</v>
      </c>
      <c r="P262" s="28"/>
      <c r="Q262" s="28"/>
      <c r="R262" s="28"/>
      <c r="S262" s="28"/>
      <c r="T262" s="28"/>
      <c r="U262" s="28"/>
      <c r="V262" s="28"/>
      <c r="W262" s="28"/>
      <c r="X262" s="28"/>
      <c r="Y262" s="28"/>
      <c r="Z262" s="28"/>
      <c r="AA262" s="28"/>
      <c r="AB262" s="28"/>
    </row>
    <row r="263" spans="1:28" s="121" customFormat="1" ht="25.5">
      <c r="A263" s="29">
        <v>2</v>
      </c>
      <c r="B263" s="21" t="s">
        <v>352</v>
      </c>
      <c r="C263" s="43" t="s">
        <v>27</v>
      </c>
      <c r="D263" s="82" t="s">
        <v>338</v>
      </c>
      <c r="E263" s="86">
        <v>50000</v>
      </c>
      <c r="F263" s="86"/>
      <c r="G263" s="16"/>
      <c r="H263" s="16"/>
      <c r="I263" s="17"/>
      <c r="J263" s="17"/>
      <c r="K263" s="17"/>
      <c r="L263" s="86"/>
      <c r="M263" s="86">
        <v>30000</v>
      </c>
      <c r="N263" s="86"/>
      <c r="O263" s="28">
        <f t="shared" si="27"/>
        <v>80000</v>
      </c>
      <c r="P263" s="28"/>
      <c r="Q263" s="28"/>
      <c r="R263" s="28"/>
      <c r="S263" s="28"/>
      <c r="T263" s="28"/>
      <c r="U263" s="28"/>
      <c r="V263" s="28"/>
      <c r="W263" s="28"/>
      <c r="X263" s="28"/>
      <c r="Y263" s="28"/>
      <c r="Z263" s="28"/>
      <c r="AA263" s="28"/>
      <c r="AB263" s="28"/>
    </row>
    <row r="264" spans="1:28" s="121" customFormat="1" ht="25.5">
      <c r="A264" s="29">
        <v>2</v>
      </c>
      <c r="B264" s="21" t="s">
        <v>353</v>
      </c>
      <c r="C264" s="43" t="s">
        <v>27</v>
      </c>
      <c r="D264" s="82" t="s">
        <v>339</v>
      </c>
      <c r="E264" s="86"/>
      <c r="F264" s="86"/>
      <c r="G264" s="86">
        <v>800000</v>
      </c>
      <c r="H264" s="16"/>
      <c r="I264" s="17"/>
      <c r="J264" s="17"/>
      <c r="K264" s="17"/>
      <c r="L264" s="86"/>
      <c r="M264" s="86"/>
      <c r="N264" s="86"/>
      <c r="O264" s="28">
        <f t="shared" si="27"/>
        <v>800000</v>
      </c>
      <c r="P264" s="28"/>
      <c r="Q264" s="28"/>
      <c r="R264" s="28"/>
      <c r="S264" s="28"/>
      <c r="T264" s="28"/>
      <c r="U264" s="28"/>
      <c r="V264" s="28"/>
      <c r="W264" s="28"/>
      <c r="X264" s="28"/>
      <c r="Y264" s="28"/>
      <c r="Z264" s="28"/>
      <c r="AA264" s="28"/>
      <c r="AB264" s="28"/>
    </row>
    <row r="265" spans="1:28" s="121" customFormat="1" ht="140.25" customHeight="1">
      <c r="A265" s="29" t="s">
        <v>354</v>
      </c>
      <c r="B265" s="21" t="s">
        <v>355</v>
      </c>
      <c r="C265" s="43" t="s">
        <v>27</v>
      </c>
      <c r="D265" s="96" t="s">
        <v>340</v>
      </c>
      <c r="E265" s="106">
        <v>97500</v>
      </c>
      <c r="F265" s="106">
        <v>16250</v>
      </c>
      <c r="G265" s="16"/>
      <c r="H265" s="16"/>
      <c r="I265" s="17"/>
      <c r="J265" s="106">
        <v>16250</v>
      </c>
      <c r="K265" s="17"/>
      <c r="L265" s="86"/>
      <c r="M265" s="86"/>
      <c r="N265" s="86"/>
      <c r="O265" s="28">
        <f t="shared" si="27"/>
        <v>130000</v>
      </c>
      <c r="P265" s="28"/>
      <c r="Q265" s="28"/>
      <c r="R265" s="28"/>
      <c r="S265" s="28"/>
      <c r="T265" s="28"/>
      <c r="U265" s="28"/>
      <c r="V265" s="28"/>
      <c r="W265" s="28"/>
      <c r="X265" s="28"/>
      <c r="Y265" s="28"/>
      <c r="Z265" s="28"/>
      <c r="AA265" s="28"/>
      <c r="AB265" s="28"/>
    </row>
    <row r="266" spans="1:28" s="121" customFormat="1" ht="25.5">
      <c r="A266" s="29">
        <v>1</v>
      </c>
      <c r="B266" s="21" t="s">
        <v>356</v>
      </c>
      <c r="C266" s="43" t="s">
        <v>27</v>
      </c>
      <c r="D266" s="82" t="s">
        <v>341</v>
      </c>
      <c r="E266" s="86"/>
      <c r="F266" s="86"/>
      <c r="G266" s="16"/>
      <c r="H266" s="16"/>
      <c r="I266" s="17"/>
      <c r="J266" s="17"/>
      <c r="K266" s="130">
        <v>12000000</v>
      </c>
      <c r="L266" s="86"/>
      <c r="M266" s="86"/>
      <c r="N266" s="86"/>
      <c r="O266" s="28">
        <f t="shared" si="27"/>
        <v>12000000</v>
      </c>
      <c r="P266" s="28"/>
      <c r="Q266" s="28"/>
      <c r="R266" s="28"/>
      <c r="S266" s="28"/>
      <c r="T266" s="28"/>
      <c r="U266" s="28"/>
      <c r="V266" s="28"/>
      <c r="W266" s="28"/>
      <c r="X266" s="28"/>
      <c r="Y266" s="28"/>
      <c r="Z266" s="28"/>
      <c r="AA266" s="28"/>
      <c r="AB266" s="28"/>
    </row>
    <row r="267" spans="1:28" s="110" customFormat="1" ht="51">
      <c r="A267" s="21">
        <v>2</v>
      </c>
      <c r="B267" s="21" t="s">
        <v>303</v>
      </c>
      <c r="C267" s="16" t="s">
        <v>26</v>
      </c>
      <c r="D267" s="133" t="s">
        <v>563</v>
      </c>
      <c r="E267" s="86">
        <v>25000</v>
      </c>
      <c r="F267" s="86">
        <v>25000</v>
      </c>
      <c r="G267" s="37"/>
      <c r="H267" s="37"/>
      <c r="I267" s="37"/>
      <c r="J267" s="86">
        <v>25000</v>
      </c>
      <c r="K267" s="37"/>
      <c r="L267" s="37"/>
      <c r="M267" s="37"/>
      <c r="N267" s="37"/>
      <c r="O267" s="28">
        <f t="shared" si="27"/>
        <v>75000</v>
      </c>
      <c r="P267" s="28"/>
      <c r="Q267" s="28"/>
      <c r="R267" s="28"/>
      <c r="S267" s="28"/>
      <c r="T267" s="28"/>
      <c r="U267" s="28"/>
      <c r="V267" s="28"/>
      <c r="W267" s="28"/>
      <c r="X267" s="28"/>
      <c r="Y267" s="28"/>
      <c r="Z267" s="28"/>
      <c r="AA267" s="28"/>
      <c r="AB267" s="28"/>
    </row>
    <row r="268" spans="1:28" s="110" customFormat="1" ht="12.75">
      <c r="A268" s="21">
        <v>2</v>
      </c>
      <c r="B268" s="21" t="s">
        <v>302</v>
      </c>
      <c r="C268" s="16" t="s">
        <v>26</v>
      </c>
      <c r="D268" s="82" t="s">
        <v>294</v>
      </c>
      <c r="E268" s="86">
        <v>17357.14285714286</v>
      </c>
      <c r="F268" s="50"/>
      <c r="G268" s="37"/>
      <c r="H268" s="37"/>
      <c r="I268" s="37"/>
      <c r="J268" s="37"/>
      <c r="K268" s="37"/>
      <c r="L268" s="37"/>
      <c r="M268" s="86">
        <v>9642.857142857143</v>
      </c>
      <c r="N268" s="86"/>
      <c r="O268" s="28">
        <f t="shared" si="27"/>
        <v>27000</v>
      </c>
      <c r="P268" s="28"/>
      <c r="Q268" s="28"/>
      <c r="R268" s="28"/>
      <c r="S268" s="28"/>
      <c r="T268" s="28"/>
      <c r="U268" s="28"/>
      <c r="V268" s="28"/>
      <c r="W268" s="28"/>
      <c r="X268" s="28"/>
      <c r="Y268" s="28"/>
      <c r="Z268" s="28"/>
      <c r="AA268" s="28"/>
      <c r="AB268" s="28"/>
    </row>
    <row r="269" spans="1:28" s="110" customFormat="1" ht="38.25">
      <c r="A269" s="21">
        <v>2</v>
      </c>
      <c r="B269" s="21" t="s">
        <v>304</v>
      </c>
      <c r="C269" s="16" t="s">
        <v>26</v>
      </c>
      <c r="D269" s="82" t="s">
        <v>295</v>
      </c>
      <c r="E269" s="50"/>
      <c r="F269" s="50"/>
      <c r="G269" s="37"/>
      <c r="H269" s="37"/>
      <c r="I269" s="37"/>
      <c r="J269" s="37"/>
      <c r="K269" s="37"/>
      <c r="L269" s="37"/>
      <c r="M269" s="37"/>
      <c r="N269" s="37"/>
      <c r="O269" s="28">
        <f t="shared" si="27"/>
        <v>0</v>
      </c>
      <c r="P269" s="28"/>
      <c r="Q269" s="28"/>
      <c r="R269" s="28"/>
      <c r="S269" s="28"/>
      <c r="T269" s="28"/>
      <c r="U269" s="28"/>
      <c r="V269" s="28"/>
      <c r="W269" s="28"/>
      <c r="X269" s="28"/>
      <c r="Y269" s="28"/>
      <c r="Z269" s="28"/>
      <c r="AA269" s="28"/>
      <c r="AB269" s="28"/>
    </row>
    <row r="270" spans="1:28" s="110" customFormat="1" ht="38.25">
      <c r="A270" s="21">
        <v>2</v>
      </c>
      <c r="B270" s="21" t="s">
        <v>305</v>
      </c>
      <c r="C270" s="16" t="s">
        <v>26</v>
      </c>
      <c r="D270" s="82" t="s">
        <v>296</v>
      </c>
      <c r="E270" s="86">
        <v>30000.000000000004</v>
      </c>
      <c r="F270" s="50"/>
      <c r="G270" s="37"/>
      <c r="H270" s="37"/>
      <c r="I270" s="37"/>
      <c r="J270" s="37"/>
      <c r="K270" s="37"/>
      <c r="L270" s="37"/>
      <c r="M270" s="37"/>
      <c r="N270" s="37"/>
      <c r="O270" s="28">
        <f t="shared" si="27"/>
        <v>30000.000000000004</v>
      </c>
      <c r="P270" s="28"/>
      <c r="Q270" s="28"/>
      <c r="R270" s="28"/>
      <c r="S270" s="28"/>
      <c r="T270" s="28"/>
      <c r="U270" s="28"/>
      <c r="V270" s="28"/>
      <c r="W270" s="28"/>
      <c r="X270" s="28"/>
      <c r="Y270" s="28"/>
      <c r="Z270" s="28"/>
      <c r="AA270" s="28"/>
      <c r="AB270" s="28"/>
    </row>
    <row r="271" spans="1:28" s="110" customFormat="1" ht="12.75">
      <c r="A271" s="21">
        <v>2</v>
      </c>
      <c r="B271" s="21" t="s">
        <v>306</v>
      </c>
      <c r="C271" s="16" t="s">
        <v>26</v>
      </c>
      <c r="D271" s="82" t="s">
        <v>297</v>
      </c>
      <c r="E271" s="50"/>
      <c r="F271" s="50"/>
      <c r="G271" s="37"/>
      <c r="H271" s="37"/>
      <c r="I271" s="37"/>
      <c r="J271" s="37"/>
      <c r="K271" s="37"/>
      <c r="L271" s="37"/>
      <c r="M271" s="37"/>
      <c r="N271" s="37"/>
      <c r="O271" s="28">
        <f t="shared" si="27"/>
        <v>0</v>
      </c>
      <c r="P271" s="28"/>
      <c r="Q271" s="28"/>
      <c r="R271" s="28"/>
      <c r="S271" s="28"/>
      <c r="T271" s="28"/>
      <c r="U271" s="28"/>
      <c r="V271" s="28"/>
      <c r="W271" s="28"/>
      <c r="X271" s="28"/>
      <c r="Y271" s="28"/>
      <c r="Z271" s="28"/>
      <c r="AA271" s="28"/>
      <c r="AB271" s="28"/>
    </row>
    <row r="272" spans="1:28" s="110" customFormat="1" ht="38.25">
      <c r="A272" s="21">
        <v>2</v>
      </c>
      <c r="B272" s="21" t="s">
        <v>309</v>
      </c>
      <c r="C272" s="16" t="s">
        <v>26</v>
      </c>
      <c r="D272" s="82" t="s">
        <v>298</v>
      </c>
      <c r="E272" s="86">
        <v>50000</v>
      </c>
      <c r="F272" s="50"/>
      <c r="G272" s="37"/>
      <c r="H272" s="37"/>
      <c r="I272" s="37"/>
      <c r="J272" s="37"/>
      <c r="K272" s="37"/>
      <c r="L272" s="37"/>
      <c r="M272" s="37"/>
      <c r="N272" s="37"/>
      <c r="O272" s="28">
        <f t="shared" si="27"/>
        <v>50000</v>
      </c>
      <c r="P272" s="28"/>
      <c r="Q272" s="28"/>
      <c r="R272" s="28"/>
      <c r="S272" s="28"/>
      <c r="T272" s="28"/>
      <c r="U272" s="28"/>
      <c r="V272" s="28"/>
      <c r="W272" s="28"/>
      <c r="X272" s="28"/>
      <c r="Y272" s="28"/>
      <c r="Z272" s="28"/>
      <c r="AA272" s="28"/>
      <c r="AB272" s="28"/>
    </row>
    <row r="273" spans="1:28" s="110" customFormat="1" ht="38.25">
      <c r="A273" s="21">
        <v>2</v>
      </c>
      <c r="B273" s="21" t="s">
        <v>308</v>
      </c>
      <c r="C273" s="16" t="s">
        <v>26</v>
      </c>
      <c r="D273" s="82" t="s">
        <v>299</v>
      </c>
      <c r="E273" s="86">
        <v>10000</v>
      </c>
      <c r="F273" s="50"/>
      <c r="G273" s="37"/>
      <c r="H273" s="37"/>
      <c r="I273" s="37"/>
      <c r="J273" s="37"/>
      <c r="K273" s="37"/>
      <c r="L273" s="37"/>
      <c r="M273" s="37"/>
      <c r="N273" s="37"/>
      <c r="O273" s="28">
        <f t="shared" si="27"/>
        <v>10000</v>
      </c>
      <c r="P273" s="28"/>
      <c r="Q273" s="28"/>
      <c r="R273" s="28"/>
      <c r="S273" s="28"/>
      <c r="T273" s="28"/>
      <c r="U273" s="28"/>
      <c r="V273" s="28"/>
      <c r="W273" s="28"/>
      <c r="X273" s="28"/>
      <c r="Y273" s="28"/>
      <c r="Z273" s="28"/>
      <c r="AA273" s="28"/>
      <c r="AB273" s="28"/>
    </row>
    <row r="274" spans="1:28" s="110" customFormat="1" ht="76.5">
      <c r="A274" s="21">
        <v>2</v>
      </c>
      <c r="B274" s="21" t="s">
        <v>310</v>
      </c>
      <c r="C274" s="16" t="s">
        <v>26</v>
      </c>
      <c r="D274" s="82" t="s">
        <v>300</v>
      </c>
      <c r="E274" s="86">
        <v>5000</v>
      </c>
      <c r="F274" s="50"/>
      <c r="G274" s="37"/>
      <c r="H274" s="37"/>
      <c r="I274" s="37"/>
      <c r="J274" s="37"/>
      <c r="K274" s="37"/>
      <c r="L274" s="37"/>
      <c r="M274" s="37"/>
      <c r="N274" s="37"/>
      <c r="O274" s="28">
        <f t="shared" si="27"/>
        <v>5000</v>
      </c>
      <c r="P274" s="28"/>
      <c r="Q274" s="28"/>
      <c r="R274" s="28"/>
      <c r="S274" s="28"/>
      <c r="T274" s="28"/>
      <c r="U274" s="28"/>
      <c r="V274" s="28"/>
      <c r="W274" s="28"/>
      <c r="X274" s="28"/>
      <c r="Y274" s="28"/>
      <c r="Z274" s="28"/>
      <c r="AA274" s="28"/>
      <c r="AB274" s="28"/>
    </row>
    <row r="275" spans="1:28" s="110" customFormat="1" ht="24" customHeight="1">
      <c r="A275" s="21">
        <v>2</v>
      </c>
      <c r="B275" s="21" t="s">
        <v>311</v>
      </c>
      <c r="C275" s="16" t="s">
        <v>26</v>
      </c>
      <c r="D275" s="82" t="s">
        <v>301</v>
      </c>
      <c r="E275" s="50">
        <v>0</v>
      </c>
      <c r="F275" s="50">
        <v>0</v>
      </c>
      <c r="G275" s="37"/>
      <c r="H275" s="37"/>
      <c r="I275" s="37"/>
      <c r="J275" s="37"/>
      <c r="K275" s="37"/>
      <c r="L275" s="37"/>
      <c r="M275" s="37"/>
      <c r="N275" s="37"/>
      <c r="O275" s="28">
        <f t="shared" si="27"/>
        <v>0</v>
      </c>
      <c r="P275" s="28"/>
      <c r="Q275" s="28"/>
      <c r="R275" s="28"/>
      <c r="S275" s="28"/>
      <c r="T275" s="28"/>
      <c r="U275" s="28"/>
      <c r="V275" s="28"/>
      <c r="W275" s="28"/>
      <c r="X275" s="28"/>
      <c r="Y275" s="28"/>
      <c r="Z275" s="28"/>
      <c r="AA275" s="28"/>
      <c r="AB275" s="28"/>
    </row>
    <row r="276" spans="1:28" s="121" customFormat="1" ht="63.75">
      <c r="A276" s="57">
        <v>2</v>
      </c>
      <c r="B276" s="57" t="s">
        <v>307</v>
      </c>
      <c r="C276" s="16" t="s">
        <v>29</v>
      </c>
      <c r="D276" s="82" t="s">
        <v>312</v>
      </c>
      <c r="E276" s="86">
        <v>47368.42105263158</v>
      </c>
      <c r="F276" s="91"/>
      <c r="G276" s="86">
        <v>23684.21052631579</v>
      </c>
      <c r="H276" s="91"/>
      <c r="I276" s="91"/>
      <c r="J276" s="86">
        <v>23684.21052631579</v>
      </c>
      <c r="K276" s="86">
        <v>40263.15789473685</v>
      </c>
      <c r="L276" s="91"/>
      <c r="M276" s="91"/>
      <c r="N276" s="91"/>
      <c r="O276" s="28">
        <f t="shared" si="27"/>
        <v>135000</v>
      </c>
      <c r="P276" s="125"/>
      <c r="Q276" s="125"/>
      <c r="R276" s="125"/>
      <c r="S276" s="125"/>
      <c r="T276" s="18"/>
      <c r="U276" s="18"/>
      <c r="V276" s="18"/>
      <c r="W276" s="18"/>
      <c r="X276" s="18"/>
      <c r="Y276" s="18"/>
      <c r="Z276" s="18"/>
      <c r="AA276" s="18"/>
      <c r="AB276" s="18"/>
    </row>
    <row r="277" spans="1:28" s="121" customFormat="1" ht="63.75">
      <c r="A277" s="57">
        <v>2</v>
      </c>
      <c r="B277" s="57" t="s">
        <v>321</v>
      </c>
      <c r="C277" s="16" t="s">
        <v>29</v>
      </c>
      <c r="D277" s="82" t="s">
        <v>313</v>
      </c>
      <c r="E277" s="91"/>
      <c r="F277" s="86">
        <v>50000</v>
      </c>
      <c r="G277" s="91"/>
      <c r="H277" s="91"/>
      <c r="I277" s="91"/>
      <c r="J277" s="91"/>
      <c r="K277" s="91"/>
      <c r="L277" s="91"/>
      <c r="M277" s="91"/>
      <c r="N277" s="91"/>
      <c r="O277" s="28">
        <f t="shared" si="27"/>
        <v>50000</v>
      </c>
      <c r="P277" s="125"/>
      <c r="Q277" s="125"/>
      <c r="R277" s="125"/>
      <c r="S277" s="125"/>
      <c r="T277" s="18"/>
      <c r="U277" s="18"/>
      <c r="V277" s="18"/>
      <c r="W277" s="18"/>
      <c r="X277" s="18"/>
      <c r="Y277" s="18"/>
      <c r="Z277" s="18"/>
      <c r="AA277" s="18"/>
      <c r="AB277" s="18"/>
    </row>
    <row r="278" spans="1:28" s="121" customFormat="1" ht="12.75">
      <c r="A278" s="57">
        <v>2</v>
      </c>
      <c r="B278" s="57" t="s">
        <v>322</v>
      </c>
      <c r="C278" s="16" t="s">
        <v>29</v>
      </c>
      <c r="D278" s="82" t="s">
        <v>314</v>
      </c>
      <c r="E278" s="86">
        <v>25000</v>
      </c>
      <c r="F278" s="91"/>
      <c r="G278" s="91"/>
      <c r="H278" s="91"/>
      <c r="I278" s="91"/>
      <c r="J278" s="91"/>
      <c r="K278" s="91"/>
      <c r="L278" s="91"/>
      <c r="M278" s="91"/>
      <c r="N278" s="91"/>
      <c r="O278" s="28">
        <f t="shared" si="27"/>
        <v>25000</v>
      </c>
      <c r="P278" s="125"/>
      <c r="Q278" s="125"/>
      <c r="R278" s="125"/>
      <c r="S278" s="125"/>
      <c r="T278" s="18"/>
      <c r="U278" s="18"/>
      <c r="V278" s="18"/>
      <c r="W278" s="18"/>
      <c r="X278" s="18"/>
      <c r="Y278" s="18"/>
      <c r="Z278" s="18"/>
      <c r="AA278" s="18"/>
      <c r="AB278" s="18"/>
    </row>
    <row r="279" spans="1:28" s="121" customFormat="1" ht="25.5">
      <c r="A279" s="57">
        <v>2</v>
      </c>
      <c r="B279" s="57" t="s">
        <v>323</v>
      </c>
      <c r="C279" s="16" t="s">
        <v>29</v>
      </c>
      <c r="D279" s="82" t="s">
        <v>315</v>
      </c>
      <c r="E279" s="86">
        <v>20000</v>
      </c>
      <c r="F279" s="91"/>
      <c r="G279" s="91"/>
      <c r="H279" s="91"/>
      <c r="I279" s="91"/>
      <c r="J279" s="91"/>
      <c r="K279" s="91"/>
      <c r="L279" s="91"/>
      <c r="M279" s="91"/>
      <c r="N279" s="91"/>
      <c r="O279" s="28">
        <f t="shared" si="27"/>
        <v>20000</v>
      </c>
      <c r="P279" s="125"/>
      <c r="Q279" s="125"/>
      <c r="R279" s="125"/>
      <c r="S279" s="125"/>
      <c r="T279" s="18"/>
      <c r="U279" s="18"/>
      <c r="V279" s="18"/>
      <c r="W279" s="18"/>
      <c r="X279" s="18"/>
      <c r="Y279" s="18"/>
      <c r="Z279" s="18"/>
      <c r="AA279" s="18"/>
      <c r="AB279" s="18"/>
    </row>
    <row r="280" spans="1:28" s="121" customFormat="1" ht="25.5">
      <c r="A280" s="57">
        <v>2</v>
      </c>
      <c r="B280" s="57" t="s">
        <v>324</v>
      </c>
      <c r="C280" s="16" t="s">
        <v>29</v>
      </c>
      <c r="D280" s="82" t="s">
        <v>316</v>
      </c>
      <c r="E280" s="85">
        <v>2000</v>
      </c>
      <c r="F280" s="86">
        <v>0</v>
      </c>
      <c r="G280" s="91"/>
      <c r="H280" s="91"/>
      <c r="I280" s="91"/>
      <c r="J280" s="91"/>
      <c r="K280" s="91"/>
      <c r="L280" s="91"/>
      <c r="M280" s="91"/>
      <c r="N280" s="91"/>
      <c r="O280" s="28">
        <f t="shared" si="27"/>
        <v>2000</v>
      </c>
      <c r="P280" s="125"/>
      <c r="Q280" s="125"/>
      <c r="R280" s="125"/>
      <c r="S280" s="125"/>
      <c r="T280" s="18"/>
      <c r="U280" s="18"/>
      <c r="V280" s="18"/>
      <c r="W280" s="18"/>
      <c r="X280" s="18"/>
      <c r="Y280" s="18"/>
      <c r="Z280" s="18"/>
      <c r="AA280" s="18"/>
      <c r="AB280" s="18"/>
    </row>
    <row r="281" spans="1:28" s="121" customFormat="1" ht="25.5">
      <c r="A281" s="57">
        <v>2</v>
      </c>
      <c r="B281" s="57" t="s">
        <v>325</v>
      </c>
      <c r="C281" s="16" t="s">
        <v>29</v>
      </c>
      <c r="D281" s="82" t="s">
        <v>317</v>
      </c>
      <c r="E281" s="91"/>
      <c r="F281" s="86">
        <v>1000</v>
      </c>
      <c r="G281" s="91"/>
      <c r="H281" s="91"/>
      <c r="I281" s="91"/>
      <c r="J281" s="91"/>
      <c r="K281" s="91"/>
      <c r="L281" s="91"/>
      <c r="M281" s="91"/>
      <c r="N281" s="91"/>
      <c r="O281" s="28">
        <f t="shared" si="27"/>
        <v>1000</v>
      </c>
      <c r="P281" s="125"/>
      <c r="Q281" s="125"/>
      <c r="R281" s="125"/>
      <c r="S281" s="125"/>
      <c r="T281" s="18"/>
      <c r="U281" s="18"/>
      <c r="V281" s="18"/>
      <c r="W281" s="18"/>
      <c r="X281" s="18"/>
      <c r="Y281" s="18"/>
      <c r="Z281" s="18"/>
      <c r="AA281" s="18"/>
      <c r="AB281" s="18"/>
    </row>
    <row r="282" spans="1:28" s="121" customFormat="1" ht="38.25">
      <c r="A282" s="57">
        <v>2</v>
      </c>
      <c r="B282" s="57" t="s">
        <v>326</v>
      </c>
      <c r="C282" s="16" t="s">
        <v>29</v>
      </c>
      <c r="D282" s="82" t="s">
        <v>318</v>
      </c>
      <c r="E282" s="86">
        <v>5000</v>
      </c>
      <c r="F282" s="91"/>
      <c r="G282" s="91"/>
      <c r="H282" s="91"/>
      <c r="I282" s="91"/>
      <c r="J282" s="91"/>
      <c r="K282" s="91"/>
      <c r="L282" s="91"/>
      <c r="M282" s="91"/>
      <c r="N282" s="91"/>
      <c r="O282" s="28">
        <f t="shared" si="27"/>
        <v>5000</v>
      </c>
      <c r="P282" s="125"/>
      <c r="Q282" s="125"/>
      <c r="R282" s="125"/>
      <c r="S282" s="125"/>
      <c r="T282" s="18"/>
      <c r="U282" s="18"/>
      <c r="V282" s="18"/>
      <c r="W282" s="18"/>
      <c r="X282" s="18"/>
      <c r="Y282" s="18"/>
      <c r="Z282" s="18"/>
      <c r="AA282" s="18"/>
      <c r="AB282" s="18"/>
    </row>
    <row r="283" spans="1:28" s="121" customFormat="1" ht="38.25">
      <c r="A283" s="57">
        <v>2</v>
      </c>
      <c r="B283" s="57" t="s">
        <v>327</v>
      </c>
      <c r="C283" s="16" t="s">
        <v>29</v>
      </c>
      <c r="D283" s="82" t="s">
        <v>319</v>
      </c>
      <c r="E283" s="91"/>
      <c r="F283" s="91"/>
      <c r="G283" s="91"/>
      <c r="H283" s="91"/>
      <c r="I283" s="91"/>
      <c r="J283" s="91"/>
      <c r="K283" s="91"/>
      <c r="L283" s="91"/>
      <c r="M283" s="91"/>
      <c r="N283" s="91"/>
      <c r="O283" s="28">
        <f t="shared" si="27"/>
        <v>0</v>
      </c>
      <c r="P283" s="125"/>
      <c r="Q283" s="125"/>
      <c r="R283" s="125"/>
      <c r="S283" s="125"/>
      <c r="T283" s="18"/>
      <c r="U283" s="18"/>
      <c r="V283" s="18"/>
      <c r="W283" s="18"/>
      <c r="X283" s="18"/>
      <c r="Y283" s="18"/>
      <c r="Z283" s="18"/>
      <c r="AA283" s="18"/>
      <c r="AB283" s="18"/>
    </row>
    <row r="284" spans="1:28" s="110" customFormat="1" ht="25.5">
      <c r="A284" s="57">
        <v>2</v>
      </c>
      <c r="B284" s="57" t="s">
        <v>328</v>
      </c>
      <c r="C284" s="16" t="s">
        <v>29</v>
      </c>
      <c r="D284" s="82" t="s">
        <v>320</v>
      </c>
      <c r="E284" s="50">
        <v>0</v>
      </c>
      <c r="F284" s="50">
        <v>0</v>
      </c>
      <c r="G284" s="37">
        <v>0</v>
      </c>
      <c r="H284" s="37">
        <v>0</v>
      </c>
      <c r="I284" s="37">
        <v>0</v>
      </c>
      <c r="J284" s="37">
        <v>0</v>
      </c>
      <c r="K284" s="37">
        <v>0</v>
      </c>
      <c r="L284" s="37">
        <v>0</v>
      </c>
      <c r="M284" s="37">
        <v>0</v>
      </c>
      <c r="N284" s="37"/>
      <c r="O284" s="28">
        <f t="shared" si="27"/>
        <v>0</v>
      </c>
      <c r="P284" s="28"/>
      <c r="Q284" s="28"/>
      <c r="R284" s="28"/>
      <c r="S284" s="28"/>
      <c r="T284" s="28"/>
      <c r="U284" s="28"/>
      <c r="V284" s="28"/>
      <c r="W284" s="28"/>
      <c r="X284" s="28"/>
      <c r="Y284" s="28"/>
      <c r="Z284" s="28"/>
      <c r="AA284" s="28"/>
      <c r="AB284" s="28"/>
    </row>
    <row r="285" spans="1:28" s="121" customFormat="1" ht="12.75">
      <c r="A285" s="57"/>
      <c r="B285" s="57"/>
      <c r="C285" s="19"/>
      <c r="D285" s="5" t="s">
        <v>12</v>
      </c>
      <c r="E285" s="46">
        <f>E286+E287+E288+E289</f>
        <v>70000</v>
      </c>
      <c r="F285" s="46">
        <f aca="true" t="shared" si="28" ref="F285:O285">F286+F287+F288+F289</f>
        <v>10000</v>
      </c>
      <c r="G285" s="46">
        <f t="shared" si="28"/>
        <v>45000</v>
      </c>
      <c r="H285" s="46">
        <f t="shared" si="28"/>
        <v>0</v>
      </c>
      <c r="I285" s="46">
        <f t="shared" si="28"/>
        <v>0</v>
      </c>
      <c r="J285" s="46">
        <f t="shared" si="28"/>
        <v>135000</v>
      </c>
      <c r="K285" s="46">
        <f t="shared" si="28"/>
        <v>255000</v>
      </c>
      <c r="L285" s="46">
        <f t="shared" si="28"/>
        <v>0</v>
      </c>
      <c r="M285" s="46">
        <f t="shared" si="28"/>
        <v>0</v>
      </c>
      <c r="N285" s="46">
        <f t="shared" si="28"/>
        <v>0</v>
      </c>
      <c r="O285" s="46">
        <f t="shared" si="28"/>
        <v>515000</v>
      </c>
      <c r="P285" s="28"/>
      <c r="Q285" s="28"/>
      <c r="R285" s="28"/>
      <c r="S285" s="28"/>
      <c r="T285" s="28"/>
      <c r="U285" s="28"/>
      <c r="V285" s="28"/>
      <c r="W285" s="28"/>
      <c r="X285" s="28"/>
      <c r="Y285" s="28"/>
      <c r="Z285" s="28"/>
      <c r="AA285" s="28"/>
      <c r="AB285" s="28"/>
    </row>
    <row r="286" spans="1:28" s="121" customFormat="1" ht="38.25">
      <c r="A286" s="57">
        <v>1</v>
      </c>
      <c r="B286" s="57" t="s">
        <v>387</v>
      </c>
      <c r="C286" s="43" t="s">
        <v>27</v>
      </c>
      <c r="D286" s="82" t="s">
        <v>385</v>
      </c>
      <c r="E286" s="91"/>
      <c r="F286" s="86">
        <v>10000</v>
      </c>
      <c r="G286" s="91"/>
      <c r="H286" s="91"/>
      <c r="I286" s="91"/>
      <c r="J286" s="91"/>
      <c r="K286" s="91"/>
      <c r="L286" s="91"/>
      <c r="M286" s="91"/>
      <c r="N286" s="91"/>
      <c r="O286" s="28">
        <f>SUM(E286:M286)</f>
        <v>10000</v>
      </c>
      <c r="P286" s="28"/>
      <c r="Q286" s="28"/>
      <c r="R286" s="28"/>
      <c r="S286" s="28"/>
      <c r="T286" s="28"/>
      <c r="U286" s="28"/>
      <c r="V286" s="28"/>
      <c r="W286" s="28"/>
      <c r="X286" s="28"/>
      <c r="Y286" s="28"/>
      <c r="Z286" s="28"/>
      <c r="AA286" s="28"/>
      <c r="AB286" s="28"/>
    </row>
    <row r="287" spans="1:28" s="121" customFormat="1" ht="39">
      <c r="A287" s="21">
        <v>1</v>
      </c>
      <c r="B287" s="57" t="s">
        <v>388</v>
      </c>
      <c r="C287" s="43" t="s">
        <v>27</v>
      </c>
      <c r="D287" s="82" t="s">
        <v>386</v>
      </c>
      <c r="E287" s="89">
        <v>12500</v>
      </c>
      <c r="F287" s="51">
        <v>0</v>
      </c>
      <c r="G287" s="39">
        <v>0</v>
      </c>
      <c r="H287" s="42">
        <v>0</v>
      </c>
      <c r="I287" s="39">
        <v>0</v>
      </c>
      <c r="J287" s="89">
        <v>12500</v>
      </c>
      <c r="K287" s="39">
        <v>0</v>
      </c>
      <c r="L287" s="42">
        <v>0</v>
      </c>
      <c r="M287" s="42">
        <v>0</v>
      </c>
      <c r="N287" s="42"/>
      <c r="O287" s="28">
        <f>SUM(E287:M287)</f>
        <v>25000</v>
      </c>
      <c r="P287" s="28"/>
      <c r="Q287" s="28"/>
      <c r="R287" s="28"/>
      <c r="S287" s="28"/>
      <c r="T287" s="28"/>
      <c r="U287" s="28"/>
      <c r="V287" s="28"/>
      <c r="W287" s="28"/>
      <c r="X287" s="28"/>
      <c r="Y287" s="28"/>
      <c r="Z287" s="28"/>
      <c r="AA287" s="28"/>
      <c r="AB287" s="28"/>
    </row>
    <row r="288" spans="1:28" s="121" customFormat="1" ht="71.25" customHeight="1">
      <c r="A288" s="57">
        <v>1</v>
      </c>
      <c r="B288" s="57" t="s">
        <v>389</v>
      </c>
      <c r="C288" s="29" t="s">
        <v>28</v>
      </c>
      <c r="D288" s="96" t="s">
        <v>383</v>
      </c>
      <c r="E288" s="86">
        <v>45000</v>
      </c>
      <c r="F288" s="91"/>
      <c r="G288" s="86">
        <v>45000</v>
      </c>
      <c r="H288" s="91"/>
      <c r="I288" s="91"/>
      <c r="J288" s="86">
        <v>105000</v>
      </c>
      <c r="K288" s="86">
        <v>255000</v>
      </c>
      <c r="L288" s="91"/>
      <c r="M288" s="91"/>
      <c r="N288" s="91"/>
      <c r="O288" s="28">
        <f>SUM(E288:M288)</f>
        <v>450000</v>
      </c>
      <c r="P288" s="125"/>
      <c r="Q288" s="125"/>
      <c r="R288" s="125"/>
      <c r="S288" s="125"/>
      <c r="T288" s="18"/>
      <c r="U288" s="18"/>
      <c r="V288" s="18"/>
      <c r="W288" s="18"/>
      <c r="X288" s="18"/>
      <c r="Y288" s="18"/>
      <c r="Z288" s="18"/>
      <c r="AA288" s="18"/>
      <c r="AB288" s="18"/>
    </row>
    <row r="289" spans="1:28" s="110" customFormat="1" ht="33.75" customHeight="1">
      <c r="A289" s="21">
        <v>1</v>
      </c>
      <c r="B289" s="57" t="s">
        <v>390</v>
      </c>
      <c r="C289" s="29" t="s">
        <v>28</v>
      </c>
      <c r="D289" s="82" t="s">
        <v>384</v>
      </c>
      <c r="E289" s="86">
        <v>12500</v>
      </c>
      <c r="F289" s="51">
        <v>0</v>
      </c>
      <c r="G289" s="39">
        <v>0</v>
      </c>
      <c r="H289" s="42">
        <v>0</v>
      </c>
      <c r="I289" s="39">
        <v>0</v>
      </c>
      <c r="J289" s="86">
        <v>17500</v>
      </c>
      <c r="K289" s="39">
        <v>0</v>
      </c>
      <c r="L289" s="42">
        <v>0</v>
      </c>
      <c r="M289" s="42">
        <v>0</v>
      </c>
      <c r="N289" s="42"/>
      <c r="O289" s="28">
        <f>SUM(E289:M289)</f>
        <v>30000</v>
      </c>
      <c r="P289" s="28"/>
      <c r="Q289" s="28"/>
      <c r="R289" s="28"/>
      <c r="S289" s="28"/>
      <c r="T289" s="28"/>
      <c r="U289" s="28"/>
      <c r="V289" s="28"/>
      <c r="W289" s="28"/>
      <c r="X289" s="28"/>
      <c r="Y289" s="28"/>
      <c r="Z289" s="28"/>
      <c r="AA289" s="28"/>
      <c r="AB289" s="28"/>
    </row>
    <row r="290" spans="1:28" s="121" customFormat="1" ht="12" customHeight="1">
      <c r="A290" s="57"/>
      <c r="B290" s="57"/>
      <c r="C290" s="19"/>
      <c r="D290" s="5" t="s">
        <v>481</v>
      </c>
      <c r="E290" s="46">
        <f>E291+E292+E293+E294</f>
        <v>72500</v>
      </c>
      <c r="F290" s="46">
        <f aca="true" t="shared" si="29" ref="F290:O290">F291+F292+F293+F294</f>
        <v>7500</v>
      </c>
      <c r="G290" s="46">
        <f t="shared" si="29"/>
        <v>0</v>
      </c>
      <c r="H290" s="46">
        <f t="shared" si="29"/>
        <v>0</v>
      </c>
      <c r="I290" s="46">
        <f t="shared" si="29"/>
        <v>0</v>
      </c>
      <c r="J290" s="46">
        <f t="shared" si="29"/>
        <v>37500</v>
      </c>
      <c r="K290" s="46">
        <f t="shared" si="29"/>
        <v>37500</v>
      </c>
      <c r="L290" s="46">
        <f t="shared" si="29"/>
        <v>0</v>
      </c>
      <c r="M290" s="46">
        <f t="shared" si="29"/>
        <v>0</v>
      </c>
      <c r="N290" s="46">
        <f t="shared" si="29"/>
        <v>0</v>
      </c>
      <c r="O290" s="46">
        <f t="shared" si="29"/>
        <v>155000</v>
      </c>
      <c r="P290" s="125"/>
      <c r="Q290" s="125"/>
      <c r="R290" s="125"/>
      <c r="S290" s="125"/>
      <c r="T290" s="18"/>
      <c r="U290" s="18"/>
      <c r="V290" s="18"/>
      <c r="W290" s="18"/>
      <c r="X290" s="18"/>
      <c r="Y290" s="18"/>
      <c r="Z290" s="18"/>
      <c r="AA290" s="18"/>
      <c r="AB290" s="18"/>
    </row>
    <row r="291" spans="1:28" s="121" customFormat="1" ht="48.75" customHeight="1">
      <c r="A291" s="57">
        <v>2</v>
      </c>
      <c r="B291" s="57" t="s">
        <v>540</v>
      </c>
      <c r="C291" s="16" t="s">
        <v>26</v>
      </c>
      <c r="D291" s="82" t="s">
        <v>482</v>
      </c>
      <c r="E291" s="86">
        <v>25000</v>
      </c>
      <c r="F291" s="86">
        <v>0</v>
      </c>
      <c r="G291" s="91"/>
      <c r="H291" s="91"/>
      <c r="I291" s="91"/>
      <c r="J291" s="91"/>
      <c r="K291" s="91"/>
      <c r="L291" s="91"/>
      <c r="M291" s="91"/>
      <c r="N291" s="91"/>
      <c r="O291" s="28">
        <f>SUM(E291:M291)</f>
        <v>25000</v>
      </c>
      <c r="P291" s="125"/>
      <c r="Q291" s="125"/>
      <c r="R291" s="125"/>
      <c r="S291" s="125"/>
      <c r="T291" s="18"/>
      <c r="U291" s="18"/>
      <c r="V291" s="18"/>
      <c r="W291" s="18"/>
      <c r="X291" s="18"/>
      <c r="Y291" s="18"/>
      <c r="Z291" s="18"/>
      <c r="AA291" s="18"/>
      <c r="AB291" s="18"/>
    </row>
    <row r="292" spans="1:28" s="110" customFormat="1" ht="30" customHeight="1">
      <c r="A292" s="57">
        <v>2</v>
      </c>
      <c r="B292" s="57" t="s">
        <v>541</v>
      </c>
      <c r="C292" s="16" t="s">
        <v>26</v>
      </c>
      <c r="D292" s="82" t="s">
        <v>483</v>
      </c>
      <c r="E292" s="86">
        <v>25000</v>
      </c>
      <c r="F292" s="86">
        <v>0</v>
      </c>
      <c r="G292" s="39"/>
      <c r="H292" s="39"/>
      <c r="I292" s="39"/>
      <c r="J292" s="86">
        <v>37500</v>
      </c>
      <c r="K292" s="86">
        <v>37500</v>
      </c>
      <c r="L292" s="39"/>
      <c r="M292" s="25"/>
      <c r="N292" s="25"/>
      <c r="O292" s="28">
        <f>SUM(E292:M292)</f>
        <v>100000</v>
      </c>
      <c r="P292" s="28"/>
      <c r="Q292" s="28"/>
      <c r="R292" s="28"/>
      <c r="S292" s="28"/>
      <c r="T292" s="28"/>
      <c r="U292" s="28"/>
      <c r="V292" s="28"/>
      <c r="W292" s="28"/>
      <c r="X292" s="28"/>
      <c r="Y292" s="28"/>
      <c r="Z292" s="28"/>
      <c r="AA292" s="28"/>
      <c r="AB292" s="28"/>
    </row>
    <row r="293" spans="1:28" s="110" customFormat="1" ht="38.25">
      <c r="A293" s="57">
        <v>2</v>
      </c>
      <c r="B293" s="57" t="s">
        <v>542</v>
      </c>
      <c r="C293" s="16" t="s">
        <v>26</v>
      </c>
      <c r="D293" s="82" t="s">
        <v>484</v>
      </c>
      <c r="E293" s="86">
        <v>15000</v>
      </c>
      <c r="F293" s="86">
        <v>0</v>
      </c>
      <c r="G293" s="39"/>
      <c r="H293" s="39"/>
      <c r="I293" s="39"/>
      <c r="J293" s="39"/>
      <c r="K293" s="39"/>
      <c r="L293" s="39"/>
      <c r="M293" s="25"/>
      <c r="N293" s="25"/>
      <c r="O293" s="28">
        <f>SUM(E293:M293)</f>
        <v>15000</v>
      </c>
      <c r="P293" s="28"/>
      <c r="Q293" s="28"/>
      <c r="R293" s="28"/>
      <c r="S293" s="28"/>
      <c r="T293" s="28"/>
      <c r="U293" s="28"/>
      <c r="V293" s="28"/>
      <c r="W293" s="28"/>
      <c r="X293" s="28"/>
      <c r="Y293" s="28"/>
      <c r="Z293" s="28"/>
      <c r="AA293" s="28"/>
      <c r="AB293" s="28"/>
    </row>
    <row r="294" spans="1:28" s="110" customFormat="1" ht="77.25">
      <c r="A294" s="57">
        <v>2</v>
      </c>
      <c r="B294" s="57" t="s">
        <v>543</v>
      </c>
      <c r="C294" s="16" t="s">
        <v>26</v>
      </c>
      <c r="D294" s="82" t="s">
        <v>485</v>
      </c>
      <c r="E294" s="89">
        <v>7500</v>
      </c>
      <c r="F294" s="89">
        <v>7500</v>
      </c>
      <c r="G294" s="39"/>
      <c r="H294" s="39"/>
      <c r="I294" s="39"/>
      <c r="J294" s="39"/>
      <c r="K294" s="39"/>
      <c r="L294" s="39"/>
      <c r="M294" s="25"/>
      <c r="N294" s="25"/>
      <c r="O294" s="28">
        <f>SUM(E294:M294)</f>
        <v>15000</v>
      </c>
      <c r="P294" s="28"/>
      <c r="Q294" s="28"/>
      <c r="R294" s="28"/>
      <c r="S294" s="28"/>
      <c r="T294" s="28"/>
      <c r="U294" s="28"/>
      <c r="V294" s="28"/>
      <c r="W294" s="28"/>
      <c r="X294" s="28"/>
      <c r="Y294" s="28"/>
      <c r="Z294" s="28"/>
      <c r="AA294" s="28"/>
      <c r="AB294" s="28"/>
    </row>
    <row r="295" spans="1:28" ht="11.25">
      <c r="A295" s="15"/>
      <c r="B295" s="15"/>
      <c r="C295" s="3"/>
      <c r="D295" s="4"/>
      <c r="E295" s="4"/>
      <c r="F295" s="11"/>
      <c r="G295" s="3"/>
      <c r="H295" s="3"/>
      <c r="I295" s="3"/>
      <c r="J295" s="3"/>
      <c r="K295" s="3"/>
      <c r="L295" s="3"/>
      <c r="M295" s="3"/>
      <c r="N295" s="3"/>
      <c r="O295" s="3"/>
      <c r="P295" s="3"/>
      <c r="Q295" s="3"/>
      <c r="R295" s="3"/>
      <c r="S295" s="3"/>
      <c r="T295" s="3"/>
      <c r="U295" s="3"/>
      <c r="V295" s="3"/>
      <c r="W295" s="3"/>
      <c r="X295" s="3"/>
      <c r="Y295" s="3"/>
      <c r="Z295" s="3"/>
      <c r="AA295" s="3"/>
      <c r="AB295" s="3"/>
    </row>
    <row r="296" spans="1:28" ht="11.25">
      <c r="A296" s="15"/>
      <c r="B296" s="15"/>
      <c r="C296" s="3"/>
      <c r="D296" s="4"/>
      <c r="E296" s="4"/>
      <c r="F296" s="11"/>
      <c r="G296" s="3"/>
      <c r="H296" s="3"/>
      <c r="I296" s="3"/>
      <c r="J296" s="3"/>
      <c r="K296" s="3"/>
      <c r="L296" s="3"/>
      <c r="M296" s="3"/>
      <c r="N296" s="3"/>
      <c r="O296" s="11"/>
      <c r="P296" s="3"/>
      <c r="Q296" s="3"/>
      <c r="R296" s="3"/>
      <c r="S296" s="3"/>
      <c r="T296" s="3"/>
      <c r="U296" s="3"/>
      <c r="V296" s="3"/>
      <c r="W296" s="3"/>
      <c r="X296" s="3"/>
      <c r="Y296" s="3"/>
      <c r="Z296" s="3"/>
      <c r="AA296" s="3"/>
      <c r="AB296" s="3"/>
    </row>
    <row r="297" spans="1:28" ht="11.25">
      <c r="A297" s="15"/>
      <c r="B297" s="15"/>
      <c r="C297" s="3"/>
      <c r="D297" s="4"/>
      <c r="E297" s="4"/>
      <c r="F297" s="11"/>
      <c r="G297" s="3"/>
      <c r="H297" s="3"/>
      <c r="I297" s="3"/>
      <c r="J297" s="3"/>
      <c r="K297" s="3"/>
      <c r="L297" s="3"/>
      <c r="M297" s="3"/>
      <c r="N297" s="3"/>
      <c r="O297" s="3"/>
      <c r="P297" s="3"/>
      <c r="Q297" s="3"/>
      <c r="R297" s="3"/>
      <c r="S297" s="3"/>
      <c r="T297" s="3"/>
      <c r="U297" s="3"/>
      <c r="V297" s="3"/>
      <c r="W297" s="3"/>
      <c r="X297" s="3"/>
      <c r="Y297" s="3"/>
      <c r="Z297" s="3"/>
      <c r="AA297" s="3"/>
      <c r="AB297" s="3"/>
    </row>
    <row r="298" spans="1:28" ht="11.25">
      <c r="A298" s="15"/>
      <c r="B298" s="15"/>
      <c r="C298" s="3"/>
      <c r="D298" s="53"/>
      <c r="E298" s="53"/>
      <c r="F298" s="11"/>
      <c r="G298" s="3"/>
      <c r="H298" s="3"/>
      <c r="I298" s="3"/>
      <c r="J298" s="3"/>
      <c r="K298" s="3"/>
      <c r="L298" s="3"/>
      <c r="M298" s="3"/>
      <c r="N298" s="3"/>
      <c r="O298" s="3"/>
      <c r="P298" s="3"/>
      <c r="Q298" s="3"/>
      <c r="R298" s="3"/>
      <c r="S298" s="3"/>
      <c r="T298" s="3"/>
      <c r="U298" s="3"/>
      <c r="V298" s="3"/>
      <c r="W298" s="3"/>
      <c r="X298" s="3"/>
      <c r="Y298" s="3"/>
      <c r="Z298" s="3"/>
      <c r="AA298" s="3"/>
      <c r="AB298" s="3"/>
    </row>
    <row r="299" spans="1:28" ht="11.25">
      <c r="A299" s="15"/>
      <c r="B299" s="15"/>
      <c r="C299" s="3"/>
      <c r="D299" s="4"/>
      <c r="E299" s="4"/>
      <c r="F299" s="11"/>
      <c r="G299" s="3"/>
      <c r="H299" s="3"/>
      <c r="I299" s="3"/>
      <c r="J299" s="3"/>
      <c r="K299" s="3"/>
      <c r="L299" s="3"/>
      <c r="M299" s="3"/>
      <c r="N299" s="3"/>
      <c r="O299" s="3"/>
      <c r="P299" s="3"/>
      <c r="Q299" s="3"/>
      <c r="R299" s="3"/>
      <c r="S299" s="3"/>
      <c r="T299" s="3"/>
      <c r="U299" s="3"/>
      <c r="V299" s="3"/>
      <c r="W299" s="3"/>
      <c r="X299" s="3"/>
      <c r="Y299" s="3"/>
      <c r="Z299" s="3"/>
      <c r="AA299" s="3"/>
      <c r="AB299" s="3"/>
    </row>
    <row r="300" spans="1:28" ht="11.25">
      <c r="A300" s="15"/>
      <c r="B300" s="15"/>
      <c r="C300" s="3"/>
      <c r="D300" s="4"/>
      <c r="E300" s="4"/>
      <c r="F300" s="11"/>
      <c r="G300" s="3"/>
      <c r="H300" s="3"/>
      <c r="I300" s="3"/>
      <c r="J300" s="3"/>
      <c r="K300" s="3"/>
      <c r="L300" s="3"/>
      <c r="M300" s="3"/>
      <c r="N300" s="3"/>
      <c r="O300" s="3"/>
      <c r="P300" s="3"/>
      <c r="Q300" s="3"/>
      <c r="R300" s="3"/>
      <c r="S300" s="3"/>
      <c r="T300" s="3"/>
      <c r="U300" s="3"/>
      <c r="V300" s="3"/>
      <c r="W300" s="3"/>
      <c r="X300" s="3"/>
      <c r="Y300" s="3"/>
      <c r="Z300" s="3"/>
      <c r="AA300" s="3"/>
      <c r="AB300" s="3"/>
    </row>
    <row r="301" spans="1:28" ht="11.25">
      <c r="A301" s="15"/>
      <c r="B301" s="15"/>
      <c r="C301" s="3"/>
      <c r="D301" s="4"/>
      <c r="E301" s="4"/>
      <c r="G301" s="3"/>
      <c r="H301" s="3"/>
      <c r="I301" s="3"/>
      <c r="J301" s="3"/>
      <c r="K301" s="3"/>
      <c r="L301" s="3"/>
      <c r="M301" s="3"/>
      <c r="N301" s="3"/>
      <c r="O301" s="3"/>
      <c r="P301" s="3"/>
      <c r="Q301" s="3"/>
      <c r="R301" s="3"/>
      <c r="S301" s="3"/>
      <c r="T301" s="3"/>
      <c r="U301" s="3"/>
      <c r="V301" s="3"/>
      <c r="W301" s="3"/>
      <c r="X301" s="3"/>
      <c r="Y301" s="3"/>
      <c r="Z301" s="3"/>
      <c r="AA301" s="3"/>
      <c r="AB301" s="3"/>
    </row>
    <row r="302" spans="3:28" ht="11.25">
      <c r="C302" s="3"/>
      <c r="D302" s="4"/>
      <c r="E302" s="4"/>
      <c r="G302" s="3"/>
      <c r="H302" s="3"/>
      <c r="I302" s="3"/>
      <c r="J302" s="3"/>
      <c r="K302" s="3"/>
      <c r="L302" s="3"/>
      <c r="M302" s="3"/>
      <c r="N302" s="3"/>
      <c r="O302" s="3"/>
      <c r="P302" s="3"/>
      <c r="Q302" s="3"/>
      <c r="R302" s="3"/>
      <c r="S302" s="3"/>
      <c r="T302" s="3"/>
      <c r="U302" s="3"/>
      <c r="V302" s="3"/>
      <c r="W302" s="3"/>
      <c r="X302" s="3"/>
      <c r="Y302" s="3"/>
      <c r="Z302" s="3"/>
      <c r="AA302" s="3"/>
      <c r="AB302" s="3"/>
    </row>
    <row r="303" spans="3:28" ht="11.25">
      <c r="C303" s="3"/>
      <c r="D303" s="4"/>
      <c r="E303" s="4"/>
      <c r="F303" s="11"/>
      <c r="G303" s="3"/>
      <c r="H303" s="3"/>
      <c r="I303" s="3"/>
      <c r="J303" s="3"/>
      <c r="K303" s="3"/>
      <c r="L303" s="3"/>
      <c r="M303" s="3"/>
      <c r="N303" s="3"/>
      <c r="O303" s="3"/>
      <c r="P303" s="3"/>
      <c r="Q303" s="3"/>
      <c r="R303" s="3"/>
      <c r="S303" s="3"/>
      <c r="T303" s="3"/>
      <c r="U303" s="3"/>
      <c r="V303" s="3"/>
      <c r="W303" s="3"/>
      <c r="X303" s="3"/>
      <c r="Y303" s="3"/>
      <c r="Z303" s="3"/>
      <c r="AA303" s="3"/>
      <c r="AB303" s="3"/>
    </row>
    <row r="304" spans="3:15" ht="11.25">
      <c r="C304" s="15"/>
      <c r="O304" s="45"/>
    </row>
    <row r="305" ht="11.25">
      <c r="C305" s="15"/>
    </row>
    <row r="306" ht="11.25">
      <c r="C306" s="15"/>
    </row>
    <row r="307" ht="11.25">
      <c r="C307" s="15"/>
    </row>
    <row r="308" ht="11.25">
      <c r="C308" s="15"/>
    </row>
    <row r="309" ht="11.25">
      <c r="C309" s="15"/>
    </row>
    <row r="310" ht="11.25">
      <c r="C310" s="15"/>
    </row>
    <row r="311" ht="11.25">
      <c r="C311" s="15"/>
    </row>
    <row r="312" ht="11.25">
      <c r="C312" s="15"/>
    </row>
    <row r="313" ht="11.25">
      <c r="C313" s="15"/>
    </row>
    <row r="314" ht="11.25">
      <c r="C314" s="15"/>
    </row>
    <row r="315" ht="11.25">
      <c r="C315" s="15"/>
    </row>
    <row r="316" ht="11.25">
      <c r="C316" s="15"/>
    </row>
    <row r="317" ht="11.25">
      <c r="C317" s="15"/>
    </row>
    <row r="318" ht="11.25">
      <c r="C318" s="15"/>
    </row>
    <row r="319" ht="11.25">
      <c r="C319" s="15"/>
    </row>
    <row r="320" ht="11.25">
      <c r="C320" s="15"/>
    </row>
    <row r="321" ht="11.25">
      <c r="C321" s="15"/>
    </row>
    <row r="322" ht="11.25">
      <c r="C322" s="15"/>
    </row>
    <row r="323" ht="11.25">
      <c r="C323" s="15"/>
    </row>
    <row r="324" ht="11.25">
      <c r="C324" s="15"/>
    </row>
    <row r="325" ht="11.25">
      <c r="C325" s="15"/>
    </row>
    <row r="326" ht="11.25">
      <c r="C326" s="15"/>
    </row>
    <row r="327" ht="11.25">
      <c r="C327" s="15"/>
    </row>
    <row r="328" ht="11.25">
      <c r="C328" s="15"/>
    </row>
    <row r="329" ht="11.25">
      <c r="C329" s="15"/>
    </row>
    <row r="330" ht="11.25">
      <c r="C330" s="15"/>
    </row>
    <row r="331" ht="11.25">
      <c r="C331" s="15"/>
    </row>
    <row r="332" ht="11.25">
      <c r="C332" s="15"/>
    </row>
    <row r="333" ht="11.25">
      <c r="C333" s="15"/>
    </row>
    <row r="334" ht="11.25">
      <c r="C334" s="15"/>
    </row>
    <row r="335" ht="11.25">
      <c r="C335" s="15"/>
    </row>
    <row r="336" ht="11.25">
      <c r="C336" s="15"/>
    </row>
    <row r="337" ht="11.25">
      <c r="C337" s="15"/>
    </row>
    <row r="338" ht="11.25">
      <c r="C338" s="15"/>
    </row>
    <row r="339" ht="11.25">
      <c r="C339" s="15"/>
    </row>
    <row r="340" ht="11.25">
      <c r="C340" s="15"/>
    </row>
    <row r="341" ht="11.25">
      <c r="C341" s="15"/>
    </row>
    <row r="342" ht="11.25">
      <c r="C342" s="15"/>
    </row>
    <row r="343" ht="11.25">
      <c r="C343" s="15"/>
    </row>
    <row r="344" ht="11.25">
      <c r="C344" s="15"/>
    </row>
    <row r="345" ht="11.25">
      <c r="C345" s="15"/>
    </row>
    <row r="346" ht="11.25">
      <c r="C346" s="15"/>
    </row>
    <row r="347" ht="11.25">
      <c r="C347" s="15"/>
    </row>
    <row r="348" ht="11.25">
      <c r="C348" s="15"/>
    </row>
    <row r="349" ht="11.25">
      <c r="C349" s="15"/>
    </row>
    <row r="350" ht="11.25">
      <c r="C350" s="15"/>
    </row>
    <row r="351" ht="11.25">
      <c r="C351" s="15"/>
    </row>
    <row r="352" ht="11.25">
      <c r="C352" s="15"/>
    </row>
    <row r="353" ht="11.25">
      <c r="C353" s="15"/>
    </row>
    <row r="354" ht="11.25">
      <c r="C354" s="15"/>
    </row>
    <row r="355" ht="11.25">
      <c r="C355" s="15"/>
    </row>
    <row r="356" ht="11.25">
      <c r="C356" s="15"/>
    </row>
    <row r="357" ht="11.25">
      <c r="C357" s="15"/>
    </row>
    <row r="358" ht="11.25">
      <c r="C358" s="15"/>
    </row>
    <row r="359" ht="11.25">
      <c r="C359" s="15"/>
    </row>
    <row r="360" ht="11.25">
      <c r="C360" s="15"/>
    </row>
    <row r="361" ht="11.25">
      <c r="C361" s="15"/>
    </row>
    <row r="362" ht="11.25">
      <c r="C362" s="15"/>
    </row>
    <row r="363" ht="11.25">
      <c r="C363" s="15"/>
    </row>
    <row r="364" ht="11.25">
      <c r="C364" s="15"/>
    </row>
    <row r="365" ht="11.25">
      <c r="C365" s="15"/>
    </row>
    <row r="366" ht="11.25">
      <c r="C366" s="15"/>
    </row>
    <row r="367" ht="11.25">
      <c r="C367" s="15"/>
    </row>
    <row r="368" ht="11.25">
      <c r="C368" s="15"/>
    </row>
    <row r="369" ht="11.25">
      <c r="C369" s="15"/>
    </row>
    <row r="370" ht="11.25">
      <c r="C370" s="15"/>
    </row>
    <row r="371" ht="11.25">
      <c r="C371" s="15"/>
    </row>
    <row r="372" ht="11.25">
      <c r="C372" s="15"/>
    </row>
    <row r="373" ht="11.25">
      <c r="C373" s="15"/>
    </row>
    <row r="374" ht="11.25">
      <c r="C374" s="15"/>
    </row>
    <row r="375" ht="11.25">
      <c r="C375" s="15"/>
    </row>
    <row r="376" ht="11.25">
      <c r="C376" s="15"/>
    </row>
    <row r="377" ht="11.25">
      <c r="C377" s="15"/>
    </row>
    <row r="378" ht="11.25">
      <c r="C378" s="15"/>
    </row>
    <row r="379" ht="11.25">
      <c r="C379" s="15"/>
    </row>
    <row r="380" ht="11.25">
      <c r="C380" s="15"/>
    </row>
    <row r="381" ht="11.25">
      <c r="C381" s="15"/>
    </row>
    <row r="382" ht="11.25">
      <c r="C382" s="15"/>
    </row>
    <row r="383" ht="11.25">
      <c r="C383" s="15"/>
    </row>
    <row r="384" ht="11.25">
      <c r="C384" s="15"/>
    </row>
    <row r="385" ht="11.25">
      <c r="C385" s="15"/>
    </row>
    <row r="386" ht="11.25">
      <c r="C386" s="15"/>
    </row>
    <row r="387" ht="11.25">
      <c r="C387" s="15"/>
    </row>
    <row r="388" ht="11.25">
      <c r="C388" s="15"/>
    </row>
    <row r="389" ht="11.25">
      <c r="C389" s="15"/>
    </row>
    <row r="390" ht="11.25">
      <c r="C390" s="15"/>
    </row>
  </sheetData>
  <sheetProtection/>
  <mergeCells count="19">
    <mergeCell ref="O7:O8"/>
    <mergeCell ref="A9:C9"/>
    <mergeCell ref="J7:J8"/>
    <mergeCell ref="F7:F8"/>
    <mergeCell ref="G7:G8"/>
    <mergeCell ref="D7:D8"/>
    <mergeCell ref="K7:K8"/>
    <mergeCell ref="H7:H8"/>
    <mergeCell ref="L7:L8"/>
    <mergeCell ref="N7:N8"/>
    <mergeCell ref="A2:M2"/>
    <mergeCell ref="A3:M3"/>
    <mergeCell ref="I7:I8"/>
    <mergeCell ref="A4:M4"/>
    <mergeCell ref="M7:M8"/>
    <mergeCell ref="A7:A8"/>
    <mergeCell ref="B7:B8"/>
    <mergeCell ref="C7:C8"/>
    <mergeCell ref="E7:E8"/>
  </mergeCells>
  <printOptions horizontalCentered="1"/>
  <pageMargins left="0.3937007874015748" right="0.3937007874015748" top="0.5905511811023623" bottom="0.5905511811023623" header="0" footer="0"/>
  <pageSetup horizontalDpi="600" verticalDpi="600" orientation="landscape" paperSize="5" r:id="rId3"/>
  <legacyDrawing r:id="rId2"/>
</worksheet>
</file>

<file path=xl/worksheets/sheet10.xml><?xml version="1.0" encoding="utf-8"?>
<worksheet xmlns="http://schemas.openxmlformats.org/spreadsheetml/2006/main" xmlns:r="http://schemas.openxmlformats.org/officeDocument/2006/relationships">
  <dimension ref="A2:Y112"/>
  <sheetViews>
    <sheetView zoomScale="85" zoomScaleNormal="85" zoomScalePageLayoutView="0" workbookViewId="0" topLeftCell="A1">
      <selection activeCell="L11" sqref="L11"/>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140625" style="59" bestFit="1" customWidth="1"/>
    <col min="6" max="6" width="17.8515625" style="59" customWidth="1"/>
    <col min="7" max="7" width="18.140625" style="1" customWidth="1"/>
    <col min="8" max="8" width="19.28125" style="1" customWidth="1"/>
    <col min="9" max="10" width="19.421875" style="1" customWidth="1"/>
    <col min="11" max="11" width="19.140625" style="1" customWidth="1"/>
    <col min="12" max="12" width="19.140625" style="1" bestFit="1" customWidth="1"/>
    <col min="13" max="16384" width="11.57421875" style="1" customWidth="1"/>
  </cols>
  <sheetData>
    <row r="2" spans="1:11" ht="12.75" customHeight="1">
      <c r="A2" s="135"/>
      <c r="B2" s="135"/>
      <c r="C2" s="135"/>
      <c r="D2" s="135"/>
      <c r="E2" s="135"/>
      <c r="F2" s="135"/>
      <c r="G2" s="135"/>
      <c r="H2" s="135"/>
      <c r="I2" s="135"/>
      <c r="J2" s="135"/>
      <c r="K2" s="135"/>
    </row>
    <row r="3" spans="1:11" ht="11.25" customHeight="1">
      <c r="A3" s="135" t="s">
        <v>18</v>
      </c>
      <c r="B3" s="135"/>
      <c r="C3" s="135"/>
      <c r="D3" s="135"/>
      <c r="E3" s="135"/>
      <c r="F3" s="135"/>
      <c r="G3" s="135"/>
      <c r="H3" s="135"/>
      <c r="I3" s="135"/>
      <c r="J3" s="135"/>
      <c r="K3" s="135"/>
    </row>
    <row r="4" spans="1:11" s="2" customFormat="1" ht="13.5" customHeight="1">
      <c r="A4" s="137" t="s">
        <v>37</v>
      </c>
      <c r="B4" s="137"/>
      <c r="C4" s="137"/>
      <c r="D4" s="137"/>
      <c r="E4" s="137"/>
      <c r="F4" s="137"/>
      <c r="G4" s="137"/>
      <c r="H4" s="137"/>
      <c r="I4" s="137"/>
      <c r="J4" s="137"/>
      <c r="K4" s="137"/>
    </row>
    <row r="5" spans="3:25" ht="11.25">
      <c r="C5" s="54"/>
      <c r="D5" s="53"/>
      <c r="E5" s="1"/>
      <c r="F5" s="1"/>
      <c r="H5" s="14"/>
      <c r="L5" s="54"/>
      <c r="M5" s="54"/>
      <c r="N5" s="54"/>
      <c r="O5" s="54"/>
      <c r="P5" s="54"/>
      <c r="Q5" s="54"/>
      <c r="R5" s="54"/>
      <c r="S5" s="54"/>
      <c r="T5" s="54"/>
      <c r="U5" s="54"/>
      <c r="V5" s="54"/>
      <c r="W5" s="54"/>
      <c r="X5" s="54"/>
      <c r="Y5" s="54"/>
    </row>
    <row r="6" spans="3:25" ht="16.5" customHeight="1">
      <c r="C6" s="54"/>
      <c r="D6" s="53"/>
      <c r="E6" s="45"/>
      <c r="F6" s="45"/>
      <c r="K6" s="54"/>
      <c r="L6" s="54"/>
      <c r="M6" s="54"/>
      <c r="N6" s="54"/>
      <c r="O6" s="54"/>
      <c r="P6" s="54"/>
      <c r="Q6" s="54"/>
      <c r="R6" s="54"/>
      <c r="S6" s="54"/>
      <c r="T6" s="54"/>
      <c r="U6" s="54"/>
      <c r="V6" s="54"/>
      <c r="W6" s="54"/>
      <c r="X6" s="54"/>
      <c r="Y6" s="54"/>
    </row>
    <row r="7" spans="1:25" ht="12" customHeight="1">
      <c r="A7" s="147" t="s">
        <v>0</v>
      </c>
      <c r="B7" s="149" t="s">
        <v>14</v>
      </c>
      <c r="C7" s="149" t="s">
        <v>1</v>
      </c>
      <c r="D7" s="146" t="s">
        <v>2</v>
      </c>
      <c r="E7" s="140" t="s">
        <v>3</v>
      </c>
      <c r="F7" s="140" t="s">
        <v>22</v>
      </c>
      <c r="G7" s="140" t="s">
        <v>15</v>
      </c>
      <c r="H7" s="140" t="s">
        <v>16</v>
      </c>
      <c r="I7" s="140" t="s">
        <v>24</v>
      </c>
      <c r="J7" s="140" t="s">
        <v>38</v>
      </c>
      <c r="K7" s="140" t="s">
        <v>17</v>
      </c>
      <c r="L7" s="140" t="s">
        <v>23</v>
      </c>
      <c r="M7" s="54"/>
      <c r="N7" s="54"/>
      <c r="O7" s="54"/>
      <c r="P7" s="54"/>
      <c r="Q7" s="54"/>
      <c r="R7" s="54"/>
      <c r="S7" s="54"/>
      <c r="T7" s="54"/>
      <c r="U7" s="54"/>
      <c r="V7" s="54"/>
      <c r="W7" s="54"/>
      <c r="X7" s="54"/>
      <c r="Y7" s="54"/>
    </row>
    <row r="8" spans="1:25" ht="21.75" customHeight="1">
      <c r="A8" s="148"/>
      <c r="B8" s="149"/>
      <c r="C8" s="149"/>
      <c r="D8" s="144"/>
      <c r="E8" s="141"/>
      <c r="F8" s="141"/>
      <c r="G8" s="141"/>
      <c r="H8" s="140"/>
      <c r="I8" s="140"/>
      <c r="J8" s="136"/>
      <c r="K8" s="140"/>
      <c r="L8" s="140"/>
      <c r="M8" s="54"/>
      <c r="N8" s="54"/>
      <c r="O8" s="54"/>
      <c r="P8" s="54"/>
      <c r="Q8" s="54"/>
      <c r="R8" s="54"/>
      <c r="S8" s="54"/>
      <c r="T8" s="54"/>
      <c r="U8" s="54"/>
      <c r="V8" s="54"/>
      <c r="W8" s="54"/>
      <c r="X8" s="54"/>
      <c r="Y8" s="54"/>
    </row>
    <row r="9" spans="1:25" ht="21.75" customHeight="1">
      <c r="A9" s="145"/>
      <c r="B9" s="145"/>
      <c r="C9" s="145"/>
      <c r="D9" s="27"/>
      <c r="E9" s="55"/>
      <c r="F9" s="55"/>
      <c r="G9" s="55"/>
      <c r="H9" s="55"/>
      <c r="I9" s="55"/>
      <c r="J9" s="55"/>
      <c r="K9" s="55"/>
      <c r="L9" s="55"/>
      <c r="M9" s="54"/>
      <c r="N9" s="54"/>
      <c r="O9" s="54"/>
      <c r="P9" s="54"/>
      <c r="Q9" s="54"/>
      <c r="R9" s="54"/>
      <c r="S9" s="54"/>
      <c r="T9" s="54"/>
      <c r="U9" s="54"/>
      <c r="V9" s="54"/>
      <c r="W9" s="54"/>
      <c r="X9" s="54"/>
      <c r="Y9" s="54"/>
    </row>
    <row r="10" spans="1:25" ht="12.75">
      <c r="A10" s="57"/>
      <c r="B10" s="57"/>
      <c r="C10" s="19"/>
      <c r="D10" s="5" t="s">
        <v>8</v>
      </c>
      <c r="E10" s="46"/>
      <c r="F10" s="46"/>
      <c r="G10" s="46"/>
      <c r="H10" s="46"/>
      <c r="I10" s="46"/>
      <c r="J10" s="46"/>
      <c r="K10" s="46"/>
      <c r="L10" s="13"/>
      <c r="M10" s="61"/>
      <c r="N10" s="61"/>
      <c r="O10" s="61"/>
      <c r="P10" s="61"/>
      <c r="Q10" s="7"/>
      <c r="R10" s="7"/>
      <c r="S10" s="7"/>
      <c r="T10" s="7"/>
      <c r="U10" s="7"/>
      <c r="V10" s="7"/>
      <c r="W10" s="7"/>
      <c r="X10" s="7"/>
      <c r="Y10" s="7"/>
    </row>
    <row r="11" spans="1:25" s="15" customFormat="1" ht="11.25">
      <c r="A11" s="21"/>
      <c r="B11" s="21"/>
      <c r="C11" s="16"/>
      <c r="D11" s="20"/>
      <c r="E11" s="50"/>
      <c r="F11" s="37"/>
      <c r="G11" s="37"/>
      <c r="H11" s="37"/>
      <c r="I11" s="37"/>
      <c r="J11" s="37"/>
      <c r="K11" s="37"/>
      <c r="L11" s="28"/>
      <c r="M11" s="54"/>
      <c r="N11" s="54"/>
      <c r="O11" s="54"/>
      <c r="P11" s="54"/>
      <c r="Q11" s="54"/>
      <c r="R11" s="54"/>
      <c r="S11" s="54"/>
      <c r="T11" s="54"/>
      <c r="U11" s="54"/>
      <c r="V11" s="54"/>
      <c r="W11" s="54"/>
      <c r="X11" s="54"/>
      <c r="Y11" s="54"/>
    </row>
    <row r="12" spans="3:25" ht="11.25">
      <c r="C12" s="54"/>
      <c r="D12" s="53"/>
      <c r="E12" s="58"/>
      <c r="F12" s="58"/>
      <c r="G12" s="54"/>
      <c r="H12" s="54"/>
      <c r="I12" s="54"/>
      <c r="J12" s="54"/>
      <c r="K12" s="54"/>
      <c r="L12" s="54"/>
      <c r="M12" s="63"/>
      <c r="N12" s="63"/>
      <c r="O12" s="63"/>
      <c r="P12" s="63"/>
      <c r="Q12" s="54"/>
      <c r="R12" s="54"/>
      <c r="S12" s="54"/>
      <c r="T12" s="54"/>
      <c r="U12" s="54"/>
      <c r="V12" s="54"/>
      <c r="W12" s="54"/>
      <c r="X12" s="54"/>
      <c r="Y12" s="54"/>
    </row>
    <row r="13" spans="3:25" ht="11.25">
      <c r="C13" s="54"/>
      <c r="D13" s="53"/>
      <c r="E13" s="58"/>
      <c r="F13" s="58"/>
      <c r="G13" s="54"/>
      <c r="H13" s="54"/>
      <c r="I13" s="54"/>
      <c r="J13" s="54"/>
      <c r="K13" s="54"/>
      <c r="L13" s="54"/>
      <c r="M13" s="54"/>
      <c r="N13" s="54"/>
      <c r="O13" s="54"/>
      <c r="P13" s="54"/>
      <c r="Q13" s="54"/>
      <c r="R13" s="54"/>
      <c r="S13" s="54"/>
      <c r="T13" s="54"/>
      <c r="U13" s="54"/>
      <c r="V13" s="54"/>
      <c r="W13" s="54"/>
      <c r="X13" s="54"/>
      <c r="Y13" s="54"/>
    </row>
    <row r="14" spans="1:25" ht="11.25">
      <c r="A14" s="15"/>
      <c r="B14" s="15"/>
      <c r="C14" s="52"/>
      <c r="D14" s="53"/>
      <c r="E14" s="58"/>
      <c r="F14" s="58"/>
      <c r="G14" s="54"/>
      <c r="H14" s="54"/>
      <c r="I14" s="54"/>
      <c r="J14" s="54"/>
      <c r="K14" s="54"/>
      <c r="L14" s="54"/>
      <c r="M14" s="54"/>
      <c r="N14" s="54"/>
      <c r="O14" s="54"/>
      <c r="P14" s="54"/>
      <c r="Q14" s="54"/>
      <c r="R14" s="54"/>
      <c r="S14" s="54"/>
      <c r="T14" s="54"/>
      <c r="U14" s="54"/>
      <c r="V14" s="54"/>
      <c r="W14" s="54"/>
      <c r="X14" s="54"/>
      <c r="Y14" s="54"/>
    </row>
    <row r="15" spans="1:25" ht="11.25">
      <c r="A15" s="15"/>
      <c r="B15" s="26"/>
      <c r="C15" s="54"/>
      <c r="D15" s="53"/>
      <c r="E15" s="58"/>
      <c r="F15" s="58"/>
      <c r="G15" s="54"/>
      <c r="H15" s="54"/>
      <c r="I15" s="54"/>
      <c r="J15" s="54"/>
      <c r="K15" s="54"/>
      <c r="L15" s="54"/>
      <c r="M15" s="54"/>
      <c r="N15" s="54"/>
      <c r="O15" s="54"/>
      <c r="P15" s="54"/>
      <c r="Q15" s="54"/>
      <c r="R15" s="54"/>
      <c r="S15" s="54"/>
      <c r="T15" s="54"/>
      <c r="U15" s="54"/>
      <c r="V15" s="54"/>
      <c r="W15" s="54"/>
      <c r="X15" s="54"/>
      <c r="Y15" s="54"/>
    </row>
    <row r="16" spans="1:25" ht="11.25">
      <c r="A16" s="15"/>
      <c r="B16" s="15"/>
      <c r="C16" s="54"/>
      <c r="D16" s="53"/>
      <c r="E16" s="58"/>
      <c r="F16" s="58"/>
      <c r="G16" s="54"/>
      <c r="H16" s="54"/>
      <c r="I16" s="54"/>
      <c r="J16" s="54"/>
      <c r="K16" s="54"/>
      <c r="L16" s="54"/>
      <c r="M16" s="54"/>
      <c r="N16" s="54"/>
      <c r="O16" s="54"/>
      <c r="P16" s="54"/>
      <c r="Q16" s="54"/>
      <c r="R16" s="54"/>
      <c r="S16" s="54"/>
      <c r="T16" s="54"/>
      <c r="U16" s="54"/>
      <c r="V16" s="54"/>
      <c r="W16" s="54"/>
      <c r="X16" s="54"/>
      <c r="Y16" s="54"/>
    </row>
    <row r="17" spans="1:25" ht="11.25">
      <c r="A17" s="15"/>
      <c r="B17" s="15"/>
      <c r="C17" s="54"/>
      <c r="D17" s="53"/>
      <c r="E17" s="58"/>
      <c r="F17" s="58"/>
      <c r="G17" s="54"/>
      <c r="H17" s="54"/>
      <c r="I17" s="54"/>
      <c r="J17" s="54"/>
      <c r="K17" s="54"/>
      <c r="L17" s="54"/>
      <c r="M17" s="54"/>
      <c r="N17" s="54"/>
      <c r="O17" s="54"/>
      <c r="P17" s="54"/>
      <c r="Q17" s="54"/>
      <c r="R17" s="54"/>
      <c r="S17" s="54"/>
      <c r="T17" s="54"/>
      <c r="U17" s="54"/>
      <c r="V17" s="54"/>
      <c r="W17" s="54"/>
      <c r="X17" s="54"/>
      <c r="Y17" s="54"/>
    </row>
    <row r="18" spans="1:25" ht="11.25">
      <c r="A18" s="15"/>
      <c r="B18" s="15"/>
      <c r="C18" s="54"/>
      <c r="D18" s="53"/>
      <c r="E18" s="58"/>
      <c r="F18" s="58"/>
      <c r="G18" s="54"/>
      <c r="H18" s="54"/>
      <c r="I18" s="54"/>
      <c r="J18" s="54"/>
      <c r="K18" s="54"/>
      <c r="L18" s="58"/>
      <c r="M18" s="54"/>
      <c r="N18" s="54"/>
      <c r="O18" s="54"/>
      <c r="P18" s="54"/>
      <c r="Q18" s="54"/>
      <c r="R18" s="54"/>
      <c r="S18" s="54"/>
      <c r="T18" s="54"/>
      <c r="U18" s="54"/>
      <c r="V18" s="54"/>
      <c r="W18" s="54"/>
      <c r="X18" s="54"/>
      <c r="Y18" s="54"/>
    </row>
    <row r="19" spans="1:25" ht="11.25">
      <c r="A19" s="15"/>
      <c r="B19" s="15"/>
      <c r="C19" s="54"/>
      <c r="D19" s="53"/>
      <c r="E19" s="58"/>
      <c r="F19" s="58"/>
      <c r="G19" s="54"/>
      <c r="H19" s="54"/>
      <c r="I19" s="54"/>
      <c r="J19" s="54"/>
      <c r="K19" s="54"/>
      <c r="L19" s="54"/>
      <c r="M19" s="54"/>
      <c r="N19" s="54"/>
      <c r="O19" s="54"/>
      <c r="P19" s="54"/>
      <c r="Q19" s="54"/>
      <c r="R19" s="54"/>
      <c r="S19" s="54"/>
      <c r="T19" s="54"/>
      <c r="U19" s="54"/>
      <c r="V19" s="54"/>
      <c r="W19" s="54"/>
      <c r="X19" s="54"/>
      <c r="Y19" s="54"/>
    </row>
    <row r="20" spans="1:25" ht="11.25">
      <c r="A20" s="15"/>
      <c r="B20" s="15"/>
      <c r="C20" s="54"/>
      <c r="D20" s="53"/>
      <c r="E20" s="58"/>
      <c r="F20" s="58"/>
      <c r="G20" s="54"/>
      <c r="H20" s="54"/>
      <c r="I20" s="54"/>
      <c r="J20" s="54"/>
      <c r="K20" s="54"/>
      <c r="L20" s="54"/>
      <c r="M20" s="54"/>
      <c r="N20" s="54"/>
      <c r="O20" s="54"/>
      <c r="P20" s="54"/>
      <c r="Q20" s="54"/>
      <c r="R20" s="54"/>
      <c r="S20" s="54"/>
      <c r="T20" s="54"/>
      <c r="U20" s="54"/>
      <c r="V20" s="54"/>
      <c r="W20" s="54"/>
      <c r="X20" s="54"/>
      <c r="Y20" s="54"/>
    </row>
    <row r="21" spans="1:25" ht="11.25">
      <c r="A21" s="15"/>
      <c r="B21" s="15"/>
      <c r="C21" s="54"/>
      <c r="D21" s="53"/>
      <c r="E21" s="58"/>
      <c r="F21" s="58"/>
      <c r="G21" s="54"/>
      <c r="H21" s="54"/>
      <c r="I21" s="54"/>
      <c r="J21" s="54"/>
      <c r="K21" s="54"/>
      <c r="L21" s="54"/>
      <c r="M21" s="54"/>
      <c r="N21" s="54"/>
      <c r="O21" s="54"/>
      <c r="P21" s="54"/>
      <c r="Q21" s="54"/>
      <c r="R21" s="54"/>
      <c r="S21" s="54"/>
      <c r="T21" s="54"/>
      <c r="U21" s="54"/>
      <c r="V21" s="54"/>
      <c r="W21" s="54"/>
      <c r="X21" s="54"/>
      <c r="Y21" s="54"/>
    </row>
    <row r="22" spans="1:25" ht="11.25">
      <c r="A22" s="15"/>
      <c r="B22" s="15"/>
      <c r="C22" s="54"/>
      <c r="D22" s="53"/>
      <c r="E22" s="58"/>
      <c r="F22" s="58"/>
      <c r="G22" s="54"/>
      <c r="H22" s="54"/>
      <c r="I22" s="54"/>
      <c r="J22" s="54"/>
      <c r="K22" s="54"/>
      <c r="L22" s="54"/>
      <c r="M22" s="54"/>
      <c r="N22" s="54"/>
      <c r="O22" s="54"/>
      <c r="P22" s="54"/>
      <c r="Q22" s="54"/>
      <c r="R22" s="54"/>
      <c r="S22" s="54"/>
      <c r="T22" s="54"/>
      <c r="U22" s="54"/>
      <c r="V22" s="54"/>
      <c r="W22" s="54"/>
      <c r="X22" s="54"/>
      <c r="Y22" s="54"/>
    </row>
    <row r="23" spans="1:25" ht="11.25">
      <c r="A23" s="15"/>
      <c r="B23" s="15"/>
      <c r="C23" s="54"/>
      <c r="D23" s="53"/>
      <c r="G23" s="54"/>
      <c r="H23" s="54"/>
      <c r="I23" s="54"/>
      <c r="J23" s="54"/>
      <c r="K23" s="54"/>
      <c r="L23" s="54"/>
      <c r="M23" s="54"/>
      <c r="N23" s="54"/>
      <c r="O23" s="54"/>
      <c r="P23" s="54"/>
      <c r="Q23" s="54"/>
      <c r="R23" s="54"/>
      <c r="S23" s="54"/>
      <c r="T23" s="54"/>
      <c r="U23" s="54"/>
      <c r="V23" s="54"/>
      <c r="W23" s="54"/>
      <c r="X23" s="54"/>
      <c r="Y23" s="54"/>
    </row>
    <row r="24" spans="3:25" ht="11.25">
      <c r="C24" s="54"/>
      <c r="D24" s="53"/>
      <c r="G24" s="54"/>
      <c r="H24" s="54"/>
      <c r="I24" s="54"/>
      <c r="J24" s="54"/>
      <c r="K24" s="54"/>
      <c r="L24" s="54"/>
      <c r="M24" s="54"/>
      <c r="N24" s="54"/>
      <c r="O24" s="54"/>
      <c r="P24" s="54"/>
      <c r="Q24" s="54"/>
      <c r="R24" s="54"/>
      <c r="S24" s="54"/>
      <c r="T24" s="54"/>
      <c r="U24" s="54"/>
      <c r="V24" s="54"/>
      <c r="W24" s="54"/>
      <c r="X24" s="54"/>
      <c r="Y24" s="54"/>
    </row>
    <row r="25" spans="3:25" ht="11.25">
      <c r="C25" s="54"/>
      <c r="D25" s="53"/>
      <c r="E25" s="58"/>
      <c r="F25" s="58"/>
      <c r="G25" s="54"/>
      <c r="H25" s="54"/>
      <c r="I25" s="54"/>
      <c r="J25" s="54"/>
      <c r="K25" s="54"/>
      <c r="L25" s="54"/>
      <c r="M25" s="54"/>
      <c r="N25" s="54"/>
      <c r="O25" s="54"/>
      <c r="P25" s="54"/>
      <c r="Q25" s="54"/>
      <c r="R25" s="54"/>
      <c r="S25" s="54"/>
      <c r="T25" s="54"/>
      <c r="U25" s="54"/>
      <c r="V25" s="54"/>
      <c r="W25" s="54"/>
      <c r="X25" s="54"/>
      <c r="Y25" s="54"/>
    </row>
    <row r="26" spans="3:12" ht="11.25">
      <c r="C26" s="15"/>
      <c r="L26" s="45"/>
    </row>
    <row r="27" ht="11.25">
      <c r="C27" s="15"/>
    </row>
    <row r="28" ht="11.25">
      <c r="C28" s="15"/>
    </row>
    <row r="29" ht="11.25">
      <c r="C29" s="15"/>
    </row>
    <row r="30" ht="11.25">
      <c r="C30" s="15"/>
    </row>
    <row r="31" ht="11.25">
      <c r="C31" s="15"/>
    </row>
    <row r="32" ht="11.25">
      <c r="C32" s="15"/>
    </row>
    <row r="33" ht="11.25">
      <c r="C33" s="15"/>
    </row>
    <row r="34" ht="11.25">
      <c r="C34" s="15"/>
    </row>
    <row r="35" ht="11.25">
      <c r="C35" s="15"/>
    </row>
    <row r="36" ht="11.25">
      <c r="C36" s="15"/>
    </row>
    <row r="37" ht="11.25">
      <c r="C37" s="15"/>
    </row>
    <row r="38" ht="11.25">
      <c r="C38" s="15"/>
    </row>
    <row r="39" ht="11.25">
      <c r="C39" s="15"/>
    </row>
    <row r="40" ht="11.25">
      <c r="C40" s="15"/>
    </row>
    <row r="41" ht="11.25">
      <c r="C41" s="15"/>
    </row>
    <row r="42" ht="11.25">
      <c r="C42" s="15"/>
    </row>
    <row r="43" ht="11.25">
      <c r="C43" s="15"/>
    </row>
    <row r="44" ht="11.25">
      <c r="C44" s="15"/>
    </row>
    <row r="45" ht="11.25">
      <c r="C45" s="15"/>
    </row>
    <row r="46" ht="11.25">
      <c r="C46" s="15"/>
    </row>
    <row r="47" ht="11.25">
      <c r="C47" s="15"/>
    </row>
    <row r="48" ht="11.25">
      <c r="C48" s="15"/>
    </row>
    <row r="49" ht="11.25">
      <c r="C49" s="15"/>
    </row>
    <row r="50" ht="11.25">
      <c r="C50" s="15"/>
    </row>
    <row r="51" ht="11.25">
      <c r="C51" s="15"/>
    </row>
    <row r="52" ht="11.25">
      <c r="C52" s="15"/>
    </row>
    <row r="53" ht="11.25">
      <c r="C53" s="15"/>
    </row>
    <row r="54" ht="11.25">
      <c r="C54" s="15"/>
    </row>
    <row r="55" ht="11.25">
      <c r="C55" s="15"/>
    </row>
    <row r="56" ht="11.25">
      <c r="C56" s="15"/>
    </row>
    <row r="57" ht="11.25">
      <c r="C57" s="15"/>
    </row>
    <row r="58" ht="11.25">
      <c r="C58" s="15"/>
    </row>
    <row r="59" ht="11.25">
      <c r="C59" s="15"/>
    </row>
    <row r="60" ht="11.25">
      <c r="C60" s="15"/>
    </row>
    <row r="61" ht="11.25">
      <c r="C61" s="15"/>
    </row>
    <row r="62" ht="11.25">
      <c r="C62" s="15"/>
    </row>
    <row r="63" ht="11.25">
      <c r="C63" s="15"/>
    </row>
    <row r="64" ht="11.25">
      <c r="C64" s="15"/>
    </row>
    <row r="65" ht="11.25">
      <c r="C65" s="1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sheetData>
  <sheetProtection/>
  <mergeCells count="16">
    <mergeCell ref="A2:K2"/>
    <mergeCell ref="A3:K3"/>
    <mergeCell ref="H7:H8"/>
    <mergeCell ref="A4:K4"/>
    <mergeCell ref="K7:K8"/>
    <mergeCell ref="A7:A8"/>
    <mergeCell ref="B7:B8"/>
    <mergeCell ref="C7:C8"/>
    <mergeCell ref="F7:F8"/>
    <mergeCell ref="J7:J8"/>
    <mergeCell ref="L7:L8"/>
    <mergeCell ref="A9:C9"/>
    <mergeCell ref="I7:I8"/>
    <mergeCell ref="E7:E8"/>
    <mergeCell ref="G7:G8"/>
    <mergeCell ref="D7:D8"/>
  </mergeCells>
  <printOptions horizontalCentered="1"/>
  <pageMargins left="0.3937007874015748" right="0.3937007874015748" top="0.5905511811023623" bottom="0.5905511811023623" header="0" footer="0"/>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2:AB145"/>
  <sheetViews>
    <sheetView zoomScale="73" zoomScaleNormal="73" zoomScalePageLayoutView="0" workbookViewId="0" topLeftCell="A1">
      <selection activeCell="A35" sqref="A35:IV37"/>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710937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19.140625" style="1" bestFit="1" customWidth="1"/>
    <col min="16" max="16384" width="11.57421875" style="1" customWidth="1"/>
  </cols>
  <sheetData>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40" t="s">
        <v>70</v>
      </c>
      <c r="F7" s="140" t="s">
        <v>71</v>
      </c>
      <c r="G7" s="140" t="s">
        <v>22</v>
      </c>
      <c r="H7" s="140" t="s">
        <v>15</v>
      </c>
      <c r="I7" s="140" t="s">
        <v>173</v>
      </c>
      <c r="J7" s="140" t="s">
        <v>16</v>
      </c>
      <c r="K7" s="140" t="s">
        <v>24</v>
      </c>
      <c r="L7" s="140" t="s">
        <v>38</v>
      </c>
      <c r="M7" s="140" t="s">
        <v>218</v>
      </c>
      <c r="N7" s="140" t="s">
        <v>17</v>
      </c>
      <c r="O7" s="140" t="s">
        <v>23</v>
      </c>
      <c r="P7" s="54"/>
      <c r="Q7" s="54"/>
      <c r="R7" s="54"/>
      <c r="S7" s="54"/>
      <c r="T7" s="54"/>
      <c r="U7" s="54"/>
      <c r="V7" s="54"/>
      <c r="W7" s="54"/>
      <c r="X7" s="54"/>
      <c r="Y7" s="54"/>
      <c r="Z7" s="54"/>
      <c r="AA7" s="54"/>
      <c r="AB7" s="54"/>
    </row>
    <row r="8" spans="1:28" ht="21.75" customHeight="1">
      <c r="A8" s="148"/>
      <c r="B8" s="149"/>
      <c r="C8" s="149"/>
      <c r="D8" s="144"/>
      <c r="E8" s="141"/>
      <c r="F8" s="141"/>
      <c r="G8" s="141"/>
      <c r="H8" s="141"/>
      <c r="I8" s="140"/>
      <c r="J8" s="140"/>
      <c r="K8" s="140"/>
      <c r="L8" s="136"/>
      <c r="M8" s="140"/>
      <c r="N8" s="140"/>
      <c r="O8" s="140"/>
      <c r="P8" s="54"/>
      <c r="Q8" s="54"/>
      <c r="R8" s="54"/>
      <c r="S8" s="54"/>
      <c r="T8" s="54"/>
      <c r="U8" s="54"/>
      <c r="V8" s="54"/>
      <c r="W8" s="54"/>
      <c r="X8" s="54"/>
      <c r="Y8" s="54"/>
      <c r="Z8" s="54"/>
      <c r="AA8" s="54"/>
      <c r="AB8" s="54"/>
    </row>
    <row r="9" spans="1:28" ht="21.75" customHeight="1">
      <c r="A9" s="145"/>
      <c r="B9" s="145"/>
      <c r="C9" s="145"/>
      <c r="D9" s="27"/>
      <c r="E9" s="55">
        <f>E10+E17+E21+E35+E38</f>
        <v>542290.0702638468</v>
      </c>
      <c r="F9" s="55">
        <f aca="true" t="shared" si="0" ref="F9:O9">F10+F17+F21+F35+F38</f>
        <v>767266.1797361532</v>
      </c>
      <c r="G9" s="55">
        <f t="shared" si="0"/>
        <v>0</v>
      </c>
      <c r="H9" s="55">
        <f t="shared" si="0"/>
        <v>3357612.5</v>
      </c>
      <c r="I9" s="55">
        <f t="shared" si="0"/>
        <v>3000000</v>
      </c>
      <c r="J9" s="55">
        <f t="shared" si="0"/>
        <v>0</v>
      </c>
      <c r="K9" s="55">
        <f t="shared" si="0"/>
        <v>1410252.7625</v>
      </c>
      <c r="L9" s="55">
        <f t="shared" si="0"/>
        <v>12500000</v>
      </c>
      <c r="M9" s="55">
        <f t="shared" si="0"/>
        <v>1000000</v>
      </c>
      <c r="N9" s="55">
        <f t="shared" si="0"/>
        <v>1103347.375</v>
      </c>
      <c r="O9" s="55">
        <f t="shared" si="0"/>
        <v>23693268.8875</v>
      </c>
      <c r="P9" s="54"/>
      <c r="Q9" s="54"/>
      <c r="R9" s="54"/>
      <c r="S9" s="54"/>
      <c r="T9" s="54"/>
      <c r="U9" s="54"/>
      <c r="V9" s="54"/>
      <c r="W9" s="54"/>
      <c r="X9" s="54"/>
      <c r="Y9" s="54"/>
      <c r="Z9" s="54"/>
      <c r="AA9" s="54"/>
      <c r="AB9" s="54"/>
    </row>
    <row r="10" spans="1:28" ht="15" customHeight="1">
      <c r="A10" s="57"/>
      <c r="B10" s="57"/>
      <c r="C10" s="43"/>
      <c r="D10" s="12" t="s">
        <v>10</v>
      </c>
      <c r="E10" s="46">
        <f>SUM(E11:E16)</f>
        <v>33000</v>
      </c>
      <c r="F10" s="46">
        <f aca="true" t="shared" si="1" ref="F10:O10">SUM(F11:F16)</f>
        <v>13000</v>
      </c>
      <c r="G10" s="46">
        <f t="shared" si="1"/>
        <v>0</v>
      </c>
      <c r="H10" s="46">
        <f t="shared" si="1"/>
        <v>250000</v>
      </c>
      <c r="I10" s="46">
        <f>SUM(I11:I16)</f>
        <v>3000000</v>
      </c>
      <c r="J10" s="46">
        <f t="shared" si="1"/>
        <v>0</v>
      </c>
      <c r="K10" s="46">
        <f t="shared" si="1"/>
        <v>346000</v>
      </c>
      <c r="L10" s="46">
        <f t="shared" si="1"/>
        <v>0</v>
      </c>
      <c r="M10" s="46">
        <f>SUM(M11:M16)</f>
        <v>0</v>
      </c>
      <c r="N10" s="46">
        <f t="shared" si="1"/>
        <v>78000</v>
      </c>
      <c r="O10" s="13">
        <f t="shared" si="1"/>
        <v>3720000</v>
      </c>
      <c r="P10" s="61"/>
      <c r="Q10" s="61"/>
      <c r="R10" s="61"/>
      <c r="S10" s="61"/>
      <c r="T10" s="7"/>
      <c r="U10" s="7"/>
      <c r="V10" s="7"/>
      <c r="W10" s="7"/>
      <c r="X10" s="7"/>
      <c r="Y10" s="7"/>
      <c r="Z10" s="7"/>
      <c r="AA10" s="7"/>
      <c r="AB10" s="7"/>
    </row>
    <row r="11" spans="1:28" s="15" customFormat="1" ht="51">
      <c r="A11" s="21">
        <v>1</v>
      </c>
      <c r="B11" s="21" t="s">
        <v>34</v>
      </c>
      <c r="C11" s="43" t="s">
        <v>27</v>
      </c>
      <c r="D11" s="82" t="s">
        <v>498</v>
      </c>
      <c r="E11" s="86">
        <v>20000</v>
      </c>
      <c r="F11" s="114"/>
      <c r="G11" s="16"/>
      <c r="H11" s="16"/>
      <c r="I11" s="17"/>
      <c r="J11" s="17"/>
      <c r="K11" s="17"/>
      <c r="L11" s="17"/>
      <c r="M11" s="16"/>
      <c r="N11" s="16"/>
      <c r="O11" s="28">
        <f aca="true" t="shared" si="2" ref="O11:O16">SUM(E11:N11)</f>
        <v>20000</v>
      </c>
      <c r="P11" s="7"/>
      <c r="Q11" s="7"/>
      <c r="R11" s="7"/>
      <c r="S11" s="7"/>
      <c r="T11" s="7"/>
      <c r="U11" s="7"/>
      <c r="V11" s="7"/>
      <c r="W11" s="7"/>
      <c r="X11" s="7"/>
      <c r="Y11" s="7"/>
      <c r="Z11" s="7"/>
      <c r="AA11" s="7"/>
      <c r="AB11" s="7"/>
    </row>
    <row r="12" spans="1:28" s="15" customFormat="1" ht="63.75">
      <c r="A12" s="21">
        <v>1</v>
      </c>
      <c r="B12" s="21" t="s">
        <v>504</v>
      </c>
      <c r="C12" s="43" t="s">
        <v>27</v>
      </c>
      <c r="D12" s="82" t="s">
        <v>499</v>
      </c>
      <c r="E12" s="86">
        <v>13000</v>
      </c>
      <c r="F12" s="85">
        <v>13000</v>
      </c>
      <c r="G12" s="16"/>
      <c r="H12" s="16"/>
      <c r="I12" s="17"/>
      <c r="J12" s="17"/>
      <c r="K12" s="85">
        <v>221000</v>
      </c>
      <c r="L12" s="17"/>
      <c r="M12" s="16"/>
      <c r="N12" s="85">
        <v>78000</v>
      </c>
      <c r="O12" s="28">
        <f t="shared" si="2"/>
        <v>325000</v>
      </c>
      <c r="P12" s="7"/>
      <c r="Q12" s="7"/>
      <c r="R12" s="7"/>
      <c r="S12" s="7"/>
      <c r="T12" s="7"/>
      <c r="U12" s="7"/>
      <c r="V12" s="7"/>
      <c r="W12" s="7"/>
      <c r="X12" s="7"/>
      <c r="Y12" s="7"/>
      <c r="Z12" s="7"/>
      <c r="AA12" s="7"/>
      <c r="AB12" s="7"/>
    </row>
    <row r="13" spans="1:28" s="15" customFormat="1" ht="51">
      <c r="A13" s="21">
        <v>1</v>
      </c>
      <c r="B13" s="21" t="s">
        <v>505</v>
      </c>
      <c r="C13" s="43" t="s">
        <v>27</v>
      </c>
      <c r="D13" s="82" t="s">
        <v>500</v>
      </c>
      <c r="E13" s="47"/>
      <c r="F13" s="47"/>
      <c r="G13" s="16"/>
      <c r="H13" s="85">
        <v>250000</v>
      </c>
      <c r="I13" s="85">
        <v>3000000</v>
      </c>
      <c r="J13" s="17"/>
      <c r="K13" s="85">
        <v>125000</v>
      </c>
      <c r="L13" s="17"/>
      <c r="M13" s="16"/>
      <c r="N13" s="16"/>
      <c r="O13" s="28">
        <f t="shared" si="2"/>
        <v>3375000</v>
      </c>
      <c r="P13" s="7"/>
      <c r="Q13" s="7"/>
      <c r="R13" s="7"/>
      <c r="S13" s="7"/>
      <c r="T13" s="7"/>
      <c r="U13" s="7"/>
      <c r="V13" s="7"/>
      <c r="W13" s="7"/>
      <c r="X13" s="7"/>
      <c r="Y13" s="7"/>
      <c r="Z13" s="7"/>
      <c r="AA13" s="7"/>
      <c r="AB13" s="7"/>
    </row>
    <row r="14" spans="1:28" s="15" customFormat="1" ht="38.25">
      <c r="A14" s="21">
        <v>1</v>
      </c>
      <c r="B14" s="21" t="s">
        <v>33</v>
      </c>
      <c r="C14" s="43" t="s">
        <v>27</v>
      </c>
      <c r="D14" s="82" t="s">
        <v>501</v>
      </c>
      <c r="E14" s="47"/>
      <c r="F14" s="47"/>
      <c r="G14" s="16"/>
      <c r="H14" s="16"/>
      <c r="I14" s="17"/>
      <c r="J14" s="17"/>
      <c r="K14" s="17"/>
      <c r="L14" s="17"/>
      <c r="M14" s="16"/>
      <c r="N14" s="16"/>
      <c r="O14" s="28">
        <f t="shared" si="2"/>
        <v>0</v>
      </c>
      <c r="P14" s="7"/>
      <c r="Q14" s="7"/>
      <c r="R14" s="7"/>
      <c r="S14" s="7"/>
      <c r="T14" s="7"/>
      <c r="U14" s="7"/>
      <c r="V14" s="7"/>
      <c r="W14" s="7"/>
      <c r="X14" s="7"/>
      <c r="Y14" s="7"/>
      <c r="Z14" s="7"/>
      <c r="AA14" s="7"/>
      <c r="AB14" s="7"/>
    </row>
    <row r="15" spans="1:28" s="15" customFormat="1" ht="25.5">
      <c r="A15" s="21">
        <v>1</v>
      </c>
      <c r="B15" s="21" t="s">
        <v>506</v>
      </c>
      <c r="C15" s="43" t="s">
        <v>27</v>
      </c>
      <c r="D15" s="82" t="s">
        <v>502</v>
      </c>
      <c r="E15" s="47"/>
      <c r="F15" s="47"/>
      <c r="G15" s="16"/>
      <c r="H15" s="16"/>
      <c r="I15" s="17"/>
      <c r="J15" s="17"/>
      <c r="K15" s="22"/>
      <c r="L15" s="22"/>
      <c r="M15" s="16"/>
      <c r="N15" s="16"/>
      <c r="O15" s="28">
        <f t="shared" si="2"/>
        <v>0</v>
      </c>
      <c r="P15" s="7"/>
      <c r="Q15" s="7"/>
      <c r="R15" s="7"/>
      <c r="S15" s="7"/>
      <c r="T15" s="7"/>
      <c r="U15" s="7"/>
      <c r="V15" s="7"/>
      <c r="W15" s="7"/>
      <c r="X15" s="7"/>
      <c r="Y15" s="7"/>
      <c r="Z15" s="7"/>
      <c r="AA15" s="7"/>
      <c r="AB15" s="7"/>
    </row>
    <row r="16" spans="1:28" s="15" customFormat="1" ht="25.5">
      <c r="A16" s="21">
        <v>1</v>
      </c>
      <c r="B16" s="21" t="s">
        <v>35</v>
      </c>
      <c r="C16" s="43" t="s">
        <v>27</v>
      </c>
      <c r="D16" s="82" t="s">
        <v>503</v>
      </c>
      <c r="E16" s="47"/>
      <c r="F16" s="47"/>
      <c r="G16" s="16"/>
      <c r="H16" s="16"/>
      <c r="I16" s="17"/>
      <c r="J16" s="17"/>
      <c r="K16" s="22"/>
      <c r="L16" s="22"/>
      <c r="M16" s="16"/>
      <c r="N16" s="16"/>
      <c r="O16" s="28">
        <f t="shared" si="2"/>
        <v>0</v>
      </c>
      <c r="P16" s="7"/>
      <c r="Q16" s="7"/>
      <c r="R16" s="7"/>
      <c r="S16" s="7"/>
      <c r="T16" s="7"/>
      <c r="U16" s="7"/>
      <c r="V16" s="7"/>
      <c r="W16" s="7"/>
      <c r="X16" s="7"/>
      <c r="Y16" s="7"/>
      <c r="Z16" s="7"/>
      <c r="AA16" s="7"/>
      <c r="AB16" s="7"/>
    </row>
    <row r="17" spans="1:28" ht="12.75">
      <c r="A17" s="57"/>
      <c r="B17" s="57"/>
      <c r="C17" s="19"/>
      <c r="D17" s="5" t="s">
        <v>329</v>
      </c>
      <c r="E17" s="46">
        <f>SUM(E18:E20)</f>
        <v>60000</v>
      </c>
      <c r="F17" s="46">
        <f>SUM(F18:F20)</f>
        <v>0</v>
      </c>
      <c r="G17" s="46">
        <f aca="true" t="shared" si="3" ref="G17:N17">SUM(G18:G20)</f>
        <v>0</v>
      </c>
      <c r="H17" s="46">
        <f t="shared" si="3"/>
        <v>1500000</v>
      </c>
      <c r="I17" s="46">
        <f>SUM(I18:I20)</f>
        <v>0</v>
      </c>
      <c r="J17" s="46">
        <f t="shared" si="3"/>
        <v>0</v>
      </c>
      <c r="K17" s="46">
        <f t="shared" si="3"/>
        <v>0</v>
      </c>
      <c r="L17" s="46">
        <f t="shared" si="3"/>
        <v>0</v>
      </c>
      <c r="M17" s="46">
        <f>SUM(M18:M20)</f>
        <v>1000000</v>
      </c>
      <c r="N17" s="46">
        <f t="shared" si="3"/>
        <v>0</v>
      </c>
      <c r="O17" s="13">
        <f>SUM(O18:O20)</f>
        <v>2560000</v>
      </c>
      <c r="P17" s="61"/>
      <c r="Q17" s="61"/>
      <c r="R17" s="61"/>
      <c r="S17" s="61"/>
      <c r="T17" s="7"/>
      <c r="U17" s="7"/>
      <c r="V17" s="7"/>
      <c r="W17" s="7"/>
      <c r="X17" s="7"/>
      <c r="Y17" s="7"/>
      <c r="Z17" s="7"/>
      <c r="AA17" s="7"/>
      <c r="AB17" s="7"/>
    </row>
    <row r="18" spans="1:28" s="15" customFormat="1" ht="140.25">
      <c r="A18" s="29">
        <v>1</v>
      </c>
      <c r="B18" s="21" t="s">
        <v>272</v>
      </c>
      <c r="C18" s="43" t="s">
        <v>27</v>
      </c>
      <c r="D18" s="96" t="s">
        <v>281</v>
      </c>
      <c r="E18" s="86"/>
      <c r="F18" s="86"/>
      <c r="G18" s="16"/>
      <c r="H18" s="85">
        <v>1500000</v>
      </c>
      <c r="I18" s="16"/>
      <c r="J18" s="17"/>
      <c r="K18" s="17"/>
      <c r="L18" s="17"/>
      <c r="M18" s="85">
        <v>1000000</v>
      </c>
      <c r="N18" s="86"/>
      <c r="O18" s="28">
        <f>SUM(E18:N18)</f>
        <v>2500000</v>
      </c>
      <c r="P18" s="7"/>
      <c r="Q18" s="7"/>
      <c r="R18" s="7"/>
      <c r="S18" s="7"/>
      <c r="T18" s="7"/>
      <c r="U18" s="7"/>
      <c r="V18" s="7"/>
      <c r="W18" s="7"/>
      <c r="X18" s="7"/>
      <c r="Y18" s="7"/>
      <c r="Z18" s="7"/>
      <c r="AA18" s="7"/>
      <c r="AB18" s="7"/>
    </row>
    <row r="19" spans="1:28" s="15" customFormat="1" ht="38.25">
      <c r="A19" s="29">
        <v>1</v>
      </c>
      <c r="B19" s="21" t="s">
        <v>292</v>
      </c>
      <c r="C19" s="43" t="s">
        <v>27</v>
      </c>
      <c r="D19" s="82" t="s">
        <v>282</v>
      </c>
      <c r="E19" s="86"/>
      <c r="F19" s="104"/>
      <c r="G19" s="16"/>
      <c r="H19" s="16"/>
      <c r="I19" s="16"/>
      <c r="J19" s="17"/>
      <c r="K19" s="17"/>
      <c r="L19" s="17"/>
      <c r="M19" s="86"/>
      <c r="N19" s="86"/>
      <c r="O19" s="28">
        <f>SUM(E19:N19)</f>
        <v>0</v>
      </c>
      <c r="P19" s="7"/>
      <c r="Q19" s="7"/>
      <c r="R19" s="7"/>
      <c r="S19" s="7"/>
      <c r="T19" s="7"/>
      <c r="U19" s="7"/>
      <c r="V19" s="7"/>
      <c r="W19" s="7"/>
      <c r="X19" s="7"/>
      <c r="Y19" s="7"/>
      <c r="Z19" s="7"/>
      <c r="AA19" s="7"/>
      <c r="AB19" s="7"/>
    </row>
    <row r="20" spans="1:28" s="15" customFormat="1" ht="25.5">
      <c r="A20" s="29">
        <v>1</v>
      </c>
      <c r="B20" s="21" t="s">
        <v>288</v>
      </c>
      <c r="C20" s="43" t="s">
        <v>27</v>
      </c>
      <c r="D20" s="82" t="s">
        <v>283</v>
      </c>
      <c r="E20" s="86">
        <v>60000</v>
      </c>
      <c r="F20" s="104"/>
      <c r="G20" s="16"/>
      <c r="H20" s="16"/>
      <c r="I20" s="16"/>
      <c r="J20" s="17"/>
      <c r="K20" s="17"/>
      <c r="L20" s="17"/>
      <c r="M20" s="86"/>
      <c r="N20" s="86"/>
      <c r="O20" s="28">
        <f>SUM(E20:N20)</f>
        <v>60000</v>
      </c>
      <c r="P20" s="7"/>
      <c r="Q20" s="7"/>
      <c r="R20" s="7"/>
      <c r="S20" s="7"/>
      <c r="T20" s="7"/>
      <c r="U20" s="7"/>
      <c r="V20" s="7"/>
      <c r="W20" s="7"/>
      <c r="X20" s="7"/>
      <c r="Y20" s="7"/>
      <c r="Z20" s="7"/>
      <c r="AA20" s="7"/>
      <c r="AB20" s="7"/>
    </row>
    <row r="21" spans="1:28" ht="12.75">
      <c r="A21" s="57"/>
      <c r="B21" s="57"/>
      <c r="C21" s="19"/>
      <c r="D21" s="5" t="s">
        <v>8</v>
      </c>
      <c r="E21" s="46">
        <f>SUM(E22:E34)</f>
        <v>262000</v>
      </c>
      <c r="F21" s="105">
        <f>SUM(F22:F35)</f>
        <v>41250</v>
      </c>
      <c r="G21" s="46">
        <f aca="true" t="shared" si="4" ref="G21:N21">SUM(G22:G35)</f>
        <v>0</v>
      </c>
      <c r="H21" s="46">
        <f t="shared" si="4"/>
        <v>900000</v>
      </c>
      <c r="I21" s="46">
        <f>SUM(I22:I35)</f>
        <v>0</v>
      </c>
      <c r="J21" s="46">
        <f t="shared" si="4"/>
        <v>0</v>
      </c>
      <c r="K21" s="46">
        <f t="shared" si="4"/>
        <v>51250</v>
      </c>
      <c r="L21" s="46">
        <f t="shared" si="4"/>
        <v>12000000</v>
      </c>
      <c r="M21" s="46">
        <f>SUM(M22:M35)</f>
        <v>0</v>
      </c>
      <c r="N21" s="46">
        <f t="shared" si="4"/>
        <v>110000</v>
      </c>
      <c r="O21" s="13">
        <f>SUM(O22:O35)</f>
        <v>13377000</v>
      </c>
      <c r="P21" s="61"/>
      <c r="Q21" s="61"/>
      <c r="R21" s="61"/>
      <c r="S21" s="61"/>
      <c r="T21" s="7"/>
      <c r="U21" s="7"/>
      <c r="V21" s="7"/>
      <c r="W21" s="7"/>
      <c r="X21" s="7"/>
      <c r="Y21" s="7"/>
      <c r="Z21" s="7"/>
      <c r="AA21" s="7"/>
      <c r="AB21" s="7"/>
    </row>
    <row r="22" spans="1:28" ht="38.25">
      <c r="A22" s="29">
        <v>1</v>
      </c>
      <c r="B22" s="21" t="s">
        <v>342</v>
      </c>
      <c r="C22" s="43" t="s">
        <v>27</v>
      </c>
      <c r="D22" s="83" t="s">
        <v>330</v>
      </c>
      <c r="E22" s="86"/>
      <c r="F22" s="104"/>
      <c r="G22" s="16"/>
      <c r="H22" s="16"/>
      <c r="I22" s="16"/>
      <c r="J22" s="17"/>
      <c r="K22" s="17"/>
      <c r="L22" s="17"/>
      <c r="M22" s="86"/>
      <c r="N22" s="86"/>
      <c r="O22" s="28">
        <f>SUM(E22:N22)</f>
        <v>0</v>
      </c>
      <c r="P22" s="54"/>
      <c r="Q22" s="54"/>
      <c r="R22" s="54"/>
      <c r="S22" s="54"/>
      <c r="T22" s="54"/>
      <c r="U22" s="54"/>
      <c r="V22" s="54"/>
      <c r="W22" s="54"/>
      <c r="X22" s="54"/>
      <c r="Y22" s="54"/>
      <c r="Z22" s="54"/>
      <c r="AA22" s="54"/>
      <c r="AB22" s="54"/>
    </row>
    <row r="23" spans="1:28" ht="18" customHeight="1">
      <c r="A23" s="29">
        <v>1</v>
      </c>
      <c r="B23" s="21" t="s">
        <v>343</v>
      </c>
      <c r="C23" s="43" t="s">
        <v>27</v>
      </c>
      <c r="D23" s="82" t="s">
        <v>331</v>
      </c>
      <c r="E23" s="86"/>
      <c r="F23" s="85">
        <v>10000</v>
      </c>
      <c r="G23" s="16"/>
      <c r="H23" s="16"/>
      <c r="I23" s="16"/>
      <c r="J23" s="17"/>
      <c r="K23" s="17"/>
      <c r="L23" s="17"/>
      <c r="M23" s="86"/>
      <c r="N23" s="86"/>
      <c r="O23" s="28">
        <f>SUM(E23:N23)</f>
        <v>10000</v>
      </c>
      <c r="P23" s="54"/>
      <c r="Q23" s="54"/>
      <c r="R23" s="54"/>
      <c r="S23" s="54"/>
      <c r="T23" s="54"/>
      <c r="U23" s="54"/>
      <c r="V23" s="54"/>
      <c r="W23" s="54"/>
      <c r="X23" s="54"/>
      <c r="Y23" s="54"/>
      <c r="Z23" s="54"/>
      <c r="AA23" s="54"/>
      <c r="AB23" s="54"/>
    </row>
    <row r="24" spans="1:28" ht="25.5">
      <c r="A24" s="29">
        <v>1</v>
      </c>
      <c r="B24" s="21" t="s">
        <v>344</v>
      </c>
      <c r="C24" s="43" t="s">
        <v>27</v>
      </c>
      <c r="D24" s="82" t="s">
        <v>332</v>
      </c>
      <c r="E24" s="86">
        <v>10000</v>
      </c>
      <c r="F24" s="104"/>
      <c r="G24" s="16"/>
      <c r="H24" s="16"/>
      <c r="I24" s="16"/>
      <c r="J24" s="17"/>
      <c r="K24" s="17"/>
      <c r="L24" s="17"/>
      <c r="M24" s="86"/>
      <c r="N24" s="85">
        <v>50000</v>
      </c>
      <c r="O24" s="28">
        <f aca="true" t="shared" si="5" ref="O24:O34">SUM(E24:N24)</f>
        <v>60000</v>
      </c>
      <c r="P24" s="54"/>
      <c r="Q24" s="54"/>
      <c r="R24" s="54"/>
      <c r="S24" s="54"/>
      <c r="T24" s="54"/>
      <c r="U24" s="54"/>
      <c r="V24" s="54"/>
      <c r="W24" s="54"/>
      <c r="X24" s="54"/>
      <c r="Y24" s="54"/>
      <c r="Z24" s="54"/>
      <c r="AA24" s="54"/>
      <c r="AB24" s="54"/>
    </row>
    <row r="25" spans="1:28" ht="25.5">
      <c r="A25" s="29">
        <v>1</v>
      </c>
      <c r="B25" s="21" t="s">
        <v>345</v>
      </c>
      <c r="C25" s="43" t="s">
        <v>27</v>
      </c>
      <c r="D25" s="82" t="s">
        <v>333</v>
      </c>
      <c r="E25" s="86">
        <v>12000</v>
      </c>
      <c r="F25" s="104"/>
      <c r="G25" s="16"/>
      <c r="H25" s="16"/>
      <c r="I25" s="16"/>
      <c r="J25" s="17"/>
      <c r="K25" s="17"/>
      <c r="L25" s="17"/>
      <c r="M25" s="86"/>
      <c r="N25" s="86"/>
      <c r="O25" s="28">
        <f t="shared" si="5"/>
        <v>12000</v>
      </c>
      <c r="P25" s="54"/>
      <c r="Q25" s="54"/>
      <c r="R25" s="54"/>
      <c r="S25" s="54"/>
      <c r="T25" s="54"/>
      <c r="U25" s="54"/>
      <c r="V25" s="54"/>
      <c r="W25" s="54"/>
      <c r="X25" s="54"/>
      <c r="Y25" s="54"/>
      <c r="Z25" s="54"/>
      <c r="AA25" s="54"/>
      <c r="AB25" s="54"/>
    </row>
    <row r="26" spans="1:28" ht="38.25">
      <c r="A26" s="29">
        <v>1</v>
      </c>
      <c r="B26" s="21" t="s">
        <v>346</v>
      </c>
      <c r="C26" s="43" t="s">
        <v>27</v>
      </c>
      <c r="D26" s="82" t="s">
        <v>334</v>
      </c>
      <c r="E26" s="86">
        <v>60000</v>
      </c>
      <c r="F26" s="104"/>
      <c r="G26" s="16"/>
      <c r="H26" s="16"/>
      <c r="I26" s="16"/>
      <c r="J26" s="17"/>
      <c r="K26" s="17"/>
      <c r="L26" s="17"/>
      <c r="M26" s="86"/>
      <c r="N26" s="85">
        <v>30000</v>
      </c>
      <c r="O26" s="28">
        <f t="shared" si="5"/>
        <v>90000</v>
      </c>
      <c r="P26" s="54"/>
      <c r="Q26" s="54"/>
      <c r="R26" s="54"/>
      <c r="S26" s="54"/>
      <c r="T26" s="54"/>
      <c r="U26" s="54"/>
      <c r="V26" s="54"/>
      <c r="W26" s="54"/>
      <c r="X26" s="54"/>
      <c r="Y26" s="54"/>
      <c r="Z26" s="54"/>
      <c r="AA26" s="54"/>
      <c r="AB26" s="54"/>
    </row>
    <row r="27" spans="1:28" ht="12.75">
      <c r="A27" s="29">
        <v>1</v>
      </c>
      <c r="B27" s="21" t="s">
        <v>347</v>
      </c>
      <c r="C27" s="43" t="s">
        <v>27</v>
      </c>
      <c r="D27" s="82" t="s">
        <v>335</v>
      </c>
      <c r="E27" s="86">
        <v>20000</v>
      </c>
      <c r="F27" s="85">
        <v>5000</v>
      </c>
      <c r="G27" s="16"/>
      <c r="H27" s="16"/>
      <c r="I27" s="16"/>
      <c r="J27" s="17"/>
      <c r="K27" s="85">
        <v>5000</v>
      </c>
      <c r="L27" s="17"/>
      <c r="M27" s="86"/>
      <c r="N27" s="86"/>
      <c r="O27" s="28">
        <f t="shared" si="5"/>
        <v>30000</v>
      </c>
      <c r="P27" s="54"/>
      <c r="Q27" s="54"/>
      <c r="R27" s="54"/>
      <c r="S27" s="54"/>
      <c r="T27" s="54"/>
      <c r="U27" s="54"/>
      <c r="V27" s="54"/>
      <c r="W27" s="54"/>
      <c r="X27" s="54"/>
      <c r="Y27" s="54"/>
      <c r="Z27" s="54"/>
      <c r="AA27" s="54"/>
      <c r="AB27" s="54"/>
    </row>
    <row r="28" spans="1:28" ht="38.25">
      <c r="A28" s="29">
        <v>1</v>
      </c>
      <c r="B28" s="21" t="s">
        <v>348</v>
      </c>
      <c r="C28" s="43" t="s">
        <v>27</v>
      </c>
      <c r="D28" s="82" t="s">
        <v>336</v>
      </c>
      <c r="E28" s="86"/>
      <c r="F28" s="104"/>
      <c r="G28" s="16"/>
      <c r="H28" s="85">
        <v>60000</v>
      </c>
      <c r="I28" s="16"/>
      <c r="J28" s="17"/>
      <c r="K28" s="17"/>
      <c r="L28" s="17"/>
      <c r="M28" s="86"/>
      <c r="N28" s="86"/>
      <c r="O28" s="28">
        <f t="shared" si="5"/>
        <v>60000</v>
      </c>
      <c r="P28" s="54"/>
      <c r="Q28" s="54"/>
      <c r="R28" s="54"/>
      <c r="S28" s="54"/>
      <c r="T28" s="54"/>
      <c r="U28" s="54"/>
      <c r="V28" s="54"/>
      <c r="W28" s="54"/>
      <c r="X28" s="54"/>
      <c r="Y28" s="54"/>
      <c r="Z28" s="54"/>
      <c r="AA28" s="54"/>
      <c r="AB28" s="54"/>
    </row>
    <row r="29" spans="1:28" ht="63.75">
      <c r="A29" s="29">
        <v>1</v>
      </c>
      <c r="B29" s="21" t="s">
        <v>349</v>
      </c>
      <c r="C29" s="43" t="s">
        <v>27</v>
      </c>
      <c r="D29" s="97" t="s">
        <v>350</v>
      </c>
      <c r="E29" s="86"/>
      <c r="F29" s="104"/>
      <c r="G29" s="16"/>
      <c r="H29" s="85">
        <v>40000</v>
      </c>
      <c r="I29" s="16"/>
      <c r="J29" s="17"/>
      <c r="K29" s="17"/>
      <c r="L29" s="17"/>
      <c r="M29" s="86"/>
      <c r="N29" s="86"/>
      <c r="O29" s="28">
        <f t="shared" si="5"/>
        <v>40000</v>
      </c>
      <c r="P29" s="54"/>
      <c r="Q29" s="54"/>
      <c r="R29" s="54"/>
      <c r="S29" s="54"/>
      <c r="T29" s="54"/>
      <c r="U29" s="54"/>
      <c r="V29" s="54"/>
      <c r="W29" s="54"/>
      <c r="X29" s="54"/>
      <c r="Y29" s="54"/>
      <c r="Z29" s="54"/>
      <c r="AA29" s="54"/>
      <c r="AB29" s="54"/>
    </row>
    <row r="30" spans="1:28" ht="76.5">
      <c r="A30" s="29">
        <v>2</v>
      </c>
      <c r="B30" s="21" t="s">
        <v>351</v>
      </c>
      <c r="C30" s="43" t="s">
        <v>27</v>
      </c>
      <c r="D30" s="96" t="s">
        <v>337</v>
      </c>
      <c r="E30" s="86">
        <v>12500</v>
      </c>
      <c r="F30" s="104"/>
      <c r="G30" s="16"/>
      <c r="H30" s="16"/>
      <c r="I30" s="16"/>
      <c r="J30" s="17"/>
      <c r="K30" s="85">
        <v>17500</v>
      </c>
      <c r="L30" s="17"/>
      <c r="M30" s="86"/>
      <c r="N30" s="86"/>
      <c r="O30" s="28">
        <f t="shared" si="5"/>
        <v>30000</v>
      </c>
      <c r="P30" s="54"/>
      <c r="Q30" s="54"/>
      <c r="R30" s="54"/>
      <c r="S30" s="54"/>
      <c r="T30" s="54"/>
      <c r="U30" s="54"/>
      <c r="V30" s="54"/>
      <c r="W30" s="54"/>
      <c r="X30" s="54"/>
      <c r="Y30" s="54"/>
      <c r="Z30" s="54"/>
      <c r="AA30" s="54"/>
      <c r="AB30" s="54"/>
    </row>
    <row r="31" spans="1:28" ht="25.5">
      <c r="A31" s="29">
        <v>2</v>
      </c>
      <c r="B31" s="21" t="s">
        <v>352</v>
      </c>
      <c r="C31" s="43" t="s">
        <v>27</v>
      </c>
      <c r="D31" s="82" t="s">
        <v>338</v>
      </c>
      <c r="E31" s="86">
        <v>50000</v>
      </c>
      <c r="F31" s="104"/>
      <c r="G31" s="16"/>
      <c r="H31" s="16"/>
      <c r="I31" s="16"/>
      <c r="J31" s="17"/>
      <c r="K31" s="17"/>
      <c r="L31" s="17"/>
      <c r="M31" s="86"/>
      <c r="N31" s="85">
        <v>30000</v>
      </c>
      <c r="O31" s="28">
        <f t="shared" si="5"/>
        <v>80000</v>
      </c>
      <c r="P31" s="54"/>
      <c r="Q31" s="54"/>
      <c r="R31" s="54"/>
      <c r="S31" s="54"/>
      <c r="T31" s="54"/>
      <c r="U31" s="54"/>
      <c r="V31" s="54"/>
      <c r="W31" s="54"/>
      <c r="X31" s="54"/>
      <c r="Y31" s="54"/>
      <c r="Z31" s="54"/>
      <c r="AA31" s="54"/>
      <c r="AB31" s="54"/>
    </row>
    <row r="32" spans="1:28" ht="25.5">
      <c r="A32" s="29">
        <v>2</v>
      </c>
      <c r="B32" s="21" t="s">
        <v>353</v>
      </c>
      <c r="C32" s="43" t="s">
        <v>27</v>
      </c>
      <c r="D32" s="82" t="s">
        <v>339</v>
      </c>
      <c r="E32" s="86"/>
      <c r="F32" s="104"/>
      <c r="G32" s="16"/>
      <c r="H32" s="85">
        <v>800000</v>
      </c>
      <c r="I32" s="16"/>
      <c r="J32" s="17"/>
      <c r="K32" s="17"/>
      <c r="L32" s="17"/>
      <c r="M32" s="86"/>
      <c r="N32" s="86"/>
      <c r="O32" s="28">
        <f t="shared" si="5"/>
        <v>800000</v>
      </c>
      <c r="P32" s="54"/>
      <c r="Q32" s="54"/>
      <c r="R32" s="54"/>
      <c r="S32" s="54"/>
      <c r="T32" s="54"/>
      <c r="U32" s="54"/>
      <c r="V32" s="54"/>
      <c r="W32" s="54"/>
      <c r="X32" s="54"/>
      <c r="Y32" s="54"/>
      <c r="Z32" s="54"/>
      <c r="AA32" s="54"/>
      <c r="AB32" s="54"/>
    </row>
    <row r="33" spans="1:28" ht="140.25" customHeight="1">
      <c r="A33" s="29" t="s">
        <v>354</v>
      </c>
      <c r="B33" s="21" t="s">
        <v>355</v>
      </c>
      <c r="C33" s="43" t="s">
        <v>27</v>
      </c>
      <c r="D33" s="96" t="s">
        <v>340</v>
      </c>
      <c r="E33" s="106">
        <v>97500</v>
      </c>
      <c r="F33" s="103">
        <v>16250</v>
      </c>
      <c r="G33" s="16"/>
      <c r="H33" s="16"/>
      <c r="I33" s="16"/>
      <c r="J33" s="17"/>
      <c r="K33" s="103">
        <v>16250</v>
      </c>
      <c r="L33" s="17"/>
      <c r="M33" s="86"/>
      <c r="N33" s="86"/>
      <c r="O33" s="28">
        <f t="shared" si="5"/>
        <v>130000</v>
      </c>
      <c r="P33" s="54"/>
      <c r="Q33" s="54"/>
      <c r="R33" s="54"/>
      <c r="S33" s="54"/>
      <c r="T33" s="54"/>
      <c r="U33" s="54"/>
      <c r="V33" s="54"/>
      <c r="W33" s="54"/>
      <c r="X33" s="54"/>
      <c r="Y33" s="54"/>
      <c r="Z33" s="54"/>
      <c r="AA33" s="54"/>
      <c r="AB33" s="54"/>
    </row>
    <row r="34" spans="1:28" ht="25.5">
      <c r="A34" s="29">
        <v>1</v>
      </c>
      <c r="B34" s="21" t="s">
        <v>356</v>
      </c>
      <c r="C34" s="43" t="s">
        <v>27</v>
      </c>
      <c r="D34" s="82" t="s">
        <v>341</v>
      </c>
      <c r="E34" s="86"/>
      <c r="F34" s="104"/>
      <c r="G34" s="16"/>
      <c r="H34" s="16"/>
      <c r="I34" s="16"/>
      <c r="J34" s="17"/>
      <c r="K34" s="17"/>
      <c r="L34">
        <v>12000000</v>
      </c>
      <c r="M34" s="86"/>
      <c r="N34" s="86"/>
      <c r="O34" s="28">
        <f t="shared" si="5"/>
        <v>12000000</v>
      </c>
      <c r="P34" s="54"/>
      <c r="Q34" s="54"/>
      <c r="R34" s="54"/>
      <c r="S34" s="54"/>
      <c r="T34" s="54"/>
      <c r="U34" s="54"/>
      <c r="V34" s="54"/>
      <c r="W34" s="54"/>
      <c r="X34" s="54"/>
      <c r="Y34" s="54"/>
      <c r="Z34" s="54"/>
      <c r="AA34" s="54"/>
      <c r="AB34" s="54"/>
    </row>
    <row r="35" spans="1:28" ht="12.75">
      <c r="A35" s="57"/>
      <c r="B35" s="57"/>
      <c r="C35" s="19"/>
      <c r="D35" s="5" t="s">
        <v>12</v>
      </c>
      <c r="E35" s="46">
        <f>E36+E37</f>
        <v>12500</v>
      </c>
      <c r="F35" s="46">
        <f aca="true" t="shared" si="6" ref="F35:O35">F36+F37</f>
        <v>10000</v>
      </c>
      <c r="G35" s="46">
        <f t="shared" si="6"/>
        <v>0</v>
      </c>
      <c r="H35" s="46">
        <f t="shared" si="6"/>
        <v>0</v>
      </c>
      <c r="I35" s="46">
        <f t="shared" si="6"/>
        <v>0</v>
      </c>
      <c r="J35" s="46">
        <f t="shared" si="6"/>
        <v>0</v>
      </c>
      <c r="K35" s="46">
        <f t="shared" si="6"/>
        <v>12500</v>
      </c>
      <c r="L35" s="46">
        <f t="shared" si="6"/>
        <v>0</v>
      </c>
      <c r="M35" s="46">
        <f t="shared" si="6"/>
        <v>0</v>
      </c>
      <c r="N35" s="46">
        <f t="shared" si="6"/>
        <v>0</v>
      </c>
      <c r="O35" s="46">
        <f t="shared" si="6"/>
        <v>35000</v>
      </c>
      <c r="P35" s="54"/>
      <c r="Q35" s="54"/>
      <c r="R35" s="54"/>
      <c r="S35" s="54"/>
      <c r="T35" s="54"/>
      <c r="U35" s="54"/>
      <c r="V35" s="54"/>
      <c r="W35" s="54"/>
      <c r="X35" s="54"/>
      <c r="Y35" s="54"/>
      <c r="Z35" s="54"/>
      <c r="AA35" s="54"/>
      <c r="AB35" s="54"/>
    </row>
    <row r="36" spans="1:28" ht="38.25">
      <c r="A36" s="57">
        <v>1</v>
      </c>
      <c r="B36" s="57" t="s">
        <v>387</v>
      </c>
      <c r="C36" s="43" t="s">
        <v>27</v>
      </c>
      <c r="D36" s="82" t="s">
        <v>385</v>
      </c>
      <c r="E36" s="91"/>
      <c r="F36" s="85">
        <v>10000</v>
      </c>
      <c r="G36" s="91"/>
      <c r="H36" s="91"/>
      <c r="I36" s="91"/>
      <c r="J36" s="91"/>
      <c r="K36" s="91"/>
      <c r="L36" s="91"/>
      <c r="M36" s="91"/>
      <c r="N36" s="91"/>
      <c r="O36" s="18">
        <f>SUM(E36:N36)</f>
        <v>10000</v>
      </c>
      <c r="P36" s="54"/>
      <c r="Q36" s="54"/>
      <c r="R36" s="54"/>
      <c r="S36" s="54"/>
      <c r="T36" s="54"/>
      <c r="U36" s="54"/>
      <c r="V36" s="54"/>
      <c r="W36" s="54"/>
      <c r="X36" s="54"/>
      <c r="Y36" s="54"/>
      <c r="Z36" s="54"/>
      <c r="AA36" s="54"/>
      <c r="AB36" s="54"/>
    </row>
    <row r="37" spans="1:28" ht="39">
      <c r="A37" s="21">
        <v>1</v>
      </c>
      <c r="B37" s="57" t="s">
        <v>388</v>
      </c>
      <c r="C37" s="43" t="s">
        <v>27</v>
      </c>
      <c r="D37" s="82" t="s">
        <v>386</v>
      </c>
      <c r="E37" s="89">
        <v>12500</v>
      </c>
      <c r="F37" s="51">
        <v>0</v>
      </c>
      <c r="G37" s="39">
        <v>0</v>
      </c>
      <c r="H37" s="39">
        <v>0</v>
      </c>
      <c r="I37" s="42">
        <v>0</v>
      </c>
      <c r="J37" s="39">
        <v>0</v>
      </c>
      <c r="K37" s="89">
        <v>12500</v>
      </c>
      <c r="L37" s="39">
        <v>0</v>
      </c>
      <c r="M37" s="42">
        <v>0</v>
      </c>
      <c r="N37" s="42">
        <v>0</v>
      </c>
      <c r="O37" s="18">
        <f>SUM(E37:N37)</f>
        <v>25000</v>
      </c>
      <c r="P37" s="54"/>
      <c r="Q37" s="54"/>
      <c r="R37" s="54"/>
      <c r="S37" s="54"/>
      <c r="T37" s="54"/>
      <c r="U37" s="54"/>
      <c r="V37" s="54"/>
      <c r="W37" s="54"/>
      <c r="X37" s="54"/>
      <c r="Y37" s="54"/>
      <c r="Z37" s="54"/>
      <c r="AA37" s="54"/>
      <c r="AB37" s="54"/>
    </row>
    <row r="38" spans="1:28" ht="11.25">
      <c r="A38" s="57"/>
      <c r="B38" s="57"/>
      <c r="C38" s="43"/>
      <c r="D38" s="12" t="s">
        <v>391</v>
      </c>
      <c r="E38" s="46">
        <f aca="true" t="shared" si="7" ref="E38:O38">SUM(E39:E56)</f>
        <v>174790.0702638468</v>
      </c>
      <c r="F38" s="46">
        <f t="shared" si="7"/>
        <v>703016.1797361532</v>
      </c>
      <c r="G38" s="46">
        <f t="shared" si="7"/>
        <v>0</v>
      </c>
      <c r="H38" s="46">
        <f t="shared" si="7"/>
        <v>707612.5</v>
      </c>
      <c r="I38" s="46">
        <f t="shared" si="7"/>
        <v>0</v>
      </c>
      <c r="J38" s="46">
        <f t="shared" si="7"/>
        <v>0</v>
      </c>
      <c r="K38" s="46">
        <f t="shared" si="7"/>
        <v>1000502.7625</v>
      </c>
      <c r="L38" s="46">
        <f t="shared" si="7"/>
        <v>500000</v>
      </c>
      <c r="M38" s="46">
        <f t="shared" si="7"/>
        <v>0</v>
      </c>
      <c r="N38" s="46">
        <f t="shared" si="7"/>
        <v>915347.375</v>
      </c>
      <c r="O38" s="13">
        <f t="shared" si="7"/>
        <v>4001268.8875</v>
      </c>
      <c r="P38" s="54"/>
      <c r="Q38" s="54"/>
      <c r="R38" s="54"/>
      <c r="S38" s="54"/>
      <c r="T38" s="54"/>
      <c r="U38" s="54"/>
      <c r="V38" s="54"/>
      <c r="W38" s="54"/>
      <c r="X38" s="54"/>
      <c r="Y38" s="54"/>
      <c r="Z38" s="54"/>
      <c r="AA38" s="54"/>
      <c r="AB38" s="54"/>
    </row>
    <row r="39" spans="1:28" ht="51">
      <c r="A39" s="21">
        <v>4</v>
      </c>
      <c r="B39" s="21" t="s">
        <v>410</v>
      </c>
      <c r="C39" s="43" t="s">
        <v>27</v>
      </c>
      <c r="D39" s="97" t="s">
        <v>409</v>
      </c>
      <c r="E39" s="47"/>
      <c r="F39" s="47"/>
      <c r="G39" s="16"/>
      <c r="H39" s="86">
        <v>500000</v>
      </c>
      <c r="I39" s="17"/>
      <c r="J39" s="17"/>
      <c r="K39" s="86">
        <v>500000</v>
      </c>
      <c r="L39" s="86">
        <v>500000</v>
      </c>
      <c r="M39" s="16"/>
      <c r="N39" s="86">
        <v>500000</v>
      </c>
      <c r="O39" s="28">
        <f>SUM(E39:N39)</f>
        <v>2000000</v>
      </c>
      <c r="P39" s="54"/>
      <c r="Q39" s="54"/>
      <c r="R39" s="54"/>
      <c r="S39" s="54"/>
      <c r="T39" s="54"/>
      <c r="U39" s="54"/>
      <c r="V39" s="54"/>
      <c r="W39" s="54"/>
      <c r="X39" s="54"/>
      <c r="Y39" s="54"/>
      <c r="Z39" s="54"/>
      <c r="AA39" s="54"/>
      <c r="AB39" s="54"/>
    </row>
    <row r="40" spans="1:28" ht="25.5">
      <c r="A40" s="21">
        <v>4</v>
      </c>
      <c r="B40" s="21" t="s">
        <v>411</v>
      </c>
      <c r="C40" s="43" t="s">
        <v>27</v>
      </c>
      <c r="D40" s="82" t="s">
        <v>392</v>
      </c>
      <c r="E40" s="47"/>
      <c r="F40" s="47"/>
      <c r="G40" s="16"/>
      <c r="H40" s="86">
        <v>150000</v>
      </c>
      <c r="I40" s="17"/>
      <c r="J40" s="17"/>
      <c r="K40" s="86">
        <v>375000</v>
      </c>
      <c r="L40" s="17"/>
      <c r="M40" s="16"/>
      <c r="N40" s="86">
        <v>375000</v>
      </c>
      <c r="O40" s="28">
        <f aca="true" t="shared" si="8" ref="O40:O56">SUM(E40:N40)</f>
        <v>900000</v>
      </c>
      <c r="P40" s="54"/>
      <c r="Q40" s="54"/>
      <c r="R40" s="54"/>
      <c r="S40" s="54"/>
      <c r="T40" s="54"/>
      <c r="U40" s="54"/>
      <c r="V40" s="54"/>
      <c r="W40" s="54"/>
      <c r="X40" s="54"/>
      <c r="Y40" s="54"/>
      <c r="Z40" s="54"/>
      <c r="AA40" s="54"/>
      <c r="AB40" s="54"/>
    </row>
    <row r="41" spans="1:28" ht="38.25">
      <c r="A41" s="21">
        <v>4</v>
      </c>
      <c r="B41" s="21" t="s">
        <v>412</v>
      </c>
      <c r="C41" s="43" t="s">
        <v>27</v>
      </c>
      <c r="D41" s="82" t="s">
        <v>393</v>
      </c>
      <c r="E41" s="47"/>
      <c r="F41" s="47"/>
      <c r="G41" s="16"/>
      <c r="H41" s="16"/>
      <c r="I41" s="17"/>
      <c r="J41" s="17"/>
      <c r="K41" s="17"/>
      <c r="L41" s="17"/>
      <c r="M41" s="16"/>
      <c r="N41" s="16"/>
      <c r="O41" s="28">
        <f t="shared" si="8"/>
        <v>0</v>
      </c>
      <c r="P41" s="54"/>
      <c r="Q41" s="54"/>
      <c r="R41" s="54"/>
      <c r="S41" s="54"/>
      <c r="T41" s="54"/>
      <c r="U41" s="54"/>
      <c r="V41" s="54"/>
      <c r="W41" s="54"/>
      <c r="X41" s="54"/>
      <c r="Y41" s="54"/>
      <c r="Z41" s="54"/>
      <c r="AA41" s="54"/>
      <c r="AB41" s="54"/>
    </row>
    <row r="42" spans="1:28" ht="25.5">
      <c r="A42" s="21">
        <v>4</v>
      </c>
      <c r="B42" s="21" t="s">
        <v>413</v>
      </c>
      <c r="C42" s="43" t="s">
        <v>27</v>
      </c>
      <c r="D42" s="82" t="s">
        <v>394</v>
      </c>
      <c r="E42" s="47"/>
      <c r="F42" s="47"/>
      <c r="G42" s="16"/>
      <c r="H42" s="86">
        <v>57612.5</v>
      </c>
      <c r="I42" s="17"/>
      <c r="J42" s="17"/>
      <c r="K42" s="86">
        <v>25502.7625</v>
      </c>
      <c r="L42" s="17"/>
      <c r="M42" s="16"/>
      <c r="N42" s="86">
        <v>40347.375</v>
      </c>
      <c r="O42" s="28">
        <f t="shared" si="8"/>
        <v>123462.6375</v>
      </c>
      <c r="P42" s="54"/>
      <c r="Q42" s="54"/>
      <c r="R42" s="54"/>
      <c r="S42" s="54"/>
      <c r="T42" s="54"/>
      <c r="U42" s="54"/>
      <c r="V42" s="54"/>
      <c r="W42" s="54"/>
      <c r="X42" s="54"/>
      <c r="Y42" s="54"/>
      <c r="Z42" s="54"/>
      <c r="AA42" s="54"/>
      <c r="AB42" s="54"/>
    </row>
    <row r="43" spans="1:28" ht="38.25">
      <c r="A43" s="21">
        <v>4</v>
      </c>
      <c r="B43" s="21" t="s">
        <v>414</v>
      </c>
      <c r="C43" s="43" t="s">
        <v>27</v>
      </c>
      <c r="D43" s="82" t="s">
        <v>395</v>
      </c>
      <c r="E43" s="86">
        <v>6274.25</v>
      </c>
      <c r="F43" s="47"/>
      <c r="G43" s="16"/>
      <c r="H43" s="16"/>
      <c r="I43" s="17"/>
      <c r="J43" s="17"/>
      <c r="K43" s="17"/>
      <c r="L43" s="17"/>
      <c r="M43" s="16"/>
      <c r="N43" s="16"/>
      <c r="O43" s="28">
        <f t="shared" si="8"/>
        <v>6274.25</v>
      </c>
      <c r="P43" s="54"/>
      <c r="Q43" s="54"/>
      <c r="R43" s="54"/>
      <c r="S43" s="54"/>
      <c r="T43" s="54"/>
      <c r="U43" s="54"/>
      <c r="V43" s="54"/>
      <c r="W43" s="54"/>
      <c r="X43" s="54"/>
      <c r="Y43" s="54"/>
      <c r="Z43" s="54"/>
      <c r="AA43" s="54"/>
      <c r="AB43" s="54"/>
    </row>
    <row r="44" spans="1:28" ht="38.25">
      <c r="A44" s="21">
        <v>4</v>
      </c>
      <c r="B44" s="21" t="s">
        <v>415</v>
      </c>
      <c r="C44" s="43" t="s">
        <v>27</v>
      </c>
      <c r="D44" s="82" t="s">
        <v>396</v>
      </c>
      <c r="E44" s="86">
        <v>25000</v>
      </c>
      <c r="F44" s="47"/>
      <c r="G44" s="16"/>
      <c r="H44" s="16"/>
      <c r="I44" s="17"/>
      <c r="J44" s="17"/>
      <c r="K44" s="86">
        <v>25000</v>
      </c>
      <c r="L44" s="17"/>
      <c r="M44" s="16"/>
      <c r="N44" s="16"/>
      <c r="O44" s="28">
        <f t="shared" si="8"/>
        <v>50000</v>
      </c>
      <c r="P44" s="54"/>
      <c r="Q44" s="54"/>
      <c r="R44" s="54"/>
      <c r="S44" s="54"/>
      <c r="T44" s="54"/>
      <c r="U44" s="54"/>
      <c r="V44" s="54"/>
      <c r="W44" s="54"/>
      <c r="X44" s="54"/>
      <c r="Y44" s="54"/>
      <c r="Z44" s="54"/>
      <c r="AA44" s="54"/>
      <c r="AB44" s="54"/>
    </row>
    <row r="45" spans="1:28" ht="12.75">
      <c r="A45" s="21">
        <v>4</v>
      </c>
      <c r="B45" s="21" t="s">
        <v>416</v>
      </c>
      <c r="C45" s="43" t="s">
        <v>27</v>
      </c>
      <c r="D45" s="82" t="s">
        <v>397</v>
      </c>
      <c r="E45" s="86">
        <v>7500</v>
      </c>
      <c r="F45" s="86">
        <v>2500</v>
      </c>
      <c r="G45" s="16"/>
      <c r="H45" s="16"/>
      <c r="I45" s="17"/>
      <c r="J45" s="17"/>
      <c r="K45" s="17"/>
      <c r="L45" s="17"/>
      <c r="M45" s="16"/>
      <c r="N45" s="16"/>
      <c r="O45" s="28">
        <f t="shared" si="8"/>
        <v>10000</v>
      </c>
      <c r="P45" s="54"/>
      <c r="Q45" s="54"/>
      <c r="R45" s="54"/>
      <c r="S45" s="54"/>
      <c r="T45" s="54"/>
      <c r="U45" s="54"/>
      <c r="V45" s="54"/>
      <c r="W45" s="54"/>
      <c r="X45" s="54"/>
      <c r="Y45" s="54"/>
      <c r="Z45" s="54"/>
      <c r="AA45" s="54"/>
      <c r="AB45" s="54"/>
    </row>
    <row r="46" spans="1:28" ht="12.75">
      <c r="A46" s="21">
        <v>4</v>
      </c>
      <c r="B46" s="21" t="s">
        <v>417</v>
      </c>
      <c r="C46" s="43" t="s">
        <v>27</v>
      </c>
      <c r="D46" s="82" t="s">
        <v>398</v>
      </c>
      <c r="E46" s="86">
        <v>7500</v>
      </c>
      <c r="F46" s="86">
        <v>5000</v>
      </c>
      <c r="G46" s="16"/>
      <c r="H46" s="16"/>
      <c r="I46" s="17"/>
      <c r="J46" s="17"/>
      <c r="K46" s="86">
        <v>7500</v>
      </c>
      <c r="L46" s="17"/>
      <c r="M46" s="16"/>
      <c r="N46" s="16"/>
      <c r="O46" s="28">
        <f t="shared" si="8"/>
        <v>20000</v>
      </c>
      <c r="P46" s="54"/>
      <c r="Q46" s="54"/>
      <c r="R46" s="54"/>
      <c r="S46" s="54"/>
      <c r="T46" s="54"/>
      <c r="U46" s="54"/>
      <c r="V46" s="54"/>
      <c r="W46" s="54"/>
      <c r="X46" s="54"/>
      <c r="Y46" s="54"/>
      <c r="Z46" s="54"/>
      <c r="AA46" s="54"/>
      <c r="AB46" s="54"/>
    </row>
    <row r="47" spans="1:28" ht="25.5">
      <c r="A47" s="21">
        <v>4</v>
      </c>
      <c r="B47" s="21" t="s">
        <v>418</v>
      </c>
      <c r="C47" s="43" t="s">
        <v>27</v>
      </c>
      <c r="D47" s="82" t="s">
        <v>399</v>
      </c>
      <c r="E47" s="47"/>
      <c r="F47" s="86">
        <v>5000</v>
      </c>
      <c r="G47" s="16"/>
      <c r="H47" s="16"/>
      <c r="I47" s="17"/>
      <c r="J47" s="17"/>
      <c r="K47" s="17"/>
      <c r="L47" s="17"/>
      <c r="M47" s="16"/>
      <c r="N47" s="16"/>
      <c r="O47" s="28">
        <f t="shared" si="8"/>
        <v>5000</v>
      </c>
      <c r="P47" s="54"/>
      <c r="Q47" s="54"/>
      <c r="R47" s="54"/>
      <c r="S47" s="54"/>
      <c r="T47" s="54"/>
      <c r="U47" s="54"/>
      <c r="V47" s="54"/>
      <c r="W47" s="54"/>
      <c r="X47" s="54"/>
      <c r="Y47" s="54"/>
      <c r="Z47" s="54"/>
      <c r="AA47" s="54"/>
      <c r="AB47" s="54"/>
    </row>
    <row r="48" spans="1:28" ht="25.5">
      <c r="A48" s="21">
        <v>4</v>
      </c>
      <c r="B48" s="21" t="s">
        <v>419</v>
      </c>
      <c r="C48" s="43" t="s">
        <v>27</v>
      </c>
      <c r="D48" s="82" t="s">
        <v>400</v>
      </c>
      <c r="E48" s="86">
        <v>20000</v>
      </c>
      <c r="F48" s="47"/>
      <c r="G48" s="16"/>
      <c r="H48" s="16"/>
      <c r="I48" s="17"/>
      <c r="J48" s="17"/>
      <c r="K48" s="86">
        <v>30000</v>
      </c>
      <c r="L48" s="17"/>
      <c r="M48" s="16"/>
      <c r="N48" s="16"/>
      <c r="O48" s="28">
        <f t="shared" si="8"/>
        <v>50000</v>
      </c>
      <c r="P48" s="54"/>
      <c r="Q48" s="54"/>
      <c r="R48" s="54"/>
      <c r="S48" s="54"/>
      <c r="T48" s="54"/>
      <c r="U48" s="54"/>
      <c r="V48" s="54"/>
      <c r="W48" s="54"/>
      <c r="X48" s="54"/>
      <c r="Y48" s="54"/>
      <c r="Z48" s="54"/>
      <c r="AA48" s="54"/>
      <c r="AB48" s="54"/>
    </row>
    <row r="49" spans="1:28" ht="89.25">
      <c r="A49" s="21">
        <v>4</v>
      </c>
      <c r="B49" s="21" t="s">
        <v>420</v>
      </c>
      <c r="C49" s="43" t="s">
        <v>27</v>
      </c>
      <c r="D49" s="82" t="s">
        <v>401</v>
      </c>
      <c r="E49" s="86">
        <v>42552.99029319011</v>
      </c>
      <c r="F49" s="86">
        <v>137447.0097068099</v>
      </c>
      <c r="G49" s="16"/>
      <c r="H49" s="16"/>
      <c r="I49" s="17"/>
      <c r="J49" s="17"/>
      <c r="K49" s="17"/>
      <c r="L49" s="17"/>
      <c r="M49" s="16"/>
      <c r="N49" s="16"/>
      <c r="O49" s="28">
        <f t="shared" si="8"/>
        <v>180000.00000000003</v>
      </c>
      <c r="P49" s="54"/>
      <c r="Q49" s="54"/>
      <c r="R49" s="54"/>
      <c r="S49" s="54"/>
      <c r="T49" s="54"/>
      <c r="U49" s="54"/>
      <c r="V49" s="54"/>
      <c r="W49" s="54"/>
      <c r="X49" s="54"/>
      <c r="Y49" s="54"/>
      <c r="Z49" s="54"/>
      <c r="AA49" s="54"/>
      <c r="AB49" s="54"/>
    </row>
    <row r="50" spans="1:28" ht="38.25">
      <c r="A50" s="21">
        <v>4</v>
      </c>
      <c r="B50" s="21" t="s">
        <v>421</v>
      </c>
      <c r="C50" s="43" t="s">
        <v>27</v>
      </c>
      <c r="D50" s="82" t="s">
        <v>402</v>
      </c>
      <c r="E50" s="86">
        <v>22079.247881104435</v>
      </c>
      <c r="F50" s="86">
        <v>108120.75211889556</v>
      </c>
      <c r="G50" s="16"/>
      <c r="H50" s="16"/>
      <c r="I50" s="17"/>
      <c r="J50" s="17"/>
      <c r="K50" s="17"/>
      <c r="L50" s="17"/>
      <c r="M50" s="16"/>
      <c r="N50" s="16"/>
      <c r="O50" s="28">
        <f t="shared" si="8"/>
        <v>130200</v>
      </c>
      <c r="P50" s="54"/>
      <c r="Q50" s="54"/>
      <c r="R50" s="54"/>
      <c r="S50" s="54"/>
      <c r="T50" s="54"/>
      <c r="U50" s="54"/>
      <c r="V50" s="54"/>
      <c r="W50" s="54"/>
      <c r="X50" s="54"/>
      <c r="Y50" s="54"/>
      <c r="Z50" s="54"/>
      <c r="AA50" s="54"/>
      <c r="AB50" s="54"/>
    </row>
    <row r="51" spans="1:28" ht="25.5">
      <c r="A51" s="21">
        <v>4</v>
      </c>
      <c r="B51" s="21" t="s">
        <v>422</v>
      </c>
      <c r="C51" s="43" t="s">
        <v>27</v>
      </c>
      <c r="D51" s="82" t="s">
        <v>403</v>
      </c>
      <c r="E51" s="47"/>
      <c r="F51" s="86">
        <v>131200</v>
      </c>
      <c r="G51" s="16"/>
      <c r="H51" s="16"/>
      <c r="I51" s="17"/>
      <c r="J51" s="17"/>
      <c r="K51" s="17"/>
      <c r="L51" s="17"/>
      <c r="M51" s="16"/>
      <c r="N51" s="16"/>
      <c r="O51" s="28">
        <f t="shared" si="8"/>
        <v>131200</v>
      </c>
      <c r="P51" s="54"/>
      <c r="Q51" s="54"/>
      <c r="R51" s="54"/>
      <c r="S51" s="54"/>
      <c r="T51" s="54"/>
      <c r="U51" s="54"/>
      <c r="V51" s="54"/>
      <c r="W51" s="54"/>
      <c r="X51" s="54"/>
      <c r="Y51" s="54"/>
      <c r="Z51" s="54"/>
      <c r="AA51" s="54"/>
      <c r="AB51" s="54"/>
    </row>
    <row r="52" spans="1:28" ht="51">
      <c r="A52" s="21">
        <v>4</v>
      </c>
      <c r="B52" s="21" t="s">
        <v>423</v>
      </c>
      <c r="C52" s="43" t="s">
        <v>27</v>
      </c>
      <c r="D52" s="82" t="s">
        <v>404</v>
      </c>
      <c r="E52" s="86">
        <v>3283.582089552239</v>
      </c>
      <c r="F52" s="86">
        <v>7716.417910447762</v>
      </c>
      <c r="G52" s="16"/>
      <c r="H52" s="16"/>
      <c r="I52" s="17"/>
      <c r="J52" s="17"/>
      <c r="K52" s="17"/>
      <c r="L52" s="17"/>
      <c r="M52" s="16"/>
      <c r="N52" s="16"/>
      <c r="O52" s="28">
        <f t="shared" si="8"/>
        <v>11000</v>
      </c>
      <c r="P52" s="54"/>
      <c r="Q52" s="54"/>
      <c r="R52" s="54"/>
      <c r="S52" s="54"/>
      <c r="T52" s="54"/>
      <c r="U52" s="54"/>
      <c r="V52" s="54"/>
      <c r="W52" s="54"/>
      <c r="X52" s="54"/>
      <c r="Y52" s="54"/>
      <c r="Z52" s="54"/>
      <c r="AA52" s="54"/>
      <c r="AB52" s="54"/>
    </row>
    <row r="53" spans="1:28" ht="51">
      <c r="A53" s="21">
        <v>4</v>
      </c>
      <c r="B53" s="21" t="s">
        <v>424</v>
      </c>
      <c r="C53" s="43" t="s">
        <v>27</v>
      </c>
      <c r="D53" s="82" t="s">
        <v>405</v>
      </c>
      <c r="E53" s="86">
        <v>12500</v>
      </c>
      <c r="F53" s="47"/>
      <c r="G53" s="16"/>
      <c r="H53" s="16"/>
      <c r="I53" s="17"/>
      <c r="J53" s="17"/>
      <c r="K53" s="86">
        <v>37500</v>
      </c>
      <c r="L53" s="17"/>
      <c r="M53" s="16"/>
      <c r="N53" s="16"/>
      <c r="O53" s="28">
        <f t="shared" si="8"/>
        <v>50000</v>
      </c>
      <c r="P53" s="54"/>
      <c r="Q53" s="54"/>
      <c r="R53" s="54"/>
      <c r="S53" s="54"/>
      <c r="T53" s="54"/>
      <c r="U53" s="54"/>
      <c r="V53" s="54"/>
      <c r="W53" s="54"/>
      <c r="X53" s="54"/>
      <c r="Y53" s="54"/>
      <c r="Z53" s="54"/>
      <c r="AA53" s="54"/>
      <c r="AB53" s="54"/>
    </row>
    <row r="54" spans="1:28" ht="51">
      <c r="A54" s="21">
        <v>4</v>
      </c>
      <c r="B54" s="21" t="s">
        <v>425</v>
      </c>
      <c r="C54" s="43" t="s">
        <v>27</v>
      </c>
      <c r="D54" s="82" t="s">
        <v>406</v>
      </c>
      <c r="E54" s="47"/>
      <c r="F54" s="86">
        <v>150832</v>
      </c>
      <c r="G54" s="16"/>
      <c r="H54" s="16"/>
      <c r="I54" s="17"/>
      <c r="J54" s="17"/>
      <c r="K54" s="17"/>
      <c r="L54" s="17"/>
      <c r="M54" s="16"/>
      <c r="N54" s="16"/>
      <c r="O54" s="28">
        <f t="shared" si="8"/>
        <v>150832</v>
      </c>
      <c r="P54" s="54"/>
      <c r="Q54" s="54"/>
      <c r="R54" s="54"/>
      <c r="S54" s="54"/>
      <c r="T54" s="54"/>
      <c r="U54" s="54"/>
      <c r="V54" s="54"/>
      <c r="W54" s="54"/>
      <c r="X54" s="54"/>
      <c r="Y54" s="54"/>
      <c r="Z54" s="54"/>
      <c r="AA54" s="54"/>
      <c r="AB54" s="54"/>
    </row>
    <row r="55" spans="1:28" ht="51">
      <c r="A55" s="21">
        <v>4</v>
      </c>
      <c r="B55" s="21" t="s">
        <v>426</v>
      </c>
      <c r="C55" s="43" t="s">
        <v>27</v>
      </c>
      <c r="D55" s="82" t="s">
        <v>407</v>
      </c>
      <c r="E55" s="47"/>
      <c r="F55" s="86">
        <v>155200</v>
      </c>
      <c r="G55" s="16"/>
      <c r="H55" s="16"/>
      <c r="I55" s="17"/>
      <c r="J55" s="17"/>
      <c r="K55" s="22"/>
      <c r="L55" s="22"/>
      <c r="M55" s="16"/>
      <c r="N55" s="16"/>
      <c r="O55" s="28">
        <f t="shared" si="8"/>
        <v>155200</v>
      </c>
      <c r="P55" s="54"/>
      <c r="Q55" s="54"/>
      <c r="R55" s="54"/>
      <c r="S55" s="54"/>
      <c r="T55" s="54"/>
      <c r="U55" s="54"/>
      <c r="V55" s="54"/>
      <c r="W55" s="54"/>
      <c r="X55" s="54"/>
      <c r="Y55" s="54"/>
      <c r="Z55" s="54"/>
      <c r="AA55" s="54"/>
      <c r="AB55" s="54"/>
    </row>
    <row r="56" spans="1:28" ht="39">
      <c r="A56" s="21">
        <v>4</v>
      </c>
      <c r="B56" s="21" t="s">
        <v>427</v>
      </c>
      <c r="C56" s="43" t="s">
        <v>27</v>
      </c>
      <c r="D56" s="82" t="s">
        <v>408</v>
      </c>
      <c r="E56" s="89">
        <v>28099.999999999996</v>
      </c>
      <c r="F56" s="47"/>
      <c r="G56" s="16"/>
      <c r="H56" s="16"/>
      <c r="I56" s="17"/>
      <c r="J56" s="17"/>
      <c r="K56" s="22"/>
      <c r="L56" s="22"/>
      <c r="M56" s="16"/>
      <c r="N56" s="16"/>
      <c r="O56" s="28">
        <f t="shared" si="8"/>
        <v>28099.999999999996</v>
      </c>
      <c r="P56" s="54"/>
      <c r="Q56" s="54"/>
      <c r="R56" s="54"/>
      <c r="S56" s="54"/>
      <c r="T56" s="54"/>
      <c r="U56" s="54"/>
      <c r="V56" s="54"/>
      <c r="W56" s="54"/>
      <c r="X56" s="54"/>
      <c r="Y56" s="54"/>
      <c r="Z56" s="54"/>
      <c r="AA56" s="54"/>
      <c r="AB56" s="54"/>
    </row>
    <row r="57" spans="3:28" ht="11.25">
      <c r="C57" s="54"/>
      <c r="D57" s="53"/>
      <c r="E57" s="53"/>
      <c r="H57" s="54"/>
      <c r="I57" s="54"/>
      <c r="J57" s="54"/>
      <c r="K57" s="54"/>
      <c r="L57" s="54"/>
      <c r="M57" s="54"/>
      <c r="N57" s="54"/>
      <c r="O57" s="54"/>
      <c r="P57" s="54"/>
      <c r="Q57" s="54"/>
      <c r="R57" s="54"/>
      <c r="S57" s="54"/>
      <c r="T57" s="54"/>
      <c r="U57" s="54"/>
      <c r="V57" s="54"/>
      <c r="W57" s="54"/>
      <c r="X57" s="54"/>
      <c r="Y57" s="54"/>
      <c r="Z57" s="54"/>
      <c r="AA57" s="54"/>
      <c r="AB57" s="54"/>
    </row>
    <row r="58" spans="3:28" ht="11.25">
      <c r="C58" s="54"/>
      <c r="D58" s="53"/>
      <c r="E58" s="53"/>
      <c r="F58" s="58"/>
      <c r="G58" s="58"/>
      <c r="H58" s="54"/>
      <c r="I58" s="54"/>
      <c r="J58" s="54"/>
      <c r="K58" s="54"/>
      <c r="L58" s="54"/>
      <c r="M58" s="54"/>
      <c r="N58" s="54"/>
      <c r="O58" s="54"/>
      <c r="P58" s="54"/>
      <c r="Q58" s="54"/>
      <c r="R58" s="54"/>
      <c r="S58" s="54"/>
      <c r="T58" s="54"/>
      <c r="U58" s="54"/>
      <c r="V58" s="54"/>
      <c r="W58" s="54"/>
      <c r="X58" s="54"/>
      <c r="Y58" s="54"/>
      <c r="Z58" s="54"/>
      <c r="AA58" s="54"/>
      <c r="AB58" s="54"/>
    </row>
    <row r="59" spans="3:15" ht="11.25">
      <c r="C59" s="15"/>
      <c r="O59" s="45"/>
    </row>
    <row r="60" ht="11.25">
      <c r="C60" s="15"/>
    </row>
    <row r="61" ht="11.25">
      <c r="C61" s="15"/>
    </row>
    <row r="62" ht="11.25">
      <c r="C62" s="15"/>
    </row>
    <row r="63" ht="11.25">
      <c r="C63" s="15"/>
    </row>
    <row r="64" ht="11.25">
      <c r="C64" s="15"/>
    </row>
    <row r="65" ht="11.25">
      <c r="C65" s="1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row r="140" ht="11.25">
      <c r="C140" s="15"/>
    </row>
    <row r="141" ht="11.25">
      <c r="C141" s="15"/>
    </row>
    <row r="142" ht="11.25">
      <c r="C142" s="15"/>
    </row>
    <row r="143" ht="11.25">
      <c r="C143" s="15"/>
    </row>
    <row r="144" ht="11.25">
      <c r="C144" s="15"/>
    </row>
    <row r="145" ht="11.25">
      <c r="C145" s="15"/>
    </row>
  </sheetData>
  <sheetProtection/>
  <mergeCells count="19">
    <mergeCell ref="A2:N2"/>
    <mergeCell ref="A3:N3"/>
    <mergeCell ref="J7:J8"/>
    <mergeCell ref="A4:N4"/>
    <mergeCell ref="N7:N8"/>
    <mergeCell ref="A7:A8"/>
    <mergeCell ref="B7:B8"/>
    <mergeCell ref="C7:C8"/>
    <mergeCell ref="G7:G8"/>
    <mergeCell ref="L7:L8"/>
    <mergeCell ref="O7:O8"/>
    <mergeCell ref="A9:C9"/>
    <mergeCell ref="K7:K8"/>
    <mergeCell ref="F7:F8"/>
    <mergeCell ref="H7:H8"/>
    <mergeCell ref="D7:D8"/>
    <mergeCell ref="E7:E8"/>
    <mergeCell ref="I7:I8"/>
    <mergeCell ref="M7:M8"/>
  </mergeCells>
  <printOptions horizontalCentered="1"/>
  <pageMargins left="0.3937007874015748" right="0.3937007874015748" top="0.5905511811023623" bottom="0.5905511811023623" header="0" footer="0"/>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2:AB162"/>
  <sheetViews>
    <sheetView zoomScale="71" zoomScaleNormal="71" zoomScalePageLayoutView="0" workbookViewId="0" topLeftCell="A1">
      <pane ySplit="8" topLeftCell="A9" activePane="bottomLeft" state="frozen"/>
      <selection pane="topLeft" activeCell="A1" sqref="A1"/>
      <selection pane="bottomLeft" activeCell="O9" sqref="O9"/>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14062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19.140625" style="1" bestFit="1" customWidth="1"/>
    <col min="16" max="16384" width="11.57421875" style="1" customWidth="1"/>
  </cols>
  <sheetData>
    <row r="1" ht="11.25"/>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40" t="s">
        <v>70</v>
      </c>
      <c r="F7" s="140" t="s">
        <v>71</v>
      </c>
      <c r="G7" s="140" t="s">
        <v>22</v>
      </c>
      <c r="H7" s="140" t="s">
        <v>15</v>
      </c>
      <c r="I7" s="140" t="s">
        <v>173</v>
      </c>
      <c r="J7" s="140" t="s">
        <v>16</v>
      </c>
      <c r="K7" s="140" t="s">
        <v>24</v>
      </c>
      <c r="L7" s="140" t="s">
        <v>218</v>
      </c>
      <c r="M7" s="140" t="s">
        <v>38</v>
      </c>
      <c r="N7" s="140" t="s">
        <v>17</v>
      </c>
      <c r="O7" s="140" t="s">
        <v>23</v>
      </c>
      <c r="P7" s="54"/>
      <c r="Q7" s="54"/>
      <c r="R7" s="54"/>
      <c r="S7" s="54"/>
      <c r="T7" s="54"/>
      <c r="U7" s="54"/>
      <c r="V7" s="54"/>
      <c r="W7" s="54"/>
      <c r="X7" s="54"/>
      <c r="Y7" s="54"/>
      <c r="Z7" s="54"/>
      <c r="AA7" s="54"/>
      <c r="AB7" s="54"/>
    </row>
    <row r="8" spans="1:28" ht="21.75" customHeight="1">
      <c r="A8" s="148"/>
      <c r="B8" s="149"/>
      <c r="C8" s="149"/>
      <c r="D8" s="144"/>
      <c r="E8" s="141"/>
      <c r="F8" s="141"/>
      <c r="G8" s="141"/>
      <c r="H8" s="141"/>
      <c r="I8" s="136"/>
      <c r="J8" s="140"/>
      <c r="K8" s="140"/>
      <c r="L8" s="136"/>
      <c r="M8" s="136"/>
      <c r="N8" s="140"/>
      <c r="O8" s="140"/>
      <c r="P8" s="54"/>
      <c r="Q8" s="54"/>
      <c r="R8" s="54"/>
      <c r="S8" s="54"/>
      <c r="T8" s="54"/>
      <c r="U8" s="54"/>
      <c r="V8" s="54"/>
      <c r="W8" s="54"/>
      <c r="X8" s="54"/>
      <c r="Y8" s="54"/>
      <c r="Z8" s="54"/>
      <c r="AA8" s="54"/>
      <c r="AB8" s="54"/>
    </row>
    <row r="9" spans="1:28" ht="21.75" customHeight="1">
      <c r="A9" s="145"/>
      <c r="B9" s="145"/>
      <c r="C9" s="145"/>
      <c r="D9" s="27"/>
      <c r="E9" s="55">
        <f aca="true" t="shared" si="0" ref="E9:O9">E10+E51+E58</f>
        <v>1591535.859508942</v>
      </c>
      <c r="F9" s="55">
        <f t="shared" si="0"/>
        <v>6666.666666666666</v>
      </c>
      <c r="G9" s="55">
        <f t="shared" si="0"/>
        <v>0</v>
      </c>
      <c r="H9" s="55">
        <f t="shared" si="0"/>
        <v>0</v>
      </c>
      <c r="I9" s="55">
        <f t="shared" si="0"/>
        <v>9425997.146917192</v>
      </c>
      <c r="J9" s="55">
        <f t="shared" si="0"/>
        <v>7323230.894968834</v>
      </c>
      <c r="K9" s="55">
        <f t="shared" si="0"/>
        <v>0</v>
      </c>
      <c r="L9" s="55">
        <f t="shared" si="0"/>
        <v>0</v>
      </c>
      <c r="M9" s="55">
        <f t="shared" si="0"/>
        <v>0</v>
      </c>
      <c r="N9" s="55">
        <f t="shared" si="0"/>
        <v>138333.33333333334</v>
      </c>
      <c r="O9" s="55">
        <f t="shared" si="0"/>
        <v>18485763.90139497</v>
      </c>
      <c r="P9" s="54"/>
      <c r="Q9" s="54"/>
      <c r="R9" s="54"/>
      <c r="S9" s="54"/>
      <c r="T9" s="54"/>
      <c r="U9" s="54"/>
      <c r="V9" s="54"/>
      <c r="W9" s="54"/>
      <c r="X9" s="54"/>
      <c r="Y9" s="54"/>
      <c r="Z9" s="54"/>
      <c r="AA9" s="54"/>
      <c r="AB9" s="54"/>
    </row>
    <row r="10" spans="1:28" ht="12.75">
      <c r="A10" s="57"/>
      <c r="B10" s="57"/>
      <c r="C10" s="19"/>
      <c r="D10" s="5" t="s">
        <v>19</v>
      </c>
      <c r="E10" s="6">
        <f>SUM(E11:E50)</f>
        <v>1533202.5261756089</v>
      </c>
      <c r="F10" s="6">
        <f aca="true" t="shared" si="1" ref="F10:M10">SUM(F11:F50)</f>
        <v>0</v>
      </c>
      <c r="G10" s="6">
        <f t="shared" si="1"/>
        <v>0</v>
      </c>
      <c r="H10" s="6">
        <f t="shared" si="1"/>
        <v>0</v>
      </c>
      <c r="I10" s="6">
        <f>SUM(I11:I50)</f>
        <v>9425997.146917192</v>
      </c>
      <c r="J10" s="6">
        <f t="shared" si="1"/>
        <v>7031901.894968834</v>
      </c>
      <c r="K10" s="6">
        <f t="shared" si="1"/>
        <v>0</v>
      </c>
      <c r="L10" s="6">
        <f>SUM(L11:L50)</f>
        <v>0</v>
      </c>
      <c r="M10" s="6">
        <f t="shared" si="1"/>
        <v>0</v>
      </c>
      <c r="N10" s="6">
        <f>SUM(N11:N50)</f>
        <v>28333.333333333332</v>
      </c>
      <c r="O10" s="13">
        <f>SUM(O11:O50)</f>
        <v>18019434.90139497</v>
      </c>
      <c r="P10" s="61"/>
      <c r="Q10" s="61"/>
      <c r="R10" s="61"/>
      <c r="S10" s="61"/>
      <c r="T10" s="7"/>
      <c r="U10" s="7"/>
      <c r="V10" s="7"/>
      <c r="W10" s="7"/>
      <c r="X10" s="7"/>
      <c r="Y10" s="7"/>
      <c r="Z10" s="7"/>
      <c r="AA10" s="7"/>
      <c r="AB10" s="7"/>
    </row>
    <row r="11" spans="1:28" s="15" customFormat="1" ht="51">
      <c r="A11" s="21">
        <v>1</v>
      </c>
      <c r="B11" s="21" t="s">
        <v>508</v>
      </c>
      <c r="C11" s="16" t="s">
        <v>19</v>
      </c>
      <c r="D11" s="82" t="s">
        <v>430</v>
      </c>
      <c r="E11" s="86">
        <v>0</v>
      </c>
      <c r="F11" s="47"/>
      <c r="G11" s="16"/>
      <c r="H11" s="16"/>
      <c r="I11" s="17"/>
      <c r="J11" s="86">
        <v>0</v>
      </c>
      <c r="K11" s="17"/>
      <c r="L11" s="17"/>
      <c r="M11" s="17"/>
      <c r="N11" s="85">
        <v>0</v>
      </c>
      <c r="O11" s="28">
        <f>SUM(E11:N11)</f>
        <v>0</v>
      </c>
      <c r="P11" s="54"/>
      <c r="Q11" s="54"/>
      <c r="R11" s="54"/>
      <c r="S11" s="54"/>
      <c r="T11" s="54"/>
      <c r="U11" s="54"/>
      <c r="V11" s="54"/>
      <c r="W11" s="54"/>
      <c r="X11" s="54"/>
      <c r="Y11" s="54"/>
      <c r="Z11" s="54"/>
      <c r="AA11" s="54"/>
      <c r="AB11" s="54"/>
    </row>
    <row r="12" spans="1:28" s="15" customFormat="1" ht="25.5">
      <c r="A12" s="21">
        <v>3</v>
      </c>
      <c r="B12" s="21" t="s">
        <v>507</v>
      </c>
      <c r="C12" s="16" t="s">
        <v>19</v>
      </c>
      <c r="D12" s="82" t="s">
        <v>431</v>
      </c>
      <c r="E12" s="86">
        <v>0</v>
      </c>
      <c r="F12" s="47"/>
      <c r="G12" s="16"/>
      <c r="H12" s="16"/>
      <c r="I12" s="17"/>
      <c r="J12" s="86">
        <v>18750</v>
      </c>
      <c r="K12" s="17"/>
      <c r="L12" s="17"/>
      <c r="M12" s="17"/>
      <c r="N12" s="16"/>
      <c r="O12" s="28">
        <f aca="true" t="shared" si="2" ref="O12:O61">SUM(E12:N12)</f>
        <v>18750</v>
      </c>
      <c r="P12" s="54"/>
      <c r="Q12" s="54"/>
      <c r="R12" s="54"/>
      <c r="S12" s="54"/>
      <c r="T12" s="54"/>
      <c r="U12" s="54"/>
      <c r="V12" s="54"/>
      <c r="W12" s="54"/>
      <c r="X12" s="54"/>
      <c r="Y12" s="54"/>
      <c r="Z12" s="54"/>
      <c r="AA12" s="54"/>
      <c r="AB12" s="54"/>
    </row>
    <row r="13" spans="1:28" s="15" customFormat="1" ht="25.5">
      <c r="A13" s="21">
        <v>3</v>
      </c>
      <c r="B13" s="21" t="s">
        <v>509</v>
      </c>
      <c r="C13" s="16" t="s">
        <v>19</v>
      </c>
      <c r="D13" s="82" t="s">
        <v>432</v>
      </c>
      <c r="E13" s="86">
        <v>0</v>
      </c>
      <c r="F13" s="47"/>
      <c r="G13" s="16"/>
      <c r="H13" s="16"/>
      <c r="I13" s="17"/>
      <c r="J13" s="86">
        <v>7500</v>
      </c>
      <c r="K13" s="17"/>
      <c r="L13" s="17"/>
      <c r="M13" s="17"/>
      <c r="N13" s="16"/>
      <c r="O13" s="28">
        <f t="shared" si="2"/>
        <v>7500</v>
      </c>
      <c r="P13" s="54"/>
      <c r="Q13" s="54"/>
      <c r="R13" s="54"/>
      <c r="S13" s="54"/>
      <c r="T13" s="54"/>
      <c r="U13" s="54"/>
      <c r="V13" s="54"/>
      <c r="W13" s="54"/>
      <c r="X13" s="54"/>
      <c r="Y13" s="54"/>
      <c r="Z13" s="54"/>
      <c r="AA13" s="54"/>
      <c r="AB13" s="54"/>
    </row>
    <row r="14" spans="1:28" s="15" customFormat="1" ht="40.5" customHeight="1">
      <c r="A14" s="21">
        <v>3</v>
      </c>
      <c r="B14" s="21" t="s">
        <v>510</v>
      </c>
      <c r="C14" s="16" t="s">
        <v>19</v>
      </c>
      <c r="D14" s="82" t="s">
        <v>433</v>
      </c>
      <c r="E14" s="86">
        <v>0</v>
      </c>
      <c r="F14" s="65"/>
      <c r="G14" s="66"/>
      <c r="H14" s="66"/>
      <c r="I14" s="66"/>
      <c r="J14" s="86">
        <v>67500</v>
      </c>
      <c r="K14" s="66"/>
      <c r="L14" s="66"/>
      <c r="M14" s="66"/>
      <c r="N14" s="66"/>
      <c r="O14" s="28">
        <f t="shared" si="2"/>
        <v>67500</v>
      </c>
      <c r="P14" s="54"/>
      <c r="Q14" s="54"/>
      <c r="R14" s="54"/>
      <c r="S14" s="54"/>
      <c r="T14" s="54"/>
      <c r="U14" s="54"/>
      <c r="V14" s="54"/>
      <c r="W14" s="54"/>
      <c r="X14" s="54"/>
      <c r="Y14" s="54"/>
      <c r="Z14" s="54"/>
      <c r="AA14" s="54"/>
      <c r="AB14" s="54"/>
    </row>
    <row r="15" spans="1:28" s="15" customFormat="1" ht="40.5" customHeight="1">
      <c r="A15" s="21">
        <v>3</v>
      </c>
      <c r="B15" s="21" t="s">
        <v>511</v>
      </c>
      <c r="C15" s="16" t="s">
        <v>19</v>
      </c>
      <c r="D15" s="82" t="s">
        <v>434</v>
      </c>
      <c r="E15" s="86">
        <v>0</v>
      </c>
      <c r="F15" s="65"/>
      <c r="G15" s="66"/>
      <c r="H15" s="66"/>
      <c r="I15" s="66"/>
      <c r="J15" s="86">
        <v>3750</v>
      </c>
      <c r="K15" s="66"/>
      <c r="L15" s="66"/>
      <c r="M15" s="66"/>
      <c r="N15" s="66"/>
      <c r="O15" s="28">
        <f t="shared" si="2"/>
        <v>3750</v>
      </c>
      <c r="P15" s="54"/>
      <c r="Q15" s="54"/>
      <c r="R15" s="54"/>
      <c r="S15" s="54"/>
      <c r="T15" s="54"/>
      <c r="U15" s="54"/>
      <c r="V15" s="54"/>
      <c r="W15" s="54"/>
      <c r="X15" s="54"/>
      <c r="Y15" s="54"/>
      <c r="Z15" s="54"/>
      <c r="AA15" s="54"/>
      <c r="AB15" s="54"/>
    </row>
    <row r="16" spans="1:28" s="15" customFormat="1" ht="40.5" customHeight="1">
      <c r="A16" s="21">
        <v>3</v>
      </c>
      <c r="B16" s="21" t="s">
        <v>512</v>
      </c>
      <c r="C16" s="16" t="s">
        <v>19</v>
      </c>
      <c r="D16" s="82" t="s">
        <v>435</v>
      </c>
      <c r="E16" s="86">
        <v>0</v>
      </c>
      <c r="F16" s="65"/>
      <c r="G16" s="66"/>
      <c r="H16" s="66"/>
      <c r="I16" s="66"/>
      <c r="J16" s="86">
        <v>1500</v>
      </c>
      <c r="K16" s="66"/>
      <c r="L16" s="66"/>
      <c r="M16" s="66"/>
      <c r="N16" s="66"/>
      <c r="O16" s="28">
        <f t="shared" si="2"/>
        <v>1500</v>
      </c>
      <c r="P16" s="54"/>
      <c r="Q16" s="54"/>
      <c r="R16" s="54"/>
      <c r="S16" s="54"/>
      <c r="T16" s="54"/>
      <c r="U16" s="54"/>
      <c r="V16" s="54"/>
      <c r="W16" s="54"/>
      <c r="X16" s="54"/>
      <c r="Y16" s="54"/>
      <c r="Z16" s="54"/>
      <c r="AA16" s="54"/>
      <c r="AB16" s="54"/>
    </row>
    <row r="17" spans="1:28" s="15" customFormat="1" ht="40.5" customHeight="1">
      <c r="A17" s="21">
        <v>3</v>
      </c>
      <c r="B17" s="21" t="s">
        <v>513</v>
      </c>
      <c r="C17" s="16" t="s">
        <v>19</v>
      </c>
      <c r="D17" s="82" t="s">
        <v>436</v>
      </c>
      <c r="E17" s="86">
        <v>0</v>
      </c>
      <c r="F17" s="65"/>
      <c r="G17" s="66"/>
      <c r="H17" s="66"/>
      <c r="I17" s="66"/>
      <c r="J17" s="86">
        <v>52500</v>
      </c>
      <c r="K17" s="66"/>
      <c r="L17" s="66"/>
      <c r="M17" s="66"/>
      <c r="N17" s="66"/>
      <c r="O17" s="28">
        <f t="shared" si="2"/>
        <v>52500</v>
      </c>
      <c r="P17" s="54"/>
      <c r="Q17" s="54"/>
      <c r="R17" s="54"/>
      <c r="S17" s="54"/>
      <c r="T17" s="54"/>
      <c r="U17" s="54"/>
      <c r="V17" s="54"/>
      <c r="W17" s="54"/>
      <c r="X17" s="54"/>
      <c r="Y17" s="54"/>
      <c r="Z17" s="54"/>
      <c r="AA17" s="54"/>
      <c r="AB17" s="54"/>
    </row>
    <row r="18" spans="1:28" s="15" customFormat="1" ht="40.5" customHeight="1">
      <c r="A18" s="21">
        <v>3</v>
      </c>
      <c r="B18" s="21" t="s">
        <v>514</v>
      </c>
      <c r="C18" s="16" t="s">
        <v>19</v>
      </c>
      <c r="D18" s="82" t="s">
        <v>437</v>
      </c>
      <c r="E18" s="86">
        <v>0</v>
      </c>
      <c r="F18" s="65"/>
      <c r="G18" s="66"/>
      <c r="H18" s="66"/>
      <c r="I18" s="66"/>
      <c r="J18" s="86">
        <v>0</v>
      </c>
      <c r="K18" s="66"/>
      <c r="L18" s="66"/>
      <c r="M18" s="66"/>
      <c r="N18" s="66"/>
      <c r="O18" s="28">
        <f t="shared" si="2"/>
        <v>0</v>
      </c>
      <c r="P18" s="54"/>
      <c r="Q18" s="54"/>
      <c r="R18" s="54"/>
      <c r="S18" s="54"/>
      <c r="T18" s="54"/>
      <c r="U18" s="54"/>
      <c r="V18" s="54"/>
      <c r="W18" s="54"/>
      <c r="X18" s="54"/>
      <c r="Y18" s="54"/>
      <c r="Z18" s="54"/>
      <c r="AA18" s="54"/>
      <c r="AB18" s="54"/>
    </row>
    <row r="19" spans="1:28" s="15" customFormat="1" ht="63" customHeight="1">
      <c r="A19" s="21">
        <v>3</v>
      </c>
      <c r="B19" s="21" t="s">
        <v>515</v>
      </c>
      <c r="C19" s="16" t="s">
        <v>19</v>
      </c>
      <c r="D19" s="82" t="s">
        <v>438</v>
      </c>
      <c r="E19" s="86">
        <v>0</v>
      </c>
      <c r="F19" s="65"/>
      <c r="G19" s="66"/>
      <c r="H19" s="66"/>
      <c r="I19" s="66"/>
      <c r="J19" s="86">
        <v>0</v>
      </c>
      <c r="K19" s="66"/>
      <c r="L19" s="66"/>
      <c r="M19" s="66"/>
      <c r="N19" s="66"/>
      <c r="O19" s="28">
        <f t="shared" si="2"/>
        <v>0</v>
      </c>
      <c r="P19" s="54"/>
      <c r="Q19" s="54"/>
      <c r="R19" s="54"/>
      <c r="S19" s="54"/>
      <c r="T19" s="54"/>
      <c r="U19" s="54"/>
      <c r="V19" s="54"/>
      <c r="W19" s="54"/>
      <c r="X19" s="54"/>
      <c r="Y19" s="54"/>
      <c r="Z19" s="54"/>
      <c r="AA19" s="54"/>
      <c r="AB19" s="54"/>
    </row>
    <row r="20" spans="1:28" s="15" customFormat="1" ht="66" customHeight="1">
      <c r="A20" s="21">
        <v>3</v>
      </c>
      <c r="B20" s="21" t="s">
        <v>516</v>
      </c>
      <c r="C20" s="16" t="s">
        <v>19</v>
      </c>
      <c r="D20" s="96" t="s">
        <v>439</v>
      </c>
      <c r="E20" s="86">
        <v>0</v>
      </c>
      <c r="F20" s="65"/>
      <c r="G20" s="66"/>
      <c r="H20" s="66"/>
      <c r="I20" s="66"/>
      <c r="J20" s="86">
        <v>7500</v>
      </c>
      <c r="K20" s="66"/>
      <c r="L20" s="66"/>
      <c r="M20" s="66"/>
      <c r="N20" s="66"/>
      <c r="O20" s="28">
        <f t="shared" si="2"/>
        <v>7500</v>
      </c>
      <c r="P20" s="54"/>
      <c r="Q20" s="54"/>
      <c r="R20" s="54"/>
      <c r="S20" s="54"/>
      <c r="T20" s="54"/>
      <c r="U20" s="54"/>
      <c r="V20" s="54"/>
      <c r="W20" s="54"/>
      <c r="X20" s="54"/>
      <c r="Y20" s="54"/>
      <c r="Z20" s="54"/>
      <c r="AA20" s="54"/>
      <c r="AB20" s="54"/>
    </row>
    <row r="21" spans="1:28" s="15" customFormat="1" ht="79.5" customHeight="1">
      <c r="A21" s="21">
        <v>3</v>
      </c>
      <c r="B21" s="21" t="s">
        <v>517</v>
      </c>
      <c r="C21" s="16" t="s">
        <v>19</v>
      </c>
      <c r="D21" s="82" t="s">
        <v>440</v>
      </c>
      <c r="E21" s="86">
        <v>0</v>
      </c>
      <c r="F21" s="65"/>
      <c r="G21" s="66"/>
      <c r="H21" s="66"/>
      <c r="I21" s="66"/>
      <c r="J21" s="86">
        <v>2250</v>
      </c>
      <c r="K21" s="66"/>
      <c r="L21" s="66"/>
      <c r="M21" s="66"/>
      <c r="N21" s="66"/>
      <c r="O21" s="28">
        <f t="shared" si="2"/>
        <v>2250</v>
      </c>
      <c r="P21" s="54"/>
      <c r="Q21" s="54"/>
      <c r="R21" s="54"/>
      <c r="S21" s="54"/>
      <c r="T21" s="54"/>
      <c r="U21" s="54"/>
      <c r="V21" s="54"/>
      <c r="W21" s="54"/>
      <c r="X21" s="54"/>
      <c r="Y21" s="54"/>
      <c r="Z21" s="54"/>
      <c r="AA21" s="54"/>
      <c r="AB21" s="54"/>
    </row>
    <row r="22" spans="1:28" s="15" customFormat="1" ht="40.5" customHeight="1">
      <c r="A22" s="21">
        <v>3</v>
      </c>
      <c r="B22" s="21" t="s">
        <v>509</v>
      </c>
      <c r="C22" s="16" t="s">
        <v>19</v>
      </c>
      <c r="D22" s="109" t="s">
        <v>441</v>
      </c>
      <c r="E22" s="112">
        <v>0</v>
      </c>
      <c r="F22" s="65"/>
      <c r="G22" s="66"/>
      <c r="H22" s="66"/>
      <c r="I22" s="66"/>
      <c r="J22" s="86">
        <v>37500</v>
      </c>
      <c r="K22" s="66"/>
      <c r="L22" s="66"/>
      <c r="M22" s="66"/>
      <c r="N22" s="66"/>
      <c r="O22" s="28">
        <f t="shared" si="2"/>
        <v>37500</v>
      </c>
      <c r="P22" s="54"/>
      <c r="Q22" s="54"/>
      <c r="R22" s="54"/>
      <c r="S22" s="54"/>
      <c r="T22" s="54"/>
      <c r="U22" s="54"/>
      <c r="V22" s="54"/>
      <c r="W22" s="54"/>
      <c r="X22" s="54"/>
      <c r="Y22" s="54"/>
      <c r="Z22" s="54"/>
      <c r="AA22" s="54"/>
      <c r="AB22" s="54"/>
    </row>
    <row r="23" spans="1:28" s="15" customFormat="1" ht="40.5" customHeight="1">
      <c r="A23" s="21">
        <v>3</v>
      </c>
      <c r="B23" s="21"/>
      <c r="C23" s="16" t="s">
        <v>19</v>
      </c>
      <c r="D23" s="82" t="s">
        <v>442</v>
      </c>
      <c r="E23" s="86">
        <v>0</v>
      </c>
      <c r="F23" s="65"/>
      <c r="G23" s="66"/>
      <c r="H23" s="66"/>
      <c r="I23" s="66"/>
      <c r="J23" s="86">
        <v>30000</v>
      </c>
      <c r="K23" s="66"/>
      <c r="L23" s="66"/>
      <c r="M23" s="66"/>
      <c r="N23" s="66"/>
      <c r="O23" s="28">
        <f t="shared" si="2"/>
        <v>30000</v>
      </c>
      <c r="P23" s="54"/>
      <c r="Q23" s="54"/>
      <c r="R23" s="54"/>
      <c r="S23" s="54"/>
      <c r="T23" s="54"/>
      <c r="U23" s="54"/>
      <c r="V23" s="54"/>
      <c r="W23" s="54"/>
      <c r="X23" s="54"/>
      <c r="Y23" s="54"/>
      <c r="Z23" s="54"/>
      <c r="AA23" s="54"/>
      <c r="AB23" s="54"/>
    </row>
    <row r="24" spans="1:28" s="15" customFormat="1" ht="40.5" customHeight="1">
      <c r="A24" s="21">
        <v>3</v>
      </c>
      <c r="B24" s="21"/>
      <c r="C24" s="16" t="s">
        <v>19</v>
      </c>
      <c r="D24" s="82" t="s">
        <v>443</v>
      </c>
      <c r="E24" s="86">
        <v>0</v>
      </c>
      <c r="F24" s="65"/>
      <c r="G24" s="66"/>
      <c r="H24" s="66"/>
      <c r="I24" s="66"/>
      <c r="J24" s="86">
        <v>30000</v>
      </c>
      <c r="K24" s="66"/>
      <c r="L24" s="66"/>
      <c r="M24" s="66"/>
      <c r="N24" s="66"/>
      <c r="O24" s="28">
        <f t="shared" si="2"/>
        <v>30000</v>
      </c>
      <c r="P24" s="54"/>
      <c r="Q24" s="54"/>
      <c r="R24" s="54"/>
      <c r="S24" s="54"/>
      <c r="T24" s="54"/>
      <c r="U24" s="54"/>
      <c r="V24" s="54"/>
      <c r="W24" s="54"/>
      <c r="X24" s="54"/>
      <c r="Y24" s="54"/>
      <c r="Z24" s="54"/>
      <c r="AA24" s="54"/>
      <c r="AB24" s="54"/>
    </row>
    <row r="25" spans="1:28" s="15" customFormat="1" ht="40.5" customHeight="1">
      <c r="A25" s="21"/>
      <c r="B25" s="21"/>
      <c r="C25" s="16" t="s">
        <v>19</v>
      </c>
      <c r="D25" s="82" t="s">
        <v>444</v>
      </c>
      <c r="E25" s="86">
        <v>0</v>
      </c>
      <c r="F25" s="65"/>
      <c r="G25" s="66"/>
      <c r="H25" s="66"/>
      <c r="I25" s="66"/>
      <c r="J25" s="86">
        <v>30000</v>
      </c>
      <c r="K25" s="66"/>
      <c r="L25" s="66"/>
      <c r="M25" s="66"/>
      <c r="N25" s="66"/>
      <c r="O25" s="28">
        <f t="shared" si="2"/>
        <v>30000</v>
      </c>
      <c r="P25" s="54"/>
      <c r="Q25" s="54"/>
      <c r="R25" s="54"/>
      <c r="S25" s="54"/>
      <c r="T25" s="54"/>
      <c r="U25" s="54"/>
      <c r="V25" s="54"/>
      <c r="W25" s="54"/>
      <c r="X25" s="54"/>
      <c r="Y25" s="54"/>
      <c r="Z25" s="54"/>
      <c r="AA25" s="54"/>
      <c r="AB25" s="54"/>
    </row>
    <row r="26" spans="1:28" s="15" customFormat="1" ht="40.5" customHeight="1">
      <c r="A26" s="21"/>
      <c r="B26" s="21"/>
      <c r="C26" s="16" t="s">
        <v>19</v>
      </c>
      <c r="D26" s="82" t="s">
        <v>445</v>
      </c>
      <c r="E26" s="86">
        <v>0</v>
      </c>
      <c r="F26" s="65"/>
      <c r="G26" s="66"/>
      <c r="H26" s="66"/>
      <c r="I26" s="66"/>
      <c r="J26" s="86">
        <v>13125</v>
      </c>
      <c r="K26" s="66"/>
      <c r="L26" s="66"/>
      <c r="M26" s="66"/>
      <c r="N26" s="66"/>
      <c r="O26" s="28">
        <f t="shared" si="2"/>
        <v>13125</v>
      </c>
      <c r="P26" s="54"/>
      <c r="Q26" s="54"/>
      <c r="R26" s="54"/>
      <c r="S26" s="54"/>
      <c r="T26" s="54"/>
      <c r="U26" s="54"/>
      <c r="V26" s="54"/>
      <c r="W26" s="54"/>
      <c r="X26" s="54"/>
      <c r="Y26" s="54"/>
      <c r="Z26" s="54"/>
      <c r="AA26" s="54"/>
      <c r="AB26" s="54"/>
    </row>
    <row r="27" spans="1:28" s="15" customFormat="1" ht="40.5" customHeight="1">
      <c r="A27" s="21"/>
      <c r="B27" s="21"/>
      <c r="C27" s="16" t="s">
        <v>19</v>
      </c>
      <c r="D27" s="82" t="s">
        <v>446</v>
      </c>
      <c r="E27" s="86">
        <v>0</v>
      </c>
      <c r="F27" s="65"/>
      <c r="G27" s="66"/>
      <c r="H27" s="66"/>
      <c r="I27" s="66"/>
      <c r="J27" s="86">
        <v>30000</v>
      </c>
      <c r="K27" s="66"/>
      <c r="L27" s="66"/>
      <c r="M27" s="66"/>
      <c r="N27" s="66"/>
      <c r="O27" s="28">
        <f t="shared" si="2"/>
        <v>30000</v>
      </c>
      <c r="P27" s="54"/>
      <c r="Q27" s="54"/>
      <c r="R27" s="54"/>
      <c r="S27" s="54"/>
      <c r="T27" s="54"/>
      <c r="U27" s="54"/>
      <c r="V27" s="54"/>
      <c r="W27" s="54"/>
      <c r="X27" s="54"/>
      <c r="Y27" s="54"/>
      <c r="Z27" s="54"/>
      <c r="AA27" s="54"/>
      <c r="AB27" s="54"/>
    </row>
    <row r="28" spans="1:28" s="15" customFormat="1" ht="40.5" customHeight="1">
      <c r="A28" s="21"/>
      <c r="B28" s="21"/>
      <c r="C28" s="16" t="s">
        <v>19</v>
      </c>
      <c r="D28" s="82" t="s">
        <v>447</v>
      </c>
      <c r="E28" s="86">
        <v>0</v>
      </c>
      <c r="F28" s="65"/>
      <c r="G28" s="66"/>
      <c r="H28" s="66"/>
      <c r="I28" s="66"/>
      <c r="J28" s="86">
        <v>45000</v>
      </c>
      <c r="K28" s="66"/>
      <c r="L28" s="66"/>
      <c r="M28" s="66"/>
      <c r="N28" s="66"/>
      <c r="O28" s="28">
        <f t="shared" si="2"/>
        <v>45000</v>
      </c>
      <c r="P28" s="54"/>
      <c r="Q28" s="54"/>
      <c r="R28" s="54"/>
      <c r="S28" s="54"/>
      <c r="T28" s="54"/>
      <c r="U28" s="54"/>
      <c r="V28" s="54"/>
      <c r="W28" s="54"/>
      <c r="X28" s="54"/>
      <c r="Y28" s="54"/>
      <c r="Z28" s="54"/>
      <c r="AA28" s="54"/>
      <c r="AB28" s="54"/>
    </row>
    <row r="29" spans="1:28" s="15" customFormat="1" ht="40.5" customHeight="1">
      <c r="A29" s="21"/>
      <c r="B29" s="21"/>
      <c r="C29" s="16" t="s">
        <v>19</v>
      </c>
      <c r="D29" s="82" t="s">
        <v>448</v>
      </c>
      <c r="E29" s="86">
        <v>0</v>
      </c>
      <c r="F29" s="65"/>
      <c r="G29" s="66"/>
      <c r="H29" s="66"/>
      <c r="I29" s="66"/>
      <c r="J29" s="86">
        <v>44546.25</v>
      </c>
      <c r="K29" s="66"/>
      <c r="L29" s="66"/>
      <c r="M29" s="66"/>
      <c r="N29" s="66"/>
      <c r="O29" s="28">
        <f t="shared" si="2"/>
        <v>44546.25</v>
      </c>
      <c r="P29" s="54"/>
      <c r="Q29" s="54"/>
      <c r="R29" s="54"/>
      <c r="S29" s="54"/>
      <c r="T29" s="54"/>
      <c r="U29" s="54"/>
      <c r="V29" s="54"/>
      <c r="W29" s="54"/>
      <c r="X29" s="54"/>
      <c r="Y29" s="54"/>
      <c r="Z29" s="54"/>
      <c r="AA29" s="54"/>
      <c r="AB29" s="54"/>
    </row>
    <row r="30" spans="1:28" s="15" customFormat="1" ht="40.5" customHeight="1">
      <c r="A30" s="21"/>
      <c r="B30" s="21"/>
      <c r="C30" s="16" t="s">
        <v>19</v>
      </c>
      <c r="D30" s="82" t="s">
        <v>449</v>
      </c>
      <c r="E30" s="86">
        <v>0</v>
      </c>
      <c r="F30" s="65"/>
      <c r="G30" s="66"/>
      <c r="H30" s="66"/>
      <c r="I30" s="66"/>
      <c r="J30" s="86">
        <v>15974.999999999998</v>
      </c>
      <c r="K30" s="66"/>
      <c r="L30" s="66"/>
      <c r="M30" s="66"/>
      <c r="N30" s="66"/>
      <c r="O30" s="28">
        <f t="shared" si="2"/>
        <v>15974.999999999998</v>
      </c>
      <c r="P30" s="54"/>
      <c r="Q30" s="54"/>
      <c r="R30" s="54"/>
      <c r="S30" s="54"/>
      <c r="T30" s="54"/>
      <c r="U30" s="54"/>
      <c r="V30" s="54"/>
      <c r="W30" s="54"/>
      <c r="X30" s="54"/>
      <c r="Y30" s="54"/>
      <c r="Z30" s="54"/>
      <c r="AA30" s="54"/>
      <c r="AB30" s="54"/>
    </row>
    <row r="31" spans="1:28" s="15" customFormat="1" ht="40.5" customHeight="1">
      <c r="A31" s="21"/>
      <c r="B31" s="21"/>
      <c r="C31" s="16" t="s">
        <v>19</v>
      </c>
      <c r="D31" s="82" t="s">
        <v>450</v>
      </c>
      <c r="E31" s="86">
        <v>0</v>
      </c>
      <c r="F31" s="65"/>
      <c r="G31" s="66"/>
      <c r="H31" s="66"/>
      <c r="I31" s="66"/>
      <c r="J31" s="86">
        <v>29625.000000000004</v>
      </c>
      <c r="K31" s="66"/>
      <c r="L31" s="66"/>
      <c r="M31" s="66"/>
      <c r="N31" s="66"/>
      <c r="O31" s="28">
        <f t="shared" si="2"/>
        <v>29625.000000000004</v>
      </c>
      <c r="P31" s="54"/>
      <c r="Q31" s="54"/>
      <c r="R31" s="54"/>
      <c r="S31" s="54"/>
      <c r="T31" s="54"/>
      <c r="U31" s="54"/>
      <c r="V31" s="54"/>
      <c r="W31" s="54"/>
      <c r="X31" s="54"/>
      <c r="Y31" s="54"/>
      <c r="Z31" s="54"/>
      <c r="AA31" s="54"/>
      <c r="AB31" s="54"/>
    </row>
    <row r="32" spans="1:28" s="15" customFormat="1" ht="40.5" customHeight="1">
      <c r="A32" s="21"/>
      <c r="B32" s="21"/>
      <c r="C32" s="16" t="s">
        <v>19</v>
      </c>
      <c r="D32" s="82" t="s">
        <v>451</v>
      </c>
      <c r="E32" s="86">
        <v>0</v>
      </c>
      <c r="F32" s="65"/>
      <c r="G32" s="66"/>
      <c r="H32" s="66"/>
      <c r="I32" s="86">
        <v>0</v>
      </c>
      <c r="J32" s="86">
        <v>27831.75</v>
      </c>
      <c r="K32" s="66"/>
      <c r="L32" s="66"/>
      <c r="M32" s="66"/>
      <c r="N32" s="66"/>
      <c r="O32" s="28">
        <f t="shared" si="2"/>
        <v>27831.75</v>
      </c>
      <c r="P32" s="54"/>
      <c r="Q32" s="54"/>
      <c r="R32" s="54"/>
      <c r="S32" s="54"/>
      <c r="T32" s="54"/>
      <c r="U32" s="54"/>
      <c r="V32" s="54"/>
      <c r="W32" s="54"/>
      <c r="X32" s="54"/>
      <c r="Y32" s="54"/>
      <c r="Z32" s="54"/>
      <c r="AA32" s="54"/>
      <c r="AB32" s="54"/>
    </row>
    <row r="33" spans="1:28" s="15" customFormat="1" ht="40.5" customHeight="1">
      <c r="A33" s="21">
        <v>3</v>
      </c>
      <c r="B33" s="21" t="s">
        <v>518</v>
      </c>
      <c r="C33" s="16" t="s">
        <v>19</v>
      </c>
      <c r="D33" s="82" t="s">
        <v>452</v>
      </c>
      <c r="E33" s="86">
        <v>435879.3246346635</v>
      </c>
      <c r="F33" s="65"/>
      <c r="G33" s="66"/>
      <c r="H33" s="66"/>
      <c r="I33" s="85">
        <v>9379594.7803965</v>
      </c>
      <c r="J33" s="85">
        <v>5790890.894968834</v>
      </c>
      <c r="K33" s="66"/>
      <c r="L33" s="66"/>
      <c r="M33" s="66"/>
      <c r="N33" s="66"/>
      <c r="O33" s="28">
        <f t="shared" si="2"/>
        <v>15606364.999999998</v>
      </c>
      <c r="P33" s="54"/>
      <c r="Q33" s="54"/>
      <c r="R33" s="54"/>
      <c r="S33" s="54"/>
      <c r="T33" s="54"/>
      <c r="U33" s="54"/>
      <c r="V33" s="54"/>
      <c r="W33" s="54"/>
      <c r="X33" s="54"/>
      <c r="Y33" s="54"/>
      <c r="Z33" s="54"/>
      <c r="AA33" s="54"/>
      <c r="AB33" s="54"/>
    </row>
    <row r="34" spans="1:28" s="15" customFormat="1" ht="40.5" customHeight="1">
      <c r="A34" s="21">
        <v>3</v>
      </c>
      <c r="B34" s="21" t="s">
        <v>519</v>
      </c>
      <c r="C34" s="16" t="s">
        <v>19</v>
      </c>
      <c r="D34" s="82" t="s">
        <v>453</v>
      </c>
      <c r="E34" s="86">
        <v>0</v>
      </c>
      <c r="F34" s="65"/>
      <c r="G34" s="66"/>
      <c r="H34" s="66"/>
      <c r="I34" s="86">
        <v>0</v>
      </c>
      <c r="J34" s="86">
        <v>60426.00000000001</v>
      </c>
      <c r="K34" s="66"/>
      <c r="L34" s="66"/>
      <c r="M34" s="66"/>
      <c r="N34" s="66"/>
      <c r="O34" s="28">
        <f t="shared" si="2"/>
        <v>60426.00000000001</v>
      </c>
      <c r="P34" s="54"/>
      <c r="Q34" s="54"/>
      <c r="R34" s="54"/>
      <c r="S34" s="54"/>
      <c r="T34" s="54"/>
      <c r="U34" s="54"/>
      <c r="V34" s="54"/>
      <c r="W34" s="54"/>
      <c r="X34" s="54"/>
      <c r="Y34" s="54"/>
      <c r="Z34" s="54"/>
      <c r="AA34" s="54"/>
      <c r="AB34" s="54"/>
    </row>
    <row r="35" spans="1:28" s="15" customFormat="1" ht="40.5" customHeight="1">
      <c r="A35" s="21">
        <v>3</v>
      </c>
      <c r="B35" s="21" t="s">
        <v>520</v>
      </c>
      <c r="C35" s="16" t="s">
        <v>19</v>
      </c>
      <c r="D35" s="82" t="s">
        <v>454</v>
      </c>
      <c r="E35" s="86">
        <v>98000</v>
      </c>
      <c r="F35" s="65"/>
      <c r="G35" s="66"/>
      <c r="H35" s="66"/>
      <c r="I35" s="86">
        <v>0</v>
      </c>
      <c r="J35" s="86">
        <v>0</v>
      </c>
      <c r="K35" s="66"/>
      <c r="L35" s="66"/>
      <c r="M35" s="66"/>
      <c r="N35" s="66"/>
      <c r="O35" s="28">
        <f t="shared" si="2"/>
        <v>98000</v>
      </c>
      <c r="P35" s="54"/>
      <c r="Q35" s="54"/>
      <c r="R35" s="54"/>
      <c r="S35" s="54"/>
      <c r="T35" s="54"/>
      <c r="U35" s="54"/>
      <c r="V35" s="54"/>
      <c r="W35" s="54"/>
      <c r="X35" s="54"/>
      <c r="Y35" s="54"/>
      <c r="Z35" s="54"/>
      <c r="AA35" s="54"/>
      <c r="AB35" s="54"/>
    </row>
    <row r="36" spans="1:28" s="15" customFormat="1" ht="40.5" customHeight="1">
      <c r="A36" s="21">
        <v>3</v>
      </c>
      <c r="B36" s="21" t="s">
        <v>521</v>
      </c>
      <c r="C36" s="16" t="s">
        <v>19</v>
      </c>
      <c r="D36" s="82" t="s">
        <v>455</v>
      </c>
      <c r="E36" s="86">
        <v>0</v>
      </c>
      <c r="F36" s="65"/>
      <c r="G36" s="66"/>
      <c r="H36" s="66"/>
      <c r="I36" s="86">
        <v>0</v>
      </c>
      <c r="J36" s="86">
        <v>685732</v>
      </c>
      <c r="K36" s="66"/>
      <c r="L36" s="66"/>
      <c r="M36" s="66"/>
      <c r="N36" s="66"/>
      <c r="O36" s="28">
        <f t="shared" si="2"/>
        <v>685732</v>
      </c>
      <c r="P36" s="54"/>
      <c r="Q36" s="54"/>
      <c r="R36" s="54"/>
      <c r="S36" s="54"/>
      <c r="T36" s="54"/>
      <c r="U36" s="54"/>
      <c r="V36" s="54"/>
      <c r="W36" s="54"/>
      <c r="X36" s="54"/>
      <c r="Y36" s="54"/>
      <c r="Z36" s="54"/>
      <c r="AA36" s="54"/>
      <c r="AB36" s="54"/>
    </row>
    <row r="37" spans="1:28" s="15" customFormat="1" ht="40.5" customHeight="1">
      <c r="A37" s="21">
        <v>3</v>
      </c>
      <c r="B37" s="21" t="s">
        <v>522</v>
      </c>
      <c r="C37" s="16" t="s">
        <v>19</v>
      </c>
      <c r="D37" s="82" t="s">
        <v>456</v>
      </c>
      <c r="E37" s="86">
        <v>6666.666666666666</v>
      </c>
      <c r="F37" s="65"/>
      <c r="G37" s="66"/>
      <c r="H37" s="66"/>
      <c r="I37" s="86">
        <v>0</v>
      </c>
      <c r="J37" s="86">
        <v>0</v>
      </c>
      <c r="K37" s="66"/>
      <c r="L37" s="66"/>
      <c r="M37" s="66"/>
      <c r="N37" s="86">
        <v>8333.333333333332</v>
      </c>
      <c r="O37" s="28">
        <f t="shared" si="2"/>
        <v>14999.999999999998</v>
      </c>
      <c r="P37" s="54"/>
      <c r="Q37" s="54"/>
      <c r="R37" s="54"/>
      <c r="S37" s="54"/>
      <c r="T37" s="54"/>
      <c r="U37" s="54"/>
      <c r="V37" s="54"/>
      <c r="W37" s="54"/>
      <c r="X37" s="54"/>
      <c r="Y37" s="54"/>
      <c r="Z37" s="54"/>
      <c r="AA37" s="54"/>
      <c r="AB37" s="54"/>
    </row>
    <row r="38" spans="1:28" s="15" customFormat="1" ht="40.5" customHeight="1">
      <c r="A38" s="21">
        <v>3</v>
      </c>
      <c r="B38" s="21" t="s">
        <v>523</v>
      </c>
      <c r="C38" s="16" t="s">
        <v>19</v>
      </c>
      <c r="D38" s="82" t="s">
        <v>457</v>
      </c>
      <c r="E38" s="86">
        <v>0</v>
      </c>
      <c r="F38" s="65"/>
      <c r="G38" s="66"/>
      <c r="H38" s="66"/>
      <c r="I38" s="86">
        <v>0</v>
      </c>
      <c r="J38" s="86">
        <v>0</v>
      </c>
      <c r="K38" s="66"/>
      <c r="L38" s="66"/>
      <c r="M38" s="66"/>
      <c r="N38" s="86">
        <v>10000</v>
      </c>
      <c r="O38" s="28">
        <f t="shared" si="2"/>
        <v>10000</v>
      </c>
      <c r="P38" s="54"/>
      <c r="Q38" s="54"/>
      <c r="R38" s="54"/>
      <c r="S38" s="54"/>
      <c r="T38" s="54"/>
      <c r="U38" s="54"/>
      <c r="V38" s="54"/>
      <c r="W38" s="54"/>
      <c r="X38" s="54"/>
      <c r="Y38" s="54"/>
      <c r="Z38" s="54"/>
      <c r="AA38" s="54"/>
      <c r="AB38" s="54"/>
    </row>
    <row r="39" spans="1:28" s="15" customFormat="1" ht="40.5" customHeight="1">
      <c r="A39" s="21">
        <v>3</v>
      </c>
      <c r="B39" s="21" t="s">
        <v>524</v>
      </c>
      <c r="C39" s="16" t="s">
        <v>19</v>
      </c>
      <c r="D39" s="82" t="s">
        <v>458</v>
      </c>
      <c r="E39" s="86">
        <v>0</v>
      </c>
      <c r="F39" s="65"/>
      <c r="G39" s="66"/>
      <c r="H39" s="66"/>
      <c r="I39" s="86">
        <v>0</v>
      </c>
      <c r="J39" s="86">
        <v>0</v>
      </c>
      <c r="K39" s="66"/>
      <c r="L39" s="66"/>
      <c r="M39" s="66"/>
      <c r="N39" s="86">
        <v>10000</v>
      </c>
      <c r="O39" s="28">
        <f t="shared" si="2"/>
        <v>10000</v>
      </c>
      <c r="P39" s="54"/>
      <c r="Q39" s="54"/>
      <c r="R39" s="54"/>
      <c r="S39" s="54"/>
      <c r="T39" s="54"/>
      <c r="U39" s="54"/>
      <c r="V39" s="54"/>
      <c r="W39" s="54"/>
      <c r="X39" s="54"/>
      <c r="Y39" s="54"/>
      <c r="Z39" s="54"/>
      <c r="AA39" s="54"/>
      <c r="AB39" s="54"/>
    </row>
    <row r="40" spans="1:28" s="15" customFormat="1" ht="40.5" customHeight="1">
      <c r="A40" s="21">
        <v>3</v>
      </c>
      <c r="B40" s="21"/>
      <c r="C40" s="16" t="s">
        <v>19</v>
      </c>
      <c r="D40" s="82" t="s">
        <v>459</v>
      </c>
      <c r="E40" s="86">
        <v>141574</v>
      </c>
      <c r="F40" s="65"/>
      <c r="G40" s="66"/>
      <c r="H40" s="66"/>
      <c r="I40" s="86">
        <v>0</v>
      </c>
      <c r="J40" s="86">
        <v>0</v>
      </c>
      <c r="K40" s="66"/>
      <c r="L40" s="66"/>
      <c r="M40" s="66"/>
      <c r="N40" s="66"/>
      <c r="O40" s="28">
        <f t="shared" si="2"/>
        <v>141574</v>
      </c>
      <c r="P40" s="54"/>
      <c r="Q40" s="54"/>
      <c r="R40" s="54"/>
      <c r="S40" s="54"/>
      <c r="T40" s="54"/>
      <c r="U40" s="54"/>
      <c r="V40" s="54"/>
      <c r="W40" s="54"/>
      <c r="X40" s="54"/>
      <c r="Y40" s="54"/>
      <c r="Z40" s="54"/>
      <c r="AA40" s="54"/>
      <c r="AB40" s="54"/>
    </row>
    <row r="41" spans="1:28" s="15" customFormat="1" ht="40.5" customHeight="1">
      <c r="A41" s="21">
        <v>3</v>
      </c>
      <c r="B41" s="21" t="s">
        <v>525</v>
      </c>
      <c r="C41" s="16" t="s">
        <v>19</v>
      </c>
      <c r="D41" s="82" t="s">
        <v>460</v>
      </c>
      <c r="E41" s="86">
        <v>20000</v>
      </c>
      <c r="F41" s="65"/>
      <c r="G41" s="66"/>
      <c r="H41" s="66"/>
      <c r="I41" s="86">
        <v>0</v>
      </c>
      <c r="J41" s="86">
        <v>0</v>
      </c>
      <c r="K41" s="66"/>
      <c r="L41" s="66"/>
      <c r="M41" s="66"/>
      <c r="N41" s="66"/>
      <c r="O41" s="28">
        <f t="shared" si="2"/>
        <v>20000</v>
      </c>
      <c r="P41" s="54"/>
      <c r="Q41" s="54"/>
      <c r="R41" s="54"/>
      <c r="S41" s="54"/>
      <c r="T41" s="54"/>
      <c r="U41" s="54"/>
      <c r="V41" s="54"/>
      <c r="W41" s="54"/>
      <c r="X41" s="54"/>
      <c r="Y41" s="54"/>
      <c r="Z41" s="54"/>
      <c r="AA41" s="54"/>
      <c r="AB41" s="54"/>
    </row>
    <row r="42" spans="1:28" s="15" customFormat="1" ht="40.5" customHeight="1">
      <c r="A42" s="21">
        <v>3</v>
      </c>
      <c r="B42" s="21" t="s">
        <v>526</v>
      </c>
      <c r="C42" s="16" t="s">
        <v>19</v>
      </c>
      <c r="D42" s="82" t="s">
        <v>461</v>
      </c>
      <c r="E42" s="86">
        <v>193200</v>
      </c>
      <c r="F42" s="65"/>
      <c r="G42" s="66"/>
      <c r="H42" s="66"/>
      <c r="I42" s="86">
        <v>0</v>
      </c>
      <c r="J42" s="86">
        <v>0</v>
      </c>
      <c r="K42" s="66"/>
      <c r="L42" s="66"/>
      <c r="M42" s="66"/>
      <c r="N42" s="66"/>
      <c r="O42" s="28">
        <f t="shared" si="2"/>
        <v>193200</v>
      </c>
      <c r="P42" s="54"/>
      <c r="Q42" s="54"/>
      <c r="R42" s="54"/>
      <c r="S42" s="54"/>
      <c r="T42" s="54"/>
      <c r="U42" s="54"/>
      <c r="V42" s="54"/>
      <c r="W42" s="54"/>
      <c r="X42" s="54"/>
      <c r="Y42" s="54"/>
      <c r="Z42" s="54"/>
      <c r="AA42" s="54"/>
      <c r="AB42" s="54"/>
    </row>
    <row r="43" spans="1:28" s="15" customFormat="1" ht="40.5" customHeight="1">
      <c r="A43" s="21">
        <v>3</v>
      </c>
      <c r="B43" s="21" t="s">
        <v>527</v>
      </c>
      <c r="C43" s="16" t="s">
        <v>19</v>
      </c>
      <c r="D43" s="82" t="s">
        <v>462</v>
      </c>
      <c r="E43" s="86">
        <v>115999.99999999999</v>
      </c>
      <c r="F43" s="65"/>
      <c r="G43" s="66"/>
      <c r="H43" s="66"/>
      <c r="I43" s="86">
        <v>0</v>
      </c>
      <c r="J43" s="86">
        <v>0</v>
      </c>
      <c r="K43" s="66"/>
      <c r="L43" s="66"/>
      <c r="M43" s="66"/>
      <c r="N43" s="66"/>
      <c r="O43" s="28">
        <f t="shared" si="2"/>
        <v>115999.99999999999</v>
      </c>
      <c r="P43" s="54"/>
      <c r="Q43" s="54"/>
      <c r="R43" s="54"/>
      <c r="S43" s="54"/>
      <c r="T43" s="54"/>
      <c r="U43" s="54"/>
      <c r="V43" s="54"/>
      <c r="W43" s="54"/>
      <c r="X43" s="54"/>
      <c r="Y43" s="54"/>
      <c r="Z43" s="54"/>
      <c r="AA43" s="54"/>
      <c r="AB43" s="54"/>
    </row>
    <row r="44" spans="1:28" s="15" customFormat="1" ht="40.5" customHeight="1">
      <c r="A44" s="21">
        <v>3</v>
      </c>
      <c r="B44" s="21" t="s">
        <v>528</v>
      </c>
      <c r="C44" s="16" t="s">
        <v>19</v>
      </c>
      <c r="D44" s="82" t="s">
        <v>463</v>
      </c>
      <c r="E44" s="86">
        <v>66320</v>
      </c>
      <c r="F44" s="65"/>
      <c r="G44" s="66"/>
      <c r="H44" s="66"/>
      <c r="I44" s="86">
        <v>0</v>
      </c>
      <c r="J44" s="86">
        <v>0</v>
      </c>
      <c r="K44" s="66"/>
      <c r="L44" s="66"/>
      <c r="M44" s="66"/>
      <c r="N44" s="66"/>
      <c r="O44" s="28">
        <f t="shared" si="2"/>
        <v>66320</v>
      </c>
      <c r="P44" s="54"/>
      <c r="Q44" s="54"/>
      <c r="R44" s="54"/>
      <c r="S44" s="54"/>
      <c r="T44" s="54"/>
      <c r="U44" s="54"/>
      <c r="V44" s="54"/>
      <c r="W44" s="54"/>
      <c r="X44" s="54"/>
      <c r="Y44" s="54"/>
      <c r="Z44" s="54"/>
      <c r="AA44" s="54"/>
      <c r="AB44" s="54"/>
    </row>
    <row r="45" spans="1:28" s="15" customFormat="1" ht="40.5" customHeight="1">
      <c r="A45" s="21">
        <v>3</v>
      </c>
      <c r="B45" s="21" t="s">
        <v>529</v>
      </c>
      <c r="C45" s="16" t="s">
        <v>19</v>
      </c>
      <c r="D45" s="82" t="s">
        <v>464</v>
      </c>
      <c r="E45" s="86">
        <v>57619.99999999999</v>
      </c>
      <c r="F45" s="65"/>
      <c r="G45" s="66"/>
      <c r="H45" s="66"/>
      <c r="I45" s="86">
        <v>0</v>
      </c>
      <c r="J45" s="86">
        <v>0</v>
      </c>
      <c r="K45" s="66"/>
      <c r="L45" s="66"/>
      <c r="M45" s="66"/>
      <c r="N45" s="66"/>
      <c r="O45" s="28">
        <f t="shared" si="2"/>
        <v>57619.99999999999</v>
      </c>
      <c r="P45" s="54"/>
      <c r="Q45" s="54"/>
      <c r="R45" s="54"/>
      <c r="S45" s="54"/>
      <c r="T45" s="54"/>
      <c r="U45" s="54"/>
      <c r="V45" s="54"/>
      <c r="W45" s="54"/>
      <c r="X45" s="54"/>
      <c r="Y45" s="54"/>
      <c r="Z45" s="54"/>
      <c r="AA45" s="54"/>
      <c r="AB45" s="54"/>
    </row>
    <row r="46" spans="1:28" s="15" customFormat="1" ht="40.5" customHeight="1">
      <c r="A46" s="21">
        <v>3</v>
      </c>
      <c r="B46" s="21" t="s">
        <v>531</v>
      </c>
      <c r="C46" s="16" t="s">
        <v>19</v>
      </c>
      <c r="D46" s="82" t="s">
        <v>465</v>
      </c>
      <c r="E46" s="86">
        <v>58720</v>
      </c>
      <c r="F46" s="65"/>
      <c r="G46" s="66"/>
      <c r="H46" s="66"/>
      <c r="I46" s="86">
        <v>0</v>
      </c>
      <c r="J46" s="86">
        <v>0</v>
      </c>
      <c r="K46" s="66"/>
      <c r="L46" s="66"/>
      <c r="M46" s="66"/>
      <c r="N46" s="66"/>
      <c r="O46" s="28">
        <f t="shared" si="2"/>
        <v>58720</v>
      </c>
      <c r="P46" s="54"/>
      <c r="Q46" s="54"/>
      <c r="R46" s="54"/>
      <c r="S46" s="54"/>
      <c r="T46" s="54"/>
      <c r="U46" s="54"/>
      <c r="V46" s="54"/>
      <c r="W46" s="54"/>
      <c r="X46" s="54"/>
      <c r="Y46" s="54"/>
      <c r="Z46" s="54"/>
      <c r="AA46" s="54"/>
      <c r="AB46" s="54"/>
    </row>
    <row r="47" spans="1:28" s="15" customFormat="1" ht="40.5" customHeight="1">
      <c r="A47" s="21">
        <v>3</v>
      </c>
      <c r="B47" s="21" t="s">
        <v>532</v>
      </c>
      <c r="C47" s="16" t="s">
        <v>19</v>
      </c>
      <c r="D47" s="82" t="s">
        <v>466</v>
      </c>
      <c r="E47" s="86">
        <v>115200</v>
      </c>
      <c r="F47" s="76">
        <v>0</v>
      </c>
      <c r="G47" s="66">
        <v>0</v>
      </c>
      <c r="H47" s="66">
        <v>0</v>
      </c>
      <c r="I47" s="86">
        <v>0</v>
      </c>
      <c r="J47" s="86">
        <v>0</v>
      </c>
      <c r="K47" s="110"/>
      <c r="L47" s="66">
        <v>0</v>
      </c>
      <c r="M47" s="66">
        <v>0</v>
      </c>
      <c r="N47" s="65"/>
      <c r="O47" s="28">
        <f t="shared" si="2"/>
        <v>115200</v>
      </c>
      <c r="P47" s="54"/>
      <c r="Q47" s="54"/>
      <c r="R47" s="54"/>
      <c r="S47" s="54"/>
      <c r="T47" s="54"/>
      <c r="U47" s="54"/>
      <c r="V47" s="54"/>
      <c r="W47" s="54"/>
      <c r="X47" s="54"/>
      <c r="Y47" s="54"/>
      <c r="Z47" s="54"/>
      <c r="AA47" s="54"/>
      <c r="AB47" s="54"/>
    </row>
    <row r="48" spans="1:28" s="15" customFormat="1" ht="25.5">
      <c r="A48" s="21">
        <v>3</v>
      </c>
      <c r="B48" s="21" t="s">
        <v>530</v>
      </c>
      <c r="C48" s="16" t="s">
        <v>19</v>
      </c>
      <c r="D48" s="82" t="s">
        <v>467</v>
      </c>
      <c r="E48" s="86">
        <v>92997.53487427857</v>
      </c>
      <c r="F48" s="65"/>
      <c r="G48" s="66"/>
      <c r="H48" s="66"/>
      <c r="I48" s="85">
        <v>46402.36652069255</v>
      </c>
      <c r="J48" s="86">
        <v>0</v>
      </c>
      <c r="K48" s="67"/>
      <c r="L48" s="67"/>
      <c r="M48" s="67"/>
      <c r="N48" s="66"/>
      <c r="O48" s="28">
        <f t="shared" si="2"/>
        <v>139399.90139497112</v>
      </c>
      <c r="P48" s="54"/>
      <c r="Q48" s="54"/>
      <c r="R48" s="54"/>
      <c r="S48" s="54"/>
      <c r="T48" s="54"/>
      <c r="U48" s="54"/>
      <c r="V48" s="54"/>
      <c r="W48" s="54"/>
      <c r="X48" s="54"/>
      <c r="Y48" s="54"/>
      <c r="Z48" s="54"/>
      <c r="AA48" s="54"/>
      <c r="AB48" s="54"/>
    </row>
    <row r="49" spans="1:28" s="15" customFormat="1" ht="57.75" customHeight="1">
      <c r="A49" s="21">
        <v>3</v>
      </c>
      <c r="B49" s="21" t="s">
        <v>533</v>
      </c>
      <c r="C49" s="16" t="s">
        <v>19</v>
      </c>
      <c r="D49" s="82" t="s">
        <v>468</v>
      </c>
      <c r="E49" s="86">
        <v>56905</v>
      </c>
      <c r="F49" s="65"/>
      <c r="G49" s="66"/>
      <c r="H49" s="66"/>
      <c r="I49" s="89">
        <v>0</v>
      </c>
      <c r="J49" s="86">
        <v>0</v>
      </c>
      <c r="K49" s="68"/>
      <c r="L49" s="68"/>
      <c r="M49" s="68"/>
      <c r="N49" s="66"/>
      <c r="O49" s="28">
        <f t="shared" si="2"/>
        <v>56905</v>
      </c>
      <c r="P49" s="54"/>
      <c r="Q49" s="54"/>
      <c r="R49" s="54"/>
      <c r="S49" s="54"/>
      <c r="T49" s="54"/>
      <c r="U49" s="54"/>
      <c r="V49" s="54"/>
      <c r="W49" s="54"/>
      <c r="X49" s="54"/>
      <c r="Y49" s="54"/>
      <c r="Z49" s="54"/>
      <c r="AA49" s="54"/>
      <c r="AB49" s="54"/>
    </row>
    <row r="50" spans="1:28" s="15" customFormat="1" ht="42" customHeight="1">
      <c r="A50" s="21">
        <v>3</v>
      </c>
      <c r="B50" s="21" t="s">
        <v>534</v>
      </c>
      <c r="C50" s="16" t="s">
        <v>19</v>
      </c>
      <c r="D50" s="82" t="s">
        <v>469</v>
      </c>
      <c r="E50" s="89">
        <v>74120</v>
      </c>
      <c r="F50" s="65"/>
      <c r="G50" s="66"/>
      <c r="H50" s="66"/>
      <c r="I50" s="66"/>
      <c r="J50" s="89">
        <v>0</v>
      </c>
      <c r="K50" s="66"/>
      <c r="L50" s="66"/>
      <c r="M50" s="66"/>
      <c r="N50" s="66"/>
      <c r="O50" s="28">
        <f t="shared" si="2"/>
        <v>74120</v>
      </c>
      <c r="P50" s="54"/>
      <c r="Q50" s="54"/>
      <c r="R50" s="54"/>
      <c r="S50" s="54"/>
      <c r="T50" s="54"/>
      <c r="U50" s="54"/>
      <c r="V50" s="54"/>
      <c r="W50" s="54"/>
      <c r="X50" s="54"/>
      <c r="Y50" s="54"/>
      <c r="Z50" s="54"/>
      <c r="AA50" s="54"/>
      <c r="AB50" s="54"/>
    </row>
    <row r="51" spans="1:28" ht="11.25">
      <c r="A51" s="57"/>
      <c r="B51" s="57"/>
      <c r="C51" s="16"/>
      <c r="D51" s="5" t="s">
        <v>329</v>
      </c>
      <c r="E51" s="70">
        <f aca="true" t="shared" si="3" ref="E51:N51">SUM(E52:E57)</f>
        <v>58333.33333333333</v>
      </c>
      <c r="F51" s="70">
        <f t="shared" si="3"/>
        <v>6666.666666666666</v>
      </c>
      <c r="G51" s="70">
        <f t="shared" si="3"/>
        <v>0</v>
      </c>
      <c r="H51" s="70">
        <f t="shared" si="3"/>
        <v>0</v>
      </c>
      <c r="I51" s="70">
        <f t="shared" si="3"/>
        <v>0</v>
      </c>
      <c r="J51" s="70">
        <f t="shared" si="3"/>
        <v>0</v>
      </c>
      <c r="K51" s="70">
        <f t="shared" si="3"/>
        <v>0</v>
      </c>
      <c r="L51" s="70">
        <f t="shared" si="3"/>
        <v>0</v>
      </c>
      <c r="M51" s="70">
        <f t="shared" si="3"/>
        <v>0</v>
      </c>
      <c r="N51" s="70">
        <f t="shared" si="3"/>
        <v>110000</v>
      </c>
      <c r="O51" s="28">
        <f t="shared" si="2"/>
        <v>175000</v>
      </c>
      <c r="P51" s="61"/>
      <c r="Q51" s="61"/>
      <c r="R51" s="61"/>
      <c r="S51" s="61"/>
      <c r="T51" s="7"/>
      <c r="U51" s="7"/>
      <c r="V51" s="7"/>
      <c r="W51" s="7"/>
      <c r="X51" s="7"/>
      <c r="Y51" s="7"/>
      <c r="Z51" s="7"/>
      <c r="AA51" s="7"/>
      <c r="AB51" s="7"/>
    </row>
    <row r="52" spans="1:28" s="15" customFormat="1" ht="38.25">
      <c r="A52" s="21">
        <v>1</v>
      </c>
      <c r="B52" s="44" t="s">
        <v>535</v>
      </c>
      <c r="C52" s="16" t="s">
        <v>476</v>
      </c>
      <c r="D52" s="82" t="s">
        <v>470</v>
      </c>
      <c r="E52" s="85">
        <v>25000</v>
      </c>
      <c r="F52" s="47"/>
      <c r="G52" s="16"/>
      <c r="H52" s="16"/>
      <c r="I52" s="17"/>
      <c r="J52" s="17"/>
      <c r="K52" s="17"/>
      <c r="L52" s="17"/>
      <c r="M52" s="17"/>
      <c r="N52" s="85">
        <v>110000</v>
      </c>
      <c r="O52" s="28">
        <f t="shared" si="2"/>
        <v>135000</v>
      </c>
      <c r="P52" s="7"/>
      <c r="Q52" s="7"/>
      <c r="R52" s="7"/>
      <c r="S52" s="7"/>
      <c r="T52" s="7"/>
      <c r="U52" s="7"/>
      <c r="V52" s="7"/>
      <c r="W52" s="7"/>
      <c r="X52" s="7"/>
      <c r="Y52" s="7"/>
      <c r="Z52" s="7"/>
      <c r="AA52" s="7"/>
      <c r="AB52" s="7"/>
    </row>
    <row r="53" spans="1:28" s="15" customFormat="1" ht="51">
      <c r="A53" s="21">
        <v>1</v>
      </c>
      <c r="B53" s="44" t="s">
        <v>217</v>
      </c>
      <c r="C53" s="16" t="s">
        <v>476</v>
      </c>
      <c r="D53" s="82" t="s">
        <v>471</v>
      </c>
      <c r="E53" s="47"/>
      <c r="F53" s="47"/>
      <c r="G53" s="16"/>
      <c r="H53" s="16"/>
      <c r="I53" s="17"/>
      <c r="J53" s="17"/>
      <c r="K53" s="17"/>
      <c r="L53" s="17"/>
      <c r="M53" s="17"/>
      <c r="N53" s="16"/>
      <c r="O53" s="28">
        <f t="shared" si="2"/>
        <v>0</v>
      </c>
      <c r="P53" s="7"/>
      <c r="Q53" s="7"/>
      <c r="R53" s="7"/>
      <c r="S53" s="7"/>
      <c r="T53" s="7"/>
      <c r="U53" s="7"/>
      <c r="V53" s="7"/>
      <c r="W53" s="7"/>
      <c r="X53" s="7"/>
      <c r="Y53" s="7"/>
      <c r="Z53" s="7"/>
      <c r="AA53" s="7"/>
      <c r="AB53" s="7"/>
    </row>
    <row r="54" spans="1:28" s="15" customFormat="1" ht="38.25">
      <c r="A54" s="21">
        <v>1</v>
      </c>
      <c r="B54" s="44" t="s">
        <v>536</v>
      </c>
      <c r="C54" s="16" t="s">
        <v>476</v>
      </c>
      <c r="D54" s="82" t="s">
        <v>472</v>
      </c>
      <c r="E54" s="111"/>
      <c r="F54" s="47"/>
      <c r="G54" s="16"/>
      <c r="H54" s="16"/>
      <c r="I54" s="22"/>
      <c r="J54" s="17"/>
      <c r="K54" s="22"/>
      <c r="L54" s="22"/>
      <c r="M54" s="22"/>
      <c r="N54" s="16"/>
      <c r="O54" s="28">
        <f t="shared" si="2"/>
        <v>0</v>
      </c>
      <c r="P54" s="54"/>
      <c r="Q54" s="54"/>
      <c r="R54" s="54"/>
      <c r="S54" s="54"/>
      <c r="T54" s="54"/>
      <c r="U54" s="54"/>
      <c r="V54" s="54"/>
      <c r="W54" s="54"/>
      <c r="X54" s="54"/>
      <c r="Y54" s="54"/>
      <c r="Z54" s="54"/>
      <c r="AA54" s="54"/>
      <c r="AB54" s="54"/>
    </row>
    <row r="55" spans="1:28" s="15" customFormat="1" ht="38.25">
      <c r="A55" s="21">
        <v>1</v>
      </c>
      <c r="B55" s="44" t="s">
        <v>537</v>
      </c>
      <c r="C55" s="16" t="s">
        <v>476</v>
      </c>
      <c r="D55" s="82" t="s">
        <v>473</v>
      </c>
      <c r="E55" s="111"/>
      <c r="F55" s="47"/>
      <c r="G55" s="16"/>
      <c r="H55" s="16"/>
      <c r="I55" s="33"/>
      <c r="J55" s="17"/>
      <c r="K55" s="33"/>
      <c r="L55" s="33"/>
      <c r="M55" s="33"/>
      <c r="N55" s="47"/>
      <c r="O55" s="28">
        <f t="shared" si="2"/>
        <v>0</v>
      </c>
      <c r="P55" s="54"/>
      <c r="Q55" s="54"/>
      <c r="R55" s="54"/>
      <c r="S55" s="54"/>
      <c r="T55" s="54"/>
      <c r="U55" s="54"/>
      <c r="V55" s="54"/>
      <c r="W55" s="54"/>
      <c r="X55" s="54"/>
      <c r="Y55" s="54"/>
      <c r="Z55" s="54"/>
      <c r="AA55" s="54"/>
      <c r="AB55" s="54"/>
    </row>
    <row r="56" spans="1:28" s="15" customFormat="1" ht="51">
      <c r="A56" s="21">
        <v>1</v>
      </c>
      <c r="B56" s="44" t="s">
        <v>538</v>
      </c>
      <c r="C56" s="16" t="s">
        <v>476</v>
      </c>
      <c r="D56" s="82" t="s">
        <v>474</v>
      </c>
      <c r="E56" s="85">
        <v>33333.33333333333</v>
      </c>
      <c r="F56" s="86">
        <v>6666.666666666666</v>
      </c>
      <c r="G56" s="31"/>
      <c r="H56" s="31"/>
      <c r="I56" s="22"/>
      <c r="J56" s="32"/>
      <c r="K56" s="22"/>
      <c r="L56" s="22"/>
      <c r="M56" s="22"/>
      <c r="N56" s="31"/>
      <c r="O56" s="28">
        <f t="shared" si="2"/>
        <v>39999.99999999999</v>
      </c>
      <c r="P56" s="54"/>
      <c r="Q56" s="54"/>
      <c r="R56" s="54"/>
      <c r="S56" s="54"/>
      <c r="T56" s="54"/>
      <c r="U56" s="54"/>
      <c r="V56" s="54"/>
      <c r="W56" s="54"/>
      <c r="X56" s="54"/>
      <c r="Y56" s="54"/>
      <c r="Z56" s="54"/>
      <c r="AA56" s="54"/>
      <c r="AB56" s="54"/>
    </row>
    <row r="57" spans="1:28" s="15" customFormat="1" ht="38.25">
      <c r="A57" s="21">
        <v>1</v>
      </c>
      <c r="B57" s="44" t="s">
        <v>539</v>
      </c>
      <c r="C57" s="16" t="s">
        <v>476</v>
      </c>
      <c r="D57" s="82" t="s">
        <v>475</v>
      </c>
      <c r="E57" s="47"/>
      <c r="F57" s="47"/>
      <c r="G57" s="31"/>
      <c r="H57" s="31"/>
      <c r="I57" s="22"/>
      <c r="J57" s="32"/>
      <c r="K57" s="22"/>
      <c r="L57" s="22"/>
      <c r="M57" s="22"/>
      <c r="N57" s="31"/>
      <c r="O57" s="28">
        <f t="shared" si="2"/>
        <v>0</v>
      </c>
      <c r="P57" s="54"/>
      <c r="Q57" s="54"/>
      <c r="R57" s="54"/>
      <c r="S57" s="54"/>
      <c r="T57" s="54"/>
      <c r="U57" s="54"/>
      <c r="V57" s="54"/>
      <c r="W57" s="54"/>
      <c r="X57" s="54"/>
      <c r="Y57" s="54"/>
      <c r="Z57" s="54"/>
      <c r="AA57" s="54"/>
      <c r="AB57" s="54"/>
    </row>
    <row r="58" spans="1:28" ht="12.75">
      <c r="A58" s="57"/>
      <c r="B58" s="57"/>
      <c r="C58" s="19"/>
      <c r="D58" s="5" t="s">
        <v>21</v>
      </c>
      <c r="E58" s="70">
        <f>SUM(E59:E61)</f>
        <v>0</v>
      </c>
      <c r="F58" s="70">
        <f>SUM(F59:F61)</f>
        <v>0</v>
      </c>
      <c r="G58" s="70">
        <f aca="true" t="shared" si="4" ref="G58:N58">SUM(G59:G61)</f>
        <v>0</v>
      </c>
      <c r="H58" s="70">
        <f t="shared" si="4"/>
        <v>0</v>
      </c>
      <c r="I58" s="70">
        <f>SUM(I59:I61)</f>
        <v>0</v>
      </c>
      <c r="J58" s="70">
        <f t="shared" si="4"/>
        <v>291329</v>
      </c>
      <c r="K58" s="70">
        <f t="shared" si="4"/>
        <v>0</v>
      </c>
      <c r="L58" s="70">
        <f>SUM(L59:L61)</f>
        <v>0</v>
      </c>
      <c r="M58" s="70">
        <f t="shared" si="4"/>
        <v>0</v>
      </c>
      <c r="N58" s="70">
        <f t="shared" si="4"/>
        <v>0</v>
      </c>
      <c r="O58" s="28">
        <f t="shared" si="2"/>
        <v>291329</v>
      </c>
      <c r="P58" s="61"/>
      <c r="Q58" s="61"/>
      <c r="R58" s="61"/>
      <c r="S58" s="61"/>
      <c r="T58" s="7"/>
      <c r="U58" s="7"/>
      <c r="V58" s="7"/>
      <c r="W58" s="7"/>
      <c r="X58" s="7"/>
      <c r="Y58" s="7"/>
      <c r="Z58" s="7"/>
      <c r="AA58" s="7"/>
      <c r="AB58" s="7"/>
    </row>
    <row r="59" spans="1:28" s="15" customFormat="1" ht="39">
      <c r="A59" s="21"/>
      <c r="B59" s="21"/>
      <c r="C59" s="16" t="s">
        <v>428</v>
      </c>
      <c r="D59" s="102" t="s">
        <v>429</v>
      </c>
      <c r="E59" s="47"/>
      <c r="F59" s="47"/>
      <c r="G59" s="16"/>
      <c r="H59" s="16"/>
      <c r="I59" s="17"/>
      <c r="J59" s="108">
        <v>291329</v>
      </c>
      <c r="K59" s="17"/>
      <c r="L59" s="17"/>
      <c r="M59" s="17"/>
      <c r="N59" s="16"/>
      <c r="O59" s="28">
        <f t="shared" si="2"/>
        <v>291329</v>
      </c>
      <c r="P59" s="54"/>
      <c r="Q59" s="54"/>
      <c r="R59" s="54"/>
      <c r="S59" s="54"/>
      <c r="T59" s="54"/>
      <c r="U59" s="54"/>
      <c r="V59" s="54"/>
      <c r="W59" s="54"/>
      <c r="X59" s="54"/>
      <c r="Y59" s="54"/>
      <c r="Z59" s="54"/>
      <c r="AA59" s="54"/>
      <c r="AB59" s="54"/>
    </row>
    <row r="60" spans="1:28" s="15" customFormat="1" ht="11.25">
      <c r="A60" s="21"/>
      <c r="B60" s="44"/>
      <c r="C60" s="16" t="s">
        <v>19</v>
      </c>
      <c r="D60" s="38"/>
      <c r="E60" s="47"/>
      <c r="F60" s="47"/>
      <c r="G60" s="16"/>
      <c r="H60" s="16"/>
      <c r="I60" s="22"/>
      <c r="J60" s="17"/>
      <c r="K60" s="22"/>
      <c r="L60" s="22"/>
      <c r="M60" s="22"/>
      <c r="N60" s="16"/>
      <c r="O60" s="28">
        <f t="shared" si="2"/>
        <v>0</v>
      </c>
      <c r="P60" s="54"/>
      <c r="Q60" s="54"/>
      <c r="R60" s="54"/>
      <c r="S60" s="54"/>
      <c r="T60" s="54"/>
      <c r="U60" s="54"/>
      <c r="V60" s="54"/>
      <c r="W60" s="54"/>
      <c r="X60" s="54"/>
      <c r="Y60" s="54"/>
      <c r="Z60" s="54"/>
      <c r="AA60" s="54"/>
      <c r="AB60" s="54"/>
    </row>
    <row r="61" spans="1:28" s="15" customFormat="1" ht="11.25">
      <c r="A61" s="21"/>
      <c r="B61" s="21"/>
      <c r="C61" s="16" t="s">
        <v>19</v>
      </c>
      <c r="D61" s="38"/>
      <c r="E61" s="47"/>
      <c r="F61" s="47"/>
      <c r="G61" s="31"/>
      <c r="H61" s="31"/>
      <c r="I61" s="33"/>
      <c r="J61" s="17"/>
      <c r="K61" s="33"/>
      <c r="L61" s="33"/>
      <c r="M61" s="33"/>
      <c r="N61" s="31"/>
      <c r="O61" s="28">
        <f t="shared" si="2"/>
        <v>0</v>
      </c>
      <c r="P61" s="54"/>
      <c r="Q61" s="54"/>
      <c r="R61" s="54"/>
      <c r="S61" s="54"/>
      <c r="T61" s="54"/>
      <c r="U61" s="54"/>
      <c r="V61" s="54"/>
      <c r="W61" s="54"/>
      <c r="X61" s="54"/>
      <c r="Y61" s="54"/>
      <c r="Z61" s="54"/>
      <c r="AA61" s="54"/>
      <c r="AB61" s="54"/>
    </row>
    <row r="62" spans="3:28" ht="11.25">
      <c r="C62" s="54"/>
      <c r="D62" s="53"/>
      <c r="E62" s="53"/>
      <c r="F62" s="58"/>
      <c r="G62" s="58"/>
      <c r="H62" s="54"/>
      <c r="I62" s="54"/>
      <c r="J62" s="54"/>
      <c r="K62" s="54"/>
      <c r="L62" s="54"/>
      <c r="M62" s="54"/>
      <c r="N62" s="54"/>
      <c r="O62" s="54"/>
      <c r="P62" s="63"/>
      <c r="Q62" s="63"/>
      <c r="R62" s="63"/>
      <c r="S62" s="63"/>
      <c r="T62" s="54"/>
      <c r="U62" s="54"/>
      <c r="V62" s="54"/>
      <c r="W62" s="54"/>
      <c r="X62" s="54"/>
      <c r="Y62" s="54"/>
      <c r="Z62" s="54"/>
      <c r="AA62" s="54"/>
      <c r="AB62" s="54"/>
    </row>
    <row r="63" spans="3:28" ht="11.25">
      <c r="C63" s="54"/>
      <c r="D63" s="53"/>
      <c r="E63" s="53"/>
      <c r="F63" s="58"/>
      <c r="G63" s="58"/>
      <c r="H63" s="54"/>
      <c r="I63" s="54"/>
      <c r="J63" s="54"/>
      <c r="K63" s="54"/>
      <c r="L63" s="54"/>
      <c r="M63" s="54"/>
      <c r="N63" s="54"/>
      <c r="O63" s="54"/>
      <c r="P63" s="54"/>
      <c r="Q63" s="54"/>
      <c r="R63" s="54"/>
      <c r="S63" s="54"/>
      <c r="T63" s="54"/>
      <c r="U63" s="54"/>
      <c r="V63" s="54"/>
      <c r="W63" s="54"/>
      <c r="X63" s="54"/>
      <c r="Y63" s="54"/>
      <c r="Z63" s="54"/>
      <c r="AA63" s="54"/>
      <c r="AB63" s="54"/>
    </row>
    <row r="64" spans="1:28" ht="11.25">
      <c r="A64" s="15"/>
      <c r="B64" s="15"/>
      <c r="C64" s="52"/>
      <c r="D64" s="53"/>
      <c r="E64" s="53"/>
      <c r="F64" s="58"/>
      <c r="G64" s="58"/>
      <c r="H64" s="54"/>
      <c r="I64" s="54"/>
      <c r="J64" s="54"/>
      <c r="K64" s="54"/>
      <c r="L64" s="54"/>
      <c r="M64" s="54"/>
      <c r="N64" s="54"/>
      <c r="O64" s="54"/>
      <c r="P64" s="54"/>
      <c r="Q64" s="54"/>
      <c r="R64" s="54"/>
      <c r="S64" s="54"/>
      <c r="T64" s="54"/>
      <c r="U64" s="54"/>
      <c r="V64" s="54"/>
      <c r="W64" s="54"/>
      <c r="X64" s="54"/>
      <c r="Y64" s="54"/>
      <c r="Z64" s="54"/>
      <c r="AA64" s="54"/>
      <c r="AB64" s="54"/>
    </row>
    <row r="65" spans="1:28" ht="11.25">
      <c r="A65" s="15"/>
      <c r="B65" s="26"/>
      <c r="C65" s="54"/>
      <c r="D65" s="53"/>
      <c r="E65" s="53"/>
      <c r="F65" s="58"/>
      <c r="G65" s="58"/>
      <c r="H65" s="54"/>
      <c r="I65" s="54"/>
      <c r="J65" s="54"/>
      <c r="K65" s="54"/>
      <c r="L65" s="54"/>
      <c r="M65" s="54"/>
      <c r="N65" s="54"/>
      <c r="O65" s="54"/>
      <c r="P65" s="54"/>
      <c r="Q65" s="54"/>
      <c r="R65" s="54"/>
      <c r="S65" s="54"/>
      <c r="T65" s="54"/>
      <c r="U65" s="54"/>
      <c r="V65" s="54"/>
      <c r="W65" s="54"/>
      <c r="X65" s="54"/>
      <c r="Y65" s="54"/>
      <c r="Z65" s="54"/>
      <c r="AA65" s="54"/>
      <c r="AB65" s="54"/>
    </row>
    <row r="66" spans="1:28" ht="11.25">
      <c r="A66" s="15"/>
      <c r="B66" s="15"/>
      <c r="C66" s="54"/>
      <c r="D66" s="53"/>
      <c r="E66" s="53"/>
      <c r="F66" s="58"/>
      <c r="G66" s="58"/>
      <c r="H66" s="54"/>
      <c r="I66" s="54"/>
      <c r="J66" s="54"/>
      <c r="K66" s="54"/>
      <c r="L66" s="54"/>
      <c r="M66" s="54"/>
      <c r="N66" s="54"/>
      <c r="O66" s="54"/>
      <c r="P66" s="54"/>
      <c r="Q66" s="54"/>
      <c r="R66" s="54"/>
      <c r="S66" s="54"/>
      <c r="T66" s="54"/>
      <c r="U66" s="54"/>
      <c r="V66" s="54"/>
      <c r="W66" s="54"/>
      <c r="X66" s="54"/>
      <c r="Y66" s="54"/>
      <c r="Z66" s="54"/>
      <c r="AA66" s="54"/>
      <c r="AB66" s="54"/>
    </row>
    <row r="67" spans="1:28" ht="11.25">
      <c r="A67" s="15"/>
      <c r="B67" s="15"/>
      <c r="C67" s="54"/>
      <c r="D67" s="53"/>
      <c r="E67" s="53"/>
      <c r="F67" s="58"/>
      <c r="G67" s="58"/>
      <c r="H67" s="54"/>
      <c r="I67" s="54"/>
      <c r="J67" s="54"/>
      <c r="K67" s="54"/>
      <c r="L67" s="54"/>
      <c r="M67" s="54"/>
      <c r="N67" s="54"/>
      <c r="O67" s="54"/>
      <c r="P67" s="54"/>
      <c r="Q67" s="54"/>
      <c r="R67" s="54"/>
      <c r="S67" s="54"/>
      <c r="T67" s="54"/>
      <c r="U67" s="54"/>
      <c r="V67" s="54"/>
      <c r="W67" s="54"/>
      <c r="X67" s="54"/>
      <c r="Y67" s="54"/>
      <c r="Z67" s="54"/>
      <c r="AA67" s="54"/>
      <c r="AB67" s="54"/>
    </row>
    <row r="68" spans="1:28" ht="11.25">
      <c r="A68" s="15"/>
      <c r="B68" s="15"/>
      <c r="C68" s="54"/>
      <c r="D68" s="53"/>
      <c r="E68" s="53"/>
      <c r="F68" s="58"/>
      <c r="G68" s="58"/>
      <c r="H68" s="54"/>
      <c r="I68" s="54"/>
      <c r="J68" s="54"/>
      <c r="K68" s="54"/>
      <c r="L68" s="54"/>
      <c r="M68" s="54"/>
      <c r="N68" s="54"/>
      <c r="O68" s="58"/>
      <c r="P68" s="54"/>
      <c r="Q68" s="54"/>
      <c r="R68" s="54"/>
      <c r="S68" s="54"/>
      <c r="T68" s="54"/>
      <c r="U68" s="54"/>
      <c r="V68" s="54"/>
      <c r="W68" s="54"/>
      <c r="X68" s="54"/>
      <c r="Y68" s="54"/>
      <c r="Z68" s="54"/>
      <c r="AA68" s="54"/>
      <c r="AB68" s="54"/>
    </row>
    <row r="69" spans="1:28" ht="11.25">
      <c r="A69" s="15"/>
      <c r="B69" s="15"/>
      <c r="C69" s="54"/>
      <c r="D69" s="53"/>
      <c r="E69" s="53"/>
      <c r="F69" s="58"/>
      <c r="G69" s="58"/>
      <c r="H69" s="54"/>
      <c r="I69" s="54"/>
      <c r="J69" s="54"/>
      <c r="K69" s="54"/>
      <c r="L69" s="54"/>
      <c r="M69" s="54"/>
      <c r="N69" s="54"/>
      <c r="O69" s="54"/>
      <c r="P69" s="54"/>
      <c r="Q69" s="54"/>
      <c r="R69" s="54"/>
      <c r="S69" s="54"/>
      <c r="T69" s="54"/>
      <c r="U69" s="54"/>
      <c r="V69" s="54"/>
      <c r="W69" s="54"/>
      <c r="X69" s="54"/>
      <c r="Y69" s="54"/>
      <c r="Z69" s="54"/>
      <c r="AA69" s="54"/>
      <c r="AB69" s="54"/>
    </row>
    <row r="70" spans="1:28" ht="11.25">
      <c r="A70" s="15"/>
      <c r="B70" s="15"/>
      <c r="C70" s="54"/>
      <c r="D70" s="53"/>
      <c r="E70" s="53"/>
      <c r="F70" s="58"/>
      <c r="G70" s="58"/>
      <c r="H70" s="54"/>
      <c r="I70" s="54"/>
      <c r="J70" s="54"/>
      <c r="K70" s="54"/>
      <c r="L70" s="54"/>
      <c r="M70" s="54"/>
      <c r="N70" s="54"/>
      <c r="O70" s="54"/>
      <c r="P70" s="54"/>
      <c r="Q70" s="54"/>
      <c r="R70" s="54"/>
      <c r="S70" s="54"/>
      <c r="T70" s="54"/>
      <c r="U70" s="54"/>
      <c r="V70" s="54"/>
      <c r="W70" s="54"/>
      <c r="X70" s="54"/>
      <c r="Y70" s="54"/>
      <c r="Z70" s="54"/>
      <c r="AA70" s="54"/>
      <c r="AB70" s="54"/>
    </row>
    <row r="71" spans="1:28" ht="11.25">
      <c r="A71" s="15"/>
      <c r="B71" s="15"/>
      <c r="C71" s="54"/>
      <c r="D71" s="53"/>
      <c r="E71" s="53"/>
      <c r="F71" s="58"/>
      <c r="G71" s="58"/>
      <c r="H71" s="54"/>
      <c r="I71" s="54"/>
      <c r="J71" s="54"/>
      <c r="K71" s="54"/>
      <c r="L71" s="54"/>
      <c r="M71" s="54"/>
      <c r="N71" s="54"/>
      <c r="O71" s="54"/>
      <c r="P71" s="54"/>
      <c r="Q71" s="54"/>
      <c r="R71" s="54"/>
      <c r="S71" s="54"/>
      <c r="T71" s="54"/>
      <c r="U71" s="54"/>
      <c r="V71" s="54"/>
      <c r="W71" s="54"/>
      <c r="X71" s="54"/>
      <c r="Y71" s="54"/>
      <c r="Z71" s="54"/>
      <c r="AA71" s="54"/>
      <c r="AB71" s="54"/>
    </row>
    <row r="72" spans="1:28" ht="11.25">
      <c r="A72" s="15"/>
      <c r="B72" s="15"/>
      <c r="C72" s="54"/>
      <c r="D72" s="53"/>
      <c r="E72" s="53"/>
      <c r="F72" s="58"/>
      <c r="G72" s="58"/>
      <c r="H72" s="54"/>
      <c r="I72" s="54"/>
      <c r="J72" s="54"/>
      <c r="K72" s="54"/>
      <c r="L72" s="54"/>
      <c r="M72" s="54"/>
      <c r="N72" s="54"/>
      <c r="O72" s="54"/>
      <c r="P72" s="54"/>
      <c r="Q72" s="54"/>
      <c r="R72" s="54"/>
      <c r="S72" s="54"/>
      <c r="T72" s="54"/>
      <c r="U72" s="54"/>
      <c r="V72" s="54"/>
      <c r="W72" s="54"/>
      <c r="X72" s="54"/>
      <c r="Y72" s="54"/>
      <c r="Z72" s="54"/>
      <c r="AA72" s="54"/>
      <c r="AB72" s="54"/>
    </row>
    <row r="73" spans="1:28" ht="11.25">
      <c r="A73" s="15"/>
      <c r="B73" s="15"/>
      <c r="C73" s="54"/>
      <c r="D73" s="53"/>
      <c r="E73" s="53"/>
      <c r="H73" s="54"/>
      <c r="I73" s="54"/>
      <c r="J73" s="54"/>
      <c r="K73" s="54"/>
      <c r="L73" s="54"/>
      <c r="M73" s="54"/>
      <c r="N73" s="54"/>
      <c r="O73" s="54"/>
      <c r="P73" s="54"/>
      <c r="Q73" s="54"/>
      <c r="R73" s="54"/>
      <c r="S73" s="54"/>
      <c r="T73" s="54"/>
      <c r="U73" s="54"/>
      <c r="V73" s="54"/>
      <c r="W73" s="54"/>
      <c r="X73" s="54"/>
      <c r="Y73" s="54"/>
      <c r="Z73" s="54"/>
      <c r="AA73" s="54"/>
      <c r="AB73" s="54"/>
    </row>
    <row r="74" spans="3:28" ht="11.25">
      <c r="C74" s="54"/>
      <c r="D74" s="53"/>
      <c r="E74" s="53"/>
      <c r="H74" s="54"/>
      <c r="I74" s="54"/>
      <c r="J74" s="54"/>
      <c r="K74" s="54"/>
      <c r="L74" s="54"/>
      <c r="M74" s="54"/>
      <c r="N74" s="54"/>
      <c r="O74" s="54"/>
      <c r="P74" s="54"/>
      <c r="Q74" s="54"/>
      <c r="R74" s="54"/>
      <c r="S74" s="54"/>
      <c r="T74" s="54"/>
      <c r="U74" s="54"/>
      <c r="V74" s="54"/>
      <c r="W74" s="54"/>
      <c r="X74" s="54"/>
      <c r="Y74" s="54"/>
      <c r="Z74" s="54"/>
      <c r="AA74" s="54"/>
      <c r="AB74" s="54"/>
    </row>
    <row r="75" spans="3:28" ht="11.25">
      <c r="C75" s="54"/>
      <c r="D75" s="53"/>
      <c r="E75" s="53"/>
      <c r="F75" s="58"/>
      <c r="G75" s="58"/>
      <c r="H75" s="54"/>
      <c r="I75" s="54"/>
      <c r="J75" s="54"/>
      <c r="K75" s="54"/>
      <c r="L75" s="54"/>
      <c r="M75" s="54"/>
      <c r="N75" s="54"/>
      <c r="O75" s="54"/>
      <c r="P75" s="54"/>
      <c r="Q75" s="54"/>
      <c r="R75" s="54"/>
      <c r="S75" s="54"/>
      <c r="T75" s="54"/>
      <c r="U75" s="54"/>
      <c r="V75" s="54"/>
      <c r="W75" s="54"/>
      <c r="X75" s="54"/>
      <c r="Y75" s="54"/>
      <c r="Z75" s="54"/>
      <c r="AA75" s="54"/>
      <c r="AB75" s="54"/>
    </row>
    <row r="76" spans="3:15" ht="11.25">
      <c r="C76" s="15"/>
      <c r="O76" s="4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row r="140" ht="11.25">
      <c r="C140" s="15"/>
    </row>
    <row r="141" ht="11.25">
      <c r="C141" s="15"/>
    </row>
    <row r="142" ht="11.25">
      <c r="C142" s="15"/>
    </row>
    <row r="143" ht="11.25">
      <c r="C143" s="15"/>
    </row>
    <row r="144" ht="11.25">
      <c r="C144" s="15"/>
    </row>
    <row r="145" ht="11.25">
      <c r="C145" s="15"/>
    </row>
    <row r="146" ht="11.25">
      <c r="C146" s="15"/>
    </row>
    <row r="147" ht="11.25">
      <c r="C147" s="15"/>
    </row>
    <row r="148" ht="11.25">
      <c r="C148" s="15"/>
    </row>
    <row r="149" ht="11.25">
      <c r="C149" s="15"/>
    </row>
    <row r="150" ht="11.25">
      <c r="C150" s="15"/>
    </row>
    <row r="151" ht="11.25">
      <c r="C151" s="15"/>
    </row>
    <row r="152" ht="11.25">
      <c r="C152" s="15"/>
    </row>
    <row r="153" ht="11.25">
      <c r="C153" s="15"/>
    </row>
    <row r="154" ht="11.25">
      <c r="C154" s="15"/>
    </row>
    <row r="155" ht="11.25">
      <c r="C155" s="15"/>
    </row>
    <row r="156" ht="11.25">
      <c r="C156" s="15"/>
    </row>
    <row r="157" ht="11.25">
      <c r="C157" s="15"/>
    </row>
    <row r="158" ht="11.25">
      <c r="C158" s="15"/>
    </row>
    <row r="159" ht="11.25">
      <c r="C159" s="15"/>
    </row>
    <row r="160" ht="11.25">
      <c r="C160" s="15"/>
    </row>
    <row r="161" ht="11.25">
      <c r="C161" s="15"/>
    </row>
    <row r="162" ht="11.25">
      <c r="C162" s="15"/>
    </row>
  </sheetData>
  <sheetProtection/>
  <mergeCells count="19">
    <mergeCell ref="A2:N2"/>
    <mergeCell ref="A3:N3"/>
    <mergeCell ref="J7:J8"/>
    <mergeCell ref="A4:N4"/>
    <mergeCell ref="N7:N8"/>
    <mergeCell ref="A7:A8"/>
    <mergeCell ref="B7:B8"/>
    <mergeCell ref="C7:C8"/>
    <mergeCell ref="G7:G8"/>
    <mergeCell ref="M7:M8"/>
    <mergeCell ref="O7:O8"/>
    <mergeCell ref="A9:C9"/>
    <mergeCell ref="K7:K8"/>
    <mergeCell ref="F7:F8"/>
    <mergeCell ref="H7:H8"/>
    <mergeCell ref="D7:D8"/>
    <mergeCell ref="E7:E8"/>
    <mergeCell ref="L7:L8"/>
    <mergeCell ref="I7:I8"/>
  </mergeCells>
  <printOptions horizontalCentered="1"/>
  <pageMargins left="0.3937007874015748" right="0.3937007874015748" top="0.5905511811023623" bottom="0.5905511811023623" header="0" footer="0"/>
  <pageSetup horizontalDpi="600" verticalDpi="600" orientation="landscape" paperSize="5" r:id="rId3"/>
  <legacyDrawing r:id="rId2"/>
</worksheet>
</file>

<file path=xl/worksheets/sheet4.xml><?xml version="1.0" encoding="utf-8"?>
<worksheet xmlns="http://schemas.openxmlformats.org/spreadsheetml/2006/main" xmlns:r="http://schemas.openxmlformats.org/officeDocument/2006/relationships">
  <dimension ref="A2:AB139"/>
  <sheetViews>
    <sheetView zoomScale="77" zoomScaleNormal="77" zoomScalePageLayoutView="0" workbookViewId="0" topLeftCell="A31">
      <selection activeCell="B34" sqref="B34"/>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14062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19.140625" style="1" bestFit="1" customWidth="1"/>
    <col min="16" max="16384" width="11.57421875" style="1" customWidth="1"/>
  </cols>
  <sheetData>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50" t="s">
        <v>70</v>
      </c>
      <c r="F7" s="150" t="s">
        <v>71</v>
      </c>
      <c r="G7" s="140" t="s">
        <v>22</v>
      </c>
      <c r="H7" s="140" t="s">
        <v>15</v>
      </c>
      <c r="I7" s="140" t="s">
        <v>173</v>
      </c>
      <c r="J7" s="140" t="s">
        <v>16</v>
      </c>
      <c r="K7" s="140" t="s">
        <v>24</v>
      </c>
      <c r="L7" s="140" t="s">
        <v>38</v>
      </c>
      <c r="M7" s="140" t="s">
        <v>218</v>
      </c>
      <c r="N7" s="140" t="s">
        <v>17</v>
      </c>
      <c r="O7" s="140" t="s">
        <v>23</v>
      </c>
      <c r="P7" s="54"/>
      <c r="Q7" s="54"/>
      <c r="R7" s="54"/>
      <c r="S7" s="54"/>
      <c r="T7" s="54"/>
      <c r="U7" s="54"/>
      <c r="V7" s="54"/>
      <c r="W7" s="54"/>
      <c r="X7" s="54"/>
      <c r="Y7" s="54"/>
      <c r="Z7" s="54"/>
      <c r="AA7" s="54"/>
      <c r="AB7" s="54"/>
    </row>
    <row r="8" spans="1:28" ht="26.25" customHeight="1">
      <c r="A8" s="148"/>
      <c r="B8" s="149"/>
      <c r="C8" s="149"/>
      <c r="D8" s="144"/>
      <c r="E8" s="151"/>
      <c r="F8" s="151"/>
      <c r="G8" s="141"/>
      <c r="H8" s="141"/>
      <c r="I8" s="140"/>
      <c r="J8" s="140"/>
      <c r="K8" s="140"/>
      <c r="L8" s="136"/>
      <c r="M8" s="136"/>
      <c r="N8" s="140"/>
      <c r="O8" s="140"/>
      <c r="P8" s="54"/>
      <c r="Q8" s="54"/>
      <c r="R8" s="54"/>
      <c r="S8" s="54"/>
      <c r="T8" s="54"/>
      <c r="U8" s="54"/>
      <c r="V8" s="54"/>
      <c r="W8" s="54"/>
      <c r="X8" s="54"/>
      <c r="Y8" s="54"/>
      <c r="Z8" s="54"/>
      <c r="AA8" s="54"/>
      <c r="AB8" s="54"/>
    </row>
    <row r="9" spans="1:28" ht="21.75" customHeight="1">
      <c r="A9" s="145"/>
      <c r="B9" s="145"/>
      <c r="C9" s="145"/>
      <c r="D9" s="27"/>
      <c r="E9" s="55">
        <f aca="true" t="shared" si="0" ref="E9:O9">E10+E24+E34</f>
        <v>499857.14285714284</v>
      </c>
      <c r="F9" s="55">
        <f t="shared" si="0"/>
        <v>62500</v>
      </c>
      <c r="G9" s="55">
        <f t="shared" si="0"/>
        <v>0</v>
      </c>
      <c r="H9" s="55">
        <f t="shared" si="0"/>
        <v>0</v>
      </c>
      <c r="I9" s="55">
        <f t="shared" si="0"/>
        <v>0</v>
      </c>
      <c r="J9" s="55">
        <f t="shared" si="0"/>
        <v>0</v>
      </c>
      <c r="K9" s="55">
        <f t="shared" si="0"/>
        <v>62500</v>
      </c>
      <c r="L9" s="55">
        <f t="shared" si="0"/>
        <v>62500</v>
      </c>
      <c r="M9" s="55">
        <f t="shared" si="0"/>
        <v>0</v>
      </c>
      <c r="N9" s="55">
        <f t="shared" si="0"/>
        <v>9642.857142857143</v>
      </c>
      <c r="O9" s="55">
        <f t="shared" si="0"/>
        <v>697000</v>
      </c>
      <c r="P9" s="54"/>
      <c r="Q9" s="54"/>
      <c r="R9" s="54"/>
      <c r="S9" s="54"/>
      <c r="T9" s="54"/>
      <c r="U9" s="54"/>
      <c r="V9" s="54"/>
      <c r="W9" s="54"/>
      <c r="X9" s="54"/>
      <c r="Y9" s="54"/>
      <c r="Z9" s="54"/>
      <c r="AA9" s="54"/>
      <c r="AB9" s="54"/>
    </row>
    <row r="10" spans="1:28" ht="12.75">
      <c r="A10" s="57"/>
      <c r="B10" s="57"/>
      <c r="C10" s="19"/>
      <c r="D10" s="5" t="s">
        <v>11</v>
      </c>
      <c r="E10" s="46">
        <f aca="true" t="shared" si="1" ref="E10:O10">SUM(E11:E23)</f>
        <v>290000</v>
      </c>
      <c r="F10" s="46">
        <f t="shared" si="1"/>
        <v>30000</v>
      </c>
      <c r="G10" s="46">
        <f t="shared" si="1"/>
        <v>0</v>
      </c>
      <c r="H10" s="46">
        <f t="shared" si="1"/>
        <v>0</v>
      </c>
      <c r="I10" s="46">
        <f t="shared" si="1"/>
        <v>0</v>
      </c>
      <c r="J10" s="46">
        <f t="shared" si="1"/>
        <v>0</v>
      </c>
      <c r="K10" s="46">
        <f t="shared" si="1"/>
        <v>0</v>
      </c>
      <c r="L10" s="46">
        <f t="shared" si="1"/>
        <v>25000</v>
      </c>
      <c r="M10" s="46">
        <f t="shared" si="1"/>
        <v>0</v>
      </c>
      <c r="N10" s="46">
        <f t="shared" si="1"/>
        <v>0</v>
      </c>
      <c r="O10" s="18">
        <f t="shared" si="1"/>
        <v>345000</v>
      </c>
      <c r="P10" s="61"/>
      <c r="Q10" s="61"/>
      <c r="R10" s="61"/>
      <c r="S10" s="61"/>
      <c r="T10" s="7"/>
      <c r="U10" s="7"/>
      <c r="V10" s="7"/>
      <c r="W10" s="7"/>
      <c r="X10" s="7"/>
      <c r="Y10" s="7"/>
      <c r="Z10" s="7"/>
      <c r="AA10" s="7"/>
      <c r="AB10" s="7"/>
    </row>
    <row r="11" spans="1:28" s="15" customFormat="1" ht="25.5">
      <c r="A11" s="21">
        <v>2</v>
      </c>
      <c r="B11" s="21" t="s">
        <v>370</v>
      </c>
      <c r="C11" s="16" t="s">
        <v>26</v>
      </c>
      <c r="D11" s="82" t="s">
        <v>357</v>
      </c>
      <c r="E11" s="86">
        <v>5000</v>
      </c>
      <c r="F11" s="107">
        <v>0</v>
      </c>
      <c r="G11" s="35">
        <v>0</v>
      </c>
      <c r="H11" s="35">
        <v>0</v>
      </c>
      <c r="I11" s="39">
        <v>0</v>
      </c>
      <c r="J11" s="39">
        <v>0</v>
      </c>
      <c r="K11" s="39">
        <v>0</v>
      </c>
      <c r="L11" s="39">
        <v>0</v>
      </c>
      <c r="M11" s="39">
        <v>0</v>
      </c>
      <c r="N11" s="35">
        <v>0</v>
      </c>
      <c r="O11" s="28">
        <f>SUM(E11:N11)</f>
        <v>5000</v>
      </c>
      <c r="P11" s="7"/>
      <c r="Q11" s="7"/>
      <c r="R11" s="7"/>
      <c r="S11" s="7"/>
      <c r="T11" s="7"/>
      <c r="U11" s="7"/>
      <c r="V11" s="7"/>
      <c r="W11" s="7"/>
      <c r="X11" s="7"/>
      <c r="Y11" s="7"/>
      <c r="Z11" s="7"/>
      <c r="AA11" s="7"/>
      <c r="AB11" s="7"/>
    </row>
    <row r="12" spans="1:28" s="15" customFormat="1" ht="76.5">
      <c r="A12" s="21">
        <v>2</v>
      </c>
      <c r="B12" s="21" t="s">
        <v>371</v>
      </c>
      <c r="C12" s="16" t="s">
        <v>26</v>
      </c>
      <c r="D12" s="82" t="s">
        <v>358</v>
      </c>
      <c r="E12" s="86"/>
      <c r="F12" s="85">
        <v>15000</v>
      </c>
      <c r="G12" s="35">
        <v>0</v>
      </c>
      <c r="H12" s="35">
        <v>0</v>
      </c>
      <c r="I12" s="13">
        <v>0</v>
      </c>
      <c r="J12" s="13">
        <v>0</v>
      </c>
      <c r="K12" s="39">
        <v>0</v>
      </c>
      <c r="L12" s="39">
        <v>0</v>
      </c>
      <c r="M12" s="39">
        <v>0</v>
      </c>
      <c r="N12" s="35">
        <v>0</v>
      </c>
      <c r="O12" s="28">
        <f>SUM(E12:N12)</f>
        <v>15000</v>
      </c>
      <c r="P12" s="7"/>
      <c r="Q12" s="7"/>
      <c r="R12" s="7"/>
      <c r="S12" s="7"/>
      <c r="T12" s="7"/>
      <c r="U12" s="7"/>
      <c r="V12" s="7"/>
      <c r="W12" s="7"/>
      <c r="X12" s="7"/>
      <c r="Y12" s="7"/>
      <c r="Z12" s="7"/>
      <c r="AA12" s="7"/>
      <c r="AB12" s="7"/>
    </row>
    <row r="13" spans="1:28" s="15" customFormat="1" ht="38.25">
      <c r="A13" s="21">
        <v>2</v>
      </c>
      <c r="B13" s="21" t="s">
        <v>372</v>
      </c>
      <c r="C13" s="16" t="s">
        <v>26</v>
      </c>
      <c r="D13" s="82" t="s">
        <v>359</v>
      </c>
      <c r="E13" s="86">
        <v>15000</v>
      </c>
      <c r="F13" s="107"/>
      <c r="G13" s="35"/>
      <c r="H13" s="13"/>
      <c r="I13" s="13"/>
      <c r="J13" s="13"/>
      <c r="K13" s="39"/>
      <c r="L13" s="39"/>
      <c r="M13" s="39"/>
      <c r="N13" s="35"/>
      <c r="O13" s="28">
        <f>SUM(E13:N13)</f>
        <v>15000</v>
      </c>
      <c r="P13" s="7"/>
      <c r="Q13" s="7"/>
      <c r="R13" s="7"/>
      <c r="S13" s="7"/>
      <c r="T13" s="7"/>
      <c r="U13" s="7"/>
      <c r="V13" s="7"/>
      <c r="W13" s="7"/>
      <c r="X13" s="7"/>
      <c r="Y13" s="7"/>
      <c r="Z13" s="7"/>
      <c r="AA13" s="7"/>
      <c r="AB13" s="7"/>
    </row>
    <row r="14" spans="1:28" s="15" customFormat="1" ht="38.25">
      <c r="A14" s="21">
        <v>2</v>
      </c>
      <c r="B14" s="21" t="s">
        <v>373</v>
      </c>
      <c r="C14" s="16" t="s">
        <v>26</v>
      </c>
      <c r="D14" s="82" t="s">
        <v>360</v>
      </c>
      <c r="E14" s="48">
        <v>0</v>
      </c>
      <c r="F14" s="85">
        <v>5000</v>
      </c>
      <c r="G14" s="35">
        <v>0</v>
      </c>
      <c r="H14" s="13">
        <v>0</v>
      </c>
      <c r="I14" s="13">
        <v>0</v>
      </c>
      <c r="J14" s="13">
        <v>0</v>
      </c>
      <c r="K14" s="39">
        <v>0</v>
      </c>
      <c r="L14" s="39">
        <v>0</v>
      </c>
      <c r="M14" s="39">
        <v>0</v>
      </c>
      <c r="N14" s="35">
        <v>0</v>
      </c>
      <c r="O14" s="28">
        <f aca="true" t="shared" si="2" ref="O14:O23">SUM(E14:N14)</f>
        <v>5000</v>
      </c>
      <c r="P14" s="7"/>
      <c r="Q14" s="7"/>
      <c r="R14" s="7"/>
      <c r="S14" s="7"/>
      <c r="T14" s="7"/>
      <c r="U14" s="7"/>
      <c r="V14" s="7"/>
      <c r="W14" s="7"/>
      <c r="X14" s="7"/>
      <c r="Y14" s="7"/>
      <c r="Z14" s="7"/>
      <c r="AA14" s="7"/>
      <c r="AB14" s="7"/>
    </row>
    <row r="15" spans="1:28" s="15" customFormat="1" ht="12.75">
      <c r="A15" s="21">
        <v>2</v>
      </c>
      <c r="B15" s="21" t="s">
        <v>374</v>
      </c>
      <c r="C15" s="16" t="s">
        <v>26</v>
      </c>
      <c r="D15" s="82" t="s">
        <v>361</v>
      </c>
      <c r="E15" s="85">
        <v>15000</v>
      </c>
      <c r="F15" s="48"/>
      <c r="G15" s="35"/>
      <c r="H15" s="13"/>
      <c r="I15" s="13"/>
      <c r="J15" s="13"/>
      <c r="K15" s="39"/>
      <c r="L15" s="85">
        <v>25000</v>
      </c>
      <c r="M15" s="39"/>
      <c r="N15" s="35"/>
      <c r="O15" s="28">
        <f t="shared" si="2"/>
        <v>40000</v>
      </c>
      <c r="P15" s="7"/>
      <c r="Q15" s="7"/>
      <c r="R15" s="7"/>
      <c r="S15" s="7"/>
      <c r="T15" s="7"/>
      <c r="U15" s="7"/>
      <c r="V15" s="7"/>
      <c r="W15" s="7"/>
      <c r="X15" s="7"/>
      <c r="Y15" s="7"/>
      <c r="Z15" s="7"/>
      <c r="AA15" s="7"/>
      <c r="AB15" s="7"/>
    </row>
    <row r="16" spans="1:28" s="15" customFormat="1" ht="25.5">
      <c r="A16" s="21">
        <v>2</v>
      </c>
      <c r="B16" s="21" t="s">
        <v>375</v>
      </c>
      <c r="C16" s="16" t="s">
        <v>26</v>
      </c>
      <c r="D16" s="82" t="s">
        <v>362</v>
      </c>
      <c r="E16" s="48"/>
      <c r="F16" s="86">
        <v>5000</v>
      </c>
      <c r="G16" s="35"/>
      <c r="H16" s="13"/>
      <c r="I16" s="13"/>
      <c r="J16" s="13"/>
      <c r="K16" s="39"/>
      <c r="L16" s="39"/>
      <c r="M16" s="39"/>
      <c r="N16" s="35"/>
      <c r="O16" s="28">
        <f t="shared" si="2"/>
        <v>5000</v>
      </c>
      <c r="P16" s="7"/>
      <c r="Q16" s="7"/>
      <c r="R16" s="7"/>
      <c r="S16" s="7"/>
      <c r="T16" s="7"/>
      <c r="U16" s="7"/>
      <c r="V16" s="7"/>
      <c r="W16" s="7"/>
      <c r="X16" s="7"/>
      <c r="Y16" s="7"/>
      <c r="Z16" s="7"/>
      <c r="AA16" s="7"/>
      <c r="AB16" s="7"/>
    </row>
    <row r="17" spans="1:28" s="15" customFormat="1" ht="25.5">
      <c r="A17" s="21">
        <v>2</v>
      </c>
      <c r="B17" s="21" t="s">
        <v>376</v>
      </c>
      <c r="C17" s="16" t="s">
        <v>26</v>
      </c>
      <c r="D17" s="82" t="s">
        <v>363</v>
      </c>
      <c r="E17" s="48"/>
      <c r="F17" s="86">
        <v>5000</v>
      </c>
      <c r="G17" s="35"/>
      <c r="H17" s="13"/>
      <c r="I17" s="13"/>
      <c r="J17" s="13"/>
      <c r="K17" s="39"/>
      <c r="L17" s="39"/>
      <c r="M17" s="39"/>
      <c r="N17" s="35"/>
      <c r="O17" s="28">
        <f t="shared" si="2"/>
        <v>5000</v>
      </c>
      <c r="P17" s="7"/>
      <c r="Q17" s="7"/>
      <c r="R17" s="7"/>
      <c r="S17" s="7"/>
      <c r="T17" s="7"/>
      <c r="U17" s="7"/>
      <c r="V17" s="7"/>
      <c r="W17" s="7"/>
      <c r="X17" s="7"/>
      <c r="Y17" s="7"/>
      <c r="Z17" s="7"/>
      <c r="AA17" s="7"/>
      <c r="AB17" s="7"/>
    </row>
    <row r="18" spans="1:28" s="15" customFormat="1" ht="38.25">
      <c r="A18" s="21">
        <v>2</v>
      </c>
      <c r="B18" s="21" t="s">
        <v>377</v>
      </c>
      <c r="C18" s="16" t="s">
        <v>26</v>
      </c>
      <c r="D18" s="82" t="s">
        <v>364</v>
      </c>
      <c r="E18" s="86">
        <v>45000</v>
      </c>
      <c r="F18" s="48"/>
      <c r="G18" s="35"/>
      <c r="H18" s="13"/>
      <c r="I18" s="13"/>
      <c r="J18" s="13"/>
      <c r="K18" s="39"/>
      <c r="L18" s="39"/>
      <c r="M18" s="39"/>
      <c r="N18" s="35"/>
      <c r="O18" s="28">
        <f t="shared" si="2"/>
        <v>45000</v>
      </c>
      <c r="P18" s="7"/>
      <c r="Q18" s="7"/>
      <c r="R18" s="7"/>
      <c r="S18" s="7"/>
      <c r="T18" s="7"/>
      <c r="U18" s="7"/>
      <c r="V18" s="7"/>
      <c r="W18" s="7"/>
      <c r="X18" s="7"/>
      <c r="Y18" s="7"/>
      <c r="Z18" s="7"/>
      <c r="AA18" s="7"/>
      <c r="AB18" s="7"/>
    </row>
    <row r="19" spans="1:28" s="15" customFormat="1" ht="16.5" customHeight="1">
      <c r="A19" s="21">
        <v>2</v>
      </c>
      <c r="B19" s="21" t="s">
        <v>378</v>
      </c>
      <c r="C19" s="16" t="s">
        <v>26</v>
      </c>
      <c r="D19" s="82" t="s">
        <v>365</v>
      </c>
      <c r="E19" s="48">
        <v>0</v>
      </c>
      <c r="F19" s="48">
        <v>0</v>
      </c>
      <c r="G19" s="35">
        <v>0</v>
      </c>
      <c r="H19" s="13">
        <v>0</v>
      </c>
      <c r="I19" s="13">
        <v>0</v>
      </c>
      <c r="J19" s="13">
        <v>0</v>
      </c>
      <c r="K19" s="39">
        <v>0</v>
      </c>
      <c r="L19" s="39">
        <v>0</v>
      </c>
      <c r="M19" s="39">
        <v>0</v>
      </c>
      <c r="N19" s="35">
        <v>0</v>
      </c>
      <c r="O19" s="28">
        <f t="shared" si="2"/>
        <v>0</v>
      </c>
      <c r="P19" s="7"/>
      <c r="Q19" s="7"/>
      <c r="R19" s="7"/>
      <c r="S19" s="7"/>
      <c r="T19" s="7"/>
      <c r="U19" s="7"/>
      <c r="V19" s="7"/>
      <c r="W19" s="7"/>
      <c r="X19" s="7"/>
      <c r="Y19" s="7"/>
      <c r="Z19" s="7"/>
      <c r="AA19" s="7"/>
      <c r="AB19" s="7"/>
    </row>
    <row r="20" spans="1:28" s="15" customFormat="1" ht="76.5">
      <c r="A20" s="21">
        <v>2</v>
      </c>
      <c r="B20" s="21" t="s">
        <v>379</v>
      </c>
      <c r="C20" s="16" t="s">
        <v>26</v>
      </c>
      <c r="D20" s="82" t="s">
        <v>366</v>
      </c>
      <c r="E20" s="86">
        <v>35000</v>
      </c>
      <c r="F20" s="48"/>
      <c r="G20" s="35"/>
      <c r="H20" s="13"/>
      <c r="I20" s="13"/>
      <c r="J20" s="13"/>
      <c r="K20" s="39"/>
      <c r="L20" s="39"/>
      <c r="M20" s="39"/>
      <c r="N20" s="35"/>
      <c r="O20" s="28">
        <f t="shared" si="2"/>
        <v>35000</v>
      </c>
      <c r="P20" s="7"/>
      <c r="Q20" s="7"/>
      <c r="R20" s="7"/>
      <c r="S20" s="7"/>
      <c r="T20" s="7"/>
      <c r="U20" s="7"/>
      <c r="V20" s="7"/>
      <c r="W20" s="7"/>
      <c r="X20" s="7"/>
      <c r="Y20" s="7"/>
      <c r="Z20" s="7"/>
      <c r="AA20" s="7"/>
      <c r="AB20" s="7"/>
    </row>
    <row r="21" spans="1:28" s="15" customFormat="1" ht="28.5" customHeight="1">
      <c r="A21" s="21">
        <v>3</v>
      </c>
      <c r="B21" s="21" t="s">
        <v>380</v>
      </c>
      <c r="C21" s="16" t="s">
        <v>26</v>
      </c>
      <c r="D21" s="82" t="s">
        <v>367</v>
      </c>
      <c r="E21" s="86">
        <v>75000</v>
      </c>
      <c r="F21" s="48">
        <v>0</v>
      </c>
      <c r="G21" s="35">
        <v>0</v>
      </c>
      <c r="H21" s="13">
        <v>0</v>
      </c>
      <c r="I21" s="13">
        <v>0</v>
      </c>
      <c r="J21" s="13">
        <v>0</v>
      </c>
      <c r="K21" s="39">
        <v>0</v>
      </c>
      <c r="L21" s="39">
        <v>0</v>
      </c>
      <c r="M21" s="39">
        <v>0</v>
      </c>
      <c r="N21" s="35">
        <v>0</v>
      </c>
      <c r="O21" s="28">
        <f t="shared" si="2"/>
        <v>75000</v>
      </c>
      <c r="P21" s="7"/>
      <c r="Q21" s="7"/>
      <c r="R21" s="7"/>
      <c r="S21" s="7"/>
      <c r="T21" s="7"/>
      <c r="U21" s="7"/>
      <c r="V21" s="7"/>
      <c r="W21" s="7"/>
      <c r="X21" s="7"/>
      <c r="Y21" s="7"/>
      <c r="Z21" s="7"/>
      <c r="AA21" s="7"/>
      <c r="AB21" s="7"/>
    </row>
    <row r="22" spans="1:28" s="15" customFormat="1" ht="38.25">
      <c r="A22" s="21">
        <v>2</v>
      </c>
      <c r="B22" s="21" t="s">
        <v>381</v>
      </c>
      <c r="C22" s="16" t="s">
        <v>26</v>
      </c>
      <c r="D22" s="82" t="s">
        <v>368</v>
      </c>
      <c r="E22" s="86">
        <v>55000</v>
      </c>
      <c r="F22" s="48"/>
      <c r="G22" s="35"/>
      <c r="H22" s="13"/>
      <c r="I22" s="13"/>
      <c r="J22" s="13"/>
      <c r="K22" s="39"/>
      <c r="L22" s="39"/>
      <c r="M22" s="39"/>
      <c r="N22" s="35"/>
      <c r="O22" s="28">
        <f t="shared" si="2"/>
        <v>55000</v>
      </c>
      <c r="P22" s="7"/>
      <c r="Q22" s="7"/>
      <c r="R22" s="7"/>
      <c r="S22" s="7"/>
      <c r="T22" s="7"/>
      <c r="U22" s="7"/>
      <c r="V22" s="7"/>
      <c r="W22" s="7"/>
      <c r="X22" s="7"/>
      <c r="Y22" s="7"/>
      <c r="Z22" s="7"/>
      <c r="AA22" s="7"/>
      <c r="AB22" s="7"/>
    </row>
    <row r="23" spans="1:28" s="15" customFormat="1" ht="26.25">
      <c r="A23" s="21">
        <v>2</v>
      </c>
      <c r="B23" s="21" t="s">
        <v>382</v>
      </c>
      <c r="C23" s="16" t="s">
        <v>26</v>
      </c>
      <c r="D23" s="82" t="s">
        <v>369</v>
      </c>
      <c r="E23" s="89">
        <v>45000</v>
      </c>
      <c r="F23" s="48">
        <v>0</v>
      </c>
      <c r="G23" s="35"/>
      <c r="H23" s="13"/>
      <c r="I23" s="13"/>
      <c r="J23" s="13"/>
      <c r="K23" s="39"/>
      <c r="L23" s="39"/>
      <c r="M23" s="39"/>
      <c r="N23" s="35"/>
      <c r="O23" s="28">
        <f t="shared" si="2"/>
        <v>45000</v>
      </c>
      <c r="P23" s="7"/>
      <c r="Q23" s="7"/>
      <c r="R23" s="7"/>
      <c r="S23" s="7"/>
      <c r="T23" s="7"/>
      <c r="U23" s="7"/>
      <c r="V23" s="7"/>
      <c r="W23" s="7"/>
      <c r="X23" s="7"/>
      <c r="Y23" s="7"/>
      <c r="Z23" s="7"/>
      <c r="AA23" s="7"/>
      <c r="AB23" s="7"/>
    </row>
    <row r="24" spans="1:28" ht="12.75">
      <c r="A24" s="57"/>
      <c r="B24" s="57"/>
      <c r="C24" s="19"/>
      <c r="D24" s="5" t="s">
        <v>8</v>
      </c>
      <c r="E24" s="46">
        <f aca="true" t="shared" si="3" ref="E24:O24">SUM(E25:E33)</f>
        <v>137357.14285714284</v>
      </c>
      <c r="F24" s="46">
        <f t="shared" si="3"/>
        <v>25000</v>
      </c>
      <c r="G24" s="46">
        <f t="shared" si="3"/>
        <v>0</v>
      </c>
      <c r="H24" s="46">
        <f t="shared" si="3"/>
        <v>0</v>
      </c>
      <c r="I24" s="46">
        <f t="shared" si="3"/>
        <v>0</v>
      </c>
      <c r="J24" s="46">
        <f t="shared" si="3"/>
        <v>0</v>
      </c>
      <c r="K24" s="46">
        <f t="shared" si="3"/>
        <v>25000</v>
      </c>
      <c r="L24" s="46">
        <f t="shared" si="3"/>
        <v>0</v>
      </c>
      <c r="M24" s="46">
        <f t="shared" si="3"/>
        <v>0</v>
      </c>
      <c r="N24" s="46">
        <f t="shared" si="3"/>
        <v>9642.857142857143</v>
      </c>
      <c r="O24" s="13">
        <f t="shared" si="3"/>
        <v>197000</v>
      </c>
      <c r="P24" s="61"/>
      <c r="Q24" s="61"/>
      <c r="R24" s="61"/>
      <c r="S24" s="61"/>
      <c r="T24" s="7"/>
      <c r="U24" s="7"/>
      <c r="V24" s="7"/>
      <c r="W24" s="7"/>
      <c r="X24" s="7"/>
      <c r="Y24" s="7"/>
      <c r="Z24" s="7"/>
      <c r="AA24" s="7"/>
      <c r="AB24" s="7"/>
    </row>
    <row r="25" spans="1:28" s="15" customFormat="1" ht="12.75">
      <c r="A25" s="21">
        <v>2</v>
      </c>
      <c r="B25" s="21" t="s">
        <v>303</v>
      </c>
      <c r="C25" s="16" t="s">
        <v>26</v>
      </c>
      <c r="D25" s="99" t="s">
        <v>293</v>
      </c>
      <c r="E25" s="86">
        <v>25000</v>
      </c>
      <c r="F25" s="85">
        <v>25000</v>
      </c>
      <c r="G25" s="37"/>
      <c r="H25" s="37"/>
      <c r="I25" s="37"/>
      <c r="J25" s="37"/>
      <c r="K25" s="85">
        <v>25000</v>
      </c>
      <c r="L25" s="37"/>
      <c r="M25" s="37"/>
      <c r="N25" s="37"/>
      <c r="O25" s="28">
        <f>SUM(E25:N25)</f>
        <v>75000</v>
      </c>
      <c r="P25" s="54"/>
      <c r="Q25" s="54"/>
      <c r="R25" s="54"/>
      <c r="S25" s="54"/>
      <c r="T25" s="54"/>
      <c r="U25" s="54"/>
      <c r="V25" s="54"/>
      <c r="W25" s="54"/>
      <c r="X25" s="54"/>
      <c r="Y25" s="54"/>
      <c r="Z25" s="54"/>
      <c r="AA25" s="54"/>
      <c r="AB25" s="54"/>
    </row>
    <row r="26" spans="1:28" s="15" customFormat="1" ht="12.75">
      <c r="A26" s="21">
        <v>2</v>
      </c>
      <c r="B26" s="21" t="s">
        <v>302</v>
      </c>
      <c r="C26" s="16" t="s">
        <v>26</v>
      </c>
      <c r="D26" s="82" t="s">
        <v>294</v>
      </c>
      <c r="E26" s="86">
        <v>17357.14285714286</v>
      </c>
      <c r="F26" s="100"/>
      <c r="G26" s="37"/>
      <c r="H26" s="37"/>
      <c r="I26" s="37"/>
      <c r="J26" s="37"/>
      <c r="K26" s="37"/>
      <c r="L26" s="37"/>
      <c r="M26" s="37"/>
      <c r="N26" s="85">
        <v>9642.857142857143</v>
      </c>
      <c r="O26" s="28">
        <f aca="true" t="shared" si="4" ref="O26:O33">SUM(E26:N26)</f>
        <v>27000</v>
      </c>
      <c r="P26" s="54"/>
      <c r="Q26" s="54"/>
      <c r="R26" s="54"/>
      <c r="S26" s="54"/>
      <c r="T26" s="54"/>
      <c r="U26" s="54"/>
      <c r="V26" s="54"/>
      <c r="W26" s="54"/>
      <c r="X26" s="54"/>
      <c r="Y26" s="54"/>
      <c r="Z26" s="54"/>
      <c r="AA26" s="54"/>
      <c r="AB26" s="54"/>
    </row>
    <row r="27" spans="1:28" s="15" customFormat="1" ht="38.25">
      <c r="A27" s="21">
        <v>2</v>
      </c>
      <c r="B27" s="21" t="s">
        <v>304</v>
      </c>
      <c r="C27" s="16" t="s">
        <v>26</v>
      </c>
      <c r="D27" s="82" t="s">
        <v>295</v>
      </c>
      <c r="E27" s="50"/>
      <c r="F27" s="100"/>
      <c r="G27" s="37"/>
      <c r="H27" s="37"/>
      <c r="I27" s="37"/>
      <c r="J27" s="37"/>
      <c r="K27" s="37"/>
      <c r="L27" s="37"/>
      <c r="M27" s="37"/>
      <c r="N27" s="37"/>
      <c r="O27" s="28">
        <f t="shared" si="4"/>
        <v>0</v>
      </c>
      <c r="P27" s="54"/>
      <c r="Q27" s="54"/>
      <c r="R27" s="54"/>
      <c r="S27" s="54"/>
      <c r="T27" s="54"/>
      <c r="U27" s="54"/>
      <c r="V27" s="54"/>
      <c r="W27" s="54"/>
      <c r="X27" s="54"/>
      <c r="Y27" s="54"/>
      <c r="Z27" s="54"/>
      <c r="AA27" s="54"/>
      <c r="AB27" s="54"/>
    </row>
    <row r="28" spans="1:28" s="15" customFormat="1" ht="38.25">
      <c r="A28" s="21">
        <v>2</v>
      </c>
      <c r="B28" s="21" t="s">
        <v>305</v>
      </c>
      <c r="C28" s="16" t="s">
        <v>26</v>
      </c>
      <c r="D28" s="82" t="s">
        <v>296</v>
      </c>
      <c r="E28" s="86">
        <v>30000.000000000004</v>
      </c>
      <c r="F28" s="100"/>
      <c r="G28" s="37"/>
      <c r="H28" s="37"/>
      <c r="I28" s="37"/>
      <c r="J28" s="37"/>
      <c r="K28" s="37"/>
      <c r="L28" s="37"/>
      <c r="M28" s="37"/>
      <c r="N28" s="37"/>
      <c r="O28" s="28">
        <f t="shared" si="4"/>
        <v>30000.000000000004</v>
      </c>
      <c r="P28" s="54"/>
      <c r="Q28" s="54"/>
      <c r="R28" s="54"/>
      <c r="S28" s="54"/>
      <c r="T28" s="54"/>
      <c r="U28" s="54"/>
      <c r="V28" s="54"/>
      <c r="W28" s="54"/>
      <c r="X28" s="54"/>
      <c r="Y28" s="54"/>
      <c r="Z28" s="54"/>
      <c r="AA28" s="54"/>
      <c r="AB28" s="54"/>
    </row>
    <row r="29" spans="1:28" s="15" customFormat="1" ht="12.75">
      <c r="A29" s="21">
        <v>2</v>
      </c>
      <c r="B29" s="21" t="s">
        <v>306</v>
      </c>
      <c r="C29" s="16" t="s">
        <v>26</v>
      </c>
      <c r="D29" s="82" t="s">
        <v>297</v>
      </c>
      <c r="E29" s="50"/>
      <c r="F29" s="50"/>
      <c r="G29" s="37"/>
      <c r="H29" s="37"/>
      <c r="I29" s="37"/>
      <c r="J29" s="37"/>
      <c r="K29" s="37"/>
      <c r="L29" s="37"/>
      <c r="M29" s="37"/>
      <c r="N29" s="37"/>
      <c r="O29" s="28">
        <f t="shared" si="4"/>
        <v>0</v>
      </c>
      <c r="P29" s="54"/>
      <c r="Q29" s="54"/>
      <c r="R29" s="54"/>
      <c r="S29" s="54"/>
      <c r="T29" s="54"/>
      <c r="U29" s="54"/>
      <c r="V29" s="54"/>
      <c r="W29" s="54"/>
      <c r="X29" s="54"/>
      <c r="Y29" s="54"/>
      <c r="Z29" s="54"/>
      <c r="AA29" s="54"/>
      <c r="AB29" s="54"/>
    </row>
    <row r="30" spans="1:28" s="15" customFormat="1" ht="38.25">
      <c r="A30" s="21">
        <v>2</v>
      </c>
      <c r="B30" s="21" t="s">
        <v>309</v>
      </c>
      <c r="C30" s="16" t="s">
        <v>26</v>
      </c>
      <c r="D30" s="82" t="s">
        <v>298</v>
      </c>
      <c r="E30" s="86">
        <v>50000</v>
      </c>
      <c r="F30" s="50"/>
      <c r="G30" s="37"/>
      <c r="H30" s="37"/>
      <c r="I30" s="37"/>
      <c r="J30" s="37"/>
      <c r="K30" s="37"/>
      <c r="L30" s="37"/>
      <c r="M30" s="37"/>
      <c r="N30" s="37"/>
      <c r="O30" s="28">
        <f t="shared" si="4"/>
        <v>50000</v>
      </c>
      <c r="P30" s="54"/>
      <c r="Q30" s="54"/>
      <c r="R30" s="54"/>
      <c r="S30" s="54"/>
      <c r="T30" s="54"/>
      <c r="U30" s="54"/>
      <c r="V30" s="54"/>
      <c r="W30" s="54"/>
      <c r="X30" s="54"/>
      <c r="Y30" s="54"/>
      <c r="Z30" s="54"/>
      <c r="AA30" s="54"/>
      <c r="AB30" s="54"/>
    </row>
    <row r="31" spans="1:28" s="15" customFormat="1" ht="38.25">
      <c r="A31" s="21">
        <v>2</v>
      </c>
      <c r="B31" s="21" t="s">
        <v>308</v>
      </c>
      <c r="C31" s="16" t="s">
        <v>26</v>
      </c>
      <c r="D31" s="82" t="s">
        <v>299</v>
      </c>
      <c r="E31" s="86">
        <v>10000</v>
      </c>
      <c r="F31" s="50"/>
      <c r="G31" s="37"/>
      <c r="H31" s="37"/>
      <c r="I31" s="37"/>
      <c r="J31" s="37"/>
      <c r="K31" s="37"/>
      <c r="L31" s="37"/>
      <c r="M31" s="37"/>
      <c r="N31" s="37"/>
      <c r="O31" s="28">
        <f t="shared" si="4"/>
        <v>10000</v>
      </c>
      <c r="P31" s="54"/>
      <c r="Q31" s="54"/>
      <c r="R31" s="54"/>
      <c r="S31" s="54"/>
      <c r="T31" s="54"/>
      <c r="U31" s="54"/>
      <c r="V31" s="54"/>
      <c r="W31" s="54"/>
      <c r="X31" s="54"/>
      <c r="Y31" s="54"/>
      <c r="Z31" s="54"/>
      <c r="AA31" s="54"/>
      <c r="AB31" s="54"/>
    </row>
    <row r="32" spans="1:28" s="15" customFormat="1" ht="76.5">
      <c r="A32" s="21">
        <v>2</v>
      </c>
      <c r="B32" s="21" t="s">
        <v>310</v>
      </c>
      <c r="C32" s="16" t="s">
        <v>26</v>
      </c>
      <c r="D32" s="82" t="s">
        <v>300</v>
      </c>
      <c r="E32" s="86">
        <v>5000</v>
      </c>
      <c r="F32" s="50"/>
      <c r="G32" s="37"/>
      <c r="H32" s="37"/>
      <c r="I32" s="37"/>
      <c r="J32" s="37"/>
      <c r="K32" s="37"/>
      <c r="L32" s="37"/>
      <c r="M32" s="37"/>
      <c r="N32" s="37"/>
      <c r="O32" s="28">
        <f t="shared" si="4"/>
        <v>5000</v>
      </c>
      <c r="P32" s="54"/>
      <c r="Q32" s="54"/>
      <c r="R32" s="54"/>
      <c r="S32" s="54"/>
      <c r="T32" s="54"/>
      <c r="U32" s="54"/>
      <c r="V32" s="54"/>
      <c r="W32" s="54"/>
      <c r="X32" s="54"/>
      <c r="Y32" s="54"/>
      <c r="Z32" s="54"/>
      <c r="AA32" s="54"/>
      <c r="AB32" s="54"/>
    </row>
    <row r="33" spans="1:28" s="15" customFormat="1" ht="24" customHeight="1">
      <c r="A33" s="21">
        <v>2</v>
      </c>
      <c r="B33" s="21" t="s">
        <v>311</v>
      </c>
      <c r="C33" s="16" t="s">
        <v>26</v>
      </c>
      <c r="D33" s="82" t="s">
        <v>301</v>
      </c>
      <c r="E33" s="50">
        <v>0</v>
      </c>
      <c r="F33" s="50">
        <v>0</v>
      </c>
      <c r="G33" s="37"/>
      <c r="H33" s="37"/>
      <c r="I33" s="37"/>
      <c r="J33" s="37"/>
      <c r="K33" s="37"/>
      <c r="L33" s="37"/>
      <c r="M33" s="37"/>
      <c r="N33" s="37"/>
      <c r="O33" s="28">
        <f t="shared" si="4"/>
        <v>0</v>
      </c>
      <c r="P33" s="54"/>
      <c r="Q33" s="54"/>
      <c r="R33" s="54"/>
      <c r="S33" s="54"/>
      <c r="T33" s="54"/>
      <c r="U33" s="54"/>
      <c r="V33" s="54"/>
      <c r="W33" s="54"/>
      <c r="X33" s="54"/>
      <c r="Y33" s="54"/>
      <c r="Z33" s="54"/>
      <c r="AA33" s="54"/>
      <c r="AB33" s="54"/>
    </row>
    <row r="34" spans="1:28" ht="12" customHeight="1">
      <c r="A34" s="57"/>
      <c r="B34" s="57"/>
      <c r="C34" s="19"/>
      <c r="D34" s="5" t="s">
        <v>481</v>
      </c>
      <c r="E34" s="46">
        <f>E35+E36+E37+E38</f>
        <v>72500</v>
      </c>
      <c r="F34" s="46">
        <f aca="true" t="shared" si="5" ref="F34:O34">F35+F36+F37+F38</f>
        <v>7500</v>
      </c>
      <c r="G34" s="46">
        <f t="shared" si="5"/>
        <v>0</v>
      </c>
      <c r="H34" s="46">
        <f t="shared" si="5"/>
        <v>0</v>
      </c>
      <c r="I34" s="46">
        <f t="shared" si="5"/>
        <v>0</v>
      </c>
      <c r="J34" s="46">
        <f t="shared" si="5"/>
        <v>0</v>
      </c>
      <c r="K34" s="46">
        <f t="shared" si="5"/>
        <v>37500</v>
      </c>
      <c r="L34" s="46">
        <f t="shared" si="5"/>
        <v>37500</v>
      </c>
      <c r="M34" s="46">
        <f t="shared" si="5"/>
        <v>0</v>
      </c>
      <c r="N34" s="46">
        <f t="shared" si="5"/>
        <v>0</v>
      </c>
      <c r="O34" s="46">
        <f t="shared" si="5"/>
        <v>155000</v>
      </c>
      <c r="P34" s="61"/>
      <c r="Q34" s="61"/>
      <c r="R34" s="61"/>
      <c r="S34" s="61"/>
      <c r="T34" s="7"/>
      <c r="U34" s="7"/>
      <c r="V34" s="7"/>
      <c r="W34" s="7"/>
      <c r="X34" s="7"/>
      <c r="Y34" s="7"/>
      <c r="Z34" s="7"/>
      <c r="AA34" s="7"/>
      <c r="AB34" s="7"/>
    </row>
    <row r="35" spans="1:28" ht="48.75" customHeight="1">
      <c r="A35" s="57">
        <v>2</v>
      </c>
      <c r="B35" s="57" t="s">
        <v>540</v>
      </c>
      <c r="C35" s="16" t="s">
        <v>26</v>
      </c>
      <c r="D35" s="82" t="s">
        <v>482</v>
      </c>
      <c r="E35" s="86">
        <v>25000</v>
      </c>
      <c r="F35" s="86">
        <v>0</v>
      </c>
      <c r="G35" s="91"/>
      <c r="H35" s="91"/>
      <c r="I35" s="91"/>
      <c r="J35" s="91"/>
      <c r="K35" s="91"/>
      <c r="L35" s="91"/>
      <c r="M35" s="91"/>
      <c r="N35" s="91"/>
      <c r="O35" s="113">
        <f>SUM(E35:N35)</f>
        <v>25000</v>
      </c>
      <c r="P35" s="61"/>
      <c r="Q35" s="61"/>
      <c r="R35" s="61"/>
      <c r="S35" s="61"/>
      <c r="T35" s="7"/>
      <c r="U35" s="7"/>
      <c r="V35" s="7"/>
      <c r="W35" s="7"/>
      <c r="X35" s="7"/>
      <c r="Y35" s="7"/>
      <c r="Z35" s="7"/>
      <c r="AA35" s="7"/>
      <c r="AB35" s="7"/>
    </row>
    <row r="36" spans="1:28" s="15" customFormat="1" ht="30" customHeight="1">
      <c r="A36" s="57">
        <v>2</v>
      </c>
      <c r="B36" s="57" t="s">
        <v>541</v>
      </c>
      <c r="C36" s="16" t="s">
        <v>26</v>
      </c>
      <c r="D36" s="82" t="s">
        <v>483</v>
      </c>
      <c r="E36" s="86">
        <v>25000</v>
      </c>
      <c r="F36" s="86">
        <v>0</v>
      </c>
      <c r="G36" s="36"/>
      <c r="H36" s="39"/>
      <c r="I36" s="39"/>
      <c r="J36" s="39"/>
      <c r="K36" s="86">
        <v>37500</v>
      </c>
      <c r="L36" s="86">
        <v>37500</v>
      </c>
      <c r="M36" s="39"/>
      <c r="N36" s="25"/>
      <c r="O36" s="113">
        <f>SUM(E36:N36)</f>
        <v>100000</v>
      </c>
      <c r="P36" s="54"/>
      <c r="Q36" s="54"/>
      <c r="R36" s="54"/>
      <c r="S36" s="54"/>
      <c r="T36" s="54"/>
      <c r="U36" s="54"/>
      <c r="V36" s="54"/>
      <c r="W36" s="54"/>
      <c r="X36" s="54"/>
      <c r="Y36" s="54"/>
      <c r="Z36" s="54"/>
      <c r="AA36" s="54"/>
      <c r="AB36" s="54"/>
    </row>
    <row r="37" spans="1:28" s="15" customFormat="1" ht="38.25">
      <c r="A37" s="57">
        <v>2</v>
      </c>
      <c r="B37" s="57" t="s">
        <v>542</v>
      </c>
      <c r="C37" s="16" t="s">
        <v>26</v>
      </c>
      <c r="D37" s="82" t="s">
        <v>484</v>
      </c>
      <c r="E37" s="86">
        <v>15000</v>
      </c>
      <c r="F37" s="86">
        <v>0</v>
      </c>
      <c r="G37" s="36"/>
      <c r="H37" s="39"/>
      <c r="I37" s="39"/>
      <c r="J37" s="39"/>
      <c r="K37" s="39"/>
      <c r="L37" s="39"/>
      <c r="M37" s="39"/>
      <c r="N37" s="25"/>
      <c r="O37" s="113">
        <f>SUM(E37:N37)</f>
        <v>15000</v>
      </c>
      <c r="P37" s="54"/>
      <c r="Q37" s="54"/>
      <c r="R37" s="54"/>
      <c r="S37" s="54"/>
      <c r="T37" s="54"/>
      <c r="U37" s="54"/>
      <c r="V37" s="54"/>
      <c r="W37" s="54"/>
      <c r="X37" s="54"/>
      <c r="Y37" s="54"/>
      <c r="Z37" s="54"/>
      <c r="AA37" s="54"/>
      <c r="AB37" s="54"/>
    </row>
    <row r="38" spans="1:28" s="15" customFormat="1" ht="77.25">
      <c r="A38" s="57">
        <v>2</v>
      </c>
      <c r="B38" s="57" t="s">
        <v>543</v>
      </c>
      <c r="C38" s="16" t="s">
        <v>26</v>
      </c>
      <c r="D38" s="82" t="s">
        <v>485</v>
      </c>
      <c r="E38" s="89">
        <v>7500</v>
      </c>
      <c r="F38" s="89">
        <v>7500</v>
      </c>
      <c r="G38" s="36"/>
      <c r="H38" s="39"/>
      <c r="I38" s="39"/>
      <c r="J38" s="39"/>
      <c r="K38" s="39"/>
      <c r="L38" s="39"/>
      <c r="M38" s="39"/>
      <c r="N38" s="25"/>
      <c r="O38" s="113">
        <f>SUM(E38:N38)</f>
        <v>15000</v>
      </c>
      <c r="P38" s="54"/>
      <c r="Q38" s="54"/>
      <c r="R38" s="54"/>
      <c r="S38" s="54"/>
      <c r="T38" s="54"/>
      <c r="U38" s="54"/>
      <c r="V38" s="54"/>
      <c r="W38" s="54"/>
      <c r="X38" s="54"/>
      <c r="Y38" s="54"/>
      <c r="Z38" s="54"/>
      <c r="AA38" s="54"/>
      <c r="AB38" s="54"/>
    </row>
    <row r="39" spans="3:28" ht="11.25">
      <c r="C39" s="54"/>
      <c r="D39" s="53"/>
      <c r="E39" s="53"/>
      <c r="F39" s="58"/>
      <c r="G39" s="58"/>
      <c r="H39" s="54"/>
      <c r="I39" s="54"/>
      <c r="J39" s="54"/>
      <c r="K39" s="54"/>
      <c r="L39" s="54"/>
      <c r="M39" s="54"/>
      <c r="N39" s="54"/>
      <c r="O39" s="54"/>
      <c r="P39" s="63"/>
      <c r="Q39" s="63"/>
      <c r="R39" s="63"/>
      <c r="S39" s="63"/>
      <c r="T39" s="54"/>
      <c r="U39" s="54"/>
      <c r="V39" s="54"/>
      <c r="W39" s="54"/>
      <c r="X39" s="54"/>
      <c r="Y39" s="54"/>
      <c r="Z39" s="54"/>
      <c r="AA39" s="54"/>
      <c r="AB39" s="54"/>
    </row>
    <row r="40" spans="3:28" ht="11.25">
      <c r="C40" s="54"/>
      <c r="D40" s="53"/>
      <c r="E40" s="53"/>
      <c r="F40" s="58"/>
      <c r="G40" s="58"/>
      <c r="H40" s="54"/>
      <c r="I40" s="54"/>
      <c r="J40" s="54"/>
      <c r="K40" s="54"/>
      <c r="L40" s="54"/>
      <c r="M40" s="54"/>
      <c r="N40" s="54"/>
      <c r="O40" s="54"/>
      <c r="P40" s="54"/>
      <c r="Q40" s="54"/>
      <c r="R40" s="54"/>
      <c r="S40" s="54"/>
      <c r="T40" s="54"/>
      <c r="U40" s="54"/>
      <c r="V40" s="54"/>
      <c r="W40" s="54"/>
      <c r="X40" s="54"/>
      <c r="Y40" s="54"/>
      <c r="Z40" s="54"/>
      <c r="AA40" s="54"/>
      <c r="AB40" s="54"/>
    </row>
    <row r="41" spans="1:28" ht="11.25">
      <c r="A41" s="15"/>
      <c r="B41" s="15"/>
      <c r="C41" s="52"/>
      <c r="D41" s="53"/>
      <c r="E41" s="53"/>
      <c r="F41" s="58"/>
      <c r="G41" s="58"/>
      <c r="H41" s="54"/>
      <c r="I41" s="54"/>
      <c r="J41" s="54"/>
      <c r="K41" s="54"/>
      <c r="L41" s="54"/>
      <c r="M41" s="54"/>
      <c r="N41" s="54"/>
      <c r="O41" s="54"/>
      <c r="P41" s="54"/>
      <c r="Q41" s="54"/>
      <c r="R41" s="54"/>
      <c r="S41" s="54"/>
      <c r="T41" s="54"/>
      <c r="U41" s="54"/>
      <c r="V41" s="54"/>
      <c r="W41" s="54"/>
      <c r="X41" s="54"/>
      <c r="Y41" s="54"/>
      <c r="Z41" s="54"/>
      <c r="AA41" s="54"/>
      <c r="AB41" s="54"/>
    </row>
    <row r="42" spans="1:28" ht="11.25">
      <c r="A42" s="15"/>
      <c r="B42" s="26"/>
      <c r="C42" s="54"/>
      <c r="D42" s="53"/>
      <c r="E42" s="53"/>
      <c r="F42" s="58"/>
      <c r="G42" s="58"/>
      <c r="H42" s="54"/>
      <c r="I42" s="54"/>
      <c r="J42" s="54"/>
      <c r="K42" s="54"/>
      <c r="L42" s="54"/>
      <c r="M42" s="54"/>
      <c r="N42" s="54"/>
      <c r="O42" s="54"/>
      <c r="P42" s="54"/>
      <c r="Q42" s="54"/>
      <c r="R42" s="54"/>
      <c r="S42" s="54"/>
      <c r="T42" s="54"/>
      <c r="U42" s="54"/>
      <c r="V42" s="54"/>
      <c r="W42" s="54"/>
      <c r="X42" s="54"/>
      <c r="Y42" s="54"/>
      <c r="Z42" s="54"/>
      <c r="AA42" s="54"/>
      <c r="AB42" s="54"/>
    </row>
    <row r="43" spans="1:28" ht="11.25">
      <c r="A43" s="15"/>
      <c r="B43" s="15"/>
      <c r="C43" s="54"/>
      <c r="D43" s="53"/>
      <c r="E43" s="53"/>
      <c r="F43" s="58"/>
      <c r="G43" s="58"/>
      <c r="H43" s="54"/>
      <c r="I43" s="54"/>
      <c r="J43" s="54"/>
      <c r="K43" s="54"/>
      <c r="L43" s="54"/>
      <c r="M43" s="54"/>
      <c r="N43" s="54"/>
      <c r="O43" s="54"/>
      <c r="P43" s="54"/>
      <c r="Q43" s="54"/>
      <c r="R43" s="54"/>
      <c r="S43" s="54"/>
      <c r="T43" s="54"/>
      <c r="U43" s="54"/>
      <c r="V43" s="54"/>
      <c r="W43" s="54"/>
      <c r="X43" s="54"/>
      <c r="Y43" s="54"/>
      <c r="Z43" s="54"/>
      <c r="AA43" s="54"/>
      <c r="AB43" s="54"/>
    </row>
    <row r="44" spans="1:28" ht="11.25">
      <c r="A44" s="15"/>
      <c r="B44" s="15"/>
      <c r="C44" s="54"/>
      <c r="D44" s="53"/>
      <c r="E44" s="53"/>
      <c r="F44" s="58"/>
      <c r="G44" s="58"/>
      <c r="H44" s="54"/>
      <c r="I44" s="54"/>
      <c r="J44" s="54"/>
      <c r="K44" s="54"/>
      <c r="L44" s="54"/>
      <c r="M44" s="54"/>
      <c r="N44" s="54"/>
      <c r="O44" s="54"/>
      <c r="P44" s="54"/>
      <c r="Q44" s="54"/>
      <c r="R44" s="54"/>
      <c r="S44" s="54"/>
      <c r="T44" s="54"/>
      <c r="U44" s="54"/>
      <c r="V44" s="54"/>
      <c r="W44" s="54"/>
      <c r="X44" s="54"/>
      <c r="Y44" s="54"/>
      <c r="Z44" s="54"/>
      <c r="AA44" s="54"/>
      <c r="AB44" s="54"/>
    </row>
    <row r="45" spans="1:28" ht="11.25">
      <c r="A45" s="15"/>
      <c r="B45" s="15"/>
      <c r="C45" s="54"/>
      <c r="D45" s="53"/>
      <c r="E45" s="53"/>
      <c r="F45" s="58"/>
      <c r="G45" s="58"/>
      <c r="H45" s="54"/>
      <c r="I45" s="54"/>
      <c r="J45" s="54"/>
      <c r="K45" s="54"/>
      <c r="L45" s="54"/>
      <c r="M45" s="54"/>
      <c r="N45" s="54"/>
      <c r="O45" s="58"/>
      <c r="P45" s="54"/>
      <c r="Q45" s="54"/>
      <c r="R45" s="54"/>
      <c r="S45" s="54"/>
      <c r="T45" s="54"/>
      <c r="U45" s="54"/>
      <c r="V45" s="54"/>
      <c r="W45" s="54"/>
      <c r="X45" s="54"/>
      <c r="Y45" s="54"/>
      <c r="Z45" s="54"/>
      <c r="AA45" s="54"/>
      <c r="AB45" s="54"/>
    </row>
    <row r="46" spans="1:28" ht="11.25">
      <c r="A46" s="15"/>
      <c r="B46" s="15"/>
      <c r="C46" s="54"/>
      <c r="D46" s="53"/>
      <c r="E46" s="53"/>
      <c r="F46" s="58"/>
      <c r="G46" s="58"/>
      <c r="H46" s="54"/>
      <c r="I46" s="54"/>
      <c r="J46" s="54"/>
      <c r="K46" s="54"/>
      <c r="L46" s="54"/>
      <c r="M46" s="54"/>
      <c r="N46" s="54"/>
      <c r="O46" s="54"/>
      <c r="P46" s="54"/>
      <c r="Q46" s="54"/>
      <c r="R46" s="54"/>
      <c r="S46" s="54"/>
      <c r="T46" s="54"/>
      <c r="U46" s="54"/>
      <c r="V46" s="54"/>
      <c r="W46" s="54"/>
      <c r="X46" s="54"/>
      <c r="Y46" s="54"/>
      <c r="Z46" s="54"/>
      <c r="AA46" s="54"/>
      <c r="AB46" s="54"/>
    </row>
    <row r="47" spans="1:28" ht="11.25">
      <c r="A47" s="15"/>
      <c r="B47" s="15"/>
      <c r="C47" s="54"/>
      <c r="D47" s="53"/>
      <c r="E47" s="53"/>
      <c r="F47" s="58"/>
      <c r="G47" s="58"/>
      <c r="H47" s="54"/>
      <c r="I47" s="54"/>
      <c r="J47" s="54"/>
      <c r="K47" s="54"/>
      <c r="L47" s="54"/>
      <c r="M47" s="54"/>
      <c r="N47" s="54"/>
      <c r="O47" s="54"/>
      <c r="P47" s="54"/>
      <c r="Q47" s="54"/>
      <c r="R47" s="54"/>
      <c r="S47" s="54"/>
      <c r="T47" s="54"/>
      <c r="U47" s="54"/>
      <c r="V47" s="54"/>
      <c r="W47" s="54"/>
      <c r="X47" s="54"/>
      <c r="Y47" s="54"/>
      <c r="Z47" s="54"/>
      <c r="AA47" s="54"/>
      <c r="AB47" s="54"/>
    </row>
    <row r="48" spans="1:28" ht="11.25">
      <c r="A48" s="15"/>
      <c r="B48" s="15"/>
      <c r="C48" s="54"/>
      <c r="D48" s="53"/>
      <c r="E48" s="53"/>
      <c r="F48" s="58"/>
      <c r="G48" s="58"/>
      <c r="H48" s="54"/>
      <c r="I48" s="54"/>
      <c r="J48" s="54"/>
      <c r="K48" s="54"/>
      <c r="L48" s="54"/>
      <c r="M48" s="54"/>
      <c r="N48" s="54"/>
      <c r="O48" s="54"/>
      <c r="P48" s="54"/>
      <c r="Q48" s="54"/>
      <c r="R48" s="54"/>
      <c r="S48" s="54"/>
      <c r="T48" s="54"/>
      <c r="U48" s="54"/>
      <c r="V48" s="54"/>
      <c r="W48" s="54"/>
      <c r="X48" s="54"/>
      <c r="Y48" s="54"/>
      <c r="Z48" s="54"/>
      <c r="AA48" s="54"/>
      <c r="AB48" s="54"/>
    </row>
    <row r="49" spans="1:28" ht="11.25">
      <c r="A49" s="15"/>
      <c r="B49" s="15"/>
      <c r="C49" s="54"/>
      <c r="D49" s="53"/>
      <c r="E49" s="53"/>
      <c r="F49" s="58"/>
      <c r="G49" s="58"/>
      <c r="H49" s="54"/>
      <c r="I49" s="54"/>
      <c r="J49" s="54"/>
      <c r="K49" s="54"/>
      <c r="L49" s="54"/>
      <c r="M49" s="54"/>
      <c r="N49" s="54"/>
      <c r="O49" s="54"/>
      <c r="P49" s="54"/>
      <c r="Q49" s="54"/>
      <c r="R49" s="54"/>
      <c r="S49" s="54"/>
      <c r="T49" s="54"/>
      <c r="U49" s="54"/>
      <c r="V49" s="54"/>
      <c r="W49" s="54"/>
      <c r="X49" s="54"/>
      <c r="Y49" s="54"/>
      <c r="Z49" s="54"/>
      <c r="AA49" s="54"/>
      <c r="AB49" s="54"/>
    </row>
    <row r="50" spans="1:28" ht="11.25">
      <c r="A50" s="15"/>
      <c r="B50" s="15"/>
      <c r="C50" s="54"/>
      <c r="D50" s="53"/>
      <c r="E50" s="53"/>
      <c r="H50" s="54"/>
      <c r="I50" s="54"/>
      <c r="J50" s="54"/>
      <c r="K50" s="54"/>
      <c r="L50" s="54"/>
      <c r="M50" s="54"/>
      <c r="N50" s="54"/>
      <c r="O50" s="54"/>
      <c r="P50" s="54"/>
      <c r="Q50" s="54"/>
      <c r="R50" s="54"/>
      <c r="S50" s="54"/>
      <c r="T50" s="54"/>
      <c r="U50" s="54"/>
      <c r="V50" s="54"/>
      <c r="W50" s="54"/>
      <c r="X50" s="54"/>
      <c r="Y50" s="54"/>
      <c r="Z50" s="54"/>
      <c r="AA50" s="54"/>
      <c r="AB50" s="54"/>
    </row>
    <row r="51" spans="3:28" ht="11.25">
      <c r="C51" s="54"/>
      <c r="D51" s="53"/>
      <c r="E51" s="53"/>
      <c r="H51" s="54"/>
      <c r="I51" s="54"/>
      <c r="J51" s="54"/>
      <c r="K51" s="54"/>
      <c r="L51" s="54"/>
      <c r="M51" s="54"/>
      <c r="N51" s="54"/>
      <c r="O51" s="54"/>
      <c r="P51" s="54"/>
      <c r="Q51" s="54"/>
      <c r="R51" s="54"/>
      <c r="S51" s="54"/>
      <c r="T51" s="54"/>
      <c r="U51" s="54"/>
      <c r="V51" s="54"/>
      <c r="W51" s="54"/>
      <c r="X51" s="54"/>
      <c r="Y51" s="54"/>
      <c r="Z51" s="54"/>
      <c r="AA51" s="54"/>
      <c r="AB51" s="54"/>
    </row>
    <row r="52" spans="3:28" ht="11.25">
      <c r="C52" s="54"/>
      <c r="D52" s="53"/>
      <c r="E52" s="53"/>
      <c r="F52" s="58"/>
      <c r="G52" s="58"/>
      <c r="H52" s="54"/>
      <c r="I52" s="54"/>
      <c r="J52" s="54"/>
      <c r="K52" s="54"/>
      <c r="L52" s="54"/>
      <c r="M52" s="54"/>
      <c r="N52" s="54"/>
      <c r="O52" s="54"/>
      <c r="P52" s="54"/>
      <c r="Q52" s="54"/>
      <c r="R52" s="54"/>
      <c r="S52" s="54"/>
      <c r="T52" s="54"/>
      <c r="U52" s="54"/>
      <c r="V52" s="54"/>
      <c r="W52" s="54"/>
      <c r="X52" s="54"/>
      <c r="Y52" s="54"/>
      <c r="Z52" s="54"/>
      <c r="AA52" s="54"/>
      <c r="AB52" s="54"/>
    </row>
    <row r="53" spans="3:15" ht="11.25">
      <c r="C53" s="15"/>
      <c r="O53" s="45"/>
    </row>
    <row r="54" ht="11.25">
      <c r="C54" s="15"/>
    </row>
    <row r="55" ht="11.25">
      <c r="C55" s="15"/>
    </row>
    <row r="56" ht="11.25">
      <c r="C56" s="15"/>
    </row>
    <row r="57" ht="11.25">
      <c r="C57" s="15"/>
    </row>
    <row r="58" ht="11.25">
      <c r="C58" s="15"/>
    </row>
    <row r="59" ht="11.25">
      <c r="C59" s="15"/>
    </row>
    <row r="60" ht="11.25">
      <c r="C60" s="15"/>
    </row>
    <row r="61" ht="11.25">
      <c r="C61" s="15"/>
    </row>
    <row r="62" ht="11.25">
      <c r="C62" s="15"/>
    </row>
    <row r="63" ht="11.25">
      <c r="C63" s="15"/>
    </row>
    <row r="64" ht="11.25">
      <c r="C64" s="15"/>
    </row>
    <row r="65" ht="11.25">
      <c r="C65" s="1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sheetData>
  <sheetProtection/>
  <mergeCells count="19">
    <mergeCell ref="A2:N2"/>
    <mergeCell ref="A3:N3"/>
    <mergeCell ref="J7:J8"/>
    <mergeCell ref="A4:N4"/>
    <mergeCell ref="N7:N8"/>
    <mergeCell ref="A7:A8"/>
    <mergeCell ref="B7:B8"/>
    <mergeCell ref="C7:C8"/>
    <mergeCell ref="G7:G8"/>
    <mergeCell ref="L7:L8"/>
    <mergeCell ref="O7:O8"/>
    <mergeCell ref="A9:C9"/>
    <mergeCell ref="K7:K8"/>
    <mergeCell ref="F7:F8"/>
    <mergeCell ref="H7:H8"/>
    <mergeCell ref="D7:D8"/>
    <mergeCell ref="E7:E8"/>
    <mergeCell ref="I7:I8"/>
    <mergeCell ref="M7:M8"/>
  </mergeCells>
  <printOptions horizontalCentered="1"/>
  <pageMargins left="0.3937007874015748" right="0.3937007874015748" top="0.5905511811023623" bottom="0.5905511811023623" header="0" footer="0"/>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2:AB151"/>
  <sheetViews>
    <sheetView zoomScale="71" zoomScaleNormal="71" zoomScalePageLayoutView="0" workbookViewId="0" topLeftCell="A1">
      <pane ySplit="8" topLeftCell="A9" activePane="bottomLeft" state="frozen"/>
      <selection pane="topLeft" activeCell="A1" sqref="A1"/>
      <selection pane="bottomLeft" activeCell="A1" sqref="A1"/>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0039062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19.140625" style="1" bestFit="1" customWidth="1"/>
    <col min="16" max="16384" width="11.57421875" style="1" customWidth="1"/>
  </cols>
  <sheetData>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40" t="s">
        <v>70</v>
      </c>
      <c r="F7" s="140" t="s">
        <v>71</v>
      </c>
      <c r="G7" s="140" t="s">
        <v>22</v>
      </c>
      <c r="H7" s="140" t="s">
        <v>15</v>
      </c>
      <c r="I7" s="150" t="s">
        <v>220</v>
      </c>
      <c r="J7" s="140" t="s">
        <v>16</v>
      </c>
      <c r="K7" s="140" t="s">
        <v>24</v>
      </c>
      <c r="L7" s="140" t="s">
        <v>38</v>
      </c>
      <c r="M7" s="150" t="s">
        <v>218</v>
      </c>
      <c r="N7" s="150" t="s">
        <v>17</v>
      </c>
      <c r="O7" s="140" t="s">
        <v>23</v>
      </c>
      <c r="P7" s="54"/>
      <c r="Q7" s="54"/>
      <c r="R7" s="54"/>
      <c r="S7" s="54"/>
      <c r="T7" s="54"/>
      <c r="U7" s="54"/>
      <c r="V7" s="54"/>
      <c r="W7" s="54"/>
      <c r="X7" s="54"/>
      <c r="Y7" s="54"/>
      <c r="Z7" s="54"/>
      <c r="AA7" s="54"/>
      <c r="AB7" s="54"/>
    </row>
    <row r="8" spans="1:28" ht="21.75" customHeight="1">
      <c r="A8" s="148"/>
      <c r="B8" s="149"/>
      <c r="C8" s="149"/>
      <c r="D8" s="144"/>
      <c r="E8" s="141"/>
      <c r="F8" s="141"/>
      <c r="G8" s="141"/>
      <c r="H8" s="141"/>
      <c r="I8" s="151"/>
      <c r="J8" s="140"/>
      <c r="K8" s="140"/>
      <c r="L8" s="136"/>
      <c r="M8" s="151"/>
      <c r="N8" s="151"/>
      <c r="O8" s="140"/>
      <c r="P8" s="54"/>
      <c r="Q8" s="54"/>
      <c r="R8" s="54"/>
      <c r="S8" s="54"/>
      <c r="T8" s="54"/>
      <c r="U8" s="54"/>
      <c r="V8" s="54"/>
      <c r="W8" s="54"/>
      <c r="X8" s="54"/>
      <c r="Y8" s="54"/>
      <c r="Z8" s="54"/>
      <c r="AA8" s="54"/>
      <c r="AB8" s="54"/>
    </row>
    <row r="9" spans="1:28" ht="21.75" customHeight="1">
      <c r="A9" s="145"/>
      <c r="B9" s="145"/>
      <c r="C9" s="145"/>
      <c r="D9" s="27"/>
      <c r="E9" s="55">
        <f>E10+E33+E40+E48</f>
        <v>213164.83516483515</v>
      </c>
      <c r="F9" s="55">
        <f aca="true" t="shared" si="0" ref="F9:O9">F10+F33+F40+F48</f>
        <v>1000545.177045177</v>
      </c>
      <c r="G9" s="55">
        <f t="shared" si="0"/>
        <v>0</v>
      </c>
      <c r="H9" s="55">
        <f t="shared" si="0"/>
        <v>2040833.3333333333</v>
      </c>
      <c r="I9" s="55">
        <f t="shared" si="0"/>
        <v>0</v>
      </c>
      <c r="J9" s="55">
        <f t="shared" si="0"/>
        <v>2233091.5</v>
      </c>
      <c r="K9" s="55">
        <f t="shared" si="0"/>
        <v>2640138.888888889</v>
      </c>
      <c r="L9" s="55">
        <f t="shared" si="0"/>
        <v>1509574.1758241758</v>
      </c>
      <c r="M9" s="55">
        <f t="shared" si="0"/>
        <v>1675000</v>
      </c>
      <c r="N9" s="55">
        <f t="shared" si="0"/>
        <v>21463152.089743588</v>
      </c>
      <c r="O9" s="55">
        <f t="shared" si="0"/>
        <v>32575500</v>
      </c>
      <c r="P9" s="54"/>
      <c r="Q9" s="54"/>
      <c r="R9" s="54"/>
      <c r="S9" s="54"/>
      <c r="T9" s="54"/>
      <c r="U9" s="54"/>
      <c r="V9" s="54"/>
      <c r="W9" s="54"/>
      <c r="X9" s="54"/>
      <c r="Y9" s="54"/>
      <c r="Z9" s="54"/>
      <c r="AA9" s="54"/>
      <c r="AB9" s="54"/>
    </row>
    <row r="10" spans="1:28" ht="21.75" customHeight="1">
      <c r="A10" s="56"/>
      <c r="B10" s="8"/>
      <c r="C10" s="62"/>
      <c r="D10" s="5" t="s">
        <v>9</v>
      </c>
      <c r="E10" s="6">
        <f>E11+E12+E13+E14+E15+E16+E17+E18+E19+E20+E21+E22+E23+E24+E25+E26+E27+E28+E29+E30+E31+E32</f>
        <v>37500</v>
      </c>
      <c r="F10" s="6">
        <f aca="true" t="shared" si="1" ref="F10:O10">F11+F12+F13+F14+F15+F16+F17+F18+F19+F20+F21+F22+F23+F24+F25+F26+F27+F28+F29+F30+F31+F32</f>
        <v>12500</v>
      </c>
      <c r="G10" s="6">
        <f t="shared" si="1"/>
        <v>0</v>
      </c>
      <c r="H10" s="6">
        <f t="shared" si="1"/>
        <v>1612500</v>
      </c>
      <c r="I10" s="6">
        <f t="shared" si="1"/>
        <v>0</v>
      </c>
      <c r="J10" s="6">
        <f t="shared" si="1"/>
        <v>0</v>
      </c>
      <c r="K10" s="6">
        <f t="shared" si="1"/>
        <v>1278750</v>
      </c>
      <c r="L10" s="6">
        <f t="shared" si="1"/>
        <v>578750</v>
      </c>
      <c r="M10" s="6">
        <f t="shared" si="1"/>
        <v>1675000</v>
      </c>
      <c r="N10" s="6">
        <f t="shared" si="1"/>
        <v>162500</v>
      </c>
      <c r="O10" s="6">
        <f t="shared" si="1"/>
        <v>5357500</v>
      </c>
      <c r="P10" s="61"/>
      <c r="Q10" s="61"/>
      <c r="R10" s="61"/>
      <c r="S10" s="61"/>
      <c r="T10" s="7"/>
      <c r="U10" s="7"/>
      <c r="V10" s="7"/>
      <c r="W10" s="7"/>
      <c r="X10" s="7"/>
      <c r="Y10" s="7"/>
      <c r="Z10" s="7"/>
      <c r="AA10" s="7"/>
      <c r="AB10" s="7"/>
    </row>
    <row r="11" spans="1:28" s="15" customFormat="1" ht="12.75">
      <c r="A11" s="29">
        <v>1</v>
      </c>
      <c r="B11" s="21" t="s">
        <v>200</v>
      </c>
      <c r="C11" s="29" t="s">
        <v>28</v>
      </c>
      <c r="D11" s="82" t="s">
        <v>137</v>
      </c>
      <c r="E11" s="16">
        <v>0</v>
      </c>
      <c r="F11" s="16">
        <v>0</v>
      </c>
      <c r="G11" s="16">
        <v>0</v>
      </c>
      <c r="H11" s="85">
        <v>100000</v>
      </c>
      <c r="I11" s="16">
        <v>0</v>
      </c>
      <c r="J11" s="17">
        <v>0</v>
      </c>
      <c r="K11" s="85">
        <v>900000</v>
      </c>
      <c r="L11" s="17">
        <v>0</v>
      </c>
      <c r="M11" s="16">
        <v>0</v>
      </c>
      <c r="N11" s="16">
        <v>0</v>
      </c>
      <c r="O11" s="28">
        <f>SUM(F11:N11)</f>
        <v>1000000</v>
      </c>
      <c r="P11" s="7"/>
      <c r="Q11" s="7"/>
      <c r="R11" s="7"/>
      <c r="S11" s="7"/>
      <c r="T11" s="7"/>
      <c r="U11" s="7"/>
      <c r="V11" s="7"/>
      <c r="W11" s="7"/>
      <c r="X11" s="7"/>
      <c r="Y11" s="7"/>
      <c r="Z11" s="7"/>
      <c r="AA11" s="7"/>
      <c r="AB11" s="7"/>
    </row>
    <row r="12" spans="1:28" s="15" customFormat="1" ht="25.5">
      <c r="A12" s="29">
        <v>1</v>
      </c>
      <c r="B12" s="21" t="s">
        <v>201</v>
      </c>
      <c r="C12" s="29" t="s">
        <v>28</v>
      </c>
      <c r="D12" s="82" t="s">
        <v>138</v>
      </c>
      <c r="E12" s="16">
        <v>0</v>
      </c>
      <c r="F12" s="16">
        <v>0</v>
      </c>
      <c r="G12" s="16">
        <v>0</v>
      </c>
      <c r="H12" s="16">
        <v>0</v>
      </c>
      <c r="I12" s="16">
        <v>0</v>
      </c>
      <c r="J12" s="17">
        <v>0</v>
      </c>
      <c r="K12" s="17">
        <v>0</v>
      </c>
      <c r="L12" s="17">
        <v>0</v>
      </c>
      <c r="M12" s="16">
        <v>0</v>
      </c>
      <c r="N12" s="16">
        <v>0</v>
      </c>
      <c r="O12" s="28">
        <f>SUM(F12:N12)</f>
        <v>0</v>
      </c>
      <c r="P12" s="7"/>
      <c r="Q12" s="7"/>
      <c r="R12" s="7"/>
      <c r="S12" s="7"/>
      <c r="T12" s="7"/>
      <c r="U12" s="7"/>
      <c r="V12" s="7"/>
      <c r="W12" s="7"/>
      <c r="X12" s="7"/>
      <c r="Y12" s="7"/>
      <c r="Z12" s="7"/>
      <c r="AA12" s="7"/>
      <c r="AB12" s="7"/>
    </row>
    <row r="13" spans="1:28" s="15" customFormat="1" ht="63.75">
      <c r="A13" s="29">
        <v>1</v>
      </c>
      <c r="B13" s="21" t="s">
        <v>202</v>
      </c>
      <c r="C13" s="29" t="s">
        <v>28</v>
      </c>
      <c r="D13" s="95" t="s">
        <v>139</v>
      </c>
      <c r="E13" s="86">
        <v>25000</v>
      </c>
      <c r="F13" s="16">
        <v>0</v>
      </c>
      <c r="G13" s="16">
        <v>0</v>
      </c>
      <c r="H13" s="16">
        <v>0</v>
      </c>
      <c r="I13" s="16">
        <v>0</v>
      </c>
      <c r="J13" s="17">
        <v>0</v>
      </c>
      <c r="K13" s="86">
        <v>97500</v>
      </c>
      <c r="L13" s="86">
        <v>97500</v>
      </c>
      <c r="M13" s="16">
        <v>0</v>
      </c>
      <c r="N13" s="16">
        <v>0</v>
      </c>
      <c r="O13" s="28">
        <f>SUM(E13:N13)</f>
        <v>220000</v>
      </c>
      <c r="P13" s="7"/>
      <c r="Q13" s="7"/>
      <c r="R13" s="7"/>
      <c r="S13" s="7"/>
      <c r="T13" s="7"/>
      <c r="U13" s="7"/>
      <c r="V13" s="7"/>
      <c r="W13" s="7"/>
      <c r="X13" s="7"/>
      <c r="Y13" s="7"/>
      <c r="Z13" s="7"/>
      <c r="AA13" s="7"/>
      <c r="AB13" s="7"/>
    </row>
    <row r="14" spans="1:28" s="15" customFormat="1" ht="35.25" customHeight="1">
      <c r="A14" s="29">
        <v>1</v>
      </c>
      <c r="B14" s="21" t="s">
        <v>204</v>
      </c>
      <c r="C14" s="29"/>
      <c r="D14" s="94" t="s">
        <v>203</v>
      </c>
      <c r="E14" s="86"/>
      <c r="F14" s="16"/>
      <c r="G14" s="16"/>
      <c r="H14" s="16"/>
      <c r="I14" s="16"/>
      <c r="J14" s="17"/>
      <c r="K14" s="86"/>
      <c r="L14" s="86"/>
      <c r="M14" s="16"/>
      <c r="N14" s="16"/>
      <c r="O14" s="28">
        <f>SUM(E14:N14)</f>
        <v>0</v>
      </c>
      <c r="P14" s="7"/>
      <c r="Q14" s="7"/>
      <c r="R14" s="7"/>
      <c r="S14" s="7"/>
      <c r="T14" s="7"/>
      <c r="U14" s="7"/>
      <c r="V14" s="7"/>
      <c r="W14" s="7"/>
      <c r="X14" s="7"/>
      <c r="Y14" s="7"/>
      <c r="Z14" s="7"/>
      <c r="AA14" s="7"/>
      <c r="AB14" s="7"/>
    </row>
    <row r="15" spans="1:28" s="15" customFormat="1" ht="12.75">
      <c r="A15" s="29">
        <v>1</v>
      </c>
      <c r="B15" s="21" t="s">
        <v>205</v>
      </c>
      <c r="C15" s="29" t="s">
        <v>28</v>
      </c>
      <c r="D15" s="82" t="s">
        <v>140</v>
      </c>
      <c r="E15" s="16"/>
      <c r="F15" s="16"/>
      <c r="G15" s="16"/>
      <c r="H15" s="16"/>
      <c r="I15" s="17"/>
      <c r="J15" s="17"/>
      <c r="K15" s="40"/>
      <c r="L15" s="40"/>
      <c r="M15" s="17"/>
      <c r="N15" s="17"/>
      <c r="O15" s="28">
        <f aca="true" t="shared" si="2" ref="O15:O20">SUM(F15:N15)</f>
        <v>0</v>
      </c>
      <c r="P15" s="7"/>
      <c r="Q15" s="7"/>
      <c r="R15" s="7"/>
      <c r="S15" s="7"/>
      <c r="T15" s="7"/>
      <c r="U15" s="7"/>
      <c r="V15" s="7"/>
      <c r="W15" s="7"/>
      <c r="X15" s="7"/>
      <c r="Y15" s="7"/>
      <c r="Z15" s="7"/>
      <c r="AA15" s="7"/>
      <c r="AB15" s="7"/>
    </row>
    <row r="16" spans="1:28" s="15" customFormat="1" ht="12.75">
      <c r="A16" s="29">
        <v>1</v>
      </c>
      <c r="B16" s="21" t="s">
        <v>206</v>
      </c>
      <c r="C16" s="29" t="s">
        <v>28</v>
      </c>
      <c r="D16" s="82" t="s">
        <v>141</v>
      </c>
      <c r="E16" s="16">
        <v>0</v>
      </c>
      <c r="F16" s="16">
        <v>0</v>
      </c>
      <c r="G16" s="16">
        <v>0</v>
      </c>
      <c r="H16" s="16">
        <v>0</v>
      </c>
      <c r="I16" s="17">
        <v>0</v>
      </c>
      <c r="J16" s="17">
        <v>0</v>
      </c>
      <c r="K16" s="22">
        <v>0</v>
      </c>
      <c r="L16" s="22">
        <v>0</v>
      </c>
      <c r="M16" s="17">
        <v>0</v>
      </c>
      <c r="N16" s="17">
        <v>0</v>
      </c>
      <c r="O16" s="28">
        <f t="shared" si="2"/>
        <v>0</v>
      </c>
      <c r="P16" s="7"/>
      <c r="Q16" s="7"/>
      <c r="R16" s="7"/>
      <c r="S16" s="7"/>
      <c r="T16" s="7"/>
      <c r="U16" s="7"/>
      <c r="V16" s="7"/>
      <c r="W16" s="7"/>
      <c r="X16" s="7"/>
      <c r="Y16" s="7"/>
      <c r="Z16" s="7"/>
      <c r="AA16" s="7"/>
      <c r="AB16" s="7"/>
    </row>
    <row r="17" spans="1:28" s="15" customFormat="1" ht="12.75">
      <c r="A17" s="29">
        <v>1</v>
      </c>
      <c r="B17" s="21" t="s">
        <v>207</v>
      </c>
      <c r="C17" s="29" t="s">
        <v>28</v>
      </c>
      <c r="D17" s="82" t="s">
        <v>142</v>
      </c>
      <c r="E17" s="16"/>
      <c r="F17" s="16"/>
      <c r="G17" s="16"/>
      <c r="H17" s="85">
        <v>12500</v>
      </c>
      <c r="I17" s="17"/>
      <c r="J17" s="17"/>
      <c r="K17" s="40"/>
      <c r="L17" s="40"/>
      <c r="M17" s="17"/>
      <c r="N17" s="17"/>
      <c r="O17" s="28">
        <f t="shared" si="2"/>
        <v>12500</v>
      </c>
      <c r="P17" s="7"/>
      <c r="Q17" s="7"/>
      <c r="R17" s="7"/>
      <c r="S17" s="7"/>
      <c r="T17" s="7"/>
      <c r="U17" s="7"/>
      <c r="V17" s="7"/>
      <c r="W17" s="7"/>
      <c r="X17" s="7"/>
      <c r="Y17" s="7"/>
      <c r="Z17" s="7"/>
      <c r="AA17" s="7"/>
      <c r="AB17" s="7"/>
    </row>
    <row r="18" spans="1:28" s="15" customFormat="1" ht="36" customHeight="1">
      <c r="A18" s="29">
        <v>1</v>
      </c>
      <c r="B18" s="21" t="s">
        <v>209</v>
      </c>
      <c r="C18" s="29" t="s">
        <v>28</v>
      </c>
      <c r="D18" s="82" t="s">
        <v>208</v>
      </c>
      <c r="E18" s="16">
        <v>0</v>
      </c>
      <c r="F18" s="16">
        <v>0</v>
      </c>
      <c r="G18" s="16">
        <v>0</v>
      </c>
      <c r="H18" s="16">
        <v>0</v>
      </c>
      <c r="I18" s="16">
        <v>0</v>
      </c>
      <c r="J18" s="17">
        <v>0</v>
      </c>
      <c r="K18" s="17">
        <v>0</v>
      </c>
      <c r="L18" s="17">
        <v>0</v>
      </c>
      <c r="M18" s="16">
        <v>0</v>
      </c>
      <c r="N18" s="16">
        <v>0</v>
      </c>
      <c r="O18" s="28">
        <f t="shared" si="2"/>
        <v>0</v>
      </c>
      <c r="P18" s="7"/>
      <c r="Q18" s="7"/>
      <c r="R18" s="7"/>
      <c r="S18" s="7"/>
      <c r="T18" s="7"/>
      <c r="U18" s="7"/>
      <c r="V18" s="7"/>
      <c r="W18" s="7"/>
      <c r="X18" s="7"/>
      <c r="Y18" s="7"/>
      <c r="Z18" s="7"/>
      <c r="AA18" s="7"/>
      <c r="AB18" s="7"/>
    </row>
    <row r="19" spans="1:28" s="15" customFormat="1" ht="18" customHeight="1">
      <c r="A19" s="21">
        <v>1</v>
      </c>
      <c r="B19" s="21" t="s">
        <v>214</v>
      </c>
      <c r="C19" s="29" t="s">
        <v>219</v>
      </c>
      <c r="D19" s="82" t="s">
        <v>210</v>
      </c>
      <c r="E19" s="16">
        <v>0</v>
      </c>
      <c r="F19" s="16">
        <v>0</v>
      </c>
      <c r="G19" s="16">
        <v>0</v>
      </c>
      <c r="H19" s="16">
        <v>0</v>
      </c>
      <c r="I19" s="22">
        <v>0</v>
      </c>
      <c r="J19" s="17">
        <v>0</v>
      </c>
      <c r="K19" s="17">
        <v>0</v>
      </c>
      <c r="L19" s="17">
        <v>0</v>
      </c>
      <c r="M19" s="22">
        <v>0</v>
      </c>
      <c r="N19" s="22">
        <v>0</v>
      </c>
      <c r="O19" s="28">
        <f t="shared" si="2"/>
        <v>0</v>
      </c>
      <c r="P19" s="7"/>
      <c r="Q19" s="7"/>
      <c r="R19" s="7"/>
      <c r="S19" s="7"/>
      <c r="T19" s="7"/>
      <c r="U19" s="7"/>
      <c r="V19" s="7"/>
      <c r="W19" s="7"/>
      <c r="X19" s="7"/>
      <c r="Y19" s="7"/>
      <c r="Z19" s="7"/>
      <c r="AA19" s="7"/>
      <c r="AB19" s="7"/>
    </row>
    <row r="20" spans="1:28" s="15" customFormat="1" ht="63.75">
      <c r="A20" s="29">
        <v>1</v>
      </c>
      <c r="B20" s="21" t="s">
        <v>215</v>
      </c>
      <c r="C20" s="29" t="s">
        <v>219</v>
      </c>
      <c r="D20" s="82" t="s">
        <v>211</v>
      </c>
      <c r="E20" s="16"/>
      <c r="F20" s="16"/>
      <c r="G20" s="16"/>
      <c r="H20" s="16"/>
      <c r="I20" s="40"/>
      <c r="J20" s="17"/>
      <c r="K20" s="86">
        <v>281250</v>
      </c>
      <c r="L20" s="85">
        <v>281250</v>
      </c>
      <c r="M20" s="86">
        <v>500000</v>
      </c>
      <c r="N20" s="86">
        <v>62500</v>
      </c>
      <c r="O20" s="28">
        <f t="shared" si="2"/>
        <v>1125000</v>
      </c>
      <c r="P20" s="7"/>
      <c r="Q20" s="7"/>
      <c r="R20" s="7"/>
      <c r="S20" s="7"/>
      <c r="T20" s="7"/>
      <c r="U20" s="7"/>
      <c r="V20" s="7"/>
      <c r="W20" s="7"/>
      <c r="X20" s="7"/>
      <c r="Y20" s="7"/>
      <c r="Z20" s="7"/>
      <c r="AA20" s="7"/>
      <c r="AB20" s="7"/>
    </row>
    <row r="21" spans="1:28" s="15" customFormat="1" ht="38.25">
      <c r="A21" s="29">
        <v>1</v>
      </c>
      <c r="B21" s="21" t="s">
        <v>216</v>
      </c>
      <c r="C21" s="29" t="s">
        <v>219</v>
      </c>
      <c r="D21" s="82" t="s">
        <v>212</v>
      </c>
      <c r="E21" s="16"/>
      <c r="F21" s="16"/>
      <c r="G21" s="16"/>
      <c r="H21" s="16"/>
      <c r="I21" s="40"/>
      <c r="J21" s="17"/>
      <c r="K21" s="17"/>
      <c r="L21" s="17"/>
      <c r="M21" s="40"/>
      <c r="N21" s="40"/>
      <c r="O21" s="28"/>
      <c r="P21" s="7"/>
      <c r="Q21" s="7"/>
      <c r="R21" s="7"/>
      <c r="S21" s="7"/>
      <c r="T21" s="7"/>
      <c r="U21" s="7"/>
      <c r="V21" s="7"/>
      <c r="W21" s="7"/>
      <c r="X21" s="7"/>
      <c r="Y21" s="7"/>
      <c r="Z21" s="7"/>
      <c r="AA21" s="7"/>
      <c r="AB21" s="7"/>
    </row>
    <row r="22" spans="1:28" s="15" customFormat="1" ht="38.25">
      <c r="A22" s="29">
        <v>1</v>
      </c>
      <c r="B22" s="21" t="s">
        <v>217</v>
      </c>
      <c r="C22" s="29" t="s">
        <v>219</v>
      </c>
      <c r="D22" s="82" t="s">
        <v>213</v>
      </c>
      <c r="E22" s="86">
        <v>12500</v>
      </c>
      <c r="F22" s="86">
        <v>12500</v>
      </c>
      <c r="G22" s="16">
        <v>0</v>
      </c>
      <c r="H22" s="16">
        <v>0</v>
      </c>
      <c r="I22" s="16">
        <v>0</v>
      </c>
      <c r="J22" s="17">
        <v>0</v>
      </c>
      <c r="K22" s="17">
        <v>0</v>
      </c>
      <c r="L22" s="17">
        <v>0</v>
      </c>
      <c r="M22" s="86">
        <v>175000</v>
      </c>
      <c r="N22" s="86">
        <v>100000</v>
      </c>
      <c r="O22" s="28">
        <f aca="true" t="shared" si="3" ref="O22:O32">SUM(E22:N22)</f>
        <v>300000</v>
      </c>
      <c r="P22" s="7"/>
      <c r="Q22" s="7"/>
      <c r="R22" s="7"/>
      <c r="S22" s="7"/>
      <c r="T22" s="7"/>
      <c r="U22" s="7"/>
      <c r="V22" s="7"/>
      <c r="W22" s="7"/>
      <c r="X22" s="7"/>
      <c r="Y22" s="7"/>
      <c r="Z22" s="7"/>
      <c r="AA22" s="7"/>
      <c r="AB22" s="7"/>
    </row>
    <row r="23" spans="1:28" s="15" customFormat="1" ht="38.25">
      <c r="A23" s="29">
        <v>1</v>
      </c>
      <c r="B23" s="21" t="s">
        <v>284</v>
      </c>
      <c r="C23" s="29" t="s">
        <v>28</v>
      </c>
      <c r="D23" s="82" t="s">
        <v>274</v>
      </c>
      <c r="E23" s="86"/>
      <c r="F23" s="86"/>
      <c r="G23" s="16"/>
      <c r="H23" s="16"/>
      <c r="I23" s="16"/>
      <c r="J23" s="17"/>
      <c r="K23" s="17"/>
      <c r="L23" s="17"/>
      <c r="M23" s="86"/>
      <c r="N23" s="86"/>
      <c r="O23" s="28">
        <f t="shared" si="3"/>
        <v>0</v>
      </c>
      <c r="P23" s="7"/>
      <c r="Q23" s="7"/>
      <c r="R23" s="7"/>
      <c r="S23" s="7"/>
      <c r="T23" s="7"/>
      <c r="U23" s="7"/>
      <c r="V23" s="7"/>
      <c r="W23" s="7"/>
      <c r="X23" s="7"/>
      <c r="Y23" s="7"/>
      <c r="Z23" s="7"/>
      <c r="AA23" s="7"/>
      <c r="AB23" s="7"/>
    </row>
    <row r="24" spans="1:28" s="15" customFormat="1" ht="25.5">
      <c r="A24" s="29">
        <v>1</v>
      </c>
      <c r="B24" s="21" t="s">
        <v>285</v>
      </c>
      <c r="C24" s="29" t="s">
        <v>28</v>
      </c>
      <c r="D24" s="82" t="s">
        <v>275</v>
      </c>
      <c r="E24" s="86"/>
      <c r="F24" s="86"/>
      <c r="G24" s="16"/>
      <c r="H24" s="16"/>
      <c r="I24" s="16"/>
      <c r="J24" s="17"/>
      <c r="K24" s="17"/>
      <c r="L24" s="17"/>
      <c r="M24" s="86"/>
      <c r="N24" s="86"/>
      <c r="O24" s="28">
        <f t="shared" si="3"/>
        <v>0</v>
      </c>
      <c r="P24" s="7"/>
      <c r="Q24" s="7"/>
      <c r="R24" s="7"/>
      <c r="S24" s="7"/>
      <c r="T24" s="7"/>
      <c r="U24" s="7"/>
      <c r="V24" s="7"/>
      <c r="W24" s="7"/>
      <c r="X24" s="7"/>
      <c r="Y24" s="7"/>
      <c r="Z24" s="7"/>
      <c r="AA24" s="7"/>
      <c r="AB24" s="7"/>
    </row>
    <row r="25" spans="1:28" s="15" customFormat="1" ht="25.5">
      <c r="A25" s="29">
        <v>1</v>
      </c>
      <c r="B25" s="21" t="s">
        <v>286</v>
      </c>
      <c r="C25" s="29" t="s">
        <v>28</v>
      </c>
      <c r="D25" s="82" t="s">
        <v>276</v>
      </c>
      <c r="E25" s="86"/>
      <c r="F25" s="86"/>
      <c r="G25" s="16"/>
      <c r="H25" s="16"/>
      <c r="I25" s="16"/>
      <c r="J25" s="17"/>
      <c r="K25" s="17"/>
      <c r="L25" s="17"/>
      <c r="M25" s="86"/>
      <c r="N25" s="86"/>
      <c r="O25" s="28">
        <f t="shared" si="3"/>
        <v>0</v>
      </c>
      <c r="P25" s="7"/>
      <c r="Q25" s="7"/>
      <c r="R25" s="7"/>
      <c r="S25" s="7"/>
      <c r="T25" s="7"/>
      <c r="U25" s="7"/>
      <c r="V25" s="7"/>
      <c r="W25" s="7"/>
      <c r="X25" s="7"/>
      <c r="Y25" s="7"/>
      <c r="Z25" s="7"/>
      <c r="AA25" s="7"/>
      <c r="AB25" s="7"/>
    </row>
    <row r="26" spans="1:28" s="15" customFormat="1" ht="38.25">
      <c r="A26" s="29">
        <v>1</v>
      </c>
      <c r="B26" s="21" t="s">
        <v>287</v>
      </c>
      <c r="C26" s="29" t="s">
        <v>28</v>
      </c>
      <c r="D26" s="82" t="s">
        <v>277</v>
      </c>
      <c r="E26" s="86"/>
      <c r="F26" s="86"/>
      <c r="G26" s="16"/>
      <c r="H26" s="16"/>
      <c r="I26" s="16"/>
      <c r="J26" s="17"/>
      <c r="K26" s="17"/>
      <c r="L26" s="17"/>
      <c r="M26" s="86"/>
      <c r="N26" s="86"/>
      <c r="O26" s="28">
        <f t="shared" si="3"/>
        <v>0</v>
      </c>
      <c r="P26" s="7"/>
      <c r="Q26" s="7"/>
      <c r="R26" s="7"/>
      <c r="S26" s="7"/>
      <c r="T26" s="7"/>
      <c r="U26" s="7"/>
      <c r="V26" s="7"/>
      <c r="W26" s="7"/>
      <c r="X26" s="7"/>
      <c r="Y26" s="7"/>
      <c r="Z26" s="7"/>
      <c r="AA26" s="7"/>
      <c r="AB26" s="7"/>
    </row>
    <row r="27" spans="1:28" s="15" customFormat="1" ht="102">
      <c r="A27" s="21">
        <v>1</v>
      </c>
      <c r="B27" s="21" t="s">
        <v>289</v>
      </c>
      <c r="C27" s="29" t="s">
        <v>28</v>
      </c>
      <c r="D27" s="82" t="s">
        <v>278</v>
      </c>
      <c r="E27" s="86"/>
      <c r="F27" s="86"/>
      <c r="G27" s="16"/>
      <c r="H27" s="16"/>
      <c r="I27" s="16"/>
      <c r="J27" s="17"/>
      <c r="K27" s="17"/>
      <c r="L27" s="85">
        <v>200000</v>
      </c>
      <c r="M27" s="86"/>
      <c r="N27" s="86"/>
      <c r="O27" s="28">
        <f t="shared" si="3"/>
        <v>200000</v>
      </c>
      <c r="P27" s="7"/>
      <c r="Q27" s="7"/>
      <c r="R27" s="7"/>
      <c r="S27" s="7"/>
      <c r="T27" s="7"/>
      <c r="U27" s="7"/>
      <c r="V27" s="7"/>
      <c r="W27" s="7"/>
      <c r="X27" s="7"/>
      <c r="Y27" s="7"/>
      <c r="Z27" s="7"/>
      <c r="AA27" s="7"/>
      <c r="AB27" s="7"/>
    </row>
    <row r="28" spans="1:28" s="15" customFormat="1" ht="51">
      <c r="A28" s="29">
        <v>1</v>
      </c>
      <c r="B28" s="21" t="s">
        <v>290</v>
      </c>
      <c r="C28" s="29" t="s">
        <v>28</v>
      </c>
      <c r="D28" s="82" t="s">
        <v>279</v>
      </c>
      <c r="E28" s="86"/>
      <c r="F28" s="86"/>
      <c r="G28" s="16"/>
      <c r="H28" s="16"/>
      <c r="I28" s="16"/>
      <c r="J28" s="17"/>
      <c r="K28" s="17"/>
      <c r="L28" s="17"/>
      <c r="M28" s="86"/>
      <c r="N28" s="86"/>
      <c r="O28" s="28">
        <f t="shared" si="3"/>
        <v>0</v>
      </c>
      <c r="P28" s="7"/>
      <c r="Q28" s="7"/>
      <c r="R28" s="7"/>
      <c r="S28" s="7"/>
      <c r="T28" s="7"/>
      <c r="U28" s="7"/>
      <c r="V28" s="7"/>
      <c r="W28" s="7"/>
      <c r="X28" s="7"/>
      <c r="Y28" s="7"/>
      <c r="Z28" s="7"/>
      <c r="AA28" s="7"/>
      <c r="AB28" s="7"/>
    </row>
    <row r="29" spans="1:28" s="15" customFormat="1" ht="38.25">
      <c r="A29" s="29">
        <v>1</v>
      </c>
      <c r="B29" s="21" t="s">
        <v>291</v>
      </c>
      <c r="C29" s="29" t="s">
        <v>28</v>
      </c>
      <c r="D29" s="82" t="s">
        <v>280</v>
      </c>
      <c r="E29" s="86"/>
      <c r="F29" s="86"/>
      <c r="G29" s="16"/>
      <c r="H29" s="16"/>
      <c r="I29" s="16"/>
      <c r="J29" s="17"/>
      <c r="K29" s="17"/>
      <c r="L29" s="17"/>
      <c r="M29" s="86"/>
      <c r="N29" s="86"/>
      <c r="O29" s="28">
        <f t="shared" si="3"/>
        <v>0</v>
      </c>
      <c r="P29" s="7"/>
      <c r="Q29" s="7"/>
      <c r="R29" s="7"/>
      <c r="S29" s="7"/>
      <c r="T29" s="7"/>
      <c r="U29" s="7"/>
      <c r="V29" s="7"/>
      <c r="W29" s="7"/>
      <c r="X29" s="7"/>
      <c r="Y29" s="7"/>
      <c r="Z29" s="7"/>
      <c r="AA29" s="7"/>
      <c r="AB29" s="7"/>
    </row>
    <row r="30" spans="1:28" s="15" customFormat="1" ht="140.25">
      <c r="A30" s="29">
        <v>1</v>
      </c>
      <c r="B30" s="21" t="s">
        <v>272</v>
      </c>
      <c r="C30" s="29" t="s">
        <v>28</v>
      </c>
      <c r="D30" s="82" t="s">
        <v>281</v>
      </c>
      <c r="E30" s="86"/>
      <c r="F30" s="86"/>
      <c r="G30" s="16"/>
      <c r="H30" s="85">
        <v>1500000</v>
      </c>
      <c r="I30" s="16"/>
      <c r="J30" s="17"/>
      <c r="K30" s="17"/>
      <c r="L30" s="17"/>
      <c r="M30" s="85">
        <v>1000000</v>
      </c>
      <c r="N30" s="86"/>
      <c r="O30" s="28">
        <f t="shared" si="3"/>
        <v>2500000</v>
      </c>
      <c r="P30" s="7"/>
      <c r="Q30" s="7"/>
      <c r="R30" s="7"/>
      <c r="S30" s="7"/>
      <c r="T30" s="7"/>
      <c r="U30" s="7"/>
      <c r="V30" s="7"/>
      <c r="W30" s="7"/>
      <c r="X30" s="7"/>
      <c r="Y30" s="7"/>
      <c r="Z30" s="7"/>
      <c r="AA30" s="7"/>
      <c r="AB30" s="7"/>
    </row>
    <row r="31" spans="1:28" s="15" customFormat="1" ht="38.25">
      <c r="A31" s="29">
        <v>1</v>
      </c>
      <c r="B31" s="21" t="s">
        <v>292</v>
      </c>
      <c r="C31" s="29" t="s">
        <v>28</v>
      </c>
      <c r="D31" s="82" t="s">
        <v>282</v>
      </c>
      <c r="E31" s="86"/>
      <c r="F31" s="86"/>
      <c r="G31" s="16"/>
      <c r="H31" s="16"/>
      <c r="I31" s="16"/>
      <c r="J31" s="17"/>
      <c r="K31" s="17"/>
      <c r="L31" s="17"/>
      <c r="M31" s="86"/>
      <c r="N31" s="86"/>
      <c r="O31" s="28">
        <f t="shared" si="3"/>
        <v>0</v>
      </c>
      <c r="P31" s="7"/>
      <c r="Q31" s="7"/>
      <c r="R31" s="7"/>
      <c r="S31" s="7"/>
      <c r="T31" s="7"/>
      <c r="U31" s="7"/>
      <c r="V31" s="7"/>
      <c r="W31" s="7"/>
      <c r="X31" s="7"/>
      <c r="Y31" s="7"/>
      <c r="Z31" s="7"/>
      <c r="AA31" s="7"/>
      <c r="AB31" s="7"/>
    </row>
    <row r="32" spans="1:28" s="15" customFormat="1" ht="25.5">
      <c r="A32" s="29">
        <v>1</v>
      </c>
      <c r="B32" s="21" t="s">
        <v>288</v>
      </c>
      <c r="C32" s="29" t="s">
        <v>28</v>
      </c>
      <c r="D32" s="82" t="s">
        <v>283</v>
      </c>
      <c r="E32" s="86"/>
      <c r="F32" s="86"/>
      <c r="G32" s="16"/>
      <c r="H32" s="16"/>
      <c r="I32" s="16"/>
      <c r="J32" s="17"/>
      <c r="K32" s="17"/>
      <c r="L32" s="17"/>
      <c r="M32" s="86"/>
      <c r="N32" s="86"/>
      <c r="O32" s="28">
        <f t="shared" si="3"/>
        <v>0</v>
      </c>
      <c r="P32" s="7"/>
      <c r="Q32" s="7"/>
      <c r="R32" s="7"/>
      <c r="S32" s="7"/>
      <c r="T32" s="7"/>
      <c r="U32" s="7"/>
      <c r="V32" s="7"/>
      <c r="W32" s="7"/>
      <c r="X32" s="7"/>
      <c r="Y32" s="7"/>
      <c r="Z32" s="7"/>
      <c r="AA32" s="7"/>
      <c r="AB32" s="7"/>
    </row>
    <row r="33" spans="1:28" ht="11.25">
      <c r="A33" s="57"/>
      <c r="B33" s="57"/>
      <c r="C33" s="43"/>
      <c r="D33" s="12" t="s">
        <v>5</v>
      </c>
      <c r="E33" s="46">
        <f aca="true" t="shared" si="4" ref="E33:O33">SUM(E34:E39)</f>
        <v>35164.83516483517</v>
      </c>
      <c r="F33" s="46">
        <f t="shared" si="4"/>
        <v>452045.177045177</v>
      </c>
      <c r="G33" s="46">
        <f t="shared" si="4"/>
        <v>0</v>
      </c>
      <c r="H33" s="46">
        <f t="shared" si="4"/>
        <v>383333.3333333333</v>
      </c>
      <c r="I33" s="46">
        <f t="shared" si="4"/>
        <v>0</v>
      </c>
      <c r="J33" s="46">
        <f t="shared" si="4"/>
        <v>0</v>
      </c>
      <c r="K33" s="46">
        <f t="shared" si="4"/>
        <v>1138888.888888889</v>
      </c>
      <c r="L33" s="46">
        <f t="shared" si="4"/>
        <v>675824.1758241758</v>
      </c>
      <c r="M33" s="46">
        <f t="shared" si="4"/>
        <v>0</v>
      </c>
      <c r="N33" s="46">
        <f t="shared" si="4"/>
        <v>789743.5897435897</v>
      </c>
      <c r="O33" s="18">
        <f t="shared" si="4"/>
        <v>3475000</v>
      </c>
      <c r="P33" s="61"/>
      <c r="Q33" s="61"/>
      <c r="R33" s="61"/>
      <c r="S33" s="61"/>
      <c r="T33" s="7"/>
      <c r="U33" s="7"/>
      <c r="V33" s="7"/>
      <c r="W33" s="7"/>
      <c r="X33" s="7"/>
      <c r="Y33" s="7"/>
      <c r="Z33" s="7"/>
      <c r="AA33" s="7"/>
      <c r="AB33" s="7"/>
    </row>
    <row r="34" spans="1:28" s="15" customFormat="1" ht="25.5">
      <c r="A34" s="21">
        <v>1</v>
      </c>
      <c r="B34" s="21" t="s">
        <v>544</v>
      </c>
      <c r="C34" s="29" t="s">
        <v>28</v>
      </c>
      <c r="D34" s="82" t="s">
        <v>487</v>
      </c>
      <c r="E34" s="86">
        <v>0</v>
      </c>
      <c r="F34" s="86">
        <v>0</v>
      </c>
      <c r="G34" s="35"/>
      <c r="H34" s="86">
        <v>50000</v>
      </c>
      <c r="I34" s="35"/>
      <c r="J34" s="35"/>
      <c r="K34" s="86">
        <v>0</v>
      </c>
      <c r="L34" s="35"/>
      <c r="M34" s="35"/>
      <c r="N34" s="86">
        <v>0</v>
      </c>
      <c r="O34" s="28">
        <f>SUM(F34:N34)</f>
        <v>50000</v>
      </c>
      <c r="P34" s="7"/>
      <c r="Q34" s="7"/>
      <c r="R34" s="7"/>
      <c r="S34" s="7"/>
      <c r="T34" s="7"/>
      <c r="U34" s="7"/>
      <c r="V34" s="7"/>
      <c r="W34" s="7"/>
      <c r="X34" s="7"/>
      <c r="Y34" s="7"/>
      <c r="Z34" s="7"/>
      <c r="AA34" s="7"/>
      <c r="AB34" s="7"/>
    </row>
    <row r="35" spans="1:28" s="15" customFormat="1" ht="71.25" customHeight="1">
      <c r="A35" s="21">
        <v>1</v>
      </c>
      <c r="B35" s="21" t="s">
        <v>545</v>
      </c>
      <c r="C35" s="29" t="s">
        <v>28</v>
      </c>
      <c r="D35" s="96" t="s">
        <v>488</v>
      </c>
      <c r="E35" s="86">
        <v>35164.83516483517</v>
      </c>
      <c r="F35" s="86">
        <v>65934.06593406593</v>
      </c>
      <c r="G35" s="35"/>
      <c r="H35" s="86">
        <v>0</v>
      </c>
      <c r="I35" s="35">
        <v>0</v>
      </c>
      <c r="J35" s="35">
        <v>0</v>
      </c>
      <c r="K35" s="86">
        <v>0</v>
      </c>
      <c r="L35" s="85">
        <v>175824.17582417585</v>
      </c>
      <c r="M35" s="35">
        <v>0</v>
      </c>
      <c r="N35" s="86">
        <v>123076.92307692309</v>
      </c>
      <c r="O35" s="28">
        <f>SUM(E35:N35)</f>
        <v>400000</v>
      </c>
      <c r="P35" s="7"/>
      <c r="Q35" s="7"/>
      <c r="R35" s="7"/>
      <c r="S35" s="7"/>
      <c r="T35" s="7"/>
      <c r="U35" s="7"/>
      <c r="V35" s="7"/>
      <c r="W35" s="7"/>
      <c r="X35" s="7"/>
      <c r="Y35" s="7"/>
      <c r="Z35" s="7"/>
      <c r="AA35" s="7"/>
      <c r="AB35" s="7"/>
    </row>
    <row r="36" spans="1:28" s="15" customFormat="1" ht="39.75" customHeight="1">
      <c r="A36" s="21">
        <v>1</v>
      </c>
      <c r="B36" s="21" t="s">
        <v>546</v>
      </c>
      <c r="C36" s="29" t="s">
        <v>28</v>
      </c>
      <c r="D36" s="82" t="s">
        <v>489</v>
      </c>
      <c r="E36" s="86">
        <v>0</v>
      </c>
      <c r="F36" s="86">
        <v>111111.11111111111</v>
      </c>
      <c r="G36" s="35"/>
      <c r="H36" s="86">
        <v>333333.3333333333</v>
      </c>
      <c r="I36" s="35"/>
      <c r="J36" s="35"/>
      <c r="K36" s="86">
        <v>888888.8888888889</v>
      </c>
      <c r="L36" s="35"/>
      <c r="M36" s="35"/>
      <c r="N36" s="86">
        <v>666666.6666666666</v>
      </c>
      <c r="O36" s="28">
        <f>SUM(E36:N36)</f>
        <v>2000000</v>
      </c>
      <c r="P36" s="7"/>
      <c r="Q36" s="7"/>
      <c r="R36" s="7"/>
      <c r="S36" s="7"/>
      <c r="T36" s="7"/>
      <c r="U36" s="7"/>
      <c r="V36" s="7"/>
      <c r="W36" s="7"/>
      <c r="X36" s="7"/>
      <c r="Y36" s="7"/>
      <c r="Z36" s="7"/>
      <c r="AA36" s="7"/>
      <c r="AB36" s="7"/>
    </row>
    <row r="37" spans="1:28" s="15" customFormat="1" ht="12.75">
      <c r="A37" s="21">
        <v>1</v>
      </c>
      <c r="B37" s="21" t="s">
        <v>547</v>
      </c>
      <c r="C37" s="29" t="s">
        <v>28</v>
      </c>
      <c r="D37" s="82" t="s">
        <v>490</v>
      </c>
      <c r="E37" s="86">
        <v>0</v>
      </c>
      <c r="F37" s="86">
        <v>250000</v>
      </c>
      <c r="G37" s="35"/>
      <c r="H37" s="86">
        <v>0</v>
      </c>
      <c r="I37" s="35"/>
      <c r="J37" s="35"/>
      <c r="K37" s="86">
        <v>250000</v>
      </c>
      <c r="L37" s="85">
        <v>500000</v>
      </c>
      <c r="M37" s="35"/>
      <c r="N37" s="86">
        <v>0</v>
      </c>
      <c r="O37" s="28">
        <f>SUM(E37:N37)</f>
        <v>1000000</v>
      </c>
      <c r="P37" s="7"/>
      <c r="Q37" s="7"/>
      <c r="R37" s="7"/>
      <c r="S37" s="7"/>
      <c r="T37" s="7"/>
      <c r="U37" s="7"/>
      <c r="V37" s="7"/>
      <c r="W37" s="7"/>
      <c r="X37" s="7"/>
      <c r="Y37" s="7"/>
      <c r="Z37" s="7"/>
      <c r="AA37" s="7"/>
      <c r="AB37" s="7"/>
    </row>
    <row r="38" spans="1:28" s="15" customFormat="1" ht="51">
      <c r="A38" s="21">
        <v>1</v>
      </c>
      <c r="B38" s="21" t="s">
        <v>548</v>
      </c>
      <c r="C38" s="29" t="s">
        <v>28</v>
      </c>
      <c r="D38" s="82" t="s">
        <v>491</v>
      </c>
      <c r="E38" s="86">
        <v>0</v>
      </c>
      <c r="F38" s="86">
        <v>25000</v>
      </c>
      <c r="G38" s="35"/>
      <c r="H38" s="86">
        <v>0</v>
      </c>
      <c r="I38" s="35"/>
      <c r="J38" s="35"/>
      <c r="K38" s="86">
        <v>0</v>
      </c>
      <c r="L38" s="35"/>
      <c r="M38" s="35"/>
      <c r="N38" s="86">
        <v>0</v>
      </c>
      <c r="O38" s="28">
        <f>SUM(E38:N38)</f>
        <v>25000</v>
      </c>
      <c r="P38" s="7"/>
      <c r="Q38" s="7"/>
      <c r="R38" s="7"/>
      <c r="S38" s="7"/>
      <c r="T38" s="7"/>
      <c r="U38" s="7"/>
      <c r="V38" s="7"/>
      <c r="W38" s="7"/>
      <c r="X38" s="7"/>
      <c r="Y38" s="7"/>
      <c r="Z38" s="7"/>
      <c r="AA38" s="7"/>
      <c r="AB38" s="7"/>
    </row>
    <row r="39" spans="1:28" s="15" customFormat="1" ht="38.25">
      <c r="A39" s="21">
        <v>1</v>
      </c>
      <c r="B39" s="21" t="s">
        <v>549</v>
      </c>
      <c r="C39" s="29" t="s">
        <v>28</v>
      </c>
      <c r="D39" s="82" t="s">
        <v>492</v>
      </c>
      <c r="E39" s="86">
        <v>0</v>
      </c>
      <c r="F39" s="86">
        <v>0</v>
      </c>
      <c r="G39" s="35"/>
      <c r="H39" s="86">
        <v>0</v>
      </c>
      <c r="I39" s="35"/>
      <c r="J39" s="35"/>
      <c r="K39" s="86">
        <v>0</v>
      </c>
      <c r="L39" s="35"/>
      <c r="M39" s="35"/>
      <c r="N39" s="86">
        <v>0</v>
      </c>
      <c r="O39" s="28">
        <f>SUM(E39:N39)</f>
        <v>0</v>
      </c>
      <c r="P39" s="7"/>
      <c r="Q39" s="7"/>
      <c r="R39" s="7"/>
      <c r="S39" s="7"/>
      <c r="T39" s="7"/>
      <c r="U39" s="7"/>
      <c r="V39" s="7"/>
      <c r="W39" s="7"/>
      <c r="X39" s="7"/>
      <c r="Y39" s="7"/>
      <c r="Z39" s="7"/>
      <c r="AA39" s="7"/>
      <c r="AB39" s="7"/>
    </row>
    <row r="40" spans="1:28" ht="12.75">
      <c r="A40" s="57"/>
      <c r="B40" s="57"/>
      <c r="C40" s="19"/>
      <c r="D40" s="5" t="s">
        <v>36</v>
      </c>
      <c r="E40" s="46">
        <f>E41+E42+E43+E44+E45+E46+E47</f>
        <v>83000</v>
      </c>
      <c r="F40" s="46">
        <f aca="true" t="shared" si="5" ref="F40:O40">F41+F42+F43+F44+F45+F46+F47</f>
        <v>536000</v>
      </c>
      <c r="G40" s="46">
        <f t="shared" si="5"/>
        <v>0</v>
      </c>
      <c r="H40" s="46">
        <f t="shared" si="5"/>
        <v>0</v>
      </c>
      <c r="I40" s="46">
        <f t="shared" si="5"/>
        <v>0</v>
      </c>
      <c r="J40" s="46">
        <f t="shared" si="5"/>
        <v>2233091.5</v>
      </c>
      <c r="K40" s="46">
        <f t="shared" si="5"/>
        <v>100000</v>
      </c>
      <c r="L40" s="46">
        <f t="shared" si="5"/>
        <v>0</v>
      </c>
      <c r="M40" s="46">
        <f t="shared" si="5"/>
        <v>0</v>
      </c>
      <c r="N40" s="46">
        <f t="shared" si="5"/>
        <v>20510908.5</v>
      </c>
      <c r="O40" s="46">
        <f t="shared" si="5"/>
        <v>23263000</v>
      </c>
      <c r="P40" s="61"/>
      <c r="Q40" s="61"/>
      <c r="R40" s="61"/>
      <c r="S40" s="61"/>
      <c r="T40" s="7"/>
      <c r="U40" s="7"/>
      <c r="V40" s="7"/>
      <c r="W40" s="7"/>
      <c r="X40" s="7"/>
      <c r="Y40" s="7"/>
      <c r="Z40" s="7"/>
      <c r="AA40" s="7"/>
      <c r="AB40" s="7"/>
    </row>
    <row r="41" spans="1:28" s="15" customFormat="1" ht="38.25" customHeight="1">
      <c r="A41" s="21">
        <v>1</v>
      </c>
      <c r="B41" s="21" t="s">
        <v>32</v>
      </c>
      <c r="C41" s="29" t="s">
        <v>28</v>
      </c>
      <c r="D41" s="82" t="s">
        <v>270</v>
      </c>
      <c r="E41" s="64"/>
      <c r="F41" s="64"/>
      <c r="G41" s="35"/>
      <c r="H41" s="39"/>
      <c r="I41" s="35"/>
      <c r="J41" s="39"/>
      <c r="K41" s="85">
        <v>100000</v>
      </c>
      <c r="L41" s="39"/>
      <c r="M41" s="35"/>
      <c r="N41" s="35"/>
      <c r="O41" s="28">
        <f>SUM(F41:N41)</f>
        <v>100000</v>
      </c>
      <c r="P41" s="7"/>
      <c r="Q41" s="7"/>
      <c r="R41" s="7"/>
      <c r="S41" s="7"/>
      <c r="T41" s="7"/>
      <c r="U41" s="7"/>
      <c r="V41" s="7"/>
      <c r="W41" s="7"/>
      <c r="X41" s="7"/>
      <c r="Y41" s="7"/>
      <c r="Z41" s="7"/>
      <c r="AA41" s="7"/>
      <c r="AB41" s="7"/>
    </row>
    <row r="42" spans="1:28" s="15" customFormat="1" ht="115.5">
      <c r="A42" s="21">
        <v>1</v>
      </c>
      <c r="B42" s="21" t="s">
        <v>273</v>
      </c>
      <c r="C42" s="29" t="s">
        <v>28</v>
      </c>
      <c r="D42" s="82" t="s">
        <v>271</v>
      </c>
      <c r="E42" s="89">
        <v>65000</v>
      </c>
      <c r="F42" s="89">
        <v>536000</v>
      </c>
      <c r="G42" s="35">
        <v>0</v>
      </c>
      <c r="H42" s="39">
        <v>0</v>
      </c>
      <c r="I42" s="35">
        <v>0</v>
      </c>
      <c r="J42" s="39">
        <v>0</v>
      </c>
      <c r="K42" s="39">
        <v>0</v>
      </c>
      <c r="L42" s="39">
        <v>0</v>
      </c>
      <c r="M42" s="35">
        <v>0</v>
      </c>
      <c r="N42" s="35">
        <v>0</v>
      </c>
      <c r="O42" s="28">
        <f>SUM(E42:N42)</f>
        <v>601000</v>
      </c>
      <c r="P42" s="7"/>
      <c r="Q42" s="7"/>
      <c r="R42" s="7"/>
      <c r="S42" s="7"/>
      <c r="T42" s="7"/>
      <c r="U42" s="7"/>
      <c r="V42" s="7"/>
      <c r="W42" s="7"/>
      <c r="X42" s="7"/>
      <c r="Y42" s="7"/>
      <c r="Z42" s="7"/>
      <c r="AA42" s="7"/>
      <c r="AB42" s="7"/>
    </row>
    <row r="43" spans="1:28" s="15" customFormat="1" ht="38.25">
      <c r="A43" s="21">
        <v>1</v>
      </c>
      <c r="B43" s="21" t="s">
        <v>555</v>
      </c>
      <c r="C43" s="29" t="s">
        <v>28</v>
      </c>
      <c r="D43" s="82" t="s">
        <v>477</v>
      </c>
      <c r="E43" s="86">
        <v>0</v>
      </c>
      <c r="F43" s="49"/>
      <c r="G43" s="36"/>
      <c r="H43" s="35"/>
      <c r="I43" s="35"/>
      <c r="J43" s="86">
        <v>0</v>
      </c>
      <c r="K43" s="39"/>
      <c r="L43" s="26"/>
      <c r="M43" s="35"/>
      <c r="N43" s="86">
        <v>250000</v>
      </c>
      <c r="O43" s="28">
        <f>SUM(E43:N43)</f>
        <v>250000</v>
      </c>
      <c r="P43" s="7"/>
      <c r="Q43" s="7"/>
      <c r="R43" s="7"/>
      <c r="S43" s="7"/>
      <c r="T43" s="7"/>
      <c r="U43" s="7"/>
      <c r="V43" s="7"/>
      <c r="W43" s="7"/>
      <c r="X43" s="7"/>
      <c r="Y43" s="7"/>
      <c r="Z43" s="7"/>
      <c r="AA43" s="7"/>
      <c r="AB43" s="7"/>
    </row>
    <row r="44" spans="1:28" s="15" customFormat="1" ht="89.25">
      <c r="A44" s="21">
        <v>1</v>
      </c>
      <c r="B44" s="21" t="s">
        <v>556</v>
      </c>
      <c r="C44" s="29" t="s">
        <v>28</v>
      </c>
      <c r="D44" s="82" t="s">
        <v>478</v>
      </c>
      <c r="E44" s="86">
        <v>0</v>
      </c>
      <c r="F44" s="48"/>
      <c r="G44" s="35"/>
      <c r="H44" s="39"/>
      <c r="I44" s="35"/>
      <c r="J44" s="86">
        <v>160000</v>
      </c>
      <c r="K44" s="39"/>
      <c r="L44" s="39"/>
      <c r="M44" s="35"/>
      <c r="N44" s="86">
        <v>140000</v>
      </c>
      <c r="O44" s="28">
        <f>SUM(E44:N44)</f>
        <v>300000</v>
      </c>
      <c r="P44" s="7"/>
      <c r="Q44" s="7"/>
      <c r="R44" s="7"/>
      <c r="S44" s="7"/>
      <c r="T44" s="7"/>
      <c r="U44" s="7"/>
      <c r="V44" s="7"/>
      <c r="W44" s="7"/>
      <c r="X44" s="7"/>
      <c r="Y44" s="7"/>
      <c r="Z44" s="7"/>
      <c r="AA44" s="7"/>
      <c r="AB44" s="7"/>
    </row>
    <row r="45" spans="1:28" s="15" customFormat="1" ht="38.25">
      <c r="A45" s="21">
        <v>1</v>
      </c>
      <c r="B45" s="21" t="s">
        <v>557</v>
      </c>
      <c r="C45" s="29" t="s">
        <v>28</v>
      </c>
      <c r="D45" s="82" t="s">
        <v>479</v>
      </c>
      <c r="E45" s="86">
        <v>0</v>
      </c>
      <c r="F45" s="48"/>
      <c r="G45" s="35"/>
      <c r="H45" s="39"/>
      <c r="I45" s="35"/>
      <c r="J45" s="86">
        <v>2073091.5</v>
      </c>
      <c r="K45" s="39"/>
      <c r="L45" s="39"/>
      <c r="M45" s="35"/>
      <c r="N45" s="86">
        <v>19826908.5</v>
      </c>
      <c r="O45" s="28">
        <f>SUM(E45:N45)</f>
        <v>21900000</v>
      </c>
      <c r="P45" s="7"/>
      <c r="Q45" s="7"/>
      <c r="R45" s="7"/>
      <c r="S45" s="7"/>
      <c r="T45" s="7"/>
      <c r="U45" s="7"/>
      <c r="V45" s="7"/>
      <c r="W45" s="7"/>
      <c r="X45" s="7"/>
      <c r="Y45" s="7"/>
      <c r="Z45" s="7"/>
      <c r="AA45" s="7"/>
      <c r="AB45" s="7"/>
    </row>
    <row r="46" spans="1:28" s="15" customFormat="1" ht="51.75">
      <c r="A46" s="21">
        <v>1</v>
      </c>
      <c r="B46" s="21" t="s">
        <v>558</v>
      </c>
      <c r="C46" s="29" t="s">
        <v>28</v>
      </c>
      <c r="D46" s="82" t="s">
        <v>480</v>
      </c>
      <c r="E46" s="89">
        <v>18000</v>
      </c>
      <c r="F46" s="64"/>
      <c r="G46" s="35"/>
      <c r="H46" s="39"/>
      <c r="I46" s="35"/>
      <c r="J46" s="89">
        <v>0</v>
      </c>
      <c r="K46" s="39"/>
      <c r="L46" s="39"/>
      <c r="M46" s="35"/>
      <c r="N46" s="89">
        <v>94000</v>
      </c>
      <c r="O46" s="28">
        <f>SUM(E46:N46)</f>
        <v>112000</v>
      </c>
      <c r="P46" s="7"/>
      <c r="Q46" s="7"/>
      <c r="R46" s="7"/>
      <c r="S46" s="7"/>
      <c r="T46" s="7"/>
      <c r="U46" s="7"/>
      <c r="V46" s="7"/>
      <c r="W46" s="7"/>
      <c r="X46" s="7"/>
      <c r="Y46" s="7"/>
      <c r="Z46" s="7"/>
      <c r="AA46" s="7"/>
      <c r="AB46" s="7"/>
    </row>
    <row r="47" spans="1:28" s="15" customFormat="1" ht="26.25">
      <c r="A47" s="21">
        <v>1</v>
      </c>
      <c r="B47" s="21" t="s">
        <v>559</v>
      </c>
      <c r="C47" s="29" t="s">
        <v>28</v>
      </c>
      <c r="D47" s="82" t="s">
        <v>486</v>
      </c>
      <c r="E47" s="89"/>
      <c r="F47" s="64"/>
      <c r="G47" s="35"/>
      <c r="H47" s="39"/>
      <c r="I47" s="35"/>
      <c r="J47" s="89"/>
      <c r="K47" s="39"/>
      <c r="L47" s="39"/>
      <c r="M47" s="35"/>
      <c r="N47" s="85">
        <v>200000</v>
      </c>
      <c r="O47" s="28"/>
      <c r="P47" s="7"/>
      <c r="Q47" s="7"/>
      <c r="R47" s="7"/>
      <c r="S47" s="7"/>
      <c r="T47" s="7"/>
      <c r="U47" s="7"/>
      <c r="V47" s="7"/>
      <c r="W47" s="7"/>
      <c r="X47" s="7"/>
      <c r="Y47" s="7"/>
      <c r="Z47" s="7"/>
      <c r="AA47" s="7"/>
      <c r="AB47" s="7"/>
    </row>
    <row r="48" spans="1:28" ht="17.25" customHeight="1">
      <c r="A48" s="57"/>
      <c r="B48" s="57"/>
      <c r="C48" s="19"/>
      <c r="D48" s="5" t="s">
        <v>12</v>
      </c>
      <c r="E48" s="46">
        <f>E49+E50</f>
        <v>57500</v>
      </c>
      <c r="F48" s="46">
        <f aca="true" t="shared" si="6" ref="F48:O48">F49+F50</f>
        <v>0</v>
      </c>
      <c r="G48" s="46">
        <f t="shared" si="6"/>
        <v>0</v>
      </c>
      <c r="H48" s="46">
        <f t="shared" si="6"/>
        <v>45000</v>
      </c>
      <c r="I48" s="46">
        <f t="shared" si="6"/>
        <v>0</v>
      </c>
      <c r="J48" s="46">
        <f t="shared" si="6"/>
        <v>0</v>
      </c>
      <c r="K48" s="46">
        <f t="shared" si="6"/>
        <v>122500</v>
      </c>
      <c r="L48" s="46">
        <f t="shared" si="6"/>
        <v>255000</v>
      </c>
      <c r="M48" s="46">
        <f t="shared" si="6"/>
        <v>0</v>
      </c>
      <c r="N48" s="46">
        <f t="shared" si="6"/>
        <v>0</v>
      </c>
      <c r="O48" s="46">
        <f t="shared" si="6"/>
        <v>480000</v>
      </c>
      <c r="P48" s="61"/>
      <c r="Q48" s="61"/>
      <c r="R48" s="61"/>
      <c r="S48" s="61"/>
      <c r="T48" s="7"/>
      <c r="U48" s="7"/>
      <c r="V48" s="7"/>
      <c r="W48" s="7"/>
      <c r="X48" s="7"/>
      <c r="Y48" s="7"/>
      <c r="Z48" s="7"/>
      <c r="AA48" s="7"/>
      <c r="AB48" s="7"/>
    </row>
    <row r="49" spans="1:28" ht="71.25" customHeight="1">
      <c r="A49" s="57">
        <v>1</v>
      </c>
      <c r="B49" s="57" t="s">
        <v>389</v>
      </c>
      <c r="C49" s="29" t="s">
        <v>28</v>
      </c>
      <c r="D49" s="96" t="s">
        <v>383</v>
      </c>
      <c r="E49" s="86">
        <v>45000</v>
      </c>
      <c r="F49" s="91"/>
      <c r="G49" s="91"/>
      <c r="H49" s="85">
        <v>45000</v>
      </c>
      <c r="I49" s="91"/>
      <c r="J49" s="91"/>
      <c r="K49" s="86">
        <v>105000</v>
      </c>
      <c r="L49" s="86">
        <v>255000</v>
      </c>
      <c r="M49" s="91"/>
      <c r="N49" s="91"/>
      <c r="O49" s="18">
        <f>SUM(E49:N49)</f>
        <v>450000</v>
      </c>
      <c r="P49" s="61"/>
      <c r="Q49" s="61"/>
      <c r="R49" s="61"/>
      <c r="S49" s="61"/>
      <c r="T49" s="7"/>
      <c r="U49" s="7"/>
      <c r="V49" s="7"/>
      <c r="W49" s="7"/>
      <c r="X49" s="7"/>
      <c r="Y49" s="7"/>
      <c r="Z49" s="7"/>
      <c r="AA49" s="7"/>
      <c r="AB49" s="7"/>
    </row>
    <row r="50" spans="1:28" s="15" customFormat="1" ht="33.75" customHeight="1">
      <c r="A50" s="21">
        <v>1</v>
      </c>
      <c r="B50" s="57" t="s">
        <v>390</v>
      </c>
      <c r="C50" s="29" t="s">
        <v>28</v>
      </c>
      <c r="D50" s="82" t="s">
        <v>384</v>
      </c>
      <c r="E50" s="86">
        <v>12500</v>
      </c>
      <c r="F50" s="51">
        <v>0</v>
      </c>
      <c r="G50" s="39">
        <v>0</v>
      </c>
      <c r="H50" s="39">
        <v>0</v>
      </c>
      <c r="I50" s="42">
        <v>0</v>
      </c>
      <c r="J50" s="39">
        <v>0</v>
      </c>
      <c r="K50" s="86">
        <v>17500</v>
      </c>
      <c r="L50" s="39">
        <v>0</v>
      </c>
      <c r="M50" s="42">
        <v>0</v>
      </c>
      <c r="N50" s="42">
        <v>0</v>
      </c>
      <c r="O50" s="18">
        <f>SUM(E50:N50)</f>
        <v>30000</v>
      </c>
      <c r="P50" s="54"/>
      <c r="Q50" s="54"/>
      <c r="R50" s="54"/>
      <c r="S50" s="54"/>
      <c r="T50" s="54"/>
      <c r="U50" s="54"/>
      <c r="V50" s="54"/>
      <c r="W50" s="54"/>
      <c r="X50" s="54"/>
      <c r="Y50" s="54"/>
      <c r="Z50" s="54"/>
      <c r="AA50" s="54"/>
      <c r="AB50" s="54"/>
    </row>
    <row r="51" spans="3:28" ht="11.25">
      <c r="C51" s="54"/>
      <c r="D51" s="53"/>
      <c r="E51" s="53"/>
      <c r="F51" s="58"/>
      <c r="G51" s="58"/>
      <c r="H51" s="54"/>
      <c r="I51" s="54"/>
      <c r="J51" s="54"/>
      <c r="K51" s="54"/>
      <c r="L51" s="54"/>
      <c r="M51" s="54"/>
      <c r="N51" s="54"/>
      <c r="O51" s="54"/>
      <c r="P51" s="63"/>
      <c r="Q51" s="63"/>
      <c r="R51" s="63"/>
      <c r="S51" s="63"/>
      <c r="T51" s="54"/>
      <c r="U51" s="54"/>
      <c r="V51" s="54"/>
      <c r="W51" s="54"/>
      <c r="X51" s="54"/>
      <c r="Y51" s="54"/>
      <c r="Z51" s="54"/>
      <c r="AA51" s="54"/>
      <c r="AB51" s="54"/>
    </row>
    <row r="52" spans="3:28" ht="11.25">
      <c r="C52" s="54"/>
      <c r="D52" s="53"/>
      <c r="E52" s="53"/>
      <c r="F52" s="58"/>
      <c r="G52" s="58"/>
      <c r="H52" s="54"/>
      <c r="I52" s="54"/>
      <c r="J52" s="54"/>
      <c r="K52" s="54"/>
      <c r="L52" s="54"/>
      <c r="M52" s="54"/>
      <c r="N52" s="54"/>
      <c r="O52" s="54"/>
      <c r="P52" s="54"/>
      <c r="Q52" s="54"/>
      <c r="R52" s="54"/>
      <c r="S52" s="54"/>
      <c r="T52" s="54"/>
      <c r="U52" s="54"/>
      <c r="V52" s="54"/>
      <c r="W52" s="54"/>
      <c r="X52" s="54"/>
      <c r="Y52" s="54"/>
      <c r="Z52" s="54"/>
      <c r="AA52" s="54"/>
      <c r="AB52" s="54"/>
    </row>
    <row r="53" spans="1:28" ht="11.25">
      <c r="A53" s="15"/>
      <c r="B53" s="15"/>
      <c r="C53" s="52"/>
      <c r="D53" s="53"/>
      <c r="E53" s="53"/>
      <c r="F53" s="58"/>
      <c r="G53" s="58"/>
      <c r="H53" s="54"/>
      <c r="I53" s="54"/>
      <c r="J53" s="54"/>
      <c r="K53" s="54"/>
      <c r="L53" s="54"/>
      <c r="M53" s="54"/>
      <c r="N53" s="54"/>
      <c r="O53" s="54"/>
      <c r="P53" s="54"/>
      <c r="Q53" s="54"/>
      <c r="R53" s="54"/>
      <c r="S53" s="54"/>
      <c r="T53" s="54"/>
      <c r="U53" s="54"/>
      <c r="V53" s="54"/>
      <c r="W53" s="54"/>
      <c r="X53" s="54"/>
      <c r="Y53" s="54"/>
      <c r="Z53" s="54"/>
      <c r="AA53" s="54"/>
      <c r="AB53" s="54"/>
    </row>
    <row r="54" spans="1:28" ht="11.25">
      <c r="A54" s="15"/>
      <c r="B54" s="26"/>
      <c r="C54" s="54"/>
      <c r="D54" s="53"/>
      <c r="E54" s="53"/>
      <c r="F54" s="58"/>
      <c r="G54" s="58"/>
      <c r="H54" s="54"/>
      <c r="I54" s="54"/>
      <c r="J54" s="54"/>
      <c r="K54" s="54"/>
      <c r="L54" s="54"/>
      <c r="M54" s="54"/>
      <c r="N54" s="54"/>
      <c r="O54" s="54"/>
      <c r="P54" s="54"/>
      <c r="Q54" s="54"/>
      <c r="R54" s="54"/>
      <c r="S54" s="54"/>
      <c r="T54" s="54"/>
      <c r="U54" s="54"/>
      <c r="V54" s="54"/>
      <c r="W54" s="54"/>
      <c r="X54" s="54"/>
      <c r="Y54" s="54"/>
      <c r="Z54" s="54"/>
      <c r="AA54" s="54"/>
      <c r="AB54" s="54"/>
    </row>
    <row r="55" spans="1:28" ht="11.25">
      <c r="A55" s="15"/>
      <c r="B55" s="15"/>
      <c r="C55" s="54"/>
      <c r="D55" s="53"/>
      <c r="E55" s="53"/>
      <c r="F55" s="58"/>
      <c r="G55" s="58"/>
      <c r="H55" s="54"/>
      <c r="I55" s="54"/>
      <c r="J55" s="54"/>
      <c r="K55" s="54"/>
      <c r="L55" s="54"/>
      <c r="M55" s="54"/>
      <c r="N55" s="54"/>
      <c r="O55" s="54"/>
      <c r="P55" s="54"/>
      <c r="Q55" s="54"/>
      <c r="R55" s="54"/>
      <c r="S55" s="54"/>
      <c r="T55" s="54"/>
      <c r="U55" s="54"/>
      <c r="V55" s="54"/>
      <c r="W55" s="54"/>
      <c r="X55" s="54"/>
      <c r="Y55" s="54"/>
      <c r="Z55" s="54"/>
      <c r="AA55" s="54"/>
      <c r="AB55" s="54"/>
    </row>
    <row r="56" spans="1:28" ht="11.25">
      <c r="A56" s="15"/>
      <c r="B56" s="15"/>
      <c r="C56" s="54"/>
      <c r="D56" s="53"/>
      <c r="E56" s="53"/>
      <c r="F56" s="58"/>
      <c r="G56" s="58"/>
      <c r="H56" s="54"/>
      <c r="I56" s="54"/>
      <c r="J56" s="54"/>
      <c r="K56" s="54"/>
      <c r="L56" s="54"/>
      <c r="M56" s="54"/>
      <c r="N56" s="54"/>
      <c r="O56" s="54"/>
      <c r="P56" s="54"/>
      <c r="Q56" s="54"/>
      <c r="R56" s="54"/>
      <c r="S56" s="54"/>
      <c r="T56" s="54"/>
      <c r="U56" s="54"/>
      <c r="V56" s="54"/>
      <c r="W56" s="54"/>
      <c r="X56" s="54"/>
      <c r="Y56" s="54"/>
      <c r="Z56" s="54"/>
      <c r="AA56" s="54"/>
      <c r="AB56" s="54"/>
    </row>
    <row r="57" spans="1:28" ht="11.25">
      <c r="A57" s="15"/>
      <c r="B57" s="15"/>
      <c r="C57" s="54"/>
      <c r="D57" s="53"/>
      <c r="E57" s="53"/>
      <c r="F57" s="58"/>
      <c r="G57" s="58"/>
      <c r="H57" s="54"/>
      <c r="I57" s="54"/>
      <c r="J57" s="54"/>
      <c r="K57" s="54"/>
      <c r="L57" s="54"/>
      <c r="M57" s="54"/>
      <c r="N57" s="54"/>
      <c r="O57" s="58"/>
      <c r="P57" s="54"/>
      <c r="Q57" s="54"/>
      <c r="R57" s="54"/>
      <c r="S57" s="54"/>
      <c r="T57" s="54"/>
      <c r="U57" s="54"/>
      <c r="V57" s="54"/>
      <c r="W57" s="54"/>
      <c r="X57" s="54"/>
      <c r="Y57" s="54"/>
      <c r="Z57" s="54"/>
      <c r="AA57" s="54"/>
      <c r="AB57" s="54"/>
    </row>
    <row r="58" spans="1:28" ht="11.25">
      <c r="A58" s="15"/>
      <c r="B58" s="15"/>
      <c r="C58" s="54"/>
      <c r="D58" s="53"/>
      <c r="E58" s="53"/>
      <c r="F58" s="58"/>
      <c r="G58" s="58"/>
      <c r="H58" s="54"/>
      <c r="I58" s="54"/>
      <c r="J58" s="54"/>
      <c r="K58" s="54"/>
      <c r="L58" s="54"/>
      <c r="M58" s="54"/>
      <c r="N58" s="54"/>
      <c r="O58" s="54"/>
      <c r="P58" s="54"/>
      <c r="Q58" s="54"/>
      <c r="R58" s="54"/>
      <c r="S58" s="54"/>
      <c r="T58" s="54"/>
      <c r="U58" s="54"/>
      <c r="V58" s="54"/>
      <c r="W58" s="54"/>
      <c r="X58" s="54"/>
      <c r="Y58" s="54"/>
      <c r="Z58" s="54"/>
      <c r="AA58" s="54"/>
      <c r="AB58" s="54"/>
    </row>
    <row r="59" spans="1:28" ht="11.25">
      <c r="A59" s="15"/>
      <c r="B59" s="15"/>
      <c r="C59" s="54"/>
      <c r="D59" s="53"/>
      <c r="E59" s="53"/>
      <c r="F59" s="58"/>
      <c r="G59" s="58"/>
      <c r="H59" s="54"/>
      <c r="I59" s="54"/>
      <c r="J59" s="54"/>
      <c r="K59" s="54"/>
      <c r="L59" s="54"/>
      <c r="M59" s="54"/>
      <c r="N59" s="54"/>
      <c r="O59" s="54"/>
      <c r="P59" s="54"/>
      <c r="Q59" s="54"/>
      <c r="R59" s="54"/>
      <c r="S59" s="54"/>
      <c r="T59" s="54"/>
      <c r="U59" s="54"/>
      <c r="V59" s="54"/>
      <c r="W59" s="54"/>
      <c r="X59" s="54"/>
      <c r="Y59" s="54"/>
      <c r="Z59" s="54"/>
      <c r="AA59" s="54"/>
      <c r="AB59" s="54"/>
    </row>
    <row r="60" spans="1:28" ht="11.25">
      <c r="A60" s="15"/>
      <c r="B60" s="15"/>
      <c r="C60" s="54"/>
      <c r="D60" s="53"/>
      <c r="E60" s="53"/>
      <c r="F60" s="58"/>
      <c r="G60" s="58"/>
      <c r="H60" s="54"/>
      <c r="I60" s="54"/>
      <c r="J60" s="54"/>
      <c r="K60" s="54"/>
      <c r="L60" s="54"/>
      <c r="M60" s="54"/>
      <c r="N60" s="54"/>
      <c r="O60" s="54"/>
      <c r="P60" s="54"/>
      <c r="Q60" s="54"/>
      <c r="R60" s="54"/>
      <c r="S60" s="54"/>
      <c r="T60" s="54"/>
      <c r="U60" s="54"/>
      <c r="V60" s="54"/>
      <c r="W60" s="54"/>
      <c r="X60" s="54"/>
      <c r="Y60" s="54"/>
      <c r="Z60" s="54"/>
      <c r="AA60" s="54"/>
      <c r="AB60" s="54"/>
    </row>
    <row r="61" spans="1:28" ht="11.25">
      <c r="A61" s="15"/>
      <c r="B61" s="15"/>
      <c r="C61" s="54"/>
      <c r="D61" s="53"/>
      <c r="E61" s="53"/>
      <c r="F61" s="58"/>
      <c r="G61" s="58"/>
      <c r="H61" s="54"/>
      <c r="I61" s="54"/>
      <c r="J61" s="54"/>
      <c r="K61" s="54"/>
      <c r="L61" s="54"/>
      <c r="M61" s="54"/>
      <c r="N61" s="54"/>
      <c r="O61" s="54"/>
      <c r="P61" s="54"/>
      <c r="Q61" s="54"/>
      <c r="R61" s="54"/>
      <c r="S61" s="54"/>
      <c r="T61" s="54"/>
      <c r="U61" s="54"/>
      <c r="V61" s="54"/>
      <c r="W61" s="54"/>
      <c r="X61" s="54"/>
      <c r="Y61" s="54"/>
      <c r="Z61" s="54"/>
      <c r="AA61" s="54"/>
      <c r="AB61" s="54"/>
    </row>
    <row r="62" spans="1:28" ht="11.25">
      <c r="A62" s="15"/>
      <c r="B62" s="15"/>
      <c r="C62" s="54"/>
      <c r="D62" s="53"/>
      <c r="E62" s="53"/>
      <c r="H62" s="54"/>
      <c r="I62" s="54"/>
      <c r="J62" s="54"/>
      <c r="K62" s="54"/>
      <c r="L62" s="54"/>
      <c r="M62" s="54"/>
      <c r="N62" s="54"/>
      <c r="O62" s="54"/>
      <c r="P62" s="54"/>
      <c r="Q62" s="54"/>
      <c r="R62" s="54"/>
      <c r="S62" s="54"/>
      <c r="T62" s="54"/>
      <c r="U62" s="54"/>
      <c r="V62" s="54"/>
      <c r="W62" s="54"/>
      <c r="X62" s="54"/>
      <c r="Y62" s="54"/>
      <c r="Z62" s="54"/>
      <c r="AA62" s="54"/>
      <c r="AB62" s="54"/>
    </row>
    <row r="63" spans="3:28" ht="11.25">
      <c r="C63" s="54"/>
      <c r="D63" s="53"/>
      <c r="E63" s="53"/>
      <c r="H63" s="54"/>
      <c r="I63" s="54"/>
      <c r="J63" s="54"/>
      <c r="K63" s="54"/>
      <c r="L63" s="54"/>
      <c r="M63" s="54"/>
      <c r="N63" s="54"/>
      <c r="O63" s="54"/>
      <c r="P63" s="54"/>
      <c r="Q63" s="54"/>
      <c r="R63" s="54"/>
      <c r="S63" s="54"/>
      <c r="T63" s="54"/>
      <c r="U63" s="54"/>
      <c r="V63" s="54"/>
      <c r="W63" s="54"/>
      <c r="X63" s="54"/>
      <c r="Y63" s="54"/>
      <c r="Z63" s="54"/>
      <c r="AA63" s="54"/>
      <c r="AB63" s="54"/>
    </row>
    <row r="64" spans="3:28" ht="11.25">
      <c r="C64" s="54"/>
      <c r="D64" s="53"/>
      <c r="E64" s="53"/>
      <c r="F64" s="58"/>
      <c r="G64" s="58"/>
      <c r="H64" s="54"/>
      <c r="I64" s="54"/>
      <c r="J64" s="54"/>
      <c r="K64" s="54"/>
      <c r="L64" s="54"/>
      <c r="M64" s="54"/>
      <c r="N64" s="54"/>
      <c r="O64" s="54"/>
      <c r="P64" s="54"/>
      <c r="Q64" s="54"/>
      <c r="R64" s="54"/>
      <c r="S64" s="54"/>
      <c r="T64" s="54"/>
      <c r="U64" s="54"/>
      <c r="V64" s="54"/>
      <c r="W64" s="54"/>
      <c r="X64" s="54"/>
      <c r="Y64" s="54"/>
      <c r="Z64" s="54"/>
      <c r="AA64" s="54"/>
      <c r="AB64" s="54"/>
    </row>
    <row r="65" spans="3:15" ht="11.25">
      <c r="C65" s="15"/>
      <c r="O65" s="4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row r="140" ht="11.25">
      <c r="C140" s="15"/>
    </row>
    <row r="141" ht="11.25">
      <c r="C141" s="15"/>
    </row>
    <row r="142" ht="11.25">
      <c r="C142" s="15"/>
    </row>
    <row r="143" ht="11.25">
      <c r="C143" s="15"/>
    </row>
    <row r="144" ht="11.25">
      <c r="C144" s="15"/>
    </row>
    <row r="145" ht="11.25">
      <c r="C145" s="15"/>
    </row>
    <row r="146" ht="11.25">
      <c r="C146" s="15"/>
    </row>
    <row r="147" ht="11.25">
      <c r="C147" s="15"/>
    </row>
    <row r="148" ht="11.25">
      <c r="C148" s="15"/>
    </row>
    <row r="149" ht="11.25">
      <c r="C149" s="15"/>
    </row>
    <row r="150" ht="11.25">
      <c r="C150" s="15"/>
    </row>
    <row r="151" ht="11.25">
      <c r="C151" s="15"/>
    </row>
  </sheetData>
  <sheetProtection/>
  <mergeCells count="19">
    <mergeCell ref="A2:N2"/>
    <mergeCell ref="A3:N3"/>
    <mergeCell ref="J7:J8"/>
    <mergeCell ref="A4:N4"/>
    <mergeCell ref="N7:N8"/>
    <mergeCell ref="A7:A8"/>
    <mergeCell ref="B7:B8"/>
    <mergeCell ref="C7:C8"/>
    <mergeCell ref="G7:G8"/>
    <mergeCell ref="L7:L8"/>
    <mergeCell ref="O7:O8"/>
    <mergeCell ref="A9:C9"/>
    <mergeCell ref="K7:K8"/>
    <mergeCell ref="F7:F8"/>
    <mergeCell ref="H7:H8"/>
    <mergeCell ref="D7:D8"/>
    <mergeCell ref="E7:E8"/>
    <mergeCell ref="M7:M8"/>
    <mergeCell ref="I7:I8"/>
  </mergeCells>
  <printOptions horizontalCentered="1"/>
  <pageMargins left="0.3937007874015748" right="0.3937007874015748" top="0.5905511811023623" bottom="0.5905511811023623" header="0" footer="0"/>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dimension ref="A2:AC161"/>
  <sheetViews>
    <sheetView zoomScale="85" zoomScaleNormal="85" zoomScalePageLayoutView="0" workbookViewId="0" topLeftCell="L1">
      <pane ySplit="8" topLeftCell="A44" activePane="bottomLeft" state="frozen"/>
      <selection pane="topLeft" activeCell="A1" sqref="A1"/>
      <selection pane="bottomLeft" activeCell="Q44" sqref="Q44"/>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14062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5" width="19.140625" style="1" customWidth="1"/>
    <col min="16" max="16" width="19.140625" style="1" bestFit="1" customWidth="1"/>
    <col min="17" max="16384" width="11.57421875" style="1" customWidth="1"/>
  </cols>
  <sheetData>
    <row r="1" ht="11.25"/>
    <row r="2" spans="1:15" ht="12.75" customHeight="1">
      <c r="A2" s="118"/>
      <c r="B2" s="118"/>
      <c r="C2" s="118"/>
      <c r="D2" s="118"/>
      <c r="E2" s="118"/>
      <c r="F2" s="118"/>
      <c r="G2" s="118"/>
      <c r="H2" s="118"/>
      <c r="I2" s="118"/>
      <c r="J2" s="118"/>
      <c r="K2" s="118"/>
      <c r="L2" s="118"/>
      <c r="M2" s="118"/>
      <c r="N2" s="118"/>
      <c r="O2" s="118"/>
    </row>
    <row r="3" spans="1:15" ht="11.25" customHeight="1">
      <c r="A3" s="135" t="s">
        <v>18</v>
      </c>
      <c r="B3" s="135"/>
      <c r="C3" s="135"/>
      <c r="D3" s="135"/>
      <c r="E3" s="135"/>
      <c r="F3" s="135"/>
      <c r="G3" s="135"/>
      <c r="H3" s="135"/>
      <c r="I3" s="135"/>
      <c r="J3" s="135"/>
      <c r="K3" s="135"/>
      <c r="L3" s="135"/>
      <c r="M3" s="135"/>
      <c r="N3" s="135"/>
      <c r="O3" s="118"/>
    </row>
    <row r="4" spans="1:15" s="2" customFormat="1" ht="13.5" customHeight="1">
      <c r="A4" s="137" t="s">
        <v>37</v>
      </c>
      <c r="B4" s="137"/>
      <c r="C4" s="137"/>
      <c r="D4" s="137"/>
      <c r="E4" s="137"/>
      <c r="F4" s="137"/>
      <c r="G4" s="137"/>
      <c r="H4" s="137"/>
      <c r="I4" s="137"/>
      <c r="J4" s="137"/>
      <c r="K4" s="137"/>
      <c r="L4" s="137"/>
      <c r="M4" s="137"/>
      <c r="N4" s="137"/>
      <c r="O4" s="116"/>
    </row>
    <row r="5" spans="3:29" ht="11.25">
      <c r="C5" s="54"/>
      <c r="D5" s="53"/>
      <c r="E5" s="53"/>
      <c r="F5" s="1"/>
      <c r="G5" s="1"/>
      <c r="J5" s="14"/>
      <c r="P5" s="54"/>
      <c r="Q5" s="54"/>
      <c r="R5" s="54"/>
      <c r="S5" s="54"/>
      <c r="T5" s="54"/>
      <c r="U5" s="54"/>
      <c r="V5" s="54"/>
      <c r="W5" s="54"/>
      <c r="X5" s="54"/>
      <c r="Y5" s="54"/>
      <c r="Z5" s="54"/>
      <c r="AA5" s="54"/>
      <c r="AB5" s="54"/>
      <c r="AC5" s="54"/>
    </row>
    <row r="6" spans="3:29" ht="16.5" customHeight="1">
      <c r="C6" s="54"/>
      <c r="D6" s="53"/>
      <c r="E6" s="53"/>
      <c r="F6" s="45"/>
      <c r="G6" s="45"/>
      <c r="N6" s="54"/>
      <c r="O6" s="54"/>
      <c r="P6" s="54"/>
      <c r="Q6" s="54"/>
      <c r="R6" s="54"/>
      <c r="S6" s="54"/>
      <c r="T6" s="54"/>
      <c r="U6" s="54"/>
      <c r="V6" s="54"/>
      <c r="W6" s="54"/>
      <c r="X6" s="54"/>
      <c r="Y6" s="54"/>
      <c r="Z6" s="54"/>
      <c r="AA6" s="54"/>
      <c r="AB6" s="54"/>
      <c r="AC6" s="54"/>
    </row>
    <row r="7" spans="1:29" ht="12" customHeight="1">
      <c r="A7" s="147" t="s">
        <v>0</v>
      </c>
      <c r="B7" s="149" t="s">
        <v>14</v>
      </c>
      <c r="C7" s="149" t="s">
        <v>1</v>
      </c>
      <c r="D7" s="146" t="s">
        <v>2</v>
      </c>
      <c r="E7" s="140" t="s">
        <v>70</v>
      </c>
      <c r="F7" s="140" t="s">
        <v>71</v>
      </c>
      <c r="G7" s="140" t="s">
        <v>22</v>
      </c>
      <c r="H7" s="140" t="s">
        <v>15</v>
      </c>
      <c r="I7" s="140" t="s">
        <v>173</v>
      </c>
      <c r="J7" s="140" t="s">
        <v>16</v>
      </c>
      <c r="K7" s="140" t="s">
        <v>24</v>
      </c>
      <c r="L7" s="140" t="s">
        <v>218</v>
      </c>
      <c r="M7" s="140" t="s">
        <v>38</v>
      </c>
      <c r="N7" s="140" t="s">
        <v>17</v>
      </c>
      <c r="O7" s="140" t="s">
        <v>124</v>
      </c>
      <c r="P7" s="140" t="s">
        <v>23</v>
      </c>
      <c r="Q7" s="54"/>
      <c r="R7" s="54"/>
      <c r="S7" s="54"/>
      <c r="T7" s="54"/>
      <c r="U7" s="54"/>
      <c r="V7" s="54"/>
      <c r="W7" s="54"/>
      <c r="X7" s="54"/>
      <c r="Y7" s="54"/>
      <c r="Z7" s="54"/>
      <c r="AA7" s="54"/>
      <c r="AB7" s="54"/>
      <c r="AC7" s="54"/>
    </row>
    <row r="8" spans="1:29" ht="21.75" customHeight="1">
      <c r="A8" s="148"/>
      <c r="B8" s="149"/>
      <c r="C8" s="149"/>
      <c r="D8" s="144"/>
      <c r="E8" s="141"/>
      <c r="F8" s="141"/>
      <c r="G8" s="141"/>
      <c r="H8" s="141"/>
      <c r="I8" s="141"/>
      <c r="J8" s="140"/>
      <c r="K8" s="140"/>
      <c r="L8" s="140"/>
      <c r="M8" s="136"/>
      <c r="N8" s="140"/>
      <c r="O8" s="140"/>
      <c r="P8" s="140"/>
      <c r="Q8" s="54"/>
      <c r="R8" s="54"/>
      <c r="S8" s="54"/>
      <c r="T8" s="54"/>
      <c r="U8" s="54"/>
      <c r="V8" s="54"/>
      <c r="W8" s="54"/>
      <c r="X8" s="54"/>
      <c r="Y8" s="54"/>
      <c r="Z8" s="54"/>
      <c r="AA8" s="54"/>
      <c r="AB8" s="54"/>
      <c r="AC8" s="54"/>
    </row>
    <row r="9" spans="1:29" ht="21.75" customHeight="1">
      <c r="A9" s="145"/>
      <c r="B9" s="145"/>
      <c r="C9" s="145"/>
      <c r="D9" s="27"/>
      <c r="E9" s="72">
        <f>+E10+E36+E58</f>
        <v>6382.978723404255</v>
      </c>
      <c r="F9" s="72">
        <f>+F10+F36+F58</f>
        <v>3617.021276595745</v>
      </c>
      <c r="G9" s="72">
        <f>+G10+G36+G58</f>
        <v>0</v>
      </c>
      <c r="H9" s="72">
        <f>+H10+H36+H58</f>
        <v>0</v>
      </c>
      <c r="I9" s="72"/>
      <c r="J9" s="72">
        <f>J11+J12+J13+J14+J15+J16+J17+J18+J19+J20+J21+J22+J23+J24+J25+J26+J27+J28+J29+J30+J31+J32+J33+J34+J35</f>
        <v>1279723.2065887577</v>
      </c>
      <c r="K9" s="72">
        <f>+K10+K36+K58</f>
        <v>235000</v>
      </c>
      <c r="L9" s="72"/>
      <c r="M9" s="72">
        <f>+M10+M36+M58</f>
        <v>0</v>
      </c>
      <c r="N9" s="72">
        <f>+N10+N36+N58</f>
        <v>443800.36414565827</v>
      </c>
      <c r="O9" s="72"/>
      <c r="P9" s="72">
        <f>+P10+P36+P58</f>
        <v>2059273.2065887577</v>
      </c>
      <c r="Q9" s="54"/>
      <c r="R9" s="54"/>
      <c r="S9" s="54"/>
      <c r="T9" s="54"/>
      <c r="U9" s="54"/>
      <c r="V9" s="54"/>
      <c r="W9" s="54"/>
      <c r="X9" s="54"/>
      <c r="Y9" s="54"/>
      <c r="Z9" s="54"/>
      <c r="AA9" s="54"/>
      <c r="AB9" s="54"/>
      <c r="AC9" s="54"/>
    </row>
    <row r="10" spans="1:29" ht="13.5" customHeight="1">
      <c r="A10" s="57"/>
      <c r="B10" s="57"/>
      <c r="C10" s="62"/>
      <c r="D10" s="5" t="s">
        <v>20</v>
      </c>
      <c r="E10" s="73">
        <f>E11+E12+E13+E14+E15+E16+E17+E18+E19+E20+E21+E22+E24+E25+E26+E27+E28+E29+E30+E31+E32+E33+E34+E35</f>
        <v>0</v>
      </c>
      <c r="F10" s="73">
        <f aca="true" t="shared" si="0" ref="F10:P10">F11+F12+F13+F14+F15+F16+F17+F18+F19+F20+F21+F22+F24+F25+F26+F27+F28+F29+F30+F31+F32+F33+F34+F35</f>
        <v>0</v>
      </c>
      <c r="G10" s="73">
        <f t="shared" si="0"/>
        <v>0</v>
      </c>
      <c r="H10" s="73">
        <f t="shared" si="0"/>
        <v>0</v>
      </c>
      <c r="I10" s="73"/>
      <c r="J10" s="73">
        <f t="shared" si="0"/>
        <v>1259723.2065887577</v>
      </c>
      <c r="K10" s="73">
        <f t="shared" si="0"/>
        <v>235000</v>
      </c>
      <c r="L10" s="73"/>
      <c r="M10" s="73">
        <f t="shared" si="0"/>
        <v>0</v>
      </c>
      <c r="N10" s="73">
        <f t="shared" si="0"/>
        <v>223750</v>
      </c>
      <c r="O10" s="73"/>
      <c r="P10" s="73">
        <f t="shared" si="0"/>
        <v>1718473.2065887577</v>
      </c>
      <c r="Q10" s="61"/>
      <c r="R10" s="61"/>
      <c r="S10" s="61"/>
      <c r="T10" s="61"/>
      <c r="U10" s="7"/>
      <c r="V10" s="7"/>
      <c r="W10" s="7"/>
      <c r="X10" s="7"/>
      <c r="Y10" s="7"/>
      <c r="Z10" s="7"/>
      <c r="AA10" s="7"/>
      <c r="AB10" s="7"/>
      <c r="AC10" s="7"/>
    </row>
    <row r="11" spans="1:29" s="15" customFormat="1" ht="41.25" customHeight="1">
      <c r="A11" s="21">
        <v>3</v>
      </c>
      <c r="B11" s="21" t="s">
        <v>245</v>
      </c>
      <c r="C11" s="16" t="s">
        <v>31</v>
      </c>
      <c r="D11" s="82" t="s">
        <v>221</v>
      </c>
      <c r="E11" s="66"/>
      <c r="F11" s="66"/>
      <c r="G11" s="66"/>
      <c r="H11" s="66"/>
      <c r="I11" s="66"/>
      <c r="J11" s="86">
        <v>100000</v>
      </c>
      <c r="K11" s="86">
        <v>100000</v>
      </c>
      <c r="L11" s="86"/>
      <c r="M11" s="66"/>
      <c r="N11" s="86">
        <v>0</v>
      </c>
      <c r="O11" s="86"/>
      <c r="P11" s="28">
        <f aca="true" t="shared" si="1" ref="P11:P35">SUM(E11:N11)</f>
        <v>200000</v>
      </c>
      <c r="Q11" s="54"/>
      <c r="R11" s="54"/>
      <c r="S11" s="54"/>
      <c r="T11" s="54"/>
      <c r="U11" s="54"/>
      <c r="V11" s="54"/>
      <c r="W11" s="54"/>
      <c r="X11" s="54"/>
      <c r="Y11" s="54"/>
      <c r="Z11" s="54"/>
      <c r="AA11" s="54"/>
      <c r="AB11" s="54"/>
      <c r="AC11" s="54"/>
    </row>
    <row r="12" spans="1:29" s="15" customFormat="1" ht="13.5" customHeight="1">
      <c r="A12" s="21">
        <v>3</v>
      </c>
      <c r="B12" s="21" t="s">
        <v>246</v>
      </c>
      <c r="C12" s="16" t="s">
        <v>31</v>
      </c>
      <c r="D12" s="82" t="s">
        <v>222</v>
      </c>
      <c r="E12" s="66"/>
      <c r="F12" s="66"/>
      <c r="G12" s="66"/>
      <c r="H12" s="66"/>
      <c r="I12" s="66"/>
      <c r="J12" s="86">
        <v>165000</v>
      </c>
      <c r="K12" s="86">
        <v>0</v>
      </c>
      <c r="L12" s="86"/>
      <c r="M12" s="66"/>
      <c r="N12" s="86">
        <v>0</v>
      </c>
      <c r="O12" s="86"/>
      <c r="P12" s="28">
        <f t="shared" si="1"/>
        <v>165000</v>
      </c>
      <c r="Q12" s="54"/>
      <c r="R12" s="54"/>
      <c r="S12" s="54"/>
      <c r="T12" s="54"/>
      <c r="U12" s="54"/>
      <c r="V12" s="54"/>
      <c r="W12" s="54"/>
      <c r="X12" s="54"/>
      <c r="Y12" s="54"/>
      <c r="Z12" s="54"/>
      <c r="AA12" s="54"/>
      <c r="AB12" s="54"/>
      <c r="AC12" s="54"/>
    </row>
    <row r="13" spans="1:29" s="15" customFormat="1" ht="76.5">
      <c r="A13" s="21">
        <v>3</v>
      </c>
      <c r="B13" s="21" t="s">
        <v>247</v>
      </c>
      <c r="C13" s="16" t="s">
        <v>31</v>
      </c>
      <c r="D13" s="82" t="s">
        <v>223</v>
      </c>
      <c r="E13" s="66"/>
      <c r="F13" s="66"/>
      <c r="G13" s="66"/>
      <c r="H13" s="66"/>
      <c r="I13" s="66"/>
      <c r="J13" s="86">
        <v>293473.20658875763</v>
      </c>
      <c r="K13" s="86">
        <v>0</v>
      </c>
      <c r="L13" s="86"/>
      <c r="M13" s="67"/>
      <c r="N13" s="86">
        <v>0</v>
      </c>
      <c r="O13" s="86"/>
      <c r="P13" s="28">
        <f t="shared" si="1"/>
        <v>293473.20658875763</v>
      </c>
      <c r="Q13" s="54"/>
      <c r="R13" s="54"/>
      <c r="S13" s="54"/>
      <c r="T13" s="54"/>
      <c r="U13" s="54"/>
      <c r="V13" s="54"/>
      <c r="W13" s="54"/>
      <c r="X13" s="54"/>
      <c r="Y13" s="54"/>
      <c r="Z13" s="54"/>
      <c r="AA13" s="54"/>
      <c r="AB13" s="54"/>
      <c r="AC13" s="54"/>
    </row>
    <row r="14" spans="1:29" s="15" customFormat="1" ht="51">
      <c r="A14" s="21">
        <v>3</v>
      </c>
      <c r="B14" s="21" t="s">
        <v>248</v>
      </c>
      <c r="C14" s="16" t="s">
        <v>31</v>
      </c>
      <c r="D14" s="82" t="s">
        <v>224</v>
      </c>
      <c r="E14" s="66"/>
      <c r="F14" s="66"/>
      <c r="G14" s="66"/>
      <c r="H14" s="66"/>
      <c r="I14" s="66"/>
      <c r="J14" s="86">
        <v>40000</v>
      </c>
      <c r="K14" s="86">
        <v>0</v>
      </c>
      <c r="L14" s="86"/>
      <c r="M14" s="67"/>
      <c r="N14" s="86">
        <v>0</v>
      </c>
      <c r="O14" s="86"/>
      <c r="P14" s="28">
        <f t="shared" si="1"/>
        <v>40000</v>
      </c>
      <c r="Q14" s="54"/>
      <c r="R14" s="54"/>
      <c r="S14" s="54"/>
      <c r="T14" s="54"/>
      <c r="U14" s="54"/>
      <c r="V14" s="54"/>
      <c r="W14" s="54"/>
      <c r="X14" s="54"/>
      <c r="Y14" s="54"/>
      <c r="Z14" s="54"/>
      <c r="AA14" s="54"/>
      <c r="AB14" s="54"/>
      <c r="AC14" s="54"/>
    </row>
    <row r="15" spans="1:29" s="15" customFormat="1" ht="24" customHeight="1">
      <c r="A15" s="21">
        <v>3</v>
      </c>
      <c r="B15" s="21" t="s">
        <v>249</v>
      </c>
      <c r="C15" s="16" t="s">
        <v>31</v>
      </c>
      <c r="D15" s="82" t="s">
        <v>225</v>
      </c>
      <c r="E15" s="66"/>
      <c r="F15" s="66"/>
      <c r="G15" s="66"/>
      <c r="H15" s="66"/>
      <c r="I15" s="66"/>
      <c r="J15" s="86">
        <v>30000</v>
      </c>
      <c r="K15" s="86">
        <v>0</v>
      </c>
      <c r="L15" s="86"/>
      <c r="M15" s="66"/>
      <c r="N15" s="86">
        <v>0</v>
      </c>
      <c r="O15" s="86"/>
      <c r="P15" s="28">
        <f t="shared" si="1"/>
        <v>30000</v>
      </c>
      <c r="Q15" s="54"/>
      <c r="R15" s="54"/>
      <c r="S15" s="54"/>
      <c r="T15" s="54"/>
      <c r="U15" s="54"/>
      <c r="V15" s="54"/>
      <c r="W15" s="54"/>
      <c r="X15" s="54"/>
      <c r="Y15" s="54"/>
      <c r="Z15" s="54"/>
      <c r="AA15" s="54"/>
      <c r="AB15" s="54"/>
      <c r="AC15" s="54"/>
    </row>
    <row r="16" spans="1:29" s="15" customFormat="1" ht="24" customHeight="1">
      <c r="A16" s="21">
        <v>3</v>
      </c>
      <c r="B16" s="21" t="s">
        <v>250</v>
      </c>
      <c r="C16" s="16" t="s">
        <v>31</v>
      </c>
      <c r="D16" s="82" t="s">
        <v>226</v>
      </c>
      <c r="E16" s="66"/>
      <c r="F16" s="66"/>
      <c r="G16" s="66"/>
      <c r="H16" s="66"/>
      <c r="I16" s="66"/>
      <c r="J16" s="86">
        <v>50000</v>
      </c>
      <c r="K16" s="86">
        <v>0</v>
      </c>
      <c r="L16" s="86"/>
      <c r="M16" s="66"/>
      <c r="N16" s="86">
        <v>0</v>
      </c>
      <c r="O16" s="86"/>
      <c r="P16" s="28">
        <f t="shared" si="1"/>
        <v>50000</v>
      </c>
      <c r="Q16" s="54"/>
      <c r="R16" s="54"/>
      <c r="S16" s="54"/>
      <c r="T16" s="54"/>
      <c r="U16" s="54"/>
      <c r="V16" s="54"/>
      <c r="W16" s="54"/>
      <c r="X16" s="54"/>
      <c r="Y16" s="54"/>
      <c r="Z16" s="54"/>
      <c r="AA16" s="54"/>
      <c r="AB16" s="54"/>
      <c r="AC16" s="54"/>
    </row>
    <row r="17" spans="1:29" s="15" customFormat="1" ht="59.25" customHeight="1">
      <c r="A17" s="21">
        <v>3</v>
      </c>
      <c r="B17" s="21" t="s">
        <v>251</v>
      </c>
      <c r="C17" s="16" t="s">
        <v>31</v>
      </c>
      <c r="D17" s="82" t="s">
        <v>227</v>
      </c>
      <c r="E17" s="66"/>
      <c r="F17" s="66"/>
      <c r="G17" s="66"/>
      <c r="H17" s="66"/>
      <c r="I17" s="66"/>
      <c r="J17" s="86">
        <v>75000</v>
      </c>
      <c r="K17" s="86">
        <v>0</v>
      </c>
      <c r="L17" s="86"/>
      <c r="M17" s="66"/>
      <c r="N17" s="86">
        <v>0</v>
      </c>
      <c r="O17" s="86"/>
      <c r="P17" s="28">
        <f t="shared" si="1"/>
        <v>75000</v>
      </c>
      <c r="Q17" s="54"/>
      <c r="R17" s="54"/>
      <c r="S17" s="54"/>
      <c r="T17" s="54"/>
      <c r="U17" s="54"/>
      <c r="V17" s="54"/>
      <c r="W17" s="54"/>
      <c r="X17" s="54"/>
      <c r="Y17" s="54"/>
      <c r="Z17" s="54"/>
      <c r="AA17" s="54"/>
      <c r="AB17" s="54"/>
      <c r="AC17" s="54"/>
    </row>
    <row r="18" spans="1:29" s="15" customFormat="1" ht="42" customHeight="1">
      <c r="A18" s="21">
        <v>3</v>
      </c>
      <c r="B18" s="21" t="s">
        <v>252</v>
      </c>
      <c r="C18" s="16" t="s">
        <v>31</v>
      </c>
      <c r="D18" s="82" t="s">
        <v>228</v>
      </c>
      <c r="E18" s="66"/>
      <c r="F18" s="66"/>
      <c r="G18" s="66"/>
      <c r="H18" s="66"/>
      <c r="I18" s="66"/>
      <c r="J18" s="86">
        <v>40000</v>
      </c>
      <c r="K18" s="86">
        <v>0</v>
      </c>
      <c r="L18" s="86"/>
      <c r="M18" s="66"/>
      <c r="N18" s="86">
        <v>0</v>
      </c>
      <c r="O18" s="86"/>
      <c r="P18" s="28">
        <f t="shared" si="1"/>
        <v>40000</v>
      </c>
      <c r="Q18" s="54"/>
      <c r="R18" s="54"/>
      <c r="S18" s="54"/>
      <c r="T18" s="54"/>
      <c r="U18" s="54"/>
      <c r="V18" s="54"/>
      <c r="W18" s="54"/>
      <c r="X18" s="54"/>
      <c r="Y18" s="54"/>
      <c r="Z18" s="54"/>
      <c r="AA18" s="54"/>
      <c r="AB18" s="54"/>
      <c r="AC18" s="54"/>
    </row>
    <row r="19" spans="1:29" s="15" customFormat="1" ht="128.25" customHeight="1">
      <c r="A19" s="21">
        <v>3</v>
      </c>
      <c r="B19" s="21" t="s">
        <v>253</v>
      </c>
      <c r="C19" s="16" t="s">
        <v>31</v>
      </c>
      <c r="D19" s="96" t="s">
        <v>229</v>
      </c>
      <c r="E19" s="66"/>
      <c r="F19" s="66"/>
      <c r="G19" s="66"/>
      <c r="H19" s="66"/>
      <c r="I19" s="66"/>
      <c r="J19" s="86">
        <v>36250</v>
      </c>
      <c r="K19" s="86">
        <v>0</v>
      </c>
      <c r="L19" s="86"/>
      <c r="M19" s="66"/>
      <c r="N19" s="86">
        <v>23750</v>
      </c>
      <c r="O19" s="86"/>
      <c r="P19" s="28">
        <f t="shared" si="1"/>
        <v>60000</v>
      </c>
      <c r="Q19" s="54"/>
      <c r="R19" s="54"/>
      <c r="S19" s="54"/>
      <c r="T19" s="54"/>
      <c r="U19" s="54"/>
      <c r="V19" s="54"/>
      <c r="W19" s="54"/>
      <c r="X19" s="54"/>
      <c r="Y19" s="54"/>
      <c r="Z19" s="54"/>
      <c r="AA19" s="54"/>
      <c r="AB19" s="54"/>
      <c r="AC19" s="54"/>
    </row>
    <row r="20" spans="1:29" s="15" customFormat="1" ht="24" customHeight="1">
      <c r="A20" s="21">
        <v>3</v>
      </c>
      <c r="B20" s="21" t="s">
        <v>254</v>
      </c>
      <c r="C20" s="16" t="s">
        <v>31</v>
      </c>
      <c r="D20" s="82" t="s">
        <v>230</v>
      </c>
      <c r="E20" s="66"/>
      <c r="F20" s="66"/>
      <c r="G20" s="66"/>
      <c r="H20" s="66"/>
      <c r="I20" s="66"/>
      <c r="J20" s="86">
        <v>25000</v>
      </c>
      <c r="K20" s="86">
        <v>0</v>
      </c>
      <c r="L20" s="86"/>
      <c r="M20" s="66"/>
      <c r="N20" s="86">
        <v>0</v>
      </c>
      <c r="O20" s="86"/>
      <c r="P20" s="28">
        <f t="shared" si="1"/>
        <v>25000</v>
      </c>
      <c r="Q20" s="54"/>
      <c r="R20" s="54"/>
      <c r="S20" s="54"/>
      <c r="T20" s="54"/>
      <c r="U20" s="54"/>
      <c r="V20" s="54"/>
      <c r="W20" s="54"/>
      <c r="X20" s="54"/>
      <c r="Y20" s="54"/>
      <c r="Z20" s="54"/>
      <c r="AA20" s="54"/>
      <c r="AB20" s="54"/>
      <c r="AC20" s="54"/>
    </row>
    <row r="21" spans="1:29" s="15" customFormat="1" ht="24" customHeight="1">
      <c r="A21" s="21">
        <v>3</v>
      </c>
      <c r="B21" s="21" t="s">
        <v>255</v>
      </c>
      <c r="C21" s="16" t="s">
        <v>31</v>
      </c>
      <c r="D21" s="82" t="s">
        <v>231</v>
      </c>
      <c r="E21" s="66"/>
      <c r="F21" s="66"/>
      <c r="G21" s="66"/>
      <c r="H21" s="66"/>
      <c r="I21" s="66"/>
      <c r="J21" s="86">
        <v>50000</v>
      </c>
      <c r="K21" s="86">
        <v>100000</v>
      </c>
      <c r="L21" s="86"/>
      <c r="M21" s="66"/>
      <c r="N21" s="86">
        <v>200000</v>
      </c>
      <c r="O21" s="86"/>
      <c r="P21" s="28">
        <f t="shared" si="1"/>
        <v>350000</v>
      </c>
      <c r="Q21" s="54"/>
      <c r="R21" s="54"/>
      <c r="S21" s="54"/>
      <c r="T21" s="54"/>
      <c r="U21" s="54"/>
      <c r="V21" s="54"/>
      <c r="W21" s="54"/>
      <c r="X21" s="54"/>
      <c r="Y21" s="54"/>
      <c r="Z21" s="54"/>
      <c r="AA21" s="54"/>
      <c r="AB21" s="54"/>
      <c r="AC21" s="54"/>
    </row>
    <row r="22" spans="1:29" s="15" customFormat="1" ht="24" customHeight="1">
      <c r="A22" s="21">
        <v>3</v>
      </c>
      <c r="B22" s="21" t="s">
        <v>256</v>
      </c>
      <c r="C22" s="16" t="s">
        <v>31</v>
      </c>
      <c r="D22" s="82" t="s">
        <v>232</v>
      </c>
      <c r="E22" s="66"/>
      <c r="F22" s="66"/>
      <c r="G22" s="66"/>
      <c r="H22" s="66"/>
      <c r="I22" s="66"/>
      <c r="J22" s="86">
        <v>20000</v>
      </c>
      <c r="K22" s="86">
        <v>0</v>
      </c>
      <c r="L22" s="86"/>
      <c r="M22" s="66"/>
      <c r="N22" s="86">
        <v>0</v>
      </c>
      <c r="O22" s="86"/>
      <c r="P22" s="28">
        <f t="shared" si="1"/>
        <v>20000</v>
      </c>
      <c r="Q22" s="54"/>
      <c r="R22" s="54"/>
      <c r="S22" s="54"/>
      <c r="T22" s="54"/>
      <c r="U22" s="54"/>
      <c r="V22" s="54"/>
      <c r="W22" s="54"/>
      <c r="X22" s="54"/>
      <c r="Y22" s="54"/>
      <c r="Z22" s="54"/>
      <c r="AA22" s="54"/>
      <c r="AB22" s="54"/>
      <c r="AC22" s="54"/>
    </row>
    <row r="23" spans="1:29" s="15" customFormat="1" ht="24" customHeight="1">
      <c r="A23" s="21">
        <v>3</v>
      </c>
      <c r="B23" s="21" t="s">
        <v>257</v>
      </c>
      <c r="C23" s="16" t="s">
        <v>31</v>
      </c>
      <c r="D23" s="82" t="s">
        <v>233</v>
      </c>
      <c r="E23" s="66"/>
      <c r="F23" s="66"/>
      <c r="G23" s="66"/>
      <c r="H23" s="66"/>
      <c r="I23" s="66"/>
      <c r="J23" s="86">
        <v>20000</v>
      </c>
      <c r="K23" s="86">
        <v>0</v>
      </c>
      <c r="L23" s="86"/>
      <c r="M23" s="66"/>
      <c r="N23" s="86">
        <v>0</v>
      </c>
      <c r="O23" s="86"/>
      <c r="P23" s="28">
        <f t="shared" si="1"/>
        <v>20000</v>
      </c>
      <c r="Q23" s="54"/>
      <c r="R23" s="54"/>
      <c r="S23" s="54"/>
      <c r="T23" s="54"/>
      <c r="U23" s="54"/>
      <c r="V23" s="54"/>
      <c r="W23" s="54"/>
      <c r="X23" s="54"/>
      <c r="Y23" s="54"/>
      <c r="Z23" s="54"/>
      <c r="AA23" s="54"/>
      <c r="AB23" s="54"/>
      <c r="AC23" s="54"/>
    </row>
    <row r="24" spans="1:29" s="15" customFormat="1" ht="24" customHeight="1">
      <c r="A24" s="21">
        <v>3</v>
      </c>
      <c r="B24" s="21" t="s">
        <v>258</v>
      </c>
      <c r="C24" s="16" t="s">
        <v>31</v>
      </c>
      <c r="D24" s="97" t="s">
        <v>259</v>
      </c>
      <c r="E24" s="66"/>
      <c r="F24" s="66"/>
      <c r="G24" s="66"/>
      <c r="H24" s="66"/>
      <c r="I24" s="66"/>
      <c r="J24" s="86">
        <v>15000</v>
      </c>
      <c r="K24" s="86">
        <v>0</v>
      </c>
      <c r="L24" s="86"/>
      <c r="M24" s="66"/>
      <c r="N24" s="86">
        <v>0</v>
      </c>
      <c r="O24" s="86"/>
      <c r="P24" s="28">
        <f t="shared" si="1"/>
        <v>15000</v>
      </c>
      <c r="Q24" s="54"/>
      <c r="R24" s="54"/>
      <c r="S24" s="54"/>
      <c r="T24" s="54"/>
      <c r="U24" s="54"/>
      <c r="V24" s="54"/>
      <c r="W24" s="54"/>
      <c r="X24" s="54"/>
      <c r="Y24" s="54"/>
      <c r="Z24" s="54"/>
      <c r="AA24" s="54"/>
      <c r="AB24" s="54"/>
      <c r="AC24" s="54"/>
    </row>
    <row r="25" spans="1:29" s="15" customFormat="1" ht="24" customHeight="1">
      <c r="A25" s="21">
        <v>3</v>
      </c>
      <c r="B25" s="21" t="s">
        <v>260</v>
      </c>
      <c r="C25" s="16" t="s">
        <v>31</v>
      </c>
      <c r="D25" s="82" t="s">
        <v>234</v>
      </c>
      <c r="E25" s="66"/>
      <c r="F25" s="66"/>
      <c r="G25" s="66"/>
      <c r="H25" s="66"/>
      <c r="I25" s="66"/>
      <c r="J25" s="86">
        <v>10000</v>
      </c>
      <c r="K25" s="86">
        <v>10000</v>
      </c>
      <c r="L25" s="86"/>
      <c r="M25" s="66"/>
      <c r="N25" s="86">
        <v>0</v>
      </c>
      <c r="O25" s="86"/>
      <c r="P25" s="28">
        <f t="shared" si="1"/>
        <v>20000</v>
      </c>
      <c r="Q25" s="54"/>
      <c r="R25" s="54"/>
      <c r="S25" s="54"/>
      <c r="T25" s="54"/>
      <c r="U25" s="54"/>
      <c r="V25" s="54"/>
      <c r="W25" s="54"/>
      <c r="X25" s="54"/>
      <c r="Y25" s="54"/>
      <c r="Z25" s="54"/>
      <c r="AA25" s="54"/>
      <c r="AB25" s="54"/>
      <c r="AC25" s="54"/>
    </row>
    <row r="26" spans="1:29" s="15" customFormat="1" ht="57.75" customHeight="1">
      <c r="A26" s="21">
        <v>3</v>
      </c>
      <c r="B26" s="21" t="s">
        <v>261</v>
      </c>
      <c r="C26" s="16" t="s">
        <v>31</v>
      </c>
      <c r="D26" s="96" t="s">
        <v>235</v>
      </c>
      <c r="E26" s="66"/>
      <c r="F26" s="66"/>
      <c r="G26" s="66"/>
      <c r="H26" s="66"/>
      <c r="I26" s="66"/>
      <c r="J26" s="86">
        <v>45000</v>
      </c>
      <c r="K26" s="86">
        <v>0</v>
      </c>
      <c r="L26" s="86"/>
      <c r="M26" s="66"/>
      <c r="N26" s="86">
        <v>0</v>
      </c>
      <c r="O26" s="86"/>
      <c r="P26" s="28">
        <f t="shared" si="1"/>
        <v>45000</v>
      </c>
      <c r="Q26" s="54"/>
      <c r="R26" s="54"/>
      <c r="S26" s="54"/>
      <c r="T26" s="54"/>
      <c r="U26" s="54"/>
      <c r="V26" s="54"/>
      <c r="W26" s="54"/>
      <c r="X26" s="54"/>
      <c r="Y26" s="54"/>
      <c r="Z26" s="54"/>
      <c r="AA26" s="54"/>
      <c r="AB26" s="54"/>
      <c r="AC26" s="54"/>
    </row>
    <row r="27" spans="1:29" s="15" customFormat="1" ht="69.75" customHeight="1">
      <c r="A27" s="21">
        <v>3</v>
      </c>
      <c r="B27" s="21" t="s">
        <v>262</v>
      </c>
      <c r="C27" s="16" t="s">
        <v>31</v>
      </c>
      <c r="D27" s="96" t="s">
        <v>236</v>
      </c>
      <c r="E27" s="66"/>
      <c r="F27" s="66"/>
      <c r="G27" s="66"/>
      <c r="H27" s="66"/>
      <c r="I27" s="66"/>
      <c r="J27" s="86">
        <v>0</v>
      </c>
      <c r="K27" s="86">
        <v>0</v>
      </c>
      <c r="L27" s="86"/>
      <c r="M27" s="66"/>
      <c r="N27" s="86">
        <v>0</v>
      </c>
      <c r="O27" s="86"/>
      <c r="P27" s="28">
        <f t="shared" si="1"/>
        <v>0</v>
      </c>
      <c r="Q27" s="54"/>
      <c r="R27" s="54"/>
      <c r="S27" s="54"/>
      <c r="T27" s="54"/>
      <c r="U27" s="54"/>
      <c r="V27" s="54"/>
      <c r="W27" s="54"/>
      <c r="X27" s="54"/>
      <c r="Y27" s="54"/>
      <c r="Z27" s="54"/>
      <c r="AA27" s="54"/>
      <c r="AB27" s="54"/>
      <c r="AC27" s="54"/>
    </row>
    <row r="28" spans="1:29" s="15" customFormat="1" ht="57" customHeight="1">
      <c r="A28" s="21">
        <v>3</v>
      </c>
      <c r="B28" s="21" t="s">
        <v>263</v>
      </c>
      <c r="C28" s="16" t="s">
        <v>31</v>
      </c>
      <c r="D28" s="96" t="s">
        <v>237</v>
      </c>
      <c r="E28" s="66"/>
      <c r="F28" s="66"/>
      <c r="G28" s="66"/>
      <c r="H28" s="66"/>
      <c r="I28" s="66"/>
      <c r="J28" s="86">
        <v>20000</v>
      </c>
      <c r="K28" s="86">
        <v>0</v>
      </c>
      <c r="L28" s="86"/>
      <c r="M28" s="66"/>
      <c r="N28" s="86">
        <v>0</v>
      </c>
      <c r="O28" s="86"/>
      <c r="P28" s="28">
        <f t="shared" si="1"/>
        <v>20000</v>
      </c>
      <c r="Q28" s="54"/>
      <c r="R28" s="54"/>
      <c r="S28" s="54"/>
      <c r="T28" s="54"/>
      <c r="U28" s="54"/>
      <c r="V28" s="54"/>
      <c r="W28" s="54"/>
      <c r="X28" s="54"/>
      <c r="Y28" s="54"/>
      <c r="Z28" s="54"/>
      <c r="AA28" s="54"/>
      <c r="AB28" s="54"/>
      <c r="AC28" s="54"/>
    </row>
    <row r="29" spans="1:29" s="15" customFormat="1" ht="70.5" customHeight="1">
      <c r="A29" s="21">
        <v>3</v>
      </c>
      <c r="B29" s="21" t="s">
        <v>264</v>
      </c>
      <c r="C29" s="16" t="s">
        <v>31</v>
      </c>
      <c r="D29" s="96" t="s">
        <v>238</v>
      </c>
      <c r="E29" s="66"/>
      <c r="F29" s="66"/>
      <c r="G29" s="66"/>
      <c r="H29" s="66"/>
      <c r="I29" s="66"/>
      <c r="J29" s="86">
        <v>15000</v>
      </c>
      <c r="K29" s="86">
        <v>0</v>
      </c>
      <c r="L29" s="86"/>
      <c r="M29" s="66"/>
      <c r="N29" s="86">
        <v>0</v>
      </c>
      <c r="O29" s="86"/>
      <c r="P29" s="28">
        <f t="shared" si="1"/>
        <v>15000</v>
      </c>
      <c r="Q29" s="54"/>
      <c r="R29" s="54"/>
      <c r="S29" s="54"/>
      <c r="T29" s="54"/>
      <c r="U29" s="54"/>
      <c r="V29" s="54"/>
      <c r="W29" s="54"/>
      <c r="X29" s="54"/>
      <c r="Y29" s="54"/>
      <c r="Z29" s="54"/>
      <c r="AA29" s="54"/>
      <c r="AB29" s="54"/>
      <c r="AC29" s="54"/>
    </row>
    <row r="30" spans="1:29" s="15" customFormat="1" ht="37.5" customHeight="1">
      <c r="A30" s="21">
        <v>3</v>
      </c>
      <c r="B30" s="21" t="s">
        <v>265</v>
      </c>
      <c r="C30" s="16" t="s">
        <v>31</v>
      </c>
      <c r="D30" s="82" t="s">
        <v>239</v>
      </c>
      <c r="E30" s="66"/>
      <c r="F30" s="66"/>
      <c r="G30" s="66"/>
      <c r="H30" s="66"/>
      <c r="I30" s="66"/>
      <c r="J30" s="86">
        <v>25000</v>
      </c>
      <c r="K30" s="86">
        <v>25000</v>
      </c>
      <c r="L30" s="86"/>
      <c r="M30" s="66"/>
      <c r="N30" s="86">
        <v>0</v>
      </c>
      <c r="O30" s="86"/>
      <c r="P30" s="28">
        <f t="shared" si="1"/>
        <v>50000</v>
      </c>
      <c r="Q30" s="54"/>
      <c r="R30" s="54"/>
      <c r="S30" s="54"/>
      <c r="T30" s="54"/>
      <c r="U30" s="54"/>
      <c r="V30" s="54"/>
      <c r="W30" s="54"/>
      <c r="X30" s="54"/>
      <c r="Y30" s="54"/>
      <c r="Z30" s="54"/>
      <c r="AA30" s="54"/>
      <c r="AB30" s="54"/>
      <c r="AC30" s="54"/>
    </row>
    <row r="31" spans="1:29" s="15" customFormat="1" ht="24" customHeight="1">
      <c r="A31" s="21">
        <v>3</v>
      </c>
      <c r="B31" s="21" t="s">
        <v>266</v>
      </c>
      <c r="C31" s="16" t="s">
        <v>31</v>
      </c>
      <c r="D31" s="82" t="s">
        <v>240</v>
      </c>
      <c r="E31" s="66"/>
      <c r="F31" s="66"/>
      <c r="G31" s="66"/>
      <c r="H31" s="66"/>
      <c r="I31" s="66"/>
      <c r="J31" s="86">
        <v>25000</v>
      </c>
      <c r="K31" s="86">
        <v>0</v>
      </c>
      <c r="L31" s="86"/>
      <c r="M31" s="66"/>
      <c r="N31" s="86">
        <v>0</v>
      </c>
      <c r="O31" s="86"/>
      <c r="P31" s="28">
        <f t="shared" si="1"/>
        <v>25000</v>
      </c>
      <c r="Q31" s="54"/>
      <c r="R31" s="54"/>
      <c r="S31" s="54"/>
      <c r="T31" s="54"/>
      <c r="U31" s="54"/>
      <c r="V31" s="54"/>
      <c r="W31" s="54"/>
      <c r="X31" s="54"/>
      <c r="Y31" s="54"/>
      <c r="Z31" s="54"/>
      <c r="AA31" s="54"/>
      <c r="AB31" s="54"/>
      <c r="AC31" s="54"/>
    </row>
    <row r="32" spans="1:29" s="15" customFormat="1" ht="40.5" customHeight="1">
      <c r="A32" s="21">
        <v>3</v>
      </c>
      <c r="B32" s="21" t="s">
        <v>267</v>
      </c>
      <c r="C32" s="16" t="s">
        <v>31</v>
      </c>
      <c r="D32" s="82" t="s">
        <v>241</v>
      </c>
      <c r="E32" s="66"/>
      <c r="F32" s="66"/>
      <c r="G32" s="66"/>
      <c r="H32" s="66"/>
      <c r="I32" s="66"/>
      <c r="J32" s="86">
        <v>30000</v>
      </c>
      <c r="K32" s="86">
        <v>0</v>
      </c>
      <c r="L32" s="86"/>
      <c r="M32" s="66"/>
      <c r="N32" s="86">
        <v>0</v>
      </c>
      <c r="O32" s="86"/>
      <c r="P32" s="28">
        <f t="shared" si="1"/>
        <v>30000</v>
      </c>
      <c r="Q32" s="54"/>
      <c r="R32" s="54"/>
      <c r="S32" s="54"/>
      <c r="T32" s="54"/>
      <c r="U32" s="54"/>
      <c r="V32" s="54"/>
      <c r="W32" s="54"/>
      <c r="X32" s="54"/>
      <c r="Y32" s="54"/>
      <c r="Z32" s="54"/>
      <c r="AA32" s="54"/>
      <c r="AB32" s="54"/>
      <c r="AC32" s="54"/>
    </row>
    <row r="33" spans="1:29" s="15" customFormat="1" ht="24" customHeight="1">
      <c r="A33" s="21">
        <v>3</v>
      </c>
      <c r="B33" s="21" t="s">
        <v>268</v>
      </c>
      <c r="C33" s="16" t="s">
        <v>31</v>
      </c>
      <c r="D33" s="82" t="s">
        <v>242</v>
      </c>
      <c r="E33" s="66"/>
      <c r="F33" s="66"/>
      <c r="G33" s="66"/>
      <c r="H33" s="66"/>
      <c r="I33" s="66"/>
      <c r="J33" s="86">
        <v>100000</v>
      </c>
      <c r="K33" s="86">
        <v>0</v>
      </c>
      <c r="L33" s="86"/>
      <c r="M33" s="66"/>
      <c r="N33" s="86">
        <v>0</v>
      </c>
      <c r="O33" s="86"/>
      <c r="P33" s="28">
        <f t="shared" si="1"/>
        <v>100000</v>
      </c>
      <c r="Q33" s="54"/>
      <c r="R33" s="54"/>
      <c r="S33" s="54"/>
      <c r="T33" s="54"/>
      <c r="U33" s="54"/>
      <c r="V33" s="54"/>
      <c r="W33" s="54"/>
      <c r="X33" s="54"/>
      <c r="Y33" s="54"/>
      <c r="Z33" s="54"/>
      <c r="AA33" s="54"/>
      <c r="AB33" s="54"/>
      <c r="AC33" s="54"/>
    </row>
    <row r="34" spans="1:29" s="15" customFormat="1" ht="24" customHeight="1">
      <c r="A34" s="21">
        <v>3</v>
      </c>
      <c r="B34" s="21"/>
      <c r="C34" s="16" t="s">
        <v>31</v>
      </c>
      <c r="D34" s="83" t="s">
        <v>243</v>
      </c>
      <c r="E34" s="66"/>
      <c r="F34" s="66"/>
      <c r="G34" s="66"/>
      <c r="H34" s="66"/>
      <c r="I34" s="66"/>
      <c r="J34" s="98">
        <v>20000</v>
      </c>
      <c r="K34" s="86">
        <v>0</v>
      </c>
      <c r="L34" s="86"/>
      <c r="M34" s="66"/>
      <c r="N34" s="86">
        <v>0</v>
      </c>
      <c r="O34" s="86"/>
      <c r="P34" s="28">
        <f t="shared" si="1"/>
        <v>20000</v>
      </c>
      <c r="Q34" s="54"/>
      <c r="R34" s="54"/>
      <c r="S34" s="54"/>
      <c r="T34" s="54"/>
      <c r="U34" s="54"/>
      <c r="V34" s="54"/>
      <c r="W34" s="54"/>
      <c r="X34" s="54"/>
      <c r="Y34" s="54"/>
      <c r="Z34" s="54"/>
      <c r="AA34" s="54"/>
      <c r="AB34" s="54"/>
      <c r="AC34" s="54"/>
    </row>
    <row r="35" spans="1:29" s="15" customFormat="1" ht="54" customHeight="1">
      <c r="A35" s="21">
        <v>3</v>
      </c>
      <c r="B35" s="21" t="s">
        <v>269</v>
      </c>
      <c r="C35" s="16" t="s">
        <v>31</v>
      </c>
      <c r="D35" s="96" t="s">
        <v>244</v>
      </c>
      <c r="E35" s="66"/>
      <c r="F35" s="66"/>
      <c r="G35" s="66"/>
      <c r="H35" s="66"/>
      <c r="I35" s="66"/>
      <c r="J35" s="89">
        <v>30000</v>
      </c>
      <c r="K35" s="89">
        <v>0</v>
      </c>
      <c r="L35" s="89"/>
      <c r="M35" s="66"/>
      <c r="N35" s="89">
        <v>0</v>
      </c>
      <c r="O35" s="89"/>
      <c r="P35" s="28">
        <f t="shared" si="1"/>
        <v>30000</v>
      </c>
      <c r="Q35" s="54"/>
      <c r="R35" s="54"/>
      <c r="S35" s="54"/>
      <c r="T35" s="54"/>
      <c r="U35" s="54"/>
      <c r="V35" s="54"/>
      <c r="W35" s="54"/>
      <c r="X35" s="54"/>
      <c r="Y35" s="54"/>
      <c r="Z35" s="54"/>
      <c r="AA35" s="54"/>
      <c r="AB35" s="54"/>
      <c r="AC35" s="54"/>
    </row>
    <row r="36" spans="1:29" s="15" customFormat="1" ht="12.75">
      <c r="A36" s="21"/>
      <c r="B36" s="21"/>
      <c r="C36" s="19"/>
      <c r="D36" s="5" t="s">
        <v>4</v>
      </c>
      <c r="E36" s="73">
        <f aca="true" t="shared" si="2" ref="E36:P36">E37+E38+E39+E40+E41+E42+E43+E44+E45+E46+E47+E48+E49+E50+E51+E52+E53+E54+E55+E56+E57</f>
        <v>6382.978723404255</v>
      </c>
      <c r="F36" s="73">
        <f t="shared" si="2"/>
        <v>3617.021276595745</v>
      </c>
      <c r="G36" s="73">
        <f t="shared" si="2"/>
        <v>0</v>
      </c>
      <c r="H36" s="73">
        <f t="shared" si="2"/>
        <v>0</v>
      </c>
      <c r="I36" s="73"/>
      <c r="J36" s="73">
        <f t="shared" si="2"/>
        <v>83349.63585434173</v>
      </c>
      <c r="K36" s="73">
        <f t="shared" si="2"/>
        <v>0</v>
      </c>
      <c r="L36" s="73"/>
      <c r="M36" s="73">
        <f t="shared" si="2"/>
        <v>0</v>
      </c>
      <c r="N36" s="73">
        <f t="shared" si="2"/>
        <v>220050.36414565827</v>
      </c>
      <c r="O36" s="73"/>
      <c r="P36" s="73">
        <f t="shared" si="2"/>
        <v>340800</v>
      </c>
      <c r="Q36" s="61"/>
      <c r="R36" s="61"/>
      <c r="S36" s="61"/>
      <c r="T36" s="61"/>
      <c r="U36" s="7"/>
      <c r="V36" s="7"/>
      <c r="W36" s="7"/>
      <c r="X36" s="7"/>
      <c r="Y36" s="7"/>
      <c r="Z36" s="7"/>
      <c r="AA36" s="7"/>
      <c r="AB36" s="7"/>
      <c r="AC36" s="7"/>
    </row>
    <row r="37" spans="1:29" s="15" customFormat="1" ht="51">
      <c r="A37" s="21">
        <v>3</v>
      </c>
      <c r="B37" s="21" t="s">
        <v>116</v>
      </c>
      <c r="C37" s="19" t="s">
        <v>31</v>
      </c>
      <c r="D37" s="82" t="s">
        <v>94</v>
      </c>
      <c r="E37" s="90">
        <v>0</v>
      </c>
      <c r="F37" s="90">
        <v>0</v>
      </c>
      <c r="G37" s="90"/>
      <c r="H37" s="90"/>
      <c r="I37" s="90"/>
      <c r="J37" s="86">
        <v>7499.999999999999</v>
      </c>
      <c r="K37" s="90"/>
      <c r="L37" s="90"/>
      <c r="M37" s="90"/>
      <c r="N37" s="90"/>
      <c r="O37" s="90"/>
      <c r="P37" s="71">
        <f aca="true" t="shared" si="3" ref="P37:P44">SUM(F37:N37)</f>
        <v>7499.999999999999</v>
      </c>
      <c r="Q37" s="61"/>
      <c r="R37" s="61"/>
      <c r="S37" s="61"/>
      <c r="T37" s="61"/>
      <c r="U37" s="7"/>
      <c r="V37" s="7"/>
      <c r="W37" s="7"/>
      <c r="X37" s="7"/>
      <c r="Y37" s="7"/>
      <c r="Z37" s="7"/>
      <c r="AA37" s="7"/>
      <c r="AB37" s="7"/>
      <c r="AC37" s="7"/>
    </row>
    <row r="38" spans="1:29" s="15" customFormat="1" ht="76.5">
      <c r="A38" s="21">
        <v>3</v>
      </c>
      <c r="B38" s="21" t="s">
        <v>115</v>
      </c>
      <c r="C38" s="19" t="s">
        <v>31</v>
      </c>
      <c r="D38" s="82" t="s">
        <v>95</v>
      </c>
      <c r="E38" s="90"/>
      <c r="F38" s="90"/>
      <c r="G38" s="90"/>
      <c r="H38" s="90"/>
      <c r="I38" s="90"/>
      <c r="J38" s="86">
        <v>7000</v>
      </c>
      <c r="K38" s="90"/>
      <c r="L38" s="90"/>
      <c r="M38" s="90"/>
      <c r="N38" s="90"/>
      <c r="O38" s="90"/>
      <c r="P38" s="71">
        <f t="shared" si="3"/>
        <v>7000</v>
      </c>
      <c r="Q38" s="61"/>
      <c r="R38" s="61"/>
      <c r="S38" s="61"/>
      <c r="T38" s="61"/>
      <c r="U38" s="7"/>
      <c r="V38" s="7"/>
      <c r="W38" s="7"/>
      <c r="X38" s="7"/>
      <c r="Y38" s="7"/>
      <c r="Z38" s="7"/>
      <c r="AA38" s="7"/>
      <c r="AB38" s="7"/>
      <c r="AC38" s="7"/>
    </row>
    <row r="39" spans="1:29" s="15" customFormat="1" ht="51">
      <c r="A39" s="21">
        <v>3</v>
      </c>
      <c r="B39" s="21" t="s">
        <v>117</v>
      </c>
      <c r="C39" s="19" t="s">
        <v>31</v>
      </c>
      <c r="D39" s="82" t="s">
        <v>96</v>
      </c>
      <c r="E39" s="90"/>
      <c r="F39" s="90"/>
      <c r="G39" s="90"/>
      <c r="H39" s="90"/>
      <c r="I39" s="120"/>
      <c r="J39" s="85">
        <v>35000</v>
      </c>
      <c r="K39" s="90"/>
      <c r="L39" s="90"/>
      <c r="M39" s="90"/>
      <c r="N39" s="90"/>
      <c r="O39" s="90"/>
      <c r="P39" s="71">
        <f t="shared" si="3"/>
        <v>35000</v>
      </c>
      <c r="Q39" s="61"/>
      <c r="R39" s="61"/>
      <c r="S39" s="61"/>
      <c r="T39" s="61"/>
      <c r="U39" s="7"/>
      <c r="V39" s="7"/>
      <c r="W39" s="7"/>
      <c r="X39" s="7"/>
      <c r="Y39" s="7"/>
      <c r="Z39" s="7"/>
      <c r="AA39" s="7"/>
      <c r="AB39" s="7"/>
      <c r="AC39" s="7"/>
    </row>
    <row r="40" spans="1:29" s="15" customFormat="1" ht="76.5">
      <c r="A40" s="21">
        <v>3</v>
      </c>
      <c r="B40" s="21" t="s">
        <v>118</v>
      </c>
      <c r="C40" s="19" t="s">
        <v>31</v>
      </c>
      <c r="D40" s="82" t="s">
        <v>97</v>
      </c>
      <c r="E40" s="90"/>
      <c r="F40" s="90"/>
      <c r="G40" s="90"/>
      <c r="H40" s="90"/>
      <c r="I40" s="120"/>
      <c r="J40" s="85">
        <v>33849.63585434174</v>
      </c>
      <c r="K40" s="90"/>
      <c r="L40" s="90"/>
      <c r="M40" s="90"/>
      <c r="N40" s="86">
        <v>46150.36414565826</v>
      </c>
      <c r="O40" s="86"/>
      <c r="P40" s="71">
        <f t="shared" si="3"/>
        <v>80000</v>
      </c>
      <c r="Q40" s="61"/>
      <c r="R40" s="61"/>
      <c r="S40" s="61"/>
      <c r="T40" s="61"/>
      <c r="U40" s="7"/>
      <c r="V40" s="7"/>
      <c r="W40" s="7"/>
      <c r="X40" s="7"/>
      <c r="Y40" s="7"/>
      <c r="Z40" s="7"/>
      <c r="AA40" s="7"/>
      <c r="AB40" s="7"/>
      <c r="AC40" s="7"/>
    </row>
    <row r="41" spans="1:29" s="15" customFormat="1" ht="12.75">
      <c r="A41" s="21">
        <v>3</v>
      </c>
      <c r="B41" s="21" t="s">
        <v>119</v>
      </c>
      <c r="C41" s="19" t="s">
        <v>31</v>
      </c>
      <c r="D41" s="82" t="s">
        <v>98</v>
      </c>
      <c r="E41" s="90"/>
      <c r="F41" s="90"/>
      <c r="G41" s="90"/>
      <c r="H41" s="90"/>
      <c r="I41" s="90"/>
      <c r="J41" s="90"/>
      <c r="K41" s="90"/>
      <c r="L41" s="90"/>
      <c r="M41" s="90"/>
      <c r="N41" s="86">
        <v>3499.9999999999995</v>
      </c>
      <c r="O41" s="86"/>
      <c r="P41" s="71">
        <f t="shared" si="3"/>
        <v>3499.9999999999995</v>
      </c>
      <c r="Q41" s="61"/>
      <c r="R41" s="61"/>
      <c r="S41" s="61"/>
      <c r="T41" s="61"/>
      <c r="U41" s="7"/>
      <c r="V41" s="7"/>
      <c r="W41" s="7"/>
      <c r="X41" s="7"/>
      <c r="Y41" s="7"/>
      <c r="Z41" s="7"/>
      <c r="AA41" s="7"/>
      <c r="AB41" s="7"/>
      <c r="AC41" s="7"/>
    </row>
    <row r="42" spans="1:29" s="15" customFormat="1" ht="38.25">
      <c r="A42" s="21">
        <v>3</v>
      </c>
      <c r="B42" s="21" t="s">
        <v>120</v>
      </c>
      <c r="C42" s="19" t="s">
        <v>31</v>
      </c>
      <c r="D42" s="82" t="s">
        <v>99</v>
      </c>
      <c r="E42" s="90"/>
      <c r="F42" s="90"/>
      <c r="G42" s="90"/>
      <c r="H42" s="90"/>
      <c r="I42" s="90"/>
      <c r="J42" s="90"/>
      <c r="K42" s="90"/>
      <c r="L42" s="90"/>
      <c r="M42" s="90"/>
      <c r="N42" s="86">
        <v>16600</v>
      </c>
      <c r="O42" s="86"/>
      <c r="P42" s="71">
        <f t="shared" si="3"/>
        <v>16600</v>
      </c>
      <c r="Q42" s="61"/>
      <c r="R42" s="61"/>
      <c r="S42" s="61"/>
      <c r="T42" s="61"/>
      <c r="U42" s="7"/>
      <c r="V42" s="7"/>
      <c r="W42" s="7"/>
      <c r="X42" s="7"/>
      <c r="Y42" s="7"/>
      <c r="Z42" s="7"/>
      <c r="AA42" s="7"/>
      <c r="AB42" s="7"/>
      <c r="AC42" s="7"/>
    </row>
    <row r="43" spans="1:29" s="15" customFormat="1" ht="38.25">
      <c r="A43" s="21">
        <v>3</v>
      </c>
      <c r="B43" s="21" t="s">
        <v>121</v>
      </c>
      <c r="C43" s="19" t="s">
        <v>31</v>
      </c>
      <c r="D43" s="82" t="s">
        <v>100</v>
      </c>
      <c r="E43" s="90"/>
      <c r="F43" s="90"/>
      <c r="G43" s="90"/>
      <c r="H43" s="90"/>
      <c r="I43" s="90"/>
      <c r="J43" s="90"/>
      <c r="K43" s="90"/>
      <c r="L43" s="90"/>
      <c r="M43" s="90"/>
      <c r="N43" s="86">
        <v>8600</v>
      </c>
      <c r="O43" s="86"/>
      <c r="P43" s="71">
        <f t="shared" si="3"/>
        <v>8600</v>
      </c>
      <c r="Q43" s="61"/>
      <c r="R43" s="61"/>
      <c r="S43" s="61"/>
      <c r="T43" s="61"/>
      <c r="U43" s="7"/>
      <c r="V43" s="7"/>
      <c r="W43" s="7"/>
      <c r="X43" s="7"/>
      <c r="Y43" s="7"/>
      <c r="Z43" s="7"/>
      <c r="AA43" s="7"/>
      <c r="AB43" s="7"/>
      <c r="AC43" s="7"/>
    </row>
    <row r="44" spans="1:29" s="15" customFormat="1" ht="76.5">
      <c r="A44" s="21">
        <v>3</v>
      </c>
      <c r="B44" s="21" t="s">
        <v>122</v>
      </c>
      <c r="C44" s="19" t="s">
        <v>31</v>
      </c>
      <c r="D44" s="82" t="s">
        <v>101</v>
      </c>
      <c r="E44" s="90"/>
      <c r="F44" s="90"/>
      <c r="G44" s="90"/>
      <c r="H44" s="90"/>
      <c r="I44" s="90"/>
      <c r="J44" s="90"/>
      <c r="K44" s="90"/>
      <c r="L44" s="90"/>
      <c r="M44" s="90"/>
      <c r="N44" s="86">
        <v>13800.000000000002</v>
      </c>
      <c r="O44" s="86"/>
      <c r="P44" s="71">
        <f t="shared" si="3"/>
        <v>13800.000000000002</v>
      </c>
      <c r="Q44" s="61"/>
      <c r="R44" s="61"/>
      <c r="S44" s="61"/>
      <c r="T44" s="61"/>
      <c r="U44" s="7"/>
      <c r="V44" s="7"/>
      <c r="W44" s="7"/>
      <c r="X44" s="7"/>
      <c r="Y44" s="7"/>
      <c r="Z44" s="7"/>
      <c r="AA44" s="7"/>
      <c r="AB44" s="7"/>
      <c r="AC44" s="7"/>
    </row>
    <row r="45" spans="1:29" s="15" customFormat="1" ht="25.5">
      <c r="A45" s="21">
        <v>3</v>
      </c>
      <c r="B45" s="21" t="s">
        <v>123</v>
      </c>
      <c r="C45" s="19" t="s">
        <v>31</v>
      </c>
      <c r="D45" s="82" t="s">
        <v>102</v>
      </c>
      <c r="E45" s="90"/>
      <c r="F45" s="90"/>
      <c r="G45" s="90"/>
      <c r="H45" s="90"/>
      <c r="I45" s="90"/>
      <c r="J45" s="90"/>
      <c r="K45" s="90"/>
      <c r="L45" s="90"/>
      <c r="M45" s="90"/>
      <c r="N45" s="86"/>
      <c r="O45" s="85">
        <v>7000</v>
      </c>
      <c r="P45" s="71">
        <f>SUM(E45:O45)</f>
        <v>7000</v>
      </c>
      <c r="Q45" s="61"/>
      <c r="R45" s="61"/>
      <c r="S45" s="61"/>
      <c r="T45" s="61"/>
      <c r="U45" s="7"/>
      <c r="V45" s="7"/>
      <c r="W45" s="7"/>
      <c r="X45" s="7"/>
      <c r="Y45" s="7"/>
      <c r="Z45" s="7"/>
      <c r="AA45" s="7"/>
      <c r="AB45" s="7"/>
      <c r="AC45" s="7"/>
    </row>
    <row r="46" spans="1:29" s="15" customFormat="1" ht="25.5">
      <c r="A46" s="21">
        <v>3</v>
      </c>
      <c r="B46" s="21" t="s">
        <v>125</v>
      </c>
      <c r="C46" s="19" t="s">
        <v>31</v>
      </c>
      <c r="D46" s="82" t="s">
        <v>103</v>
      </c>
      <c r="E46" s="90"/>
      <c r="F46" s="90"/>
      <c r="G46" s="90"/>
      <c r="H46" s="90"/>
      <c r="I46" s="90"/>
      <c r="J46" s="90"/>
      <c r="K46" s="90"/>
      <c r="L46" s="90"/>
      <c r="M46" s="90"/>
      <c r="N46" s="86">
        <v>13000</v>
      </c>
      <c r="O46" s="86"/>
      <c r="P46" s="71">
        <f>SUM(F46:N46)</f>
        <v>13000</v>
      </c>
      <c r="Q46" s="61"/>
      <c r="R46" s="61"/>
      <c r="S46" s="61"/>
      <c r="T46" s="61"/>
      <c r="U46" s="7"/>
      <c r="V46" s="7"/>
      <c r="W46" s="7"/>
      <c r="X46" s="7"/>
      <c r="Y46" s="7"/>
      <c r="Z46" s="7"/>
      <c r="AA46" s="7"/>
      <c r="AB46" s="7"/>
      <c r="AC46" s="7"/>
    </row>
    <row r="47" spans="1:29" s="15" customFormat="1" ht="25.5">
      <c r="A47" s="21">
        <v>3</v>
      </c>
      <c r="B47" s="21" t="s">
        <v>126</v>
      </c>
      <c r="C47" s="19" t="s">
        <v>31</v>
      </c>
      <c r="D47" s="82" t="s">
        <v>104</v>
      </c>
      <c r="E47" s="90"/>
      <c r="F47" s="90"/>
      <c r="G47" s="90"/>
      <c r="H47" s="90"/>
      <c r="I47" s="90"/>
      <c r="J47" s="90"/>
      <c r="K47" s="90"/>
      <c r="L47" s="90"/>
      <c r="M47" s="90"/>
      <c r="N47" s="90"/>
      <c r="O47" s="85">
        <v>20400</v>
      </c>
      <c r="P47" s="71">
        <f>SUM(E47:O47)</f>
        <v>20400</v>
      </c>
      <c r="Q47" s="61"/>
      <c r="R47" s="61"/>
      <c r="S47" s="61"/>
      <c r="T47" s="61"/>
      <c r="U47" s="7"/>
      <c r="V47" s="7"/>
      <c r="W47" s="7"/>
      <c r="X47" s="7"/>
      <c r="Y47" s="7"/>
      <c r="Z47" s="7"/>
      <c r="AA47" s="7"/>
      <c r="AB47" s="7"/>
      <c r="AC47" s="7"/>
    </row>
    <row r="48" spans="1:29" s="15" customFormat="1" ht="38.25">
      <c r="A48" s="21">
        <v>3</v>
      </c>
      <c r="B48" s="21" t="s">
        <v>127</v>
      </c>
      <c r="C48" s="19" t="s">
        <v>31</v>
      </c>
      <c r="D48" s="82" t="s">
        <v>105</v>
      </c>
      <c r="E48" s="90"/>
      <c r="F48" s="90"/>
      <c r="G48" s="90"/>
      <c r="H48" s="90"/>
      <c r="I48" s="90"/>
      <c r="J48" s="90"/>
      <c r="K48" s="90"/>
      <c r="L48" s="90"/>
      <c r="M48" s="90"/>
      <c r="N48" s="86">
        <v>14000</v>
      </c>
      <c r="O48" s="86"/>
      <c r="P48" s="71">
        <f aca="true" t="shared" si="4" ref="P48:P56">SUM(F48:N48)</f>
        <v>14000</v>
      </c>
      <c r="Q48" s="61"/>
      <c r="R48" s="61"/>
      <c r="S48" s="61"/>
      <c r="T48" s="61"/>
      <c r="U48" s="7"/>
      <c r="V48" s="7"/>
      <c r="W48" s="7"/>
      <c r="X48" s="7"/>
      <c r="Y48" s="7"/>
      <c r="Z48" s="7"/>
      <c r="AA48" s="7"/>
      <c r="AB48" s="7"/>
      <c r="AC48" s="7"/>
    </row>
    <row r="49" spans="1:29" s="15" customFormat="1" ht="63.75">
      <c r="A49" s="21">
        <v>3</v>
      </c>
      <c r="B49" s="21" t="s">
        <v>128</v>
      </c>
      <c r="C49" s="19" t="s">
        <v>31</v>
      </c>
      <c r="D49" s="82" t="s">
        <v>106</v>
      </c>
      <c r="E49" s="90"/>
      <c r="F49" s="90"/>
      <c r="G49" s="90"/>
      <c r="H49" s="90"/>
      <c r="I49" s="90"/>
      <c r="J49" s="90"/>
      <c r="K49" s="90"/>
      <c r="L49" s="90"/>
      <c r="M49" s="90"/>
      <c r="N49" s="86">
        <v>21999.999999999996</v>
      </c>
      <c r="O49" s="86"/>
      <c r="P49" s="71">
        <f t="shared" si="4"/>
        <v>21999.999999999996</v>
      </c>
      <c r="Q49" s="61"/>
      <c r="R49" s="61"/>
      <c r="S49" s="61"/>
      <c r="T49" s="61"/>
      <c r="U49" s="7"/>
      <c r="V49" s="7"/>
      <c r="W49" s="7"/>
      <c r="X49" s="7"/>
      <c r="Y49" s="7"/>
      <c r="Z49" s="7"/>
      <c r="AA49" s="7"/>
      <c r="AB49" s="7"/>
      <c r="AC49" s="7"/>
    </row>
    <row r="50" spans="1:29" s="15" customFormat="1" ht="38.25">
      <c r="A50" s="21">
        <v>3</v>
      </c>
      <c r="B50" s="21" t="s">
        <v>129</v>
      </c>
      <c r="C50" s="19" t="s">
        <v>31</v>
      </c>
      <c r="D50" s="82" t="s">
        <v>107</v>
      </c>
      <c r="E50" s="90"/>
      <c r="F50" s="90"/>
      <c r="G50" s="90"/>
      <c r="H50" s="90"/>
      <c r="I50" s="90"/>
      <c r="J50" s="90"/>
      <c r="K50" s="90"/>
      <c r="L50" s="90"/>
      <c r="M50" s="90"/>
      <c r="N50" s="86">
        <v>10500</v>
      </c>
      <c r="O50" s="86"/>
      <c r="P50" s="71">
        <f t="shared" si="4"/>
        <v>10500</v>
      </c>
      <c r="Q50" s="61"/>
      <c r="R50" s="61"/>
      <c r="S50" s="61"/>
      <c r="T50" s="61"/>
      <c r="U50" s="7"/>
      <c r="V50" s="7"/>
      <c r="W50" s="7"/>
      <c r="X50" s="7"/>
      <c r="Y50" s="7"/>
      <c r="Z50" s="7"/>
      <c r="AA50" s="7"/>
      <c r="AB50" s="7"/>
      <c r="AC50" s="7"/>
    </row>
    <row r="51" spans="1:29" s="15" customFormat="1" ht="51">
      <c r="A51" s="21">
        <v>3</v>
      </c>
      <c r="B51" s="21" t="s">
        <v>130</v>
      </c>
      <c r="C51" s="19" t="s">
        <v>31</v>
      </c>
      <c r="D51" s="84" t="s">
        <v>108</v>
      </c>
      <c r="E51" s="90"/>
      <c r="F51" s="90"/>
      <c r="G51" s="90"/>
      <c r="H51" s="90"/>
      <c r="I51" s="90"/>
      <c r="J51" s="90"/>
      <c r="K51" s="90"/>
      <c r="L51" s="90"/>
      <c r="M51" s="90"/>
      <c r="N51" s="86">
        <v>7200</v>
      </c>
      <c r="O51" s="86"/>
      <c r="P51" s="71">
        <f t="shared" si="4"/>
        <v>7200</v>
      </c>
      <c r="Q51" s="61"/>
      <c r="R51" s="61"/>
      <c r="S51" s="61"/>
      <c r="T51" s="61"/>
      <c r="U51" s="7"/>
      <c r="V51" s="7"/>
      <c r="W51" s="7"/>
      <c r="X51" s="7"/>
      <c r="Y51" s="7"/>
      <c r="Z51" s="7"/>
      <c r="AA51" s="7"/>
      <c r="AB51" s="7"/>
      <c r="AC51" s="7"/>
    </row>
    <row r="52" spans="1:29" s="15" customFormat="1" ht="51">
      <c r="A52" s="21">
        <v>3</v>
      </c>
      <c r="B52" s="21" t="s">
        <v>131</v>
      </c>
      <c r="C52" s="19" t="s">
        <v>31</v>
      </c>
      <c r="D52" s="84" t="s">
        <v>109</v>
      </c>
      <c r="E52" s="90"/>
      <c r="F52" s="90"/>
      <c r="G52" s="90"/>
      <c r="H52" s="90"/>
      <c r="I52" s="90"/>
      <c r="J52" s="90"/>
      <c r="K52" s="90"/>
      <c r="L52" s="90"/>
      <c r="M52" s="90"/>
      <c r="N52" s="86">
        <v>10200.000000000002</v>
      </c>
      <c r="O52" s="86"/>
      <c r="P52" s="71">
        <f t="shared" si="4"/>
        <v>10200.000000000002</v>
      </c>
      <c r="Q52" s="61"/>
      <c r="R52" s="61"/>
      <c r="S52" s="61"/>
      <c r="T52" s="61"/>
      <c r="U52" s="7"/>
      <c r="V52" s="7"/>
      <c r="W52" s="7"/>
      <c r="X52" s="7"/>
      <c r="Y52" s="7"/>
      <c r="Z52" s="7"/>
      <c r="AA52" s="7"/>
      <c r="AB52" s="7"/>
      <c r="AC52" s="7"/>
    </row>
    <row r="53" spans="1:29" s="15" customFormat="1" ht="38.25">
      <c r="A53" s="21">
        <v>3</v>
      </c>
      <c r="B53" s="21" t="s">
        <v>132</v>
      </c>
      <c r="C53" s="19" t="s">
        <v>31</v>
      </c>
      <c r="D53" s="84" t="s">
        <v>110</v>
      </c>
      <c r="E53" s="90"/>
      <c r="F53" s="90"/>
      <c r="G53" s="90"/>
      <c r="H53" s="90"/>
      <c r="I53" s="90"/>
      <c r="J53" s="90"/>
      <c r="K53" s="90"/>
      <c r="L53" s="90"/>
      <c r="M53" s="90"/>
      <c r="N53" s="86">
        <v>14500.000000000002</v>
      </c>
      <c r="O53" s="86"/>
      <c r="P53" s="71">
        <f t="shared" si="4"/>
        <v>14500.000000000002</v>
      </c>
      <c r="Q53" s="61"/>
      <c r="R53" s="61"/>
      <c r="S53" s="61"/>
      <c r="T53" s="61"/>
      <c r="U53" s="7"/>
      <c r="V53" s="7"/>
      <c r="W53" s="7"/>
      <c r="X53" s="7"/>
      <c r="Y53" s="7"/>
      <c r="Z53" s="7"/>
      <c r="AA53" s="7"/>
      <c r="AB53" s="7"/>
      <c r="AC53" s="7"/>
    </row>
    <row r="54" spans="1:29" s="15" customFormat="1" ht="25.5">
      <c r="A54" s="21">
        <v>3</v>
      </c>
      <c r="B54" s="21" t="s">
        <v>133</v>
      </c>
      <c r="C54" s="19" t="s">
        <v>31</v>
      </c>
      <c r="D54" s="84" t="s">
        <v>111</v>
      </c>
      <c r="E54" s="90"/>
      <c r="F54" s="90"/>
      <c r="G54" s="90"/>
      <c r="H54" s="90"/>
      <c r="I54" s="90"/>
      <c r="J54" s="90"/>
      <c r="K54" s="90"/>
      <c r="L54" s="90"/>
      <c r="M54" s="90"/>
      <c r="N54" s="86">
        <v>7000</v>
      </c>
      <c r="O54" s="86"/>
      <c r="P54" s="71">
        <f t="shared" si="4"/>
        <v>7000</v>
      </c>
      <c r="Q54" s="61"/>
      <c r="R54" s="61"/>
      <c r="S54" s="61"/>
      <c r="T54" s="61"/>
      <c r="U54" s="7"/>
      <c r="V54" s="7"/>
      <c r="W54" s="7"/>
      <c r="X54" s="7"/>
      <c r="Y54" s="7"/>
      <c r="Z54" s="7"/>
      <c r="AA54" s="7"/>
      <c r="AB54" s="7"/>
      <c r="AC54" s="7"/>
    </row>
    <row r="55" spans="1:29" s="15" customFormat="1" ht="51">
      <c r="A55" s="21">
        <v>3</v>
      </c>
      <c r="B55" s="21" t="s">
        <v>134</v>
      </c>
      <c r="C55" s="19" t="s">
        <v>31</v>
      </c>
      <c r="D55" s="84" t="s">
        <v>112</v>
      </c>
      <c r="E55" s="90"/>
      <c r="F55" s="90"/>
      <c r="G55" s="90"/>
      <c r="H55" s="90"/>
      <c r="I55" s="90"/>
      <c r="J55" s="90"/>
      <c r="K55" s="90"/>
      <c r="L55" s="90"/>
      <c r="M55" s="90"/>
      <c r="N55" s="86">
        <v>19000</v>
      </c>
      <c r="O55" s="86"/>
      <c r="P55" s="71">
        <f t="shared" si="4"/>
        <v>19000</v>
      </c>
      <c r="Q55" s="61"/>
      <c r="R55" s="61"/>
      <c r="S55" s="61"/>
      <c r="T55" s="61"/>
      <c r="U55" s="7"/>
      <c r="V55" s="7"/>
      <c r="W55" s="7"/>
      <c r="X55" s="7"/>
      <c r="Y55" s="7"/>
      <c r="Z55" s="7"/>
      <c r="AA55" s="7"/>
      <c r="AB55" s="7"/>
      <c r="AC55" s="7"/>
    </row>
    <row r="56" spans="1:29" s="15" customFormat="1" ht="12.75">
      <c r="A56" s="21">
        <v>3</v>
      </c>
      <c r="B56" s="21" t="s">
        <v>135</v>
      </c>
      <c r="C56" s="19" t="s">
        <v>31</v>
      </c>
      <c r="D56" s="84" t="s">
        <v>113</v>
      </c>
      <c r="E56" s="90"/>
      <c r="F56" s="90"/>
      <c r="G56" s="90"/>
      <c r="H56" s="90"/>
      <c r="I56" s="90"/>
      <c r="J56" s="90"/>
      <c r="K56" s="90"/>
      <c r="L56" s="90"/>
      <c r="M56" s="90"/>
      <c r="N56" s="86">
        <v>14000</v>
      </c>
      <c r="O56" s="86"/>
      <c r="P56" s="71">
        <f t="shared" si="4"/>
        <v>14000</v>
      </c>
      <c r="Q56" s="61"/>
      <c r="R56" s="61"/>
      <c r="S56" s="61"/>
      <c r="T56" s="61"/>
      <c r="U56" s="7"/>
      <c r="V56" s="7"/>
      <c r="W56" s="7"/>
      <c r="X56" s="7"/>
      <c r="Y56" s="7"/>
      <c r="Z56" s="7"/>
      <c r="AA56" s="7"/>
      <c r="AB56" s="7"/>
      <c r="AC56" s="7"/>
    </row>
    <row r="57" spans="1:29" s="15" customFormat="1" ht="39">
      <c r="A57" s="21">
        <v>3</v>
      </c>
      <c r="B57" s="21" t="s">
        <v>136</v>
      </c>
      <c r="C57" s="19" t="s">
        <v>31</v>
      </c>
      <c r="D57" s="84" t="s">
        <v>114</v>
      </c>
      <c r="E57" s="88">
        <v>6382.978723404255</v>
      </c>
      <c r="F57" s="88">
        <v>3617.021276595745</v>
      </c>
      <c r="G57" s="90"/>
      <c r="H57" s="90"/>
      <c r="I57" s="90"/>
      <c r="J57" s="90"/>
      <c r="K57" s="90"/>
      <c r="L57" s="90"/>
      <c r="M57" s="90"/>
      <c r="N57" s="90"/>
      <c r="O57" s="90"/>
      <c r="P57" s="71">
        <f>SUM(E57:N57)</f>
        <v>10000</v>
      </c>
      <c r="Q57" s="61"/>
      <c r="R57" s="61"/>
      <c r="S57" s="61"/>
      <c r="T57" s="61"/>
      <c r="U57" s="7"/>
      <c r="V57" s="7"/>
      <c r="W57" s="7"/>
      <c r="X57" s="7"/>
      <c r="Y57" s="7"/>
      <c r="Z57" s="7"/>
      <c r="AA57" s="7"/>
      <c r="AB57" s="7"/>
      <c r="AC57" s="7"/>
    </row>
    <row r="58" spans="1:29" ht="12.75">
      <c r="A58" s="57"/>
      <c r="B58" s="57"/>
      <c r="C58" s="19"/>
      <c r="D58" s="5" t="s">
        <v>8</v>
      </c>
      <c r="E58" s="73">
        <v>0</v>
      </c>
      <c r="F58" s="73">
        <f>SUM(F59:F60)</f>
        <v>0</v>
      </c>
      <c r="G58" s="73">
        <f aca="true" t="shared" si="5" ref="G58:N58">SUM(G59:G60)</f>
        <v>0</v>
      </c>
      <c r="H58" s="73">
        <f t="shared" si="5"/>
        <v>0</v>
      </c>
      <c r="I58" s="73"/>
      <c r="J58" s="73">
        <f t="shared" si="5"/>
        <v>0</v>
      </c>
      <c r="K58" s="73">
        <f t="shared" si="5"/>
        <v>0</v>
      </c>
      <c r="L58" s="73"/>
      <c r="M58" s="73">
        <f t="shared" si="5"/>
        <v>0</v>
      </c>
      <c r="N58" s="73">
        <f t="shared" si="5"/>
        <v>0</v>
      </c>
      <c r="O58" s="73"/>
      <c r="P58" s="69">
        <f>SUM(P59:P60)</f>
        <v>0</v>
      </c>
      <c r="Q58" s="61"/>
      <c r="R58" s="61"/>
      <c r="S58" s="61"/>
      <c r="T58" s="61"/>
      <c r="U58" s="7"/>
      <c r="V58" s="7"/>
      <c r="W58" s="7"/>
      <c r="X58" s="7"/>
      <c r="Y58" s="7"/>
      <c r="Z58" s="7"/>
      <c r="AA58" s="7"/>
      <c r="AB58" s="7"/>
      <c r="AC58" s="7"/>
    </row>
    <row r="59" spans="1:29" s="15" customFormat="1" ht="24" customHeight="1">
      <c r="A59" s="21"/>
      <c r="B59" s="21"/>
      <c r="C59" s="16"/>
      <c r="D59" s="34"/>
      <c r="E59" s="77"/>
      <c r="F59" s="77"/>
      <c r="G59" s="67"/>
      <c r="H59" s="67"/>
      <c r="I59" s="67"/>
      <c r="J59" s="67"/>
      <c r="K59" s="67"/>
      <c r="L59" s="67"/>
      <c r="M59" s="67"/>
      <c r="N59" s="67"/>
      <c r="O59" s="67"/>
      <c r="P59" s="28"/>
      <c r="Q59" s="54"/>
      <c r="R59" s="54"/>
      <c r="S59" s="54"/>
      <c r="T59" s="54"/>
      <c r="U59" s="54"/>
      <c r="V59" s="54"/>
      <c r="W59" s="54"/>
      <c r="X59" s="54"/>
      <c r="Y59" s="54"/>
      <c r="Z59" s="54"/>
      <c r="AA59" s="54"/>
      <c r="AB59" s="54"/>
      <c r="AC59" s="54"/>
    </row>
    <row r="60" spans="1:29" s="15" customFormat="1" ht="11.25">
      <c r="A60" s="21"/>
      <c r="B60" s="21"/>
      <c r="C60" s="16"/>
      <c r="D60" s="20"/>
      <c r="E60" s="77"/>
      <c r="F60" s="77"/>
      <c r="G60" s="67"/>
      <c r="H60" s="67"/>
      <c r="I60" s="67"/>
      <c r="J60" s="67"/>
      <c r="K60" s="67"/>
      <c r="L60" s="67"/>
      <c r="M60" s="67"/>
      <c r="N60" s="67"/>
      <c r="O60" s="67"/>
      <c r="P60" s="28"/>
      <c r="Q60" s="54"/>
      <c r="R60" s="54"/>
      <c r="S60" s="54"/>
      <c r="T60" s="54"/>
      <c r="U60" s="54"/>
      <c r="V60" s="54"/>
      <c r="W60" s="54"/>
      <c r="X60" s="54"/>
      <c r="Y60" s="54"/>
      <c r="Z60" s="54"/>
      <c r="AA60" s="54"/>
      <c r="AB60" s="54"/>
      <c r="AC60" s="54"/>
    </row>
    <row r="61" spans="3:29" ht="11.25">
      <c r="C61" s="54"/>
      <c r="D61" s="53"/>
      <c r="E61" s="53"/>
      <c r="F61" s="58"/>
      <c r="G61" s="58"/>
      <c r="H61" s="54"/>
      <c r="I61" s="54"/>
      <c r="J61" s="54"/>
      <c r="K61" s="54"/>
      <c r="L61" s="54"/>
      <c r="M61" s="54"/>
      <c r="N61" s="54"/>
      <c r="O61" s="54"/>
      <c r="P61" s="54"/>
      <c r="Q61" s="63"/>
      <c r="R61" s="63"/>
      <c r="S61" s="63"/>
      <c r="T61" s="63"/>
      <c r="U61" s="54"/>
      <c r="V61" s="54"/>
      <c r="W61" s="54"/>
      <c r="X61" s="54"/>
      <c r="Y61" s="54"/>
      <c r="Z61" s="54"/>
      <c r="AA61" s="54"/>
      <c r="AB61" s="54"/>
      <c r="AC61" s="54"/>
    </row>
    <row r="62" spans="3:29" ht="11.25">
      <c r="C62" s="54"/>
      <c r="D62" s="53"/>
      <c r="E62" s="53"/>
      <c r="F62" s="58"/>
      <c r="G62" s="58"/>
      <c r="H62" s="54"/>
      <c r="I62" s="54"/>
      <c r="J62" s="54"/>
      <c r="K62" s="54"/>
      <c r="L62" s="54"/>
      <c r="M62" s="54"/>
      <c r="N62" s="54"/>
      <c r="O62" s="54"/>
      <c r="P62" s="54"/>
      <c r="Q62" s="54"/>
      <c r="R62" s="54"/>
      <c r="S62" s="54"/>
      <c r="T62" s="54"/>
      <c r="U62" s="54"/>
      <c r="V62" s="54"/>
      <c r="W62" s="54"/>
      <c r="X62" s="54"/>
      <c r="Y62" s="54"/>
      <c r="Z62" s="54"/>
      <c r="AA62" s="54"/>
      <c r="AB62" s="54"/>
      <c r="AC62" s="54"/>
    </row>
    <row r="63" spans="1:29" ht="11.25">
      <c r="A63" s="15"/>
      <c r="B63" s="15"/>
      <c r="C63" s="52"/>
      <c r="D63" s="53"/>
      <c r="E63" s="53"/>
      <c r="F63" s="58"/>
      <c r="G63" s="58"/>
      <c r="H63" s="54"/>
      <c r="I63" s="54"/>
      <c r="J63" s="54"/>
      <c r="K63" s="54"/>
      <c r="L63" s="54"/>
      <c r="M63" s="54"/>
      <c r="N63" s="54"/>
      <c r="O63" s="54"/>
      <c r="P63" s="54"/>
      <c r="Q63" s="54"/>
      <c r="R63" s="54"/>
      <c r="S63" s="54"/>
      <c r="T63" s="54"/>
      <c r="U63" s="54"/>
      <c r="V63" s="54"/>
      <c r="W63" s="54"/>
      <c r="X63" s="54"/>
      <c r="Y63" s="54"/>
      <c r="Z63" s="54"/>
      <c r="AA63" s="54"/>
      <c r="AB63" s="54"/>
      <c r="AC63" s="54"/>
    </row>
    <row r="64" spans="1:29" ht="11.25">
      <c r="A64" s="15"/>
      <c r="B64" s="26"/>
      <c r="C64" s="54"/>
      <c r="D64" s="53"/>
      <c r="E64" s="53"/>
      <c r="F64" s="58"/>
      <c r="G64" s="58"/>
      <c r="H64" s="54"/>
      <c r="I64" s="54"/>
      <c r="J64" s="54"/>
      <c r="K64" s="54"/>
      <c r="L64" s="54"/>
      <c r="M64" s="54"/>
      <c r="N64" s="54"/>
      <c r="O64" s="54"/>
      <c r="P64" s="54"/>
      <c r="Q64" s="54"/>
      <c r="R64" s="54"/>
      <c r="S64" s="54"/>
      <c r="T64" s="54"/>
      <c r="U64" s="54"/>
      <c r="V64" s="54"/>
      <c r="W64" s="54"/>
      <c r="X64" s="54"/>
      <c r="Y64" s="54"/>
      <c r="Z64" s="54"/>
      <c r="AA64" s="54"/>
      <c r="AB64" s="54"/>
      <c r="AC64" s="54"/>
    </row>
    <row r="65" spans="1:29" ht="11.25">
      <c r="A65" s="15"/>
      <c r="B65" s="15"/>
      <c r="C65" s="54"/>
      <c r="D65" s="53"/>
      <c r="E65" s="53"/>
      <c r="F65" s="58"/>
      <c r="G65" s="58"/>
      <c r="H65" s="54"/>
      <c r="I65" s="54"/>
      <c r="J65" s="54"/>
      <c r="K65" s="54"/>
      <c r="L65" s="54"/>
      <c r="M65" s="54"/>
      <c r="N65" s="54"/>
      <c r="O65" s="54"/>
      <c r="P65" s="54"/>
      <c r="Q65" s="54"/>
      <c r="R65" s="54"/>
      <c r="S65" s="54"/>
      <c r="T65" s="54"/>
      <c r="U65" s="54"/>
      <c r="V65" s="54"/>
      <c r="W65" s="54"/>
      <c r="X65" s="54"/>
      <c r="Y65" s="54"/>
      <c r="Z65" s="54"/>
      <c r="AA65" s="54"/>
      <c r="AB65" s="54"/>
      <c r="AC65" s="54"/>
    </row>
    <row r="66" spans="1:29" ht="11.25">
      <c r="A66" s="15"/>
      <c r="B66" s="15"/>
      <c r="C66" s="54"/>
      <c r="D66" s="53"/>
      <c r="E66" s="53"/>
      <c r="F66" s="58"/>
      <c r="G66" s="58"/>
      <c r="H66" s="54"/>
      <c r="I66" s="54"/>
      <c r="J66" s="54"/>
      <c r="K66" s="54"/>
      <c r="L66" s="54"/>
      <c r="M66" s="54"/>
      <c r="N66" s="54"/>
      <c r="O66" s="54"/>
      <c r="P66" s="54"/>
      <c r="Q66" s="54"/>
      <c r="R66" s="54"/>
      <c r="S66" s="54"/>
      <c r="T66" s="54"/>
      <c r="U66" s="54"/>
      <c r="V66" s="54"/>
      <c r="W66" s="54"/>
      <c r="X66" s="54"/>
      <c r="Y66" s="54"/>
      <c r="Z66" s="54"/>
      <c r="AA66" s="54"/>
      <c r="AB66" s="54"/>
      <c r="AC66" s="54"/>
    </row>
    <row r="67" spans="1:29" ht="11.25">
      <c r="A67" s="15"/>
      <c r="B67" s="15"/>
      <c r="C67" s="54"/>
      <c r="D67" s="53"/>
      <c r="E67" s="53"/>
      <c r="F67" s="58"/>
      <c r="G67" s="58"/>
      <c r="H67" s="54"/>
      <c r="I67" s="54"/>
      <c r="J67" s="54"/>
      <c r="K67" s="54"/>
      <c r="L67" s="54"/>
      <c r="M67" s="54"/>
      <c r="N67" s="54"/>
      <c r="O67" s="54"/>
      <c r="P67" s="58"/>
      <c r="Q67" s="54"/>
      <c r="R67" s="54"/>
      <c r="S67" s="54"/>
      <c r="T67" s="54"/>
      <c r="U67" s="54"/>
      <c r="V67" s="54"/>
      <c r="W67" s="54"/>
      <c r="X67" s="54"/>
      <c r="Y67" s="54"/>
      <c r="Z67" s="54"/>
      <c r="AA67" s="54"/>
      <c r="AB67" s="54"/>
      <c r="AC67" s="54"/>
    </row>
    <row r="68" spans="1:29" ht="11.25">
      <c r="A68" s="15"/>
      <c r="B68" s="15"/>
      <c r="C68" s="54"/>
      <c r="D68" s="53"/>
      <c r="E68" s="53"/>
      <c r="F68" s="58"/>
      <c r="G68" s="58"/>
      <c r="H68" s="54"/>
      <c r="I68" s="54"/>
      <c r="J68" s="54"/>
      <c r="K68" s="54"/>
      <c r="L68" s="54"/>
      <c r="M68" s="54"/>
      <c r="N68" s="54"/>
      <c r="O68" s="54"/>
      <c r="P68" s="54"/>
      <c r="Q68" s="54"/>
      <c r="R68" s="54"/>
      <c r="S68" s="54"/>
      <c r="T68" s="54"/>
      <c r="U68" s="54"/>
      <c r="V68" s="54"/>
      <c r="W68" s="54"/>
      <c r="X68" s="54"/>
      <c r="Y68" s="54"/>
      <c r="Z68" s="54"/>
      <c r="AA68" s="54"/>
      <c r="AB68" s="54"/>
      <c r="AC68" s="54"/>
    </row>
    <row r="69" spans="1:29" ht="11.25">
      <c r="A69" s="15"/>
      <c r="B69" s="15"/>
      <c r="C69" s="54"/>
      <c r="D69" s="53"/>
      <c r="E69" s="53"/>
      <c r="F69" s="58"/>
      <c r="G69" s="58"/>
      <c r="H69" s="54"/>
      <c r="I69" s="54"/>
      <c r="J69" s="54"/>
      <c r="K69" s="54"/>
      <c r="L69" s="54"/>
      <c r="M69" s="54"/>
      <c r="N69" s="54"/>
      <c r="O69" s="54"/>
      <c r="P69" s="54"/>
      <c r="Q69" s="54"/>
      <c r="R69" s="54"/>
      <c r="S69" s="54"/>
      <c r="T69" s="54"/>
      <c r="U69" s="54"/>
      <c r="V69" s="54"/>
      <c r="W69" s="54"/>
      <c r="X69" s="54"/>
      <c r="Y69" s="54"/>
      <c r="Z69" s="54"/>
      <c r="AA69" s="54"/>
      <c r="AB69" s="54"/>
      <c r="AC69" s="54"/>
    </row>
    <row r="70" spans="1:29" ht="11.25">
      <c r="A70" s="15"/>
      <c r="B70" s="15"/>
      <c r="C70" s="54"/>
      <c r="D70" s="53"/>
      <c r="E70" s="53"/>
      <c r="F70" s="58"/>
      <c r="G70" s="58"/>
      <c r="H70" s="54"/>
      <c r="I70" s="54"/>
      <c r="J70" s="54"/>
      <c r="K70" s="54"/>
      <c r="L70" s="54"/>
      <c r="M70" s="54"/>
      <c r="N70" s="54"/>
      <c r="O70" s="54"/>
      <c r="P70" s="54"/>
      <c r="Q70" s="54"/>
      <c r="R70" s="54"/>
      <c r="S70" s="54"/>
      <c r="T70" s="54"/>
      <c r="U70" s="54"/>
      <c r="V70" s="54"/>
      <c r="W70" s="54"/>
      <c r="X70" s="54"/>
      <c r="Y70" s="54"/>
      <c r="Z70" s="54"/>
      <c r="AA70" s="54"/>
      <c r="AB70" s="54"/>
      <c r="AC70" s="54"/>
    </row>
    <row r="71" spans="1:29" ht="11.25">
      <c r="A71" s="15"/>
      <c r="B71" s="15"/>
      <c r="C71" s="54"/>
      <c r="D71" s="53"/>
      <c r="E71" s="53"/>
      <c r="F71" s="58"/>
      <c r="G71" s="58"/>
      <c r="H71" s="54"/>
      <c r="I71" s="54"/>
      <c r="J71" s="54"/>
      <c r="K71" s="54"/>
      <c r="L71" s="54"/>
      <c r="M71" s="54"/>
      <c r="N71" s="54"/>
      <c r="O71" s="54"/>
      <c r="P71" s="54"/>
      <c r="Q71" s="54"/>
      <c r="R71" s="54"/>
      <c r="S71" s="54"/>
      <c r="T71" s="54"/>
      <c r="U71" s="54"/>
      <c r="V71" s="54"/>
      <c r="W71" s="54"/>
      <c r="X71" s="54"/>
      <c r="Y71" s="54"/>
      <c r="Z71" s="54"/>
      <c r="AA71" s="54"/>
      <c r="AB71" s="54"/>
      <c r="AC71" s="54"/>
    </row>
    <row r="72" spans="1:29" ht="11.25">
      <c r="A72" s="15"/>
      <c r="B72" s="15"/>
      <c r="C72" s="54"/>
      <c r="D72" s="53"/>
      <c r="E72" s="53"/>
      <c r="H72" s="54"/>
      <c r="I72" s="54"/>
      <c r="J72" s="54"/>
      <c r="K72" s="54"/>
      <c r="L72" s="54"/>
      <c r="M72" s="54"/>
      <c r="N72" s="54"/>
      <c r="O72" s="54"/>
      <c r="P72" s="54"/>
      <c r="Q72" s="54"/>
      <c r="R72" s="54"/>
      <c r="S72" s="54"/>
      <c r="T72" s="54"/>
      <c r="U72" s="54"/>
      <c r="V72" s="54"/>
      <c r="W72" s="54"/>
      <c r="X72" s="54"/>
      <c r="Y72" s="54"/>
      <c r="Z72" s="54"/>
      <c r="AA72" s="54"/>
      <c r="AB72" s="54"/>
      <c r="AC72" s="54"/>
    </row>
    <row r="73" spans="3:29" ht="11.25">
      <c r="C73" s="54"/>
      <c r="D73" s="53"/>
      <c r="E73" s="53"/>
      <c r="H73" s="54"/>
      <c r="I73" s="54"/>
      <c r="J73" s="54"/>
      <c r="K73" s="54"/>
      <c r="L73" s="54"/>
      <c r="M73" s="54"/>
      <c r="N73" s="54"/>
      <c r="O73" s="54"/>
      <c r="P73" s="54"/>
      <c r="Q73" s="54"/>
      <c r="R73" s="54"/>
      <c r="S73" s="54"/>
      <c r="T73" s="54"/>
      <c r="U73" s="54"/>
      <c r="V73" s="54"/>
      <c r="W73" s="54"/>
      <c r="X73" s="54"/>
      <c r="Y73" s="54"/>
      <c r="Z73" s="54"/>
      <c r="AA73" s="54"/>
      <c r="AB73" s="54"/>
      <c r="AC73" s="54"/>
    </row>
    <row r="74" spans="3:29" ht="11.25">
      <c r="C74" s="54"/>
      <c r="D74" s="53"/>
      <c r="E74" s="53"/>
      <c r="F74" s="58"/>
      <c r="G74" s="58"/>
      <c r="H74" s="54"/>
      <c r="I74" s="54"/>
      <c r="J74" s="54"/>
      <c r="K74" s="54"/>
      <c r="L74" s="54"/>
      <c r="M74" s="54"/>
      <c r="N74" s="54"/>
      <c r="O74" s="54"/>
      <c r="P74" s="54"/>
      <c r="Q74" s="54"/>
      <c r="R74" s="54"/>
      <c r="S74" s="54"/>
      <c r="T74" s="54"/>
      <c r="U74" s="54"/>
      <c r="V74" s="54"/>
      <c r="W74" s="54"/>
      <c r="X74" s="54"/>
      <c r="Y74" s="54"/>
      <c r="Z74" s="54"/>
      <c r="AA74" s="54"/>
      <c r="AB74" s="54"/>
      <c r="AC74" s="54"/>
    </row>
    <row r="75" spans="3:16" ht="11.25">
      <c r="C75" s="15"/>
      <c r="P75" s="4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row r="140" ht="11.25">
      <c r="C140" s="15"/>
    </row>
    <row r="141" ht="11.25">
      <c r="C141" s="15"/>
    </row>
    <row r="142" ht="11.25">
      <c r="C142" s="15"/>
    </row>
    <row r="143" ht="11.25">
      <c r="C143" s="15"/>
    </row>
    <row r="144" ht="11.25">
      <c r="C144" s="15"/>
    </row>
    <row r="145" ht="11.25">
      <c r="C145" s="15"/>
    </row>
    <row r="146" ht="11.25">
      <c r="C146" s="15"/>
    </row>
    <row r="147" ht="11.25">
      <c r="C147" s="15"/>
    </row>
    <row r="148" ht="11.25">
      <c r="C148" s="15"/>
    </row>
    <row r="149" ht="11.25">
      <c r="C149" s="15"/>
    </row>
    <row r="150" ht="11.25">
      <c r="C150" s="15"/>
    </row>
    <row r="151" ht="11.25">
      <c r="C151" s="15"/>
    </row>
    <row r="152" ht="11.25">
      <c r="C152" s="15"/>
    </row>
    <row r="153" ht="11.25">
      <c r="C153" s="15"/>
    </row>
    <row r="154" ht="11.25">
      <c r="C154" s="15"/>
    </row>
    <row r="155" ht="11.25">
      <c r="C155" s="15"/>
    </row>
    <row r="156" ht="11.25">
      <c r="C156" s="15"/>
    </row>
    <row r="157" ht="11.25">
      <c r="C157" s="15"/>
    </row>
    <row r="158" ht="11.25">
      <c r="C158" s="15"/>
    </row>
    <row r="159" ht="11.25">
      <c r="C159" s="15"/>
    </row>
    <row r="160" ht="11.25">
      <c r="C160" s="15"/>
    </row>
    <row r="161" ht="11.25">
      <c r="C161" s="15"/>
    </row>
  </sheetData>
  <sheetProtection/>
  <mergeCells count="19">
    <mergeCell ref="A3:N3"/>
    <mergeCell ref="J7:J8"/>
    <mergeCell ref="A4:N4"/>
    <mergeCell ref="N7:N8"/>
    <mergeCell ref="A7:A8"/>
    <mergeCell ref="B7:B8"/>
    <mergeCell ref="C7:C8"/>
    <mergeCell ref="G7:G8"/>
    <mergeCell ref="M7:M8"/>
    <mergeCell ref="O7:O8"/>
    <mergeCell ref="P7:P8"/>
    <mergeCell ref="A9:C9"/>
    <mergeCell ref="K7:K8"/>
    <mergeCell ref="F7:F8"/>
    <mergeCell ref="H7:H8"/>
    <mergeCell ref="D7:D8"/>
    <mergeCell ref="E7:E8"/>
    <mergeCell ref="I7:I8"/>
    <mergeCell ref="L7:L8"/>
  </mergeCells>
  <printOptions horizontalCentered="1"/>
  <pageMargins left="0.3937007874015748" right="0.3937007874015748" top="0.5905511811023623" bottom="0.5905511811023623" header="0" footer="0"/>
  <pageSetup horizontalDpi="600" verticalDpi="600" orientation="landscape" paperSize="5" r:id="rId3"/>
  <legacyDrawing r:id="rId2"/>
</worksheet>
</file>

<file path=xl/worksheets/sheet7.xml><?xml version="1.0" encoding="utf-8"?>
<worksheet xmlns="http://schemas.openxmlformats.org/spreadsheetml/2006/main" xmlns:r="http://schemas.openxmlformats.org/officeDocument/2006/relationships">
  <dimension ref="A2:AB151"/>
  <sheetViews>
    <sheetView zoomScale="72" zoomScaleNormal="72" zoomScalePageLayoutView="0" workbookViewId="0" topLeftCell="A1">
      <pane xSplit="4" ySplit="10" topLeftCell="E22" activePane="bottomRight" state="frozen"/>
      <selection pane="topLeft" activeCell="A1" sqref="A1"/>
      <selection pane="topRight" activeCell="E1" sqref="E1"/>
      <selection pane="bottomLeft" activeCell="A11" sqref="A11"/>
      <selection pane="bottomRight" activeCell="F34" sqref="F34"/>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9.5742187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19.140625" style="1" bestFit="1" customWidth="1"/>
    <col min="16" max="16384" width="11.57421875" style="1" customWidth="1"/>
  </cols>
  <sheetData>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40" t="s">
        <v>70</v>
      </c>
      <c r="F7" s="140" t="s">
        <v>71</v>
      </c>
      <c r="G7" s="140" t="s">
        <v>22</v>
      </c>
      <c r="H7" s="140" t="s">
        <v>15</v>
      </c>
      <c r="I7" s="140" t="s">
        <v>173</v>
      </c>
      <c r="J7" s="140" t="s">
        <v>16</v>
      </c>
      <c r="K7" s="140" t="s">
        <v>24</v>
      </c>
      <c r="L7" s="140" t="s">
        <v>38</v>
      </c>
      <c r="M7" s="140" t="s">
        <v>178</v>
      </c>
      <c r="N7" s="140" t="s">
        <v>17</v>
      </c>
      <c r="O7" s="140" t="s">
        <v>23</v>
      </c>
      <c r="P7" s="54"/>
      <c r="Q7" s="54"/>
      <c r="R7" s="54"/>
      <c r="S7" s="54"/>
      <c r="T7" s="54"/>
      <c r="U7" s="54"/>
      <c r="V7" s="54"/>
      <c r="W7" s="54"/>
      <c r="X7" s="54"/>
      <c r="Y7" s="54"/>
      <c r="Z7" s="54"/>
      <c r="AA7" s="54"/>
      <c r="AB7" s="54"/>
    </row>
    <row r="8" spans="1:28" ht="21.75" customHeight="1">
      <c r="A8" s="148"/>
      <c r="B8" s="149"/>
      <c r="C8" s="149"/>
      <c r="D8" s="144"/>
      <c r="E8" s="141"/>
      <c r="F8" s="141"/>
      <c r="G8" s="141"/>
      <c r="H8" s="141"/>
      <c r="I8" s="141"/>
      <c r="J8" s="140"/>
      <c r="K8" s="140"/>
      <c r="L8" s="136"/>
      <c r="M8" s="140"/>
      <c r="N8" s="140"/>
      <c r="O8" s="140"/>
      <c r="P8" s="54"/>
      <c r="Q8" s="54"/>
      <c r="R8" s="54"/>
      <c r="S8" s="54"/>
      <c r="T8" s="54"/>
      <c r="U8" s="54"/>
      <c r="V8" s="54"/>
      <c r="W8" s="54"/>
      <c r="X8" s="54"/>
      <c r="Y8" s="54"/>
      <c r="Z8" s="54"/>
      <c r="AA8" s="54"/>
      <c r="AB8" s="54"/>
    </row>
    <row r="9" spans="1:28" ht="21.75" customHeight="1">
      <c r="A9" s="145"/>
      <c r="B9" s="145"/>
      <c r="C9" s="145"/>
      <c r="D9" s="27"/>
      <c r="E9" s="55">
        <f aca="true" t="shared" si="0" ref="E9:O9">+E10+E41</f>
        <v>41264.67842519694</v>
      </c>
      <c r="F9" s="55">
        <f t="shared" si="0"/>
        <v>151980.3611194878</v>
      </c>
      <c r="G9" s="55">
        <f t="shared" si="0"/>
        <v>0</v>
      </c>
      <c r="H9" s="55">
        <f t="shared" si="0"/>
        <v>0</v>
      </c>
      <c r="I9" s="55">
        <f t="shared" si="0"/>
        <v>574713.9604553153</v>
      </c>
      <c r="J9" s="55">
        <f t="shared" si="0"/>
        <v>118640</v>
      </c>
      <c r="K9" s="55">
        <f t="shared" si="0"/>
        <v>0</v>
      </c>
      <c r="L9" s="55">
        <f t="shared" si="0"/>
        <v>0</v>
      </c>
      <c r="M9" s="55">
        <f t="shared" si="0"/>
        <v>259300</v>
      </c>
      <c r="N9" s="55">
        <f t="shared" si="0"/>
        <v>0</v>
      </c>
      <c r="O9" s="55">
        <f t="shared" si="0"/>
        <v>1145899</v>
      </c>
      <c r="P9" s="54"/>
      <c r="Q9" s="54"/>
      <c r="R9" s="54"/>
      <c r="S9" s="54"/>
      <c r="T9" s="54"/>
      <c r="U9" s="54"/>
      <c r="V9" s="54"/>
      <c r="W9" s="54"/>
      <c r="X9" s="54"/>
      <c r="Y9" s="54"/>
      <c r="Z9" s="54"/>
      <c r="AA9" s="54"/>
      <c r="AB9" s="54"/>
    </row>
    <row r="10" spans="1:28" ht="11.25" customHeight="1">
      <c r="A10" s="57"/>
      <c r="B10" s="57"/>
      <c r="C10" s="43"/>
      <c r="D10" s="5" t="s">
        <v>13</v>
      </c>
      <c r="E10" s="46">
        <f>E11+E12+E13+E14+E15+E16+E17+E18+E19+E20+E21+E22+E23+E24+E25+E26+E27+E28+E29+E30+E31+E32+E33+E34+E35+E36+E37+E38+E39+E40</f>
        <v>41264.67842519694</v>
      </c>
      <c r="F10" s="46">
        <f aca="true" t="shared" si="1" ref="F10:O10">F11+F12+F13+F14+F15+F16+F17+F18+F19+F20+F21+F22+F23+F24+F25+F26+F27+F28+F29+F30+F31+F32+F33+F34+F35+F36+F37+F38+F39+F40</f>
        <v>151980.3611194878</v>
      </c>
      <c r="G10" s="46">
        <f t="shared" si="1"/>
        <v>0</v>
      </c>
      <c r="H10" s="46">
        <f t="shared" si="1"/>
        <v>0</v>
      </c>
      <c r="I10" s="46">
        <f t="shared" si="1"/>
        <v>574713.9604553153</v>
      </c>
      <c r="J10" s="46">
        <f t="shared" si="1"/>
        <v>118640</v>
      </c>
      <c r="K10" s="46">
        <f t="shared" si="1"/>
        <v>0</v>
      </c>
      <c r="L10" s="46">
        <f t="shared" si="1"/>
        <v>0</v>
      </c>
      <c r="M10" s="46">
        <f t="shared" si="1"/>
        <v>259300</v>
      </c>
      <c r="N10" s="46">
        <f t="shared" si="1"/>
        <v>0</v>
      </c>
      <c r="O10" s="46">
        <f t="shared" si="1"/>
        <v>1145899</v>
      </c>
      <c r="P10" s="61"/>
      <c r="Q10" s="61"/>
      <c r="R10" s="61"/>
      <c r="S10" s="61"/>
      <c r="T10" s="7"/>
      <c r="U10" s="7"/>
      <c r="V10" s="7"/>
      <c r="W10" s="7"/>
      <c r="X10" s="7"/>
      <c r="Y10" s="7"/>
      <c r="Z10" s="7"/>
      <c r="AA10" s="7"/>
      <c r="AB10" s="7"/>
    </row>
    <row r="11" spans="1:28" ht="27.75" customHeight="1">
      <c r="A11" s="57">
        <v>3</v>
      </c>
      <c r="B11" s="57" t="s">
        <v>174</v>
      </c>
      <c r="C11" s="43" t="s">
        <v>30</v>
      </c>
      <c r="D11" s="83" t="s">
        <v>143</v>
      </c>
      <c r="E11" s="91"/>
      <c r="F11" s="86">
        <v>5000</v>
      </c>
      <c r="G11" s="91"/>
      <c r="H11" s="91"/>
      <c r="I11" s="91"/>
      <c r="J11" s="91"/>
      <c r="K11" s="91"/>
      <c r="L11" s="91"/>
      <c r="M11" s="91"/>
      <c r="N11" s="91"/>
      <c r="O11" s="18">
        <f>SUM(E11:N11)</f>
        <v>5000</v>
      </c>
      <c r="P11" s="61"/>
      <c r="Q11" s="61"/>
      <c r="R11" s="61"/>
      <c r="S11" s="61"/>
      <c r="T11" s="7"/>
      <c r="U11" s="7"/>
      <c r="V11" s="7"/>
      <c r="W11" s="7"/>
      <c r="X11" s="7"/>
      <c r="Y11" s="7"/>
      <c r="Z11" s="7"/>
      <c r="AA11" s="7"/>
      <c r="AB11" s="7"/>
    </row>
    <row r="12" spans="1:28" ht="30.75" customHeight="1">
      <c r="A12" s="57">
        <v>3</v>
      </c>
      <c r="B12" s="57" t="s">
        <v>174</v>
      </c>
      <c r="C12" s="43" t="s">
        <v>30</v>
      </c>
      <c r="D12" s="83" t="s">
        <v>144</v>
      </c>
      <c r="E12" s="91"/>
      <c r="F12" s="91"/>
      <c r="G12" s="91"/>
      <c r="H12" s="91"/>
      <c r="I12" s="86">
        <v>186360</v>
      </c>
      <c r="J12" s="86">
        <v>118640</v>
      </c>
      <c r="K12" s="91"/>
      <c r="L12" s="91"/>
      <c r="M12" s="91"/>
      <c r="N12" s="91"/>
      <c r="O12" s="18">
        <f>SUM(E12:N12)</f>
        <v>305000</v>
      </c>
      <c r="P12" s="61"/>
      <c r="Q12" s="61"/>
      <c r="R12" s="61"/>
      <c r="S12" s="61"/>
      <c r="T12" s="7"/>
      <c r="U12" s="7"/>
      <c r="V12" s="7"/>
      <c r="W12" s="7"/>
      <c r="X12" s="7"/>
      <c r="Y12" s="7"/>
      <c r="Z12" s="7"/>
      <c r="AA12" s="7"/>
      <c r="AB12" s="7"/>
    </row>
    <row r="13" spans="1:28" ht="30.75" customHeight="1">
      <c r="A13" s="57">
        <v>3</v>
      </c>
      <c r="B13" s="57" t="s">
        <v>174</v>
      </c>
      <c r="C13" s="43" t="s">
        <v>30</v>
      </c>
      <c r="D13" s="83" t="s">
        <v>145</v>
      </c>
      <c r="E13" s="91"/>
      <c r="F13" s="86">
        <v>1000</v>
      </c>
      <c r="G13" s="91"/>
      <c r="H13" s="91"/>
      <c r="I13" s="91"/>
      <c r="J13" s="91"/>
      <c r="K13" s="91"/>
      <c r="L13" s="91"/>
      <c r="M13" s="91"/>
      <c r="N13" s="91"/>
      <c r="O13" s="18">
        <f>SUM(E13:N13)</f>
        <v>1000</v>
      </c>
      <c r="P13" s="61"/>
      <c r="Q13" s="61"/>
      <c r="R13" s="61"/>
      <c r="S13" s="61"/>
      <c r="T13" s="7"/>
      <c r="U13" s="7"/>
      <c r="V13" s="7"/>
      <c r="W13" s="7"/>
      <c r="X13" s="7"/>
      <c r="Y13" s="7"/>
      <c r="Z13" s="7"/>
      <c r="AA13" s="7"/>
      <c r="AB13" s="7"/>
    </row>
    <row r="14" spans="1:28" ht="34.5" customHeight="1">
      <c r="A14" s="57">
        <v>3</v>
      </c>
      <c r="B14" s="57" t="s">
        <v>174</v>
      </c>
      <c r="C14" s="43" t="s">
        <v>30</v>
      </c>
      <c r="D14" s="82" t="s">
        <v>146</v>
      </c>
      <c r="E14" s="91"/>
      <c r="F14" s="86">
        <v>3000</v>
      </c>
      <c r="G14" s="91"/>
      <c r="H14" s="91"/>
      <c r="I14" s="91"/>
      <c r="J14" s="91"/>
      <c r="K14" s="91"/>
      <c r="L14" s="91"/>
      <c r="M14" s="91"/>
      <c r="N14" s="91"/>
      <c r="O14" s="18">
        <f>SUM(E14:N14)</f>
        <v>3000</v>
      </c>
      <c r="P14" s="61"/>
      <c r="Q14" s="61"/>
      <c r="R14" s="61"/>
      <c r="S14" s="61"/>
      <c r="T14" s="7"/>
      <c r="U14" s="7"/>
      <c r="V14" s="7"/>
      <c r="W14" s="7"/>
      <c r="X14" s="7"/>
      <c r="Y14" s="7"/>
      <c r="Z14" s="7"/>
      <c r="AA14" s="7"/>
      <c r="AB14" s="7"/>
    </row>
    <row r="15" spans="1:28" ht="26.25" customHeight="1">
      <c r="A15" s="57">
        <v>3</v>
      </c>
      <c r="B15" s="57" t="s">
        <v>174</v>
      </c>
      <c r="C15" s="43" t="s">
        <v>30</v>
      </c>
      <c r="D15" s="82" t="s">
        <v>147</v>
      </c>
      <c r="E15" s="91"/>
      <c r="F15" s="86">
        <v>1500</v>
      </c>
      <c r="G15" s="91"/>
      <c r="H15" s="91"/>
      <c r="I15" s="91"/>
      <c r="J15" s="91"/>
      <c r="K15" s="91"/>
      <c r="L15" s="91"/>
      <c r="M15" s="91"/>
      <c r="N15" s="91"/>
      <c r="O15" s="18">
        <f aca="true" t="shared" si="2" ref="O15:O39">SUM(E15:N15)</f>
        <v>1500</v>
      </c>
      <c r="P15" s="61"/>
      <c r="Q15" s="61"/>
      <c r="R15" s="61"/>
      <c r="S15" s="61"/>
      <c r="T15" s="7"/>
      <c r="U15" s="7"/>
      <c r="V15" s="7"/>
      <c r="W15" s="7"/>
      <c r="X15" s="7"/>
      <c r="Y15" s="7"/>
      <c r="Z15" s="7"/>
      <c r="AA15" s="7"/>
      <c r="AB15" s="7"/>
    </row>
    <row r="16" spans="1:28" ht="27.75" customHeight="1">
      <c r="A16" s="57">
        <v>3</v>
      </c>
      <c r="B16" s="57" t="s">
        <v>174</v>
      </c>
      <c r="C16" s="43" t="s">
        <v>30</v>
      </c>
      <c r="D16" s="83" t="s">
        <v>148</v>
      </c>
      <c r="E16" s="91"/>
      <c r="F16" s="86">
        <v>1500</v>
      </c>
      <c r="G16" s="91"/>
      <c r="H16" s="91"/>
      <c r="I16" s="91"/>
      <c r="J16" s="91"/>
      <c r="K16" s="91"/>
      <c r="L16" s="91"/>
      <c r="M16" s="91"/>
      <c r="N16" s="91"/>
      <c r="O16" s="18">
        <f t="shared" si="2"/>
        <v>1500</v>
      </c>
      <c r="P16" s="61"/>
      <c r="Q16" s="61"/>
      <c r="R16" s="61"/>
      <c r="S16" s="61"/>
      <c r="T16" s="7"/>
      <c r="U16" s="7"/>
      <c r="V16" s="7"/>
      <c r="W16" s="7"/>
      <c r="X16" s="7"/>
      <c r="Y16" s="7"/>
      <c r="Z16" s="7"/>
      <c r="AA16" s="7"/>
      <c r="AB16" s="7"/>
    </row>
    <row r="17" spans="1:28" ht="42" customHeight="1">
      <c r="A17" s="57">
        <v>3</v>
      </c>
      <c r="B17" s="57" t="s">
        <v>175</v>
      </c>
      <c r="C17" s="43" t="s">
        <v>30</v>
      </c>
      <c r="D17" s="82" t="s">
        <v>149</v>
      </c>
      <c r="E17" s="91"/>
      <c r="F17" s="86">
        <v>2500</v>
      </c>
      <c r="G17" s="91"/>
      <c r="H17" s="91"/>
      <c r="I17" s="91"/>
      <c r="J17" s="91"/>
      <c r="K17" s="91"/>
      <c r="L17" s="91"/>
      <c r="M17" s="91"/>
      <c r="N17" s="91"/>
      <c r="O17" s="18">
        <f t="shared" si="2"/>
        <v>2500</v>
      </c>
      <c r="P17" s="61"/>
      <c r="Q17" s="61"/>
      <c r="R17" s="61"/>
      <c r="S17" s="61"/>
      <c r="T17" s="7"/>
      <c r="U17" s="7"/>
      <c r="V17" s="7"/>
      <c r="W17" s="7"/>
      <c r="X17" s="7"/>
      <c r="Y17" s="7"/>
      <c r="Z17" s="7"/>
      <c r="AA17" s="7"/>
      <c r="AB17" s="7"/>
    </row>
    <row r="18" spans="1:28" ht="24.75" customHeight="1">
      <c r="A18" s="57">
        <v>3</v>
      </c>
      <c r="B18" s="57" t="s">
        <v>176</v>
      </c>
      <c r="C18" s="43" t="s">
        <v>30</v>
      </c>
      <c r="D18" s="82" t="s">
        <v>150</v>
      </c>
      <c r="E18" s="91"/>
      <c r="F18" s="85">
        <v>1500</v>
      </c>
      <c r="G18" s="91"/>
      <c r="H18" s="91"/>
      <c r="I18" s="91"/>
      <c r="J18" s="91"/>
      <c r="K18" s="91"/>
      <c r="L18" s="91"/>
      <c r="M18" s="91"/>
      <c r="N18" s="91"/>
      <c r="O18" s="18">
        <f t="shared" si="2"/>
        <v>1500</v>
      </c>
      <c r="P18" s="61"/>
      <c r="Q18" s="61"/>
      <c r="R18" s="61"/>
      <c r="S18" s="61"/>
      <c r="T18" s="7"/>
      <c r="U18" s="7"/>
      <c r="V18" s="7"/>
      <c r="W18" s="7"/>
      <c r="X18" s="7"/>
      <c r="Y18" s="7"/>
      <c r="Z18" s="7"/>
      <c r="AA18" s="7"/>
      <c r="AB18" s="7"/>
    </row>
    <row r="19" spans="1:28" ht="11.25" customHeight="1">
      <c r="A19" s="57">
        <v>3</v>
      </c>
      <c r="B19" s="57" t="s">
        <v>177</v>
      </c>
      <c r="C19" s="43" t="s">
        <v>30</v>
      </c>
      <c r="D19" s="82" t="s">
        <v>151</v>
      </c>
      <c r="E19" s="91"/>
      <c r="F19" s="91"/>
      <c r="G19" s="91"/>
      <c r="H19" s="91"/>
      <c r="I19" s="91"/>
      <c r="J19" s="91"/>
      <c r="K19" s="91"/>
      <c r="L19" s="91"/>
      <c r="M19" s="85">
        <v>100000</v>
      </c>
      <c r="N19" s="91"/>
      <c r="O19" s="18">
        <f t="shared" si="2"/>
        <v>100000</v>
      </c>
      <c r="P19" s="61"/>
      <c r="Q19" s="61"/>
      <c r="R19" s="61"/>
      <c r="S19" s="61"/>
      <c r="T19" s="7"/>
      <c r="U19" s="7"/>
      <c r="V19" s="7"/>
      <c r="W19" s="7"/>
      <c r="X19" s="7"/>
      <c r="Y19" s="7"/>
      <c r="Z19" s="7"/>
      <c r="AA19" s="7"/>
      <c r="AB19" s="7"/>
    </row>
    <row r="20" spans="1:28" ht="11.25" customHeight="1">
      <c r="A20" s="57">
        <v>3</v>
      </c>
      <c r="B20" s="57" t="s">
        <v>179</v>
      </c>
      <c r="C20" s="43" t="s">
        <v>30</v>
      </c>
      <c r="D20" s="82" t="s">
        <v>152</v>
      </c>
      <c r="E20" s="91"/>
      <c r="F20" s="91"/>
      <c r="G20" s="91"/>
      <c r="H20" s="91"/>
      <c r="I20" s="91"/>
      <c r="J20" s="91"/>
      <c r="K20" s="91"/>
      <c r="L20" s="91"/>
      <c r="M20" s="85">
        <v>100000</v>
      </c>
      <c r="N20" s="91"/>
      <c r="O20" s="18">
        <f t="shared" si="2"/>
        <v>100000</v>
      </c>
      <c r="P20" s="61"/>
      <c r="Q20" s="61"/>
      <c r="R20" s="61"/>
      <c r="S20" s="61"/>
      <c r="T20" s="7"/>
      <c r="U20" s="7"/>
      <c r="V20" s="7"/>
      <c r="W20" s="7"/>
      <c r="X20" s="7"/>
      <c r="Y20" s="7"/>
      <c r="Z20" s="7"/>
      <c r="AA20" s="7"/>
      <c r="AB20" s="7"/>
    </row>
    <row r="21" spans="1:28" ht="11.25" customHeight="1">
      <c r="A21" s="57">
        <v>3</v>
      </c>
      <c r="B21" s="57" t="s">
        <v>180</v>
      </c>
      <c r="C21" s="43" t="s">
        <v>30</v>
      </c>
      <c r="D21" s="82" t="s">
        <v>153</v>
      </c>
      <c r="E21" s="91"/>
      <c r="F21" s="91"/>
      <c r="G21" s="91"/>
      <c r="H21" s="91"/>
      <c r="I21" s="91"/>
      <c r="J21" s="91"/>
      <c r="K21" s="91"/>
      <c r="L21" s="91"/>
      <c r="M21" s="85">
        <v>46800</v>
      </c>
      <c r="N21" s="91"/>
      <c r="O21" s="18">
        <f t="shared" si="2"/>
        <v>46800</v>
      </c>
      <c r="P21" s="61"/>
      <c r="Q21" s="61"/>
      <c r="R21" s="61"/>
      <c r="S21" s="61"/>
      <c r="T21" s="7"/>
      <c r="U21" s="7"/>
      <c r="V21" s="7"/>
      <c r="W21" s="7"/>
      <c r="X21" s="7"/>
      <c r="Y21" s="7"/>
      <c r="Z21" s="7"/>
      <c r="AA21" s="7"/>
      <c r="AB21" s="7"/>
    </row>
    <row r="22" spans="1:28" ht="11.25" customHeight="1">
      <c r="A22" s="57">
        <v>3</v>
      </c>
      <c r="B22" s="57" t="s">
        <v>181</v>
      </c>
      <c r="C22" s="43" t="s">
        <v>30</v>
      </c>
      <c r="D22" s="82" t="s">
        <v>154</v>
      </c>
      <c r="E22" s="91"/>
      <c r="F22" s="91"/>
      <c r="G22" s="91"/>
      <c r="H22" s="91"/>
      <c r="I22" s="91"/>
      <c r="J22" s="91"/>
      <c r="K22" s="91"/>
      <c r="L22" s="91"/>
      <c r="M22" s="85">
        <v>12500.000000000002</v>
      </c>
      <c r="N22" s="91"/>
      <c r="O22" s="18">
        <f t="shared" si="2"/>
        <v>12500.000000000002</v>
      </c>
      <c r="P22" s="61"/>
      <c r="Q22" s="61"/>
      <c r="R22" s="61"/>
      <c r="S22" s="61"/>
      <c r="T22" s="7"/>
      <c r="U22" s="7"/>
      <c r="V22" s="7"/>
      <c r="W22" s="7"/>
      <c r="X22" s="7"/>
      <c r="Y22" s="7"/>
      <c r="Z22" s="7"/>
      <c r="AA22" s="7"/>
      <c r="AB22" s="7"/>
    </row>
    <row r="23" spans="1:28" ht="11.25" customHeight="1">
      <c r="A23" s="57">
        <v>3</v>
      </c>
      <c r="B23" s="57" t="s">
        <v>182</v>
      </c>
      <c r="C23" s="43" t="s">
        <v>30</v>
      </c>
      <c r="D23" s="82" t="s">
        <v>155</v>
      </c>
      <c r="E23" s="86">
        <v>11469.53405017921</v>
      </c>
      <c r="F23" s="91"/>
      <c r="G23" s="91"/>
      <c r="H23" s="91"/>
      <c r="I23" s="86">
        <v>20530.465949820788</v>
      </c>
      <c r="J23" s="91"/>
      <c r="K23" s="91"/>
      <c r="L23" s="91"/>
      <c r="M23" s="91"/>
      <c r="N23" s="91"/>
      <c r="O23" s="18">
        <f t="shared" si="2"/>
        <v>32000</v>
      </c>
      <c r="P23" s="61"/>
      <c r="Q23" s="61"/>
      <c r="R23" s="61"/>
      <c r="S23" s="61"/>
      <c r="T23" s="7"/>
      <c r="U23" s="7"/>
      <c r="V23" s="7"/>
      <c r="W23" s="7"/>
      <c r="X23" s="7"/>
      <c r="Y23" s="7"/>
      <c r="Z23" s="7"/>
      <c r="AA23" s="7"/>
      <c r="AB23" s="7"/>
    </row>
    <row r="24" spans="1:28" ht="11.25" customHeight="1">
      <c r="A24" s="57">
        <v>3</v>
      </c>
      <c r="B24" s="57" t="s">
        <v>183</v>
      </c>
      <c r="C24" s="43" t="s">
        <v>30</v>
      </c>
      <c r="D24" s="82" t="s">
        <v>156</v>
      </c>
      <c r="E24" s="86">
        <v>4571.428571428572</v>
      </c>
      <c r="F24" s="91"/>
      <c r="G24" s="91"/>
      <c r="H24" s="91"/>
      <c r="I24" s="86">
        <v>11428.571428571428</v>
      </c>
      <c r="J24" s="91"/>
      <c r="K24" s="91"/>
      <c r="L24" s="91"/>
      <c r="M24" s="91"/>
      <c r="N24" s="91"/>
      <c r="O24" s="18">
        <f t="shared" si="2"/>
        <v>16000</v>
      </c>
      <c r="P24" s="61"/>
      <c r="Q24" s="61"/>
      <c r="R24" s="61"/>
      <c r="S24" s="61"/>
      <c r="T24" s="7"/>
      <c r="U24" s="7"/>
      <c r="V24" s="7"/>
      <c r="W24" s="7"/>
      <c r="X24" s="7"/>
      <c r="Y24" s="7"/>
      <c r="Z24" s="7"/>
      <c r="AA24" s="7"/>
      <c r="AB24" s="7"/>
    </row>
    <row r="25" spans="1:28" ht="11.25" customHeight="1">
      <c r="A25" s="57">
        <v>3</v>
      </c>
      <c r="B25" s="57" t="s">
        <v>184</v>
      </c>
      <c r="C25" s="43" t="s">
        <v>30</v>
      </c>
      <c r="D25" s="82" t="s">
        <v>157</v>
      </c>
      <c r="E25" s="91"/>
      <c r="F25" s="86">
        <v>3000</v>
      </c>
      <c r="G25" s="91"/>
      <c r="H25" s="91"/>
      <c r="I25" s="86"/>
      <c r="J25" s="91"/>
      <c r="K25" s="91"/>
      <c r="L25" s="91"/>
      <c r="M25" s="91"/>
      <c r="N25" s="91"/>
      <c r="O25" s="18">
        <f t="shared" si="2"/>
        <v>3000</v>
      </c>
      <c r="P25" s="61"/>
      <c r="Q25" s="61"/>
      <c r="R25" s="61"/>
      <c r="S25" s="61"/>
      <c r="T25" s="7"/>
      <c r="U25" s="7"/>
      <c r="V25" s="7"/>
      <c r="W25" s="7"/>
      <c r="X25" s="7"/>
      <c r="Y25" s="7"/>
      <c r="Z25" s="7"/>
      <c r="AA25" s="7"/>
      <c r="AB25" s="7"/>
    </row>
    <row r="26" spans="1:28" ht="25.5" customHeight="1">
      <c r="A26" s="57">
        <v>3</v>
      </c>
      <c r="B26" s="57" t="s">
        <v>185</v>
      </c>
      <c r="C26" s="43" t="s">
        <v>30</v>
      </c>
      <c r="D26" s="82" t="s">
        <v>158</v>
      </c>
      <c r="E26" s="91"/>
      <c r="F26" s="86">
        <v>6923.076923076923</v>
      </c>
      <c r="G26" s="91"/>
      <c r="H26" s="91"/>
      <c r="I26" s="86">
        <v>14076.923076923076</v>
      </c>
      <c r="J26" s="91"/>
      <c r="K26" s="91"/>
      <c r="L26" s="91"/>
      <c r="M26" s="91"/>
      <c r="N26" s="91"/>
      <c r="O26" s="18">
        <f t="shared" si="2"/>
        <v>21000</v>
      </c>
      <c r="P26" s="61"/>
      <c r="Q26" s="61"/>
      <c r="R26" s="61"/>
      <c r="S26" s="61"/>
      <c r="T26" s="7"/>
      <c r="U26" s="7"/>
      <c r="V26" s="7"/>
      <c r="W26" s="7"/>
      <c r="X26" s="7"/>
      <c r="Y26" s="7"/>
      <c r="Z26" s="7"/>
      <c r="AA26" s="7"/>
      <c r="AB26" s="7"/>
    </row>
    <row r="27" spans="1:28" ht="11.25" customHeight="1">
      <c r="A27" s="57">
        <v>3</v>
      </c>
      <c r="B27" s="57" t="s">
        <v>186</v>
      </c>
      <c r="C27" s="43" t="s">
        <v>30</v>
      </c>
      <c r="D27" s="82" t="s">
        <v>159</v>
      </c>
      <c r="E27" s="92"/>
      <c r="F27" s="86">
        <v>29000</v>
      </c>
      <c r="G27" s="91"/>
      <c r="H27" s="91"/>
      <c r="I27" s="91"/>
      <c r="J27" s="91"/>
      <c r="K27" s="91"/>
      <c r="L27" s="91"/>
      <c r="M27" s="91"/>
      <c r="N27" s="91"/>
      <c r="O27" s="18">
        <f t="shared" si="2"/>
        <v>29000</v>
      </c>
      <c r="P27" s="61"/>
      <c r="Q27" s="61"/>
      <c r="R27" s="61"/>
      <c r="S27" s="61"/>
      <c r="T27" s="7"/>
      <c r="U27" s="7"/>
      <c r="V27" s="7"/>
      <c r="W27" s="7"/>
      <c r="X27" s="7"/>
      <c r="Y27" s="7"/>
      <c r="Z27" s="7"/>
      <c r="AA27" s="7"/>
      <c r="AB27" s="7"/>
    </row>
    <row r="28" spans="1:28" ht="11.25" customHeight="1">
      <c r="A28" s="57">
        <v>3</v>
      </c>
      <c r="B28" s="57" t="s">
        <v>187</v>
      </c>
      <c r="C28" s="43" t="s">
        <v>30</v>
      </c>
      <c r="D28" s="82" t="s">
        <v>160</v>
      </c>
      <c r="E28" s="92"/>
      <c r="F28" s="86">
        <v>17000</v>
      </c>
      <c r="G28" s="91"/>
      <c r="H28" s="91"/>
      <c r="I28" s="91"/>
      <c r="J28" s="91"/>
      <c r="K28" s="91"/>
      <c r="L28" s="91"/>
      <c r="M28" s="91"/>
      <c r="N28" s="91"/>
      <c r="O28" s="18">
        <f t="shared" si="2"/>
        <v>17000</v>
      </c>
      <c r="P28" s="61"/>
      <c r="Q28" s="61"/>
      <c r="R28" s="61"/>
      <c r="S28" s="61"/>
      <c r="T28" s="7"/>
      <c r="U28" s="7"/>
      <c r="V28" s="7"/>
      <c r="W28" s="7"/>
      <c r="X28" s="7"/>
      <c r="Y28" s="7"/>
      <c r="Z28" s="7"/>
      <c r="AA28" s="7"/>
      <c r="AB28" s="7"/>
    </row>
    <row r="29" spans="1:28" ht="11.25" customHeight="1">
      <c r="A29" s="57">
        <v>3</v>
      </c>
      <c r="B29" s="57" t="s">
        <v>188</v>
      </c>
      <c r="C29" s="43" t="s">
        <v>30</v>
      </c>
      <c r="D29" s="82" t="s">
        <v>161</v>
      </c>
      <c r="E29" s="92"/>
      <c r="F29" s="86">
        <v>8000</v>
      </c>
      <c r="G29" s="91"/>
      <c r="H29" s="91"/>
      <c r="I29" s="91"/>
      <c r="J29" s="91"/>
      <c r="K29" s="91"/>
      <c r="L29" s="91"/>
      <c r="M29" s="91"/>
      <c r="N29" s="91"/>
      <c r="O29" s="18">
        <f t="shared" si="2"/>
        <v>8000</v>
      </c>
      <c r="P29" s="61"/>
      <c r="Q29" s="61"/>
      <c r="R29" s="61"/>
      <c r="S29" s="61"/>
      <c r="T29" s="7"/>
      <c r="U29" s="7"/>
      <c r="V29" s="7"/>
      <c r="W29" s="7"/>
      <c r="X29" s="7"/>
      <c r="Y29" s="7"/>
      <c r="Z29" s="7"/>
      <c r="AA29" s="7"/>
      <c r="AB29" s="7"/>
    </row>
    <row r="30" spans="1:28" ht="11.25" customHeight="1">
      <c r="A30" s="57">
        <v>3</v>
      </c>
      <c r="B30" s="57" t="s">
        <v>189</v>
      </c>
      <c r="C30" s="43" t="s">
        <v>30</v>
      </c>
      <c r="D30" s="82" t="s">
        <v>162</v>
      </c>
      <c r="E30" s="92"/>
      <c r="F30" s="86">
        <v>15000</v>
      </c>
      <c r="G30" s="91"/>
      <c r="H30" s="91"/>
      <c r="I30" s="91"/>
      <c r="J30" s="91"/>
      <c r="K30" s="91"/>
      <c r="L30" s="91"/>
      <c r="M30" s="91"/>
      <c r="N30" s="91"/>
      <c r="O30" s="18">
        <f t="shared" si="2"/>
        <v>15000</v>
      </c>
      <c r="P30" s="61"/>
      <c r="Q30" s="61"/>
      <c r="R30" s="61"/>
      <c r="S30" s="61"/>
      <c r="T30" s="7"/>
      <c r="U30" s="7"/>
      <c r="V30" s="7"/>
      <c r="W30" s="7"/>
      <c r="X30" s="7"/>
      <c r="Y30" s="7"/>
      <c r="Z30" s="7"/>
      <c r="AA30" s="7"/>
      <c r="AB30" s="7"/>
    </row>
    <row r="31" spans="1:28" ht="24.75" customHeight="1">
      <c r="A31" s="57">
        <v>3</v>
      </c>
      <c r="B31" s="57" t="s">
        <v>190</v>
      </c>
      <c r="C31" s="43" t="s">
        <v>30</v>
      </c>
      <c r="D31" s="82" t="s">
        <v>163</v>
      </c>
      <c r="E31" s="92"/>
      <c r="F31" s="86">
        <v>26000</v>
      </c>
      <c r="G31" s="91"/>
      <c r="H31" s="91"/>
      <c r="I31" s="91"/>
      <c r="J31" s="91"/>
      <c r="K31" s="91"/>
      <c r="L31" s="91"/>
      <c r="M31" s="91"/>
      <c r="N31" s="91"/>
      <c r="O31" s="18">
        <f t="shared" si="2"/>
        <v>26000</v>
      </c>
      <c r="P31" s="61"/>
      <c r="Q31" s="61"/>
      <c r="R31" s="61"/>
      <c r="S31" s="61"/>
      <c r="T31" s="7"/>
      <c r="U31" s="7"/>
      <c r="V31" s="7"/>
      <c r="W31" s="7"/>
      <c r="X31" s="7"/>
      <c r="Y31" s="7"/>
      <c r="Z31" s="7"/>
      <c r="AA31" s="7"/>
      <c r="AB31" s="7"/>
    </row>
    <row r="32" spans="1:28" ht="11.25" customHeight="1">
      <c r="A32" s="57">
        <v>3</v>
      </c>
      <c r="B32" s="57" t="s">
        <v>191</v>
      </c>
      <c r="C32" s="43" t="s">
        <v>30</v>
      </c>
      <c r="D32" s="82" t="s">
        <v>164</v>
      </c>
      <c r="E32" s="85">
        <v>11466.723187791438</v>
      </c>
      <c r="F32" s="86">
        <v>19370.276812208565</v>
      </c>
      <c r="G32" s="91"/>
      <c r="H32" s="91"/>
      <c r="I32" s="91"/>
      <c r="J32" s="91"/>
      <c r="K32" s="91"/>
      <c r="L32" s="91"/>
      <c r="M32" s="91"/>
      <c r="N32" s="91"/>
      <c r="O32" s="18">
        <f t="shared" si="2"/>
        <v>30837.000000000004</v>
      </c>
      <c r="P32" s="61"/>
      <c r="Q32" s="61"/>
      <c r="R32" s="61"/>
      <c r="S32" s="61"/>
      <c r="T32" s="7"/>
      <c r="U32" s="7"/>
      <c r="V32" s="7"/>
      <c r="W32" s="7"/>
      <c r="X32" s="7"/>
      <c r="Y32" s="7"/>
      <c r="Z32" s="7"/>
      <c r="AA32" s="7"/>
      <c r="AB32" s="7"/>
    </row>
    <row r="33" spans="1:28" ht="11.25" customHeight="1">
      <c r="A33" s="57">
        <v>3</v>
      </c>
      <c r="B33" s="57" t="s">
        <v>192</v>
      </c>
      <c r="C33" s="43" t="s">
        <v>30</v>
      </c>
      <c r="D33" s="82" t="s">
        <v>165</v>
      </c>
      <c r="E33" s="92"/>
      <c r="F33" s="86">
        <v>0</v>
      </c>
      <c r="G33" s="91"/>
      <c r="H33" s="91"/>
      <c r="I33" s="85">
        <v>5000</v>
      </c>
      <c r="J33" s="91"/>
      <c r="K33" s="91"/>
      <c r="L33" s="91"/>
      <c r="M33" s="91"/>
      <c r="N33" s="91"/>
      <c r="O33" s="18">
        <f t="shared" si="2"/>
        <v>5000</v>
      </c>
      <c r="P33" s="61"/>
      <c r="Q33" s="61"/>
      <c r="R33" s="61"/>
      <c r="S33" s="61"/>
      <c r="T33" s="7"/>
      <c r="U33" s="7"/>
      <c r="V33" s="7"/>
      <c r="W33" s="7"/>
      <c r="X33" s="7"/>
      <c r="Y33" s="7"/>
      <c r="Z33" s="7"/>
      <c r="AA33" s="7"/>
      <c r="AB33" s="7"/>
    </row>
    <row r="34" spans="1:28" ht="11.25" customHeight="1">
      <c r="A34" s="57">
        <v>3</v>
      </c>
      <c r="B34" s="57" t="s">
        <v>193</v>
      </c>
      <c r="C34" s="43" t="s">
        <v>30</v>
      </c>
      <c r="D34" s="82" t="s">
        <v>166</v>
      </c>
      <c r="E34" s="92"/>
      <c r="F34" s="86">
        <v>2000</v>
      </c>
      <c r="G34" s="91"/>
      <c r="H34" s="91"/>
      <c r="I34" s="91"/>
      <c r="J34" s="91"/>
      <c r="K34" s="91"/>
      <c r="L34" s="91"/>
      <c r="M34" s="91"/>
      <c r="N34" s="91"/>
      <c r="O34" s="18">
        <f t="shared" si="2"/>
        <v>2000</v>
      </c>
      <c r="P34" s="61"/>
      <c r="Q34" s="61"/>
      <c r="R34" s="61"/>
      <c r="S34" s="61"/>
      <c r="T34" s="7"/>
      <c r="U34" s="7"/>
      <c r="V34" s="7"/>
      <c r="W34" s="7"/>
      <c r="X34" s="7"/>
      <c r="Y34" s="7"/>
      <c r="Z34" s="7"/>
      <c r="AA34" s="7"/>
      <c r="AB34" s="7"/>
    </row>
    <row r="35" spans="1:28" ht="11.25" customHeight="1">
      <c r="A35" s="57">
        <v>3</v>
      </c>
      <c r="B35" s="57" t="s">
        <v>194</v>
      </c>
      <c r="C35" s="43" t="s">
        <v>30</v>
      </c>
      <c r="D35" s="82" t="s">
        <v>167</v>
      </c>
      <c r="E35" s="92"/>
      <c r="F35" s="86">
        <v>1500</v>
      </c>
      <c r="G35" s="91"/>
      <c r="H35" s="91"/>
      <c r="I35" s="91"/>
      <c r="J35" s="91"/>
      <c r="K35" s="91"/>
      <c r="L35" s="91"/>
      <c r="M35" s="91"/>
      <c r="N35" s="91"/>
      <c r="O35" s="18">
        <f t="shared" si="2"/>
        <v>1500</v>
      </c>
      <c r="P35" s="61"/>
      <c r="Q35" s="61"/>
      <c r="R35" s="61"/>
      <c r="S35" s="61"/>
      <c r="T35" s="7"/>
      <c r="U35" s="7"/>
      <c r="V35" s="7"/>
      <c r="W35" s="7"/>
      <c r="X35" s="7"/>
      <c r="Y35" s="7"/>
      <c r="Z35" s="7"/>
      <c r="AA35" s="7"/>
      <c r="AB35" s="7"/>
    </row>
    <row r="36" spans="1:28" ht="11.25" customHeight="1">
      <c r="A36" s="57">
        <v>3</v>
      </c>
      <c r="B36" s="57" t="s">
        <v>195</v>
      </c>
      <c r="C36" s="43" t="s">
        <v>30</v>
      </c>
      <c r="D36" s="82" t="s">
        <v>168</v>
      </c>
      <c r="E36" s="92"/>
      <c r="F36" s="86">
        <v>2000</v>
      </c>
      <c r="G36" s="91"/>
      <c r="H36" s="91"/>
      <c r="I36" s="91"/>
      <c r="J36" s="91"/>
      <c r="K36" s="91"/>
      <c r="L36" s="91"/>
      <c r="M36" s="91"/>
      <c r="N36" s="91"/>
      <c r="O36" s="18">
        <f t="shared" si="2"/>
        <v>2000</v>
      </c>
      <c r="P36" s="61"/>
      <c r="Q36" s="61"/>
      <c r="R36" s="61"/>
      <c r="S36" s="61"/>
      <c r="T36" s="7"/>
      <c r="U36" s="7"/>
      <c r="V36" s="7"/>
      <c r="W36" s="7"/>
      <c r="X36" s="7"/>
      <c r="Y36" s="7"/>
      <c r="Z36" s="7"/>
      <c r="AA36" s="7"/>
      <c r="AB36" s="7"/>
    </row>
    <row r="37" spans="1:28" ht="11.25" customHeight="1">
      <c r="A37" s="57">
        <v>3</v>
      </c>
      <c r="B37" s="57" t="s">
        <v>196</v>
      </c>
      <c r="C37" s="43" t="s">
        <v>30</v>
      </c>
      <c r="D37" s="82" t="s">
        <v>169</v>
      </c>
      <c r="E37" s="85">
        <v>13756.992615797719</v>
      </c>
      <c r="F37" s="86">
        <v>4687.007384202283</v>
      </c>
      <c r="G37" s="91"/>
      <c r="H37" s="91"/>
      <c r="I37" s="85"/>
      <c r="J37" s="91"/>
      <c r="K37" s="91"/>
      <c r="L37" s="91"/>
      <c r="M37" s="91"/>
      <c r="N37" s="91"/>
      <c r="O37" s="18">
        <f t="shared" si="2"/>
        <v>18444</v>
      </c>
      <c r="P37" s="61"/>
      <c r="Q37" s="61"/>
      <c r="R37" s="61"/>
      <c r="S37" s="61"/>
      <c r="T37" s="7"/>
      <c r="U37" s="7"/>
      <c r="V37" s="7"/>
      <c r="W37" s="7"/>
      <c r="X37" s="7"/>
      <c r="Y37" s="7"/>
      <c r="Z37" s="7"/>
      <c r="AA37" s="7"/>
      <c r="AB37" s="7"/>
    </row>
    <row r="38" spans="1:28" ht="11.25" customHeight="1">
      <c r="A38" s="57">
        <v>3</v>
      </c>
      <c r="B38" s="57" t="s">
        <v>197</v>
      </c>
      <c r="C38" s="43" t="s">
        <v>30</v>
      </c>
      <c r="D38" s="82" t="s">
        <v>170</v>
      </c>
      <c r="E38" s="92"/>
      <c r="F38" s="86">
        <v>0</v>
      </c>
      <c r="G38" s="91"/>
      <c r="H38" s="91"/>
      <c r="I38" s="85">
        <v>42818</v>
      </c>
      <c r="J38" s="91"/>
      <c r="K38" s="91"/>
      <c r="L38" s="91"/>
      <c r="M38" s="91"/>
      <c r="N38" s="91"/>
      <c r="O38" s="18">
        <f t="shared" si="2"/>
        <v>42818</v>
      </c>
      <c r="P38" s="61"/>
      <c r="Q38" s="61"/>
      <c r="R38" s="61"/>
      <c r="S38" s="61"/>
      <c r="T38" s="7"/>
      <c r="U38" s="7"/>
      <c r="V38" s="7"/>
      <c r="W38" s="7"/>
      <c r="X38" s="7"/>
      <c r="Y38" s="7"/>
      <c r="Z38" s="7"/>
      <c r="AA38" s="7"/>
      <c r="AB38" s="7"/>
    </row>
    <row r="39" spans="1:28" ht="11.25" customHeight="1">
      <c r="A39" s="57">
        <v>3</v>
      </c>
      <c r="B39" s="57" t="s">
        <v>198</v>
      </c>
      <c r="C39" s="43" t="s">
        <v>30</v>
      </c>
      <c r="D39" s="82" t="s">
        <v>171</v>
      </c>
      <c r="E39" s="92"/>
      <c r="F39" s="86">
        <v>1500</v>
      </c>
      <c r="G39" s="91"/>
      <c r="H39" s="91"/>
      <c r="I39" s="91"/>
      <c r="J39" s="91"/>
      <c r="K39" s="91"/>
      <c r="L39" s="91"/>
      <c r="M39" s="91"/>
      <c r="N39" s="91"/>
      <c r="O39" s="18">
        <f t="shared" si="2"/>
        <v>1500</v>
      </c>
      <c r="P39" s="61"/>
      <c r="Q39" s="61"/>
      <c r="R39" s="61"/>
      <c r="S39" s="61"/>
      <c r="T39" s="7"/>
      <c r="U39" s="7"/>
      <c r="V39" s="7"/>
      <c r="W39" s="7"/>
      <c r="X39" s="7"/>
      <c r="Y39" s="7"/>
      <c r="Z39" s="7"/>
      <c r="AA39" s="7"/>
      <c r="AB39" s="7"/>
    </row>
    <row r="40" spans="1:28" s="15" customFormat="1" ht="15">
      <c r="A40" s="57">
        <v>3</v>
      </c>
      <c r="B40" s="57" t="s">
        <v>199</v>
      </c>
      <c r="C40" s="43" t="s">
        <v>30</v>
      </c>
      <c r="D40" s="82" t="s">
        <v>172</v>
      </c>
      <c r="E40" s="93">
        <v>0</v>
      </c>
      <c r="F40" s="89">
        <v>0</v>
      </c>
      <c r="G40" s="35">
        <v>0</v>
      </c>
      <c r="H40" s="41">
        <v>0</v>
      </c>
      <c r="I40" s="88">
        <v>294500</v>
      </c>
      <c r="J40" s="35">
        <v>0</v>
      </c>
      <c r="K40" s="35">
        <v>0</v>
      </c>
      <c r="L40" s="35">
        <v>0</v>
      </c>
      <c r="M40" s="35">
        <v>0</v>
      </c>
      <c r="N40" s="35">
        <v>0</v>
      </c>
      <c r="O40" s="18">
        <f>SUM(E40:N40)</f>
        <v>294500</v>
      </c>
      <c r="P40" s="7"/>
      <c r="Q40" s="7"/>
      <c r="R40" s="7"/>
      <c r="S40" s="7"/>
      <c r="T40" s="7"/>
      <c r="U40" s="7"/>
      <c r="V40" s="7"/>
      <c r="W40" s="7"/>
      <c r="X40" s="7"/>
      <c r="Y40" s="7"/>
      <c r="Z40" s="7"/>
      <c r="AA40" s="7"/>
      <c r="AB40" s="7"/>
    </row>
    <row r="41" spans="1:28" ht="12.75">
      <c r="A41" s="57"/>
      <c r="B41" s="57"/>
      <c r="C41" s="19"/>
      <c r="D41" s="5" t="s">
        <v>8</v>
      </c>
      <c r="E41" s="46">
        <f aca="true" t="shared" si="3" ref="E41:N41">SUM(E50)</f>
        <v>0</v>
      </c>
      <c r="F41" s="46">
        <f t="shared" si="3"/>
        <v>0</v>
      </c>
      <c r="G41" s="46">
        <f t="shared" si="3"/>
        <v>0</v>
      </c>
      <c r="H41" s="46">
        <f t="shared" si="3"/>
        <v>0</v>
      </c>
      <c r="I41" s="46">
        <f t="shared" si="3"/>
        <v>0</v>
      </c>
      <c r="J41" s="46">
        <f t="shared" si="3"/>
        <v>0</v>
      </c>
      <c r="K41" s="46">
        <f t="shared" si="3"/>
        <v>0</v>
      </c>
      <c r="L41" s="46">
        <f t="shared" si="3"/>
        <v>0</v>
      </c>
      <c r="M41" s="46">
        <f t="shared" si="3"/>
        <v>0</v>
      </c>
      <c r="N41" s="46">
        <f t="shared" si="3"/>
        <v>0</v>
      </c>
      <c r="O41" s="18">
        <f>SUM(O50)</f>
        <v>0</v>
      </c>
      <c r="P41" s="61"/>
      <c r="Q41" s="61"/>
      <c r="R41" s="61"/>
      <c r="S41" s="61"/>
      <c r="T41" s="7"/>
      <c r="U41" s="7"/>
      <c r="V41" s="7"/>
      <c r="W41" s="7"/>
      <c r="X41" s="7"/>
      <c r="Y41" s="7"/>
      <c r="Z41" s="7"/>
      <c r="AA41" s="7"/>
      <c r="AB41" s="7"/>
    </row>
    <row r="42" spans="1:28" ht="63.75">
      <c r="A42" s="57">
        <v>2</v>
      </c>
      <c r="B42" s="57" t="s">
        <v>307</v>
      </c>
      <c r="C42" s="16" t="s">
        <v>29</v>
      </c>
      <c r="D42" s="82" t="s">
        <v>312</v>
      </c>
      <c r="E42" s="86">
        <v>47368.42105263158</v>
      </c>
      <c r="F42" s="91"/>
      <c r="G42" s="91"/>
      <c r="H42" s="85">
        <v>23684.21052631579</v>
      </c>
      <c r="I42" s="91"/>
      <c r="J42" s="91"/>
      <c r="K42" s="85">
        <v>23684.21052631579</v>
      </c>
      <c r="L42" s="85">
        <v>40263.15789473685</v>
      </c>
      <c r="M42" s="91"/>
      <c r="N42" s="91"/>
      <c r="O42" s="101">
        <f>SUM(E42:N42)</f>
        <v>135000</v>
      </c>
      <c r="P42" s="61"/>
      <c r="Q42" s="61"/>
      <c r="R42" s="61"/>
      <c r="S42" s="61"/>
      <c r="T42" s="7"/>
      <c r="U42" s="7"/>
      <c r="V42" s="7"/>
      <c r="W42" s="7"/>
      <c r="X42" s="7"/>
      <c r="Y42" s="7"/>
      <c r="Z42" s="7"/>
      <c r="AA42" s="7"/>
      <c r="AB42" s="7"/>
    </row>
    <row r="43" spans="1:28" ht="63.75">
      <c r="A43" s="57">
        <v>2</v>
      </c>
      <c r="B43" s="57" t="s">
        <v>321</v>
      </c>
      <c r="C43" s="16" t="s">
        <v>29</v>
      </c>
      <c r="D43" s="82" t="s">
        <v>313</v>
      </c>
      <c r="E43" s="91"/>
      <c r="F43" s="86">
        <v>50000</v>
      </c>
      <c r="G43" s="91"/>
      <c r="H43" s="91"/>
      <c r="I43" s="91"/>
      <c r="J43" s="91"/>
      <c r="K43" s="91"/>
      <c r="L43" s="91"/>
      <c r="M43" s="91"/>
      <c r="N43" s="91"/>
      <c r="O43" s="101">
        <f aca="true" t="shared" si="4" ref="O43:O50">SUM(E43:N43)</f>
        <v>50000</v>
      </c>
      <c r="P43" s="61"/>
      <c r="Q43" s="61"/>
      <c r="R43" s="61"/>
      <c r="S43" s="61"/>
      <c r="T43" s="7"/>
      <c r="U43" s="7"/>
      <c r="V43" s="7"/>
      <c r="W43" s="7"/>
      <c r="X43" s="7"/>
      <c r="Y43" s="7"/>
      <c r="Z43" s="7"/>
      <c r="AA43" s="7"/>
      <c r="AB43" s="7"/>
    </row>
    <row r="44" spans="1:28" ht="12.75">
      <c r="A44" s="57">
        <v>2</v>
      </c>
      <c r="B44" s="57" t="s">
        <v>322</v>
      </c>
      <c r="C44" s="16" t="s">
        <v>29</v>
      </c>
      <c r="D44" s="82" t="s">
        <v>314</v>
      </c>
      <c r="E44" s="86">
        <v>25000</v>
      </c>
      <c r="F44" s="91"/>
      <c r="G44" s="91"/>
      <c r="H44" s="91"/>
      <c r="I44" s="91"/>
      <c r="J44" s="91"/>
      <c r="K44" s="91"/>
      <c r="L44" s="91"/>
      <c r="M44" s="91"/>
      <c r="N44" s="91"/>
      <c r="O44" s="101">
        <f t="shared" si="4"/>
        <v>25000</v>
      </c>
      <c r="P44" s="61"/>
      <c r="Q44" s="61"/>
      <c r="R44" s="61"/>
      <c r="S44" s="61"/>
      <c r="T44" s="7"/>
      <c r="U44" s="7"/>
      <c r="V44" s="7"/>
      <c r="W44" s="7"/>
      <c r="X44" s="7"/>
      <c r="Y44" s="7"/>
      <c r="Z44" s="7"/>
      <c r="AA44" s="7"/>
      <c r="AB44" s="7"/>
    </row>
    <row r="45" spans="1:28" ht="25.5">
      <c r="A45" s="57">
        <v>2</v>
      </c>
      <c r="B45" s="57" t="s">
        <v>323</v>
      </c>
      <c r="C45" s="16" t="s">
        <v>29</v>
      </c>
      <c r="D45" s="82" t="s">
        <v>315</v>
      </c>
      <c r="E45" s="86">
        <v>20000</v>
      </c>
      <c r="F45" s="91"/>
      <c r="G45" s="91"/>
      <c r="H45" s="91"/>
      <c r="I45" s="91"/>
      <c r="J45" s="91"/>
      <c r="K45" s="91"/>
      <c r="L45" s="91"/>
      <c r="M45" s="91"/>
      <c r="N45" s="91"/>
      <c r="O45" s="101">
        <f t="shared" si="4"/>
        <v>20000</v>
      </c>
      <c r="P45" s="61"/>
      <c r="Q45" s="61"/>
      <c r="R45" s="61"/>
      <c r="S45" s="61"/>
      <c r="T45" s="7"/>
      <c r="U45" s="7"/>
      <c r="V45" s="7"/>
      <c r="W45" s="7"/>
      <c r="X45" s="7"/>
      <c r="Y45" s="7"/>
      <c r="Z45" s="7"/>
      <c r="AA45" s="7"/>
      <c r="AB45" s="7"/>
    </row>
    <row r="46" spans="1:28" ht="25.5">
      <c r="A46" s="57">
        <v>2</v>
      </c>
      <c r="B46" s="57" t="s">
        <v>324</v>
      </c>
      <c r="C46" s="16" t="s">
        <v>29</v>
      </c>
      <c r="D46" s="82" t="s">
        <v>316</v>
      </c>
      <c r="E46" s="91"/>
      <c r="F46" s="86">
        <v>2000</v>
      </c>
      <c r="G46" s="91"/>
      <c r="H46" s="91"/>
      <c r="I46" s="91"/>
      <c r="J46" s="91"/>
      <c r="K46" s="91"/>
      <c r="L46" s="91"/>
      <c r="M46" s="91"/>
      <c r="N46" s="91"/>
      <c r="O46" s="101">
        <f t="shared" si="4"/>
        <v>2000</v>
      </c>
      <c r="P46" s="61"/>
      <c r="Q46" s="61"/>
      <c r="R46" s="61"/>
      <c r="S46" s="61"/>
      <c r="T46" s="7"/>
      <c r="U46" s="7"/>
      <c r="V46" s="7"/>
      <c r="W46" s="7"/>
      <c r="X46" s="7"/>
      <c r="Y46" s="7"/>
      <c r="Z46" s="7"/>
      <c r="AA46" s="7"/>
      <c r="AB46" s="7"/>
    </row>
    <row r="47" spans="1:28" ht="25.5">
      <c r="A47" s="57">
        <v>2</v>
      </c>
      <c r="B47" s="57" t="s">
        <v>325</v>
      </c>
      <c r="C47" s="16" t="s">
        <v>29</v>
      </c>
      <c r="D47" s="82" t="s">
        <v>317</v>
      </c>
      <c r="E47" s="91"/>
      <c r="F47" s="85">
        <v>1000</v>
      </c>
      <c r="G47" s="91"/>
      <c r="H47" s="91"/>
      <c r="I47" s="91"/>
      <c r="J47" s="91"/>
      <c r="K47" s="91"/>
      <c r="L47" s="91"/>
      <c r="M47" s="91"/>
      <c r="N47" s="91"/>
      <c r="O47" s="101">
        <f t="shared" si="4"/>
        <v>1000</v>
      </c>
      <c r="P47" s="61"/>
      <c r="Q47" s="61"/>
      <c r="R47" s="61"/>
      <c r="S47" s="61"/>
      <c r="T47" s="7"/>
      <c r="U47" s="7"/>
      <c r="V47" s="7"/>
      <c r="W47" s="7"/>
      <c r="X47" s="7"/>
      <c r="Y47" s="7"/>
      <c r="Z47" s="7"/>
      <c r="AA47" s="7"/>
      <c r="AB47" s="7"/>
    </row>
    <row r="48" spans="1:28" ht="38.25">
      <c r="A48" s="57">
        <v>2</v>
      </c>
      <c r="B48" s="57" t="s">
        <v>326</v>
      </c>
      <c r="C48" s="16" t="s">
        <v>29</v>
      </c>
      <c r="D48" s="82" t="s">
        <v>318</v>
      </c>
      <c r="E48" s="85">
        <v>5000</v>
      </c>
      <c r="F48" s="91"/>
      <c r="G48" s="91"/>
      <c r="H48" s="91"/>
      <c r="I48" s="91"/>
      <c r="J48" s="91"/>
      <c r="K48" s="91"/>
      <c r="L48" s="91"/>
      <c r="M48" s="91"/>
      <c r="N48" s="91"/>
      <c r="O48" s="101">
        <f t="shared" si="4"/>
        <v>5000</v>
      </c>
      <c r="P48" s="61"/>
      <c r="Q48" s="61"/>
      <c r="R48" s="61"/>
      <c r="S48" s="61"/>
      <c r="T48" s="7"/>
      <c r="U48" s="7"/>
      <c r="V48" s="7"/>
      <c r="W48" s="7"/>
      <c r="X48" s="7"/>
      <c r="Y48" s="7"/>
      <c r="Z48" s="7"/>
      <c r="AA48" s="7"/>
      <c r="AB48" s="7"/>
    </row>
    <row r="49" spans="1:28" ht="38.25">
      <c r="A49" s="57">
        <v>2</v>
      </c>
      <c r="B49" s="57" t="s">
        <v>327</v>
      </c>
      <c r="C49" s="16" t="s">
        <v>29</v>
      </c>
      <c r="D49" s="82" t="s">
        <v>319</v>
      </c>
      <c r="E49" s="91"/>
      <c r="F49" s="91"/>
      <c r="G49" s="91"/>
      <c r="H49" s="91"/>
      <c r="I49" s="91"/>
      <c r="J49" s="91"/>
      <c r="K49" s="91"/>
      <c r="L49" s="91"/>
      <c r="M49" s="91"/>
      <c r="N49" s="91"/>
      <c r="O49" s="101">
        <f t="shared" si="4"/>
        <v>0</v>
      </c>
      <c r="P49" s="61"/>
      <c r="Q49" s="61"/>
      <c r="R49" s="61"/>
      <c r="S49" s="61"/>
      <c r="T49" s="7"/>
      <c r="U49" s="7"/>
      <c r="V49" s="7"/>
      <c r="W49" s="7"/>
      <c r="X49" s="7"/>
      <c r="Y49" s="7"/>
      <c r="Z49" s="7"/>
      <c r="AA49" s="7"/>
      <c r="AB49" s="7"/>
    </row>
    <row r="50" spans="1:28" s="15" customFormat="1" ht="25.5">
      <c r="A50" s="57">
        <v>2</v>
      </c>
      <c r="B50" s="57" t="s">
        <v>328</v>
      </c>
      <c r="C50" s="16" t="s">
        <v>29</v>
      </c>
      <c r="D50" s="82" t="s">
        <v>320</v>
      </c>
      <c r="E50" s="50">
        <v>0</v>
      </c>
      <c r="F50" s="50">
        <v>0</v>
      </c>
      <c r="G50" s="37">
        <v>0</v>
      </c>
      <c r="H50" s="37">
        <v>0</v>
      </c>
      <c r="I50" s="37">
        <v>0</v>
      </c>
      <c r="J50" s="37">
        <v>0</v>
      </c>
      <c r="K50" s="37">
        <v>0</v>
      </c>
      <c r="L50" s="37">
        <v>0</v>
      </c>
      <c r="M50" s="37">
        <v>0</v>
      </c>
      <c r="N50" s="37">
        <v>0</v>
      </c>
      <c r="O50" s="101">
        <f t="shared" si="4"/>
        <v>0</v>
      </c>
      <c r="P50" s="54"/>
      <c r="Q50" s="54"/>
      <c r="R50" s="54"/>
      <c r="S50" s="54"/>
      <c r="T50" s="54"/>
      <c r="U50" s="54"/>
      <c r="V50" s="54"/>
      <c r="W50" s="54"/>
      <c r="X50" s="54"/>
      <c r="Y50" s="54"/>
      <c r="Z50" s="54"/>
      <c r="AA50" s="54"/>
      <c r="AB50" s="54"/>
    </row>
    <row r="51" spans="3:28" ht="11.25">
      <c r="C51" s="54"/>
      <c r="D51" s="53"/>
      <c r="E51" s="53"/>
      <c r="F51" s="58"/>
      <c r="G51" s="58"/>
      <c r="H51" s="54"/>
      <c r="I51" s="54"/>
      <c r="J51" s="54"/>
      <c r="K51" s="54"/>
      <c r="L51" s="54"/>
      <c r="M51" s="54"/>
      <c r="N51" s="54"/>
      <c r="O51" s="54"/>
      <c r="P51" s="63"/>
      <c r="Q51" s="63"/>
      <c r="R51" s="63"/>
      <c r="S51" s="63"/>
      <c r="T51" s="54"/>
      <c r="U51" s="54"/>
      <c r="V51" s="54"/>
      <c r="W51" s="54"/>
      <c r="X51" s="54"/>
      <c r="Y51" s="54"/>
      <c r="Z51" s="54"/>
      <c r="AA51" s="54"/>
      <c r="AB51" s="54"/>
    </row>
    <row r="52" spans="3:28" ht="11.25">
      <c r="C52" s="54"/>
      <c r="D52" s="53"/>
      <c r="E52" s="53"/>
      <c r="F52" s="58"/>
      <c r="G52" s="58"/>
      <c r="H52" s="54"/>
      <c r="I52" s="54"/>
      <c r="J52" s="54"/>
      <c r="K52" s="54"/>
      <c r="L52" s="54"/>
      <c r="M52" s="54"/>
      <c r="N52" s="54"/>
      <c r="O52" s="54"/>
      <c r="P52" s="54"/>
      <c r="Q52" s="54"/>
      <c r="R52" s="54"/>
      <c r="S52" s="54"/>
      <c r="T52" s="54"/>
      <c r="U52" s="54"/>
      <c r="V52" s="54"/>
      <c r="W52" s="54"/>
      <c r="X52" s="54"/>
      <c r="Y52" s="54"/>
      <c r="Z52" s="54"/>
      <c r="AA52" s="54"/>
      <c r="AB52" s="54"/>
    </row>
    <row r="53" spans="1:28" ht="11.25">
      <c r="A53" s="15"/>
      <c r="B53" s="15"/>
      <c r="C53" s="52"/>
      <c r="D53" s="53"/>
      <c r="E53" s="53"/>
      <c r="F53" s="58"/>
      <c r="G53" s="58"/>
      <c r="H53" s="54"/>
      <c r="I53" s="54"/>
      <c r="J53" s="54"/>
      <c r="K53" s="54"/>
      <c r="L53" s="54"/>
      <c r="M53" s="54"/>
      <c r="N53" s="54"/>
      <c r="O53" s="54"/>
      <c r="P53" s="54"/>
      <c r="Q53" s="54"/>
      <c r="R53" s="54"/>
      <c r="S53" s="54"/>
      <c r="T53" s="54"/>
      <c r="U53" s="54"/>
      <c r="V53" s="54"/>
      <c r="W53" s="54"/>
      <c r="X53" s="54"/>
      <c r="Y53" s="54"/>
      <c r="Z53" s="54"/>
      <c r="AA53" s="54"/>
      <c r="AB53" s="54"/>
    </row>
    <row r="54" spans="1:28" ht="11.25">
      <c r="A54" s="15"/>
      <c r="B54" s="26"/>
      <c r="C54" s="54"/>
      <c r="D54" s="53"/>
      <c r="E54" s="53"/>
      <c r="F54" s="58"/>
      <c r="G54" s="58"/>
      <c r="H54" s="54"/>
      <c r="I54" s="54"/>
      <c r="J54" s="54"/>
      <c r="K54" s="54"/>
      <c r="L54" s="54"/>
      <c r="M54" s="54"/>
      <c r="N54" s="54"/>
      <c r="O54" s="54"/>
      <c r="P54" s="54"/>
      <c r="Q54" s="54"/>
      <c r="R54" s="54"/>
      <c r="S54" s="54"/>
      <c r="T54" s="54"/>
      <c r="U54" s="54"/>
      <c r="V54" s="54"/>
      <c r="W54" s="54"/>
      <c r="X54" s="54"/>
      <c r="Y54" s="54"/>
      <c r="Z54" s="54"/>
      <c r="AA54" s="54"/>
      <c r="AB54" s="54"/>
    </row>
    <row r="55" spans="1:28" ht="11.25">
      <c r="A55" s="15"/>
      <c r="B55" s="15"/>
      <c r="C55" s="54"/>
      <c r="D55" s="53"/>
      <c r="E55" s="53"/>
      <c r="F55" s="58"/>
      <c r="G55" s="58"/>
      <c r="H55" s="54"/>
      <c r="I55" s="54"/>
      <c r="J55" s="54"/>
      <c r="K55" s="54"/>
      <c r="L55" s="54"/>
      <c r="M55" s="54"/>
      <c r="N55" s="54"/>
      <c r="O55" s="54"/>
      <c r="P55" s="54"/>
      <c r="Q55" s="54"/>
      <c r="R55" s="54"/>
      <c r="S55" s="54"/>
      <c r="T55" s="54"/>
      <c r="U55" s="54"/>
      <c r="V55" s="54"/>
      <c r="W55" s="54"/>
      <c r="X55" s="54"/>
      <c r="Y55" s="54"/>
      <c r="Z55" s="54"/>
      <c r="AA55" s="54"/>
      <c r="AB55" s="54"/>
    </row>
    <row r="56" spans="1:28" ht="11.25">
      <c r="A56" s="15"/>
      <c r="B56" s="15"/>
      <c r="C56" s="54"/>
      <c r="D56" s="53"/>
      <c r="E56" s="53"/>
      <c r="F56" s="58"/>
      <c r="G56" s="58"/>
      <c r="H56" s="54"/>
      <c r="I56" s="54"/>
      <c r="J56" s="54"/>
      <c r="K56" s="54"/>
      <c r="L56" s="54"/>
      <c r="M56" s="54"/>
      <c r="N56" s="54"/>
      <c r="O56" s="54"/>
      <c r="P56" s="54"/>
      <c r="Q56" s="54"/>
      <c r="R56" s="54"/>
      <c r="S56" s="54"/>
      <c r="T56" s="54"/>
      <c r="U56" s="54"/>
      <c r="V56" s="54"/>
      <c r="W56" s="54"/>
      <c r="X56" s="54"/>
      <c r="Y56" s="54"/>
      <c r="Z56" s="54"/>
      <c r="AA56" s="54"/>
      <c r="AB56" s="54"/>
    </row>
    <row r="57" spans="1:28" ht="11.25">
      <c r="A57" s="15"/>
      <c r="B57" s="15"/>
      <c r="C57" s="54"/>
      <c r="D57" s="53"/>
      <c r="E57" s="53"/>
      <c r="F57" s="58"/>
      <c r="G57" s="58"/>
      <c r="H57" s="54"/>
      <c r="I57" s="54"/>
      <c r="J57" s="54"/>
      <c r="K57" s="54"/>
      <c r="L57" s="54"/>
      <c r="M57" s="54"/>
      <c r="N57" s="54"/>
      <c r="O57" s="58"/>
      <c r="P57" s="54"/>
      <c r="Q57" s="54"/>
      <c r="R57" s="54"/>
      <c r="S57" s="54"/>
      <c r="T57" s="54"/>
      <c r="U57" s="54"/>
      <c r="V57" s="54"/>
      <c r="W57" s="54"/>
      <c r="X57" s="54"/>
      <c r="Y57" s="54"/>
      <c r="Z57" s="54"/>
      <c r="AA57" s="54"/>
      <c r="AB57" s="54"/>
    </row>
    <row r="58" spans="1:28" ht="11.25">
      <c r="A58" s="15"/>
      <c r="B58" s="15"/>
      <c r="C58" s="54"/>
      <c r="D58" s="53"/>
      <c r="E58" s="53"/>
      <c r="F58" s="58"/>
      <c r="G58" s="58"/>
      <c r="H58" s="54"/>
      <c r="I58" s="54"/>
      <c r="J58" s="54"/>
      <c r="K58" s="54"/>
      <c r="L58" s="54"/>
      <c r="M58" s="54"/>
      <c r="N58" s="54"/>
      <c r="O58" s="54"/>
      <c r="P58" s="54"/>
      <c r="Q58" s="54"/>
      <c r="R58" s="54"/>
      <c r="S58" s="54"/>
      <c r="T58" s="54"/>
      <c r="U58" s="54"/>
      <c r="V58" s="54"/>
      <c r="W58" s="54"/>
      <c r="X58" s="54"/>
      <c r="Y58" s="54"/>
      <c r="Z58" s="54"/>
      <c r="AA58" s="54"/>
      <c r="AB58" s="54"/>
    </row>
    <row r="59" spans="1:28" ht="11.25">
      <c r="A59" s="15"/>
      <c r="B59" s="15"/>
      <c r="C59" s="54"/>
      <c r="D59" s="53"/>
      <c r="E59" s="53"/>
      <c r="F59" s="58"/>
      <c r="G59" s="58"/>
      <c r="H59" s="54"/>
      <c r="I59" s="54"/>
      <c r="J59" s="54"/>
      <c r="K59" s="54"/>
      <c r="L59" s="54"/>
      <c r="M59" s="54"/>
      <c r="N59" s="54"/>
      <c r="O59" s="54"/>
      <c r="P59" s="54"/>
      <c r="Q59" s="54"/>
      <c r="R59" s="54"/>
      <c r="S59" s="54"/>
      <c r="T59" s="54"/>
      <c r="U59" s="54"/>
      <c r="V59" s="54"/>
      <c r="W59" s="54"/>
      <c r="X59" s="54"/>
      <c r="Y59" s="54"/>
      <c r="Z59" s="54"/>
      <c r="AA59" s="54"/>
      <c r="AB59" s="54"/>
    </row>
    <row r="60" spans="1:28" ht="11.25">
      <c r="A60" s="15"/>
      <c r="B60" s="15"/>
      <c r="C60" s="54"/>
      <c r="D60" s="53"/>
      <c r="E60" s="53"/>
      <c r="F60" s="58"/>
      <c r="G60" s="58"/>
      <c r="H60" s="54"/>
      <c r="I60" s="54"/>
      <c r="J60" s="54"/>
      <c r="K60" s="54"/>
      <c r="L60" s="54"/>
      <c r="M60" s="54"/>
      <c r="N60" s="54"/>
      <c r="O60" s="54"/>
      <c r="P60" s="54"/>
      <c r="Q60" s="54"/>
      <c r="R60" s="54"/>
      <c r="S60" s="54"/>
      <c r="T60" s="54"/>
      <c r="U60" s="54"/>
      <c r="V60" s="54"/>
      <c r="W60" s="54"/>
      <c r="X60" s="54"/>
      <c r="Y60" s="54"/>
      <c r="Z60" s="54"/>
      <c r="AA60" s="54"/>
      <c r="AB60" s="54"/>
    </row>
    <row r="61" spans="1:28" ht="11.25">
      <c r="A61" s="15"/>
      <c r="B61" s="15"/>
      <c r="C61" s="54"/>
      <c r="D61" s="53"/>
      <c r="E61" s="53"/>
      <c r="F61" s="58"/>
      <c r="G61" s="58"/>
      <c r="H61" s="54"/>
      <c r="I61" s="54"/>
      <c r="J61" s="54"/>
      <c r="K61" s="54"/>
      <c r="L61" s="54"/>
      <c r="M61" s="54"/>
      <c r="N61" s="54"/>
      <c r="O61" s="54"/>
      <c r="P61" s="54"/>
      <c r="Q61" s="54"/>
      <c r="R61" s="54"/>
      <c r="S61" s="54"/>
      <c r="T61" s="54"/>
      <c r="U61" s="54"/>
      <c r="V61" s="54"/>
      <c r="W61" s="54"/>
      <c r="X61" s="54"/>
      <c r="Y61" s="54"/>
      <c r="Z61" s="54"/>
      <c r="AA61" s="54"/>
      <c r="AB61" s="54"/>
    </row>
    <row r="62" spans="1:28" ht="11.25">
      <c r="A62" s="15"/>
      <c r="B62" s="15"/>
      <c r="C62" s="54"/>
      <c r="D62" s="53"/>
      <c r="E62" s="53"/>
      <c r="H62" s="54"/>
      <c r="I62" s="54"/>
      <c r="J62" s="54"/>
      <c r="K62" s="54"/>
      <c r="L62" s="54"/>
      <c r="M62" s="54"/>
      <c r="N62" s="54"/>
      <c r="O62" s="54"/>
      <c r="P62" s="54"/>
      <c r="Q62" s="54"/>
      <c r="R62" s="54"/>
      <c r="S62" s="54"/>
      <c r="T62" s="54"/>
      <c r="U62" s="54"/>
      <c r="V62" s="54"/>
      <c r="W62" s="54"/>
      <c r="X62" s="54"/>
      <c r="Y62" s="54"/>
      <c r="Z62" s="54"/>
      <c r="AA62" s="54"/>
      <c r="AB62" s="54"/>
    </row>
    <row r="63" spans="3:28" ht="11.25">
      <c r="C63" s="54"/>
      <c r="D63" s="53"/>
      <c r="E63" s="53"/>
      <c r="H63" s="54"/>
      <c r="I63" s="54"/>
      <c r="J63" s="54"/>
      <c r="K63" s="54"/>
      <c r="L63" s="54"/>
      <c r="M63" s="54"/>
      <c r="N63" s="54"/>
      <c r="O63" s="54"/>
      <c r="P63" s="54"/>
      <c r="Q63" s="54"/>
      <c r="R63" s="54"/>
      <c r="S63" s="54"/>
      <c r="T63" s="54"/>
      <c r="U63" s="54"/>
      <c r="V63" s="54"/>
      <c r="W63" s="54"/>
      <c r="X63" s="54"/>
      <c r="Y63" s="54"/>
      <c r="Z63" s="54"/>
      <c r="AA63" s="54"/>
      <c r="AB63" s="54"/>
    </row>
    <row r="64" spans="3:28" ht="11.25">
      <c r="C64" s="54"/>
      <c r="D64" s="53"/>
      <c r="E64" s="53"/>
      <c r="F64" s="58"/>
      <c r="G64" s="58"/>
      <c r="H64" s="54"/>
      <c r="I64" s="54"/>
      <c r="J64" s="54"/>
      <c r="K64" s="54"/>
      <c r="L64" s="54"/>
      <c r="M64" s="54"/>
      <c r="N64" s="54"/>
      <c r="O64" s="54"/>
      <c r="P64" s="54"/>
      <c r="Q64" s="54"/>
      <c r="R64" s="54"/>
      <c r="S64" s="54"/>
      <c r="T64" s="54"/>
      <c r="U64" s="54"/>
      <c r="V64" s="54"/>
      <c r="W64" s="54"/>
      <c r="X64" s="54"/>
      <c r="Y64" s="54"/>
      <c r="Z64" s="54"/>
      <c r="AA64" s="54"/>
      <c r="AB64" s="54"/>
    </row>
    <row r="65" spans="3:15" ht="11.25">
      <c r="C65" s="15"/>
      <c r="O65" s="4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row r="140" ht="11.25">
      <c r="C140" s="15"/>
    </row>
    <row r="141" ht="11.25">
      <c r="C141" s="15"/>
    </row>
    <row r="142" ht="11.25">
      <c r="C142" s="15"/>
    </row>
    <row r="143" ht="11.25">
      <c r="C143" s="15"/>
    </row>
    <row r="144" ht="11.25">
      <c r="C144" s="15"/>
    </row>
    <row r="145" ht="11.25">
      <c r="C145" s="15"/>
    </row>
    <row r="146" ht="11.25">
      <c r="C146" s="15"/>
    </row>
    <row r="147" ht="11.25">
      <c r="C147" s="15"/>
    </row>
    <row r="148" ht="11.25">
      <c r="C148" s="15"/>
    </row>
    <row r="149" ht="11.25">
      <c r="C149" s="15"/>
    </row>
    <row r="150" ht="11.25">
      <c r="C150" s="15"/>
    </row>
    <row r="151" ht="11.25">
      <c r="C151" s="15"/>
    </row>
  </sheetData>
  <sheetProtection/>
  <mergeCells count="19">
    <mergeCell ref="A2:N2"/>
    <mergeCell ref="A3:N3"/>
    <mergeCell ref="J7:J8"/>
    <mergeCell ref="A4:N4"/>
    <mergeCell ref="N7:N8"/>
    <mergeCell ref="A7:A8"/>
    <mergeCell ref="B7:B8"/>
    <mergeCell ref="C7:C8"/>
    <mergeCell ref="G7:G8"/>
    <mergeCell ref="L7:L8"/>
    <mergeCell ref="O7:O8"/>
    <mergeCell ref="A9:C9"/>
    <mergeCell ref="K7:K8"/>
    <mergeCell ref="F7:F8"/>
    <mergeCell ref="H7:H8"/>
    <mergeCell ref="D7:D8"/>
    <mergeCell ref="E7:E8"/>
    <mergeCell ref="I7:I8"/>
    <mergeCell ref="M7:M8"/>
  </mergeCells>
  <printOptions horizontalCentered="1"/>
  <pageMargins left="0.3937007874015748" right="0.3937007874015748" top="0.5905511811023623" bottom="0.5905511811023623" header="0" footer="0"/>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dimension ref="A2:AB141"/>
  <sheetViews>
    <sheetView zoomScale="73" zoomScaleNormal="73" zoomScalePageLayoutView="0" workbookViewId="0" topLeftCell="A1">
      <pane ySplit="8" topLeftCell="A9" activePane="bottomLeft" state="frozen"/>
      <selection pane="topLeft" activeCell="A1" sqref="A1"/>
      <selection pane="bottomLeft" activeCell="D23" sqref="D23"/>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9.14062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23.00390625" style="1" customWidth="1"/>
    <col min="16" max="16384" width="11.57421875" style="1" customWidth="1"/>
  </cols>
  <sheetData>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40" t="s">
        <v>70</v>
      </c>
      <c r="F7" s="140" t="s">
        <v>71</v>
      </c>
      <c r="G7" s="140" t="s">
        <v>22</v>
      </c>
      <c r="H7" s="140" t="s">
        <v>15</v>
      </c>
      <c r="I7" s="140" t="s">
        <v>173</v>
      </c>
      <c r="J7" s="140" t="s">
        <v>16</v>
      </c>
      <c r="K7" s="140" t="s">
        <v>24</v>
      </c>
      <c r="L7" s="140" t="s">
        <v>218</v>
      </c>
      <c r="M7" s="140" t="s">
        <v>38</v>
      </c>
      <c r="N7" s="140" t="s">
        <v>17</v>
      </c>
      <c r="O7" s="140" t="s">
        <v>23</v>
      </c>
      <c r="P7" s="54"/>
      <c r="Q7" s="54"/>
      <c r="R7" s="54"/>
      <c r="S7" s="54"/>
      <c r="T7" s="54"/>
      <c r="U7" s="54"/>
      <c r="V7" s="54"/>
      <c r="W7" s="54"/>
      <c r="X7" s="54"/>
      <c r="Y7" s="54"/>
      <c r="Z7" s="54"/>
      <c r="AA7" s="54"/>
      <c r="AB7" s="54"/>
    </row>
    <row r="8" spans="1:28" ht="21.75" customHeight="1">
      <c r="A8" s="148"/>
      <c r="B8" s="149"/>
      <c r="C8" s="149"/>
      <c r="D8" s="144"/>
      <c r="E8" s="141"/>
      <c r="F8" s="141"/>
      <c r="G8" s="141"/>
      <c r="H8" s="141"/>
      <c r="I8" s="141"/>
      <c r="J8" s="140"/>
      <c r="K8" s="140"/>
      <c r="L8" s="140"/>
      <c r="M8" s="136"/>
      <c r="N8" s="140"/>
      <c r="O8" s="140"/>
      <c r="P8" s="54"/>
      <c r="Q8" s="54"/>
      <c r="R8" s="54"/>
      <c r="S8" s="54"/>
      <c r="T8" s="54"/>
      <c r="U8" s="54"/>
      <c r="V8" s="54"/>
      <c r="W8" s="54"/>
      <c r="X8" s="54"/>
      <c r="Y8" s="54"/>
      <c r="Z8" s="54"/>
      <c r="AA8" s="54"/>
      <c r="AB8" s="54"/>
    </row>
    <row r="9" spans="1:28" ht="21.75" customHeight="1">
      <c r="A9" s="145"/>
      <c r="B9" s="145"/>
      <c r="C9" s="145"/>
      <c r="D9" s="27"/>
      <c r="E9" s="72">
        <f aca="true" t="shared" si="0" ref="E9:O9">+E10+E36</f>
        <v>332692.3076923077</v>
      </c>
      <c r="F9" s="72">
        <f t="shared" si="0"/>
        <v>77257.69230769231</v>
      </c>
      <c r="G9" s="72">
        <f t="shared" si="0"/>
        <v>0</v>
      </c>
      <c r="H9" s="72">
        <f t="shared" si="0"/>
        <v>414986.75</v>
      </c>
      <c r="I9" s="72">
        <f t="shared" si="0"/>
        <v>0</v>
      </c>
      <c r="J9" s="72">
        <f t="shared" si="0"/>
        <v>0</v>
      </c>
      <c r="K9" s="72">
        <f t="shared" si="0"/>
        <v>145181.025</v>
      </c>
      <c r="L9" s="72">
        <f t="shared" si="0"/>
        <v>0</v>
      </c>
      <c r="M9" s="72">
        <f t="shared" si="0"/>
        <v>402979.5875</v>
      </c>
      <c r="N9" s="72">
        <f t="shared" si="0"/>
        <v>292969.35</v>
      </c>
      <c r="O9" s="72">
        <f t="shared" si="0"/>
        <v>1666066.7125</v>
      </c>
      <c r="P9" s="54"/>
      <c r="Q9" s="54"/>
      <c r="R9" s="54"/>
      <c r="S9" s="54"/>
      <c r="T9" s="54"/>
      <c r="U9" s="54"/>
      <c r="V9" s="54"/>
      <c r="W9" s="54"/>
      <c r="X9" s="54"/>
      <c r="Y9" s="54"/>
      <c r="Z9" s="54"/>
      <c r="AA9" s="54"/>
      <c r="AB9" s="54"/>
    </row>
    <row r="10" spans="1:28" ht="11.25">
      <c r="A10" s="57"/>
      <c r="B10" s="57"/>
      <c r="C10" s="43"/>
      <c r="D10" s="12" t="s">
        <v>7</v>
      </c>
      <c r="E10" s="73">
        <f aca="true" t="shared" si="1" ref="E10:O10">SUM(E11:E35)</f>
        <v>332692.3076923077</v>
      </c>
      <c r="F10" s="73">
        <f t="shared" si="1"/>
        <v>77257.69230769231</v>
      </c>
      <c r="G10" s="73">
        <f t="shared" si="1"/>
        <v>0</v>
      </c>
      <c r="H10" s="73">
        <f t="shared" si="1"/>
        <v>0</v>
      </c>
      <c r="I10" s="73"/>
      <c r="J10" s="73">
        <f t="shared" si="1"/>
        <v>0</v>
      </c>
      <c r="K10" s="73">
        <f t="shared" si="1"/>
        <v>73750</v>
      </c>
      <c r="L10" s="73"/>
      <c r="M10" s="73">
        <f t="shared" si="1"/>
        <v>12500</v>
      </c>
      <c r="N10" s="73">
        <f t="shared" si="1"/>
        <v>188750</v>
      </c>
      <c r="O10" s="18">
        <f t="shared" si="1"/>
        <v>684950</v>
      </c>
      <c r="P10" s="61"/>
      <c r="Q10" s="61"/>
      <c r="R10" s="61"/>
      <c r="S10" s="61"/>
      <c r="T10" s="7"/>
      <c r="U10" s="7"/>
      <c r="V10" s="7"/>
      <c r="W10" s="7"/>
      <c r="X10" s="7"/>
      <c r="Y10" s="7"/>
      <c r="Z10" s="7"/>
      <c r="AA10" s="7"/>
      <c r="AB10" s="7"/>
    </row>
    <row r="11" spans="1:28" s="15" customFormat="1" ht="25.5">
      <c r="A11" s="21">
        <v>4</v>
      </c>
      <c r="B11" s="21" t="s">
        <v>68</v>
      </c>
      <c r="C11" s="43" t="s">
        <v>25</v>
      </c>
      <c r="D11" s="82" t="s">
        <v>39</v>
      </c>
      <c r="E11" s="85">
        <v>25000</v>
      </c>
      <c r="F11" s="74">
        <v>0</v>
      </c>
      <c r="G11" s="78"/>
      <c r="H11" s="79"/>
      <c r="I11" s="79"/>
      <c r="J11" s="78"/>
      <c r="K11" s="85">
        <v>3750</v>
      </c>
      <c r="L11" s="85"/>
      <c r="M11" s="78"/>
      <c r="N11" s="85">
        <v>21250</v>
      </c>
      <c r="O11" s="28">
        <f>SUM(E11:N11)</f>
        <v>50000</v>
      </c>
      <c r="P11" s="7"/>
      <c r="Q11" s="7"/>
      <c r="R11" s="7"/>
      <c r="S11" s="7"/>
      <c r="T11" s="7"/>
      <c r="U11" s="7"/>
      <c r="V11" s="7"/>
      <c r="W11" s="7"/>
      <c r="X11" s="7"/>
      <c r="Y11" s="7"/>
      <c r="Z11" s="7"/>
      <c r="AA11" s="7"/>
      <c r="AB11" s="7"/>
    </row>
    <row r="12" spans="1:28" s="15" customFormat="1" ht="38.25">
      <c r="A12" s="21">
        <v>4</v>
      </c>
      <c r="B12" s="21" t="s">
        <v>69</v>
      </c>
      <c r="C12" s="43" t="s">
        <v>25</v>
      </c>
      <c r="D12" s="82" t="s">
        <v>40</v>
      </c>
      <c r="E12" s="74">
        <v>0</v>
      </c>
      <c r="F12" s="86">
        <v>12500</v>
      </c>
      <c r="G12" s="75">
        <v>0</v>
      </c>
      <c r="H12" s="76">
        <v>0</v>
      </c>
      <c r="I12" s="76"/>
      <c r="J12" s="75">
        <v>0</v>
      </c>
      <c r="K12" s="75">
        <v>0</v>
      </c>
      <c r="L12" s="75"/>
      <c r="M12" s="75">
        <v>0</v>
      </c>
      <c r="N12" s="75">
        <v>0</v>
      </c>
      <c r="O12" s="28">
        <f>SUM(F12:N12)</f>
        <v>12500</v>
      </c>
      <c r="P12" s="7"/>
      <c r="Q12" s="7"/>
      <c r="R12" s="7"/>
      <c r="S12" s="7"/>
      <c r="T12" s="7"/>
      <c r="U12" s="7"/>
      <c r="V12" s="7"/>
      <c r="W12" s="7"/>
      <c r="X12" s="7"/>
      <c r="Y12" s="7"/>
      <c r="Z12" s="7"/>
      <c r="AA12" s="7"/>
      <c r="AB12" s="7"/>
    </row>
    <row r="13" spans="1:28" s="15" customFormat="1" ht="33" customHeight="1">
      <c r="A13" s="21">
        <v>4</v>
      </c>
      <c r="B13" s="21" t="s">
        <v>72</v>
      </c>
      <c r="C13" s="43" t="s">
        <v>25</v>
      </c>
      <c r="D13" s="82" t="s">
        <v>41</v>
      </c>
      <c r="E13" s="74">
        <v>0</v>
      </c>
      <c r="F13" s="86">
        <v>10000</v>
      </c>
      <c r="G13" s="75"/>
      <c r="H13" s="76"/>
      <c r="I13" s="76"/>
      <c r="J13" s="75"/>
      <c r="K13" s="75"/>
      <c r="L13" s="75"/>
      <c r="M13" s="75"/>
      <c r="N13" s="75"/>
      <c r="O13" s="28">
        <f>SUM(F13:N13)</f>
        <v>10000</v>
      </c>
      <c r="P13" s="7"/>
      <c r="Q13" s="7"/>
      <c r="R13" s="7"/>
      <c r="S13" s="7"/>
      <c r="T13" s="7"/>
      <c r="U13" s="7"/>
      <c r="V13" s="7"/>
      <c r="W13" s="7"/>
      <c r="X13" s="7"/>
      <c r="Y13" s="7"/>
      <c r="Z13" s="7"/>
      <c r="AA13" s="7"/>
      <c r="AB13" s="7"/>
    </row>
    <row r="14" spans="1:28" s="15" customFormat="1" ht="42.75" customHeight="1">
      <c r="A14" s="21">
        <v>4</v>
      </c>
      <c r="B14" s="21" t="s">
        <v>73</v>
      </c>
      <c r="C14" s="16" t="s">
        <v>25</v>
      </c>
      <c r="D14" s="82" t="s">
        <v>42</v>
      </c>
      <c r="E14" s="80"/>
      <c r="F14" s="86">
        <v>16250</v>
      </c>
      <c r="G14" s="75"/>
      <c r="H14" s="75"/>
      <c r="I14" s="75"/>
      <c r="J14" s="69"/>
      <c r="K14" s="75"/>
      <c r="L14" s="75"/>
      <c r="M14" s="75"/>
      <c r="N14" s="81"/>
      <c r="O14" s="28">
        <f>SUM(F14:N14)</f>
        <v>16250</v>
      </c>
      <c r="P14" s="54"/>
      <c r="Q14" s="54"/>
      <c r="R14" s="54"/>
      <c r="S14" s="54"/>
      <c r="T14" s="54"/>
      <c r="U14" s="54"/>
      <c r="V14" s="54"/>
      <c r="W14" s="54"/>
      <c r="X14" s="54"/>
      <c r="Y14" s="54"/>
      <c r="Z14" s="54"/>
      <c r="AA14" s="54"/>
      <c r="AB14" s="54"/>
    </row>
    <row r="15" spans="1:28" s="23" customFormat="1" ht="51.75" customHeight="1">
      <c r="A15" s="21">
        <v>4</v>
      </c>
      <c r="B15" s="21" t="s">
        <v>74</v>
      </c>
      <c r="C15" s="16" t="s">
        <v>25</v>
      </c>
      <c r="D15" s="82" t="s">
        <v>43</v>
      </c>
      <c r="E15" s="80"/>
      <c r="F15" s="86">
        <v>1200</v>
      </c>
      <c r="G15" s="75"/>
      <c r="H15" s="75"/>
      <c r="I15" s="75"/>
      <c r="J15" s="69"/>
      <c r="K15" s="75"/>
      <c r="L15" s="75"/>
      <c r="M15" s="75"/>
      <c r="N15" s="81"/>
      <c r="O15" s="28">
        <f>SUM(F15:N15)</f>
        <v>1200</v>
      </c>
      <c r="P15" s="24"/>
      <c r="Q15" s="24"/>
      <c r="R15" s="24"/>
      <c r="S15" s="24"/>
      <c r="T15" s="24"/>
      <c r="U15" s="24"/>
      <c r="V15" s="24"/>
      <c r="W15" s="24"/>
      <c r="X15" s="24"/>
      <c r="Y15" s="24"/>
      <c r="Z15" s="24"/>
      <c r="AA15" s="24"/>
      <c r="AB15" s="24"/>
    </row>
    <row r="16" spans="1:28" s="15" customFormat="1" ht="54.75" customHeight="1">
      <c r="A16" s="21">
        <v>4</v>
      </c>
      <c r="B16" s="21" t="s">
        <v>75</v>
      </c>
      <c r="C16" s="16" t="s">
        <v>25</v>
      </c>
      <c r="D16" s="82" t="s">
        <v>44</v>
      </c>
      <c r="E16" s="86">
        <v>2500</v>
      </c>
      <c r="F16" s="86">
        <v>2500</v>
      </c>
      <c r="G16" s="75"/>
      <c r="H16" s="75"/>
      <c r="I16" s="75"/>
      <c r="J16" s="69"/>
      <c r="K16" s="75"/>
      <c r="L16" s="75"/>
      <c r="M16" s="75"/>
      <c r="N16" s="81"/>
      <c r="O16" s="28">
        <f aca="true" t="shared" si="2" ref="O16:O23">SUM(E16:N16)</f>
        <v>5000</v>
      </c>
      <c r="P16" s="54"/>
      <c r="Q16" s="54"/>
      <c r="R16" s="54"/>
      <c r="S16" s="54"/>
      <c r="T16" s="54"/>
      <c r="U16" s="54"/>
      <c r="V16" s="54"/>
      <c r="W16" s="54"/>
      <c r="X16" s="54"/>
      <c r="Y16" s="54"/>
      <c r="Z16" s="54"/>
      <c r="AA16" s="54"/>
      <c r="AB16" s="54"/>
    </row>
    <row r="17" spans="1:28" s="15" customFormat="1" ht="51">
      <c r="A17" s="21">
        <v>4</v>
      </c>
      <c r="B17" s="21" t="s">
        <v>76</v>
      </c>
      <c r="C17" s="16" t="s">
        <v>25</v>
      </c>
      <c r="D17" s="82" t="s">
        <v>45</v>
      </c>
      <c r="E17" s="86">
        <v>25000</v>
      </c>
      <c r="F17" s="80"/>
      <c r="G17" s="75"/>
      <c r="H17" s="75"/>
      <c r="I17" s="75"/>
      <c r="J17" s="69"/>
      <c r="K17" s="75"/>
      <c r="L17" s="75"/>
      <c r="M17" s="75"/>
      <c r="N17" s="85">
        <v>25000</v>
      </c>
      <c r="O17" s="28">
        <f t="shared" si="2"/>
        <v>50000</v>
      </c>
      <c r="P17" s="54"/>
      <c r="Q17" s="54"/>
      <c r="R17" s="54"/>
      <c r="S17" s="54"/>
      <c r="T17" s="54"/>
      <c r="U17" s="54"/>
      <c r="V17" s="54"/>
      <c r="W17" s="54"/>
      <c r="X17" s="54"/>
      <c r="Y17" s="54"/>
      <c r="Z17" s="54"/>
      <c r="AA17" s="54"/>
      <c r="AB17" s="54"/>
    </row>
    <row r="18" spans="1:28" s="15" customFormat="1" ht="25.5">
      <c r="A18" s="21">
        <v>4</v>
      </c>
      <c r="B18" s="21" t="s">
        <v>77</v>
      </c>
      <c r="C18" s="16" t="s">
        <v>25</v>
      </c>
      <c r="D18" s="82" t="s">
        <v>46</v>
      </c>
      <c r="E18" s="86">
        <v>15000</v>
      </c>
      <c r="F18" s="86">
        <v>10000</v>
      </c>
      <c r="G18" s="75"/>
      <c r="H18" s="75"/>
      <c r="I18" s="75"/>
      <c r="J18" s="69"/>
      <c r="K18" s="75"/>
      <c r="L18" s="75"/>
      <c r="M18" s="75"/>
      <c r="N18" s="81"/>
      <c r="O18" s="28">
        <f t="shared" si="2"/>
        <v>25000</v>
      </c>
      <c r="P18" s="54"/>
      <c r="Q18" s="54"/>
      <c r="R18" s="54"/>
      <c r="S18" s="54"/>
      <c r="T18" s="54"/>
      <c r="U18" s="54"/>
      <c r="V18" s="54"/>
      <c r="W18" s="54"/>
      <c r="X18" s="54"/>
      <c r="Y18" s="54"/>
      <c r="Z18" s="54"/>
      <c r="AA18" s="54"/>
      <c r="AB18" s="54"/>
    </row>
    <row r="19" spans="1:28" s="15" customFormat="1" ht="25.5">
      <c r="A19" s="21">
        <v>4</v>
      </c>
      <c r="B19" s="21"/>
      <c r="C19" s="16" t="s">
        <v>25</v>
      </c>
      <c r="D19" s="83" t="s">
        <v>47</v>
      </c>
      <c r="E19" s="86">
        <v>5000</v>
      </c>
      <c r="F19" s="86">
        <v>5000</v>
      </c>
      <c r="G19" s="75"/>
      <c r="H19" s="75"/>
      <c r="I19" s="75"/>
      <c r="J19" s="69"/>
      <c r="K19" s="75"/>
      <c r="L19" s="75"/>
      <c r="M19" s="75"/>
      <c r="N19" s="81"/>
      <c r="O19" s="28">
        <f t="shared" si="2"/>
        <v>10000</v>
      </c>
      <c r="P19" s="54"/>
      <c r="Q19" s="54"/>
      <c r="R19" s="54"/>
      <c r="S19" s="54"/>
      <c r="T19" s="54"/>
      <c r="U19" s="54"/>
      <c r="V19" s="54"/>
      <c r="W19" s="54"/>
      <c r="X19" s="54"/>
      <c r="Y19" s="54"/>
      <c r="Z19" s="54"/>
      <c r="AA19" s="54"/>
      <c r="AB19" s="54"/>
    </row>
    <row r="20" spans="1:28" s="15" customFormat="1" ht="25.5">
      <c r="A20" s="21">
        <v>4</v>
      </c>
      <c r="B20" s="21"/>
      <c r="C20" s="16" t="s">
        <v>25</v>
      </c>
      <c r="D20" s="82" t="s">
        <v>48</v>
      </c>
      <c r="E20" s="86">
        <v>10000</v>
      </c>
      <c r="F20" s="85">
        <v>10000</v>
      </c>
      <c r="G20" s="75"/>
      <c r="H20" s="75"/>
      <c r="I20" s="75"/>
      <c r="J20" s="69"/>
      <c r="K20" s="75"/>
      <c r="L20" s="75"/>
      <c r="M20" s="75"/>
      <c r="N20" s="81"/>
      <c r="O20" s="28">
        <f t="shared" si="2"/>
        <v>20000</v>
      </c>
      <c r="P20" s="54"/>
      <c r="Q20" s="54"/>
      <c r="R20" s="54"/>
      <c r="S20" s="54"/>
      <c r="T20" s="54"/>
      <c r="U20" s="54"/>
      <c r="V20" s="54"/>
      <c r="W20" s="54"/>
      <c r="X20" s="54"/>
      <c r="Y20" s="54"/>
      <c r="Z20" s="54"/>
      <c r="AA20" s="54"/>
      <c r="AB20" s="54"/>
    </row>
    <row r="21" spans="1:28" s="15" customFormat="1" ht="18.75" customHeight="1">
      <c r="A21" s="21">
        <v>4</v>
      </c>
      <c r="B21" s="21" t="s">
        <v>78</v>
      </c>
      <c r="C21" s="16" t="s">
        <v>25</v>
      </c>
      <c r="D21" s="82" t="s">
        <v>49</v>
      </c>
      <c r="E21" s="86">
        <v>10000</v>
      </c>
      <c r="F21" s="87"/>
      <c r="G21" s="75"/>
      <c r="H21" s="75"/>
      <c r="I21" s="75"/>
      <c r="J21" s="69"/>
      <c r="K21" s="75"/>
      <c r="L21" s="75"/>
      <c r="M21" s="75"/>
      <c r="N21" s="81"/>
      <c r="O21" s="28">
        <f t="shared" si="2"/>
        <v>10000</v>
      </c>
      <c r="P21" s="54"/>
      <c r="Q21" s="54"/>
      <c r="R21" s="54"/>
      <c r="S21" s="54"/>
      <c r="T21" s="54"/>
      <c r="U21" s="54"/>
      <c r="V21" s="54"/>
      <c r="W21" s="54"/>
      <c r="X21" s="54"/>
      <c r="Y21" s="54"/>
      <c r="Z21" s="54"/>
      <c r="AA21" s="54"/>
      <c r="AB21" s="54"/>
    </row>
    <row r="22" spans="1:28" s="15" customFormat="1" ht="25.5">
      <c r="A22" s="21">
        <v>4</v>
      </c>
      <c r="B22" s="21" t="s">
        <v>79</v>
      </c>
      <c r="C22" s="16" t="s">
        <v>25</v>
      </c>
      <c r="D22" s="82" t="s">
        <v>50</v>
      </c>
      <c r="E22" s="80"/>
      <c r="F22" s="80"/>
      <c r="G22" s="75"/>
      <c r="H22" s="75"/>
      <c r="I22" s="75"/>
      <c r="J22" s="69"/>
      <c r="K22" s="75"/>
      <c r="L22" s="75"/>
      <c r="M22" s="75"/>
      <c r="N22" s="81"/>
      <c r="O22" s="28">
        <f t="shared" si="2"/>
        <v>0</v>
      </c>
      <c r="P22" s="54"/>
      <c r="Q22" s="54"/>
      <c r="R22" s="54"/>
      <c r="S22" s="54"/>
      <c r="T22" s="54"/>
      <c r="U22" s="54"/>
      <c r="V22" s="54"/>
      <c r="W22" s="54"/>
      <c r="X22" s="54"/>
      <c r="Y22" s="54"/>
      <c r="Z22" s="54"/>
      <c r="AA22" s="54"/>
      <c r="AB22" s="54"/>
    </row>
    <row r="23" spans="1:28" s="15" customFormat="1" ht="16.5" customHeight="1">
      <c r="A23" s="21">
        <v>4</v>
      </c>
      <c r="B23" s="21" t="s">
        <v>80</v>
      </c>
      <c r="C23" s="16" t="s">
        <v>25</v>
      </c>
      <c r="D23" s="82" t="s">
        <v>51</v>
      </c>
      <c r="E23" s="86">
        <v>7692.3076923076915</v>
      </c>
      <c r="F23" s="85">
        <v>2307.6923076923076</v>
      </c>
      <c r="G23" s="75"/>
      <c r="H23" s="75"/>
      <c r="I23" s="75"/>
      <c r="J23" s="69"/>
      <c r="K23" s="75"/>
      <c r="L23" s="75"/>
      <c r="M23" s="75"/>
      <c r="N23" s="81"/>
      <c r="O23" s="28">
        <f t="shared" si="2"/>
        <v>10000</v>
      </c>
      <c r="P23" s="54"/>
      <c r="Q23" s="54"/>
      <c r="R23" s="54"/>
      <c r="S23" s="54"/>
      <c r="T23" s="54"/>
      <c r="U23" s="54"/>
      <c r="V23" s="54"/>
      <c r="W23" s="54"/>
      <c r="X23" s="54"/>
      <c r="Y23" s="54"/>
      <c r="Z23" s="54"/>
      <c r="AA23" s="54"/>
      <c r="AB23" s="54"/>
    </row>
    <row r="24" spans="1:28" s="15" customFormat="1" ht="25.5">
      <c r="A24" s="21">
        <v>4</v>
      </c>
      <c r="B24" s="21" t="s">
        <v>81</v>
      </c>
      <c r="C24" s="16" t="s">
        <v>25</v>
      </c>
      <c r="D24" s="82" t="s">
        <v>52</v>
      </c>
      <c r="E24" s="80"/>
      <c r="F24" s="80"/>
      <c r="G24" s="75"/>
      <c r="H24" s="75"/>
      <c r="I24" s="75"/>
      <c r="J24" s="69"/>
      <c r="K24" s="75"/>
      <c r="L24" s="75"/>
      <c r="M24" s="75"/>
      <c r="N24" s="81"/>
      <c r="O24" s="28">
        <f aca="true" t="shared" si="3" ref="O24:O34">SUM(E24:N24)</f>
        <v>0</v>
      </c>
      <c r="P24" s="54"/>
      <c r="Q24" s="54"/>
      <c r="R24" s="54"/>
      <c r="S24" s="54"/>
      <c r="T24" s="54"/>
      <c r="U24" s="54"/>
      <c r="V24" s="54"/>
      <c r="W24" s="54"/>
      <c r="X24" s="54"/>
      <c r="Y24" s="54"/>
      <c r="Z24" s="54"/>
      <c r="AA24" s="54"/>
      <c r="AB24" s="54"/>
    </row>
    <row r="25" spans="1:28" s="15" customFormat="1" ht="25.5">
      <c r="A25" s="21">
        <v>4</v>
      </c>
      <c r="B25" s="21" t="s">
        <v>82</v>
      </c>
      <c r="C25" s="16" t="s">
        <v>25</v>
      </c>
      <c r="D25" s="84" t="s">
        <v>53</v>
      </c>
      <c r="E25" s="86">
        <v>35000</v>
      </c>
      <c r="F25" s="80"/>
      <c r="G25" s="75"/>
      <c r="H25" s="75"/>
      <c r="I25" s="75"/>
      <c r="J25" s="69"/>
      <c r="K25" s="75"/>
      <c r="L25" s="75"/>
      <c r="M25" s="75"/>
      <c r="N25" s="81"/>
      <c r="O25" s="28">
        <f t="shared" si="3"/>
        <v>35000</v>
      </c>
      <c r="P25" s="54"/>
      <c r="Q25" s="54"/>
      <c r="R25" s="54"/>
      <c r="S25" s="54"/>
      <c r="T25" s="54"/>
      <c r="U25" s="54"/>
      <c r="V25" s="54"/>
      <c r="W25" s="54"/>
      <c r="X25" s="54"/>
      <c r="Y25" s="54"/>
      <c r="Z25" s="54"/>
      <c r="AA25" s="54"/>
      <c r="AB25" s="54"/>
    </row>
    <row r="26" spans="1:28" s="15" customFormat="1" ht="38.25">
      <c r="A26" s="21">
        <v>4</v>
      </c>
      <c r="B26" s="21" t="s">
        <v>82</v>
      </c>
      <c r="C26" s="16" t="s">
        <v>25</v>
      </c>
      <c r="D26" s="82" t="s">
        <v>54</v>
      </c>
      <c r="E26" s="86">
        <v>12500</v>
      </c>
      <c r="F26" s="80"/>
      <c r="G26" s="75"/>
      <c r="H26" s="75"/>
      <c r="I26" s="75"/>
      <c r="J26" s="69"/>
      <c r="K26" s="86">
        <v>7500</v>
      </c>
      <c r="L26" s="86"/>
      <c r="M26" s="75"/>
      <c r="N26" s="81"/>
      <c r="O26" s="28">
        <f t="shared" si="3"/>
        <v>20000</v>
      </c>
      <c r="P26" s="54"/>
      <c r="Q26" s="54"/>
      <c r="R26" s="54"/>
      <c r="S26" s="54"/>
      <c r="T26" s="54"/>
      <c r="U26" s="54"/>
      <c r="V26" s="54"/>
      <c r="W26" s="54"/>
      <c r="X26" s="54"/>
      <c r="Y26" s="54"/>
      <c r="Z26" s="54"/>
      <c r="AA26" s="54"/>
      <c r="AB26" s="54"/>
    </row>
    <row r="27" spans="1:28" s="15" customFormat="1" ht="25.5">
      <c r="A27" s="21">
        <v>4</v>
      </c>
      <c r="B27" s="21" t="s">
        <v>83</v>
      </c>
      <c r="C27" s="16" t="s">
        <v>25</v>
      </c>
      <c r="D27" s="82" t="s">
        <v>55</v>
      </c>
      <c r="E27" s="86">
        <v>25000</v>
      </c>
      <c r="F27" s="80"/>
      <c r="G27" s="75"/>
      <c r="H27" s="75"/>
      <c r="I27" s="75"/>
      <c r="J27" s="69"/>
      <c r="K27" s="86">
        <v>50000</v>
      </c>
      <c r="L27" s="86"/>
      <c r="M27" s="75"/>
      <c r="N27" s="86">
        <v>25000</v>
      </c>
      <c r="O27" s="28">
        <f t="shared" si="3"/>
        <v>100000</v>
      </c>
      <c r="P27" s="54"/>
      <c r="Q27" s="54"/>
      <c r="R27" s="54"/>
      <c r="S27" s="54"/>
      <c r="T27" s="54"/>
      <c r="U27" s="54"/>
      <c r="V27" s="54"/>
      <c r="W27" s="54"/>
      <c r="X27" s="54"/>
      <c r="Y27" s="54"/>
      <c r="Z27" s="54"/>
      <c r="AA27" s="54"/>
      <c r="AB27" s="54"/>
    </row>
    <row r="28" spans="1:28" s="15" customFormat="1" ht="25.5">
      <c r="A28" s="21">
        <v>4</v>
      </c>
      <c r="B28" s="21" t="s">
        <v>84</v>
      </c>
      <c r="C28" s="16" t="s">
        <v>25</v>
      </c>
      <c r="D28" s="82" t="s">
        <v>56</v>
      </c>
      <c r="E28" s="86">
        <v>25000</v>
      </c>
      <c r="F28" s="80"/>
      <c r="G28" s="75"/>
      <c r="H28" s="75"/>
      <c r="I28" s="75"/>
      <c r="J28" s="69"/>
      <c r="K28" s="75"/>
      <c r="L28" s="75"/>
      <c r="M28" s="75"/>
      <c r="N28" s="86">
        <v>25000</v>
      </c>
      <c r="O28" s="28">
        <f t="shared" si="3"/>
        <v>50000</v>
      </c>
      <c r="P28" s="54"/>
      <c r="Q28" s="54"/>
      <c r="R28" s="54"/>
      <c r="S28" s="54"/>
      <c r="T28" s="54"/>
      <c r="U28" s="54"/>
      <c r="V28" s="54"/>
      <c r="W28" s="54"/>
      <c r="X28" s="54"/>
      <c r="Y28" s="54"/>
      <c r="Z28" s="54"/>
      <c r="AA28" s="54"/>
      <c r="AB28" s="54"/>
    </row>
    <row r="29" spans="1:28" s="15" customFormat="1" ht="25.5">
      <c r="A29" s="21">
        <v>4</v>
      </c>
      <c r="B29" s="21" t="s">
        <v>85</v>
      </c>
      <c r="C29" s="16" t="s">
        <v>25</v>
      </c>
      <c r="D29" s="82" t="s">
        <v>57</v>
      </c>
      <c r="E29" s="86">
        <v>12500</v>
      </c>
      <c r="F29" s="80"/>
      <c r="G29" s="75"/>
      <c r="H29" s="75"/>
      <c r="I29" s="75"/>
      <c r="J29" s="69"/>
      <c r="K29" s="86">
        <v>12500</v>
      </c>
      <c r="L29" s="86"/>
      <c r="M29" s="75"/>
      <c r="N29" s="86">
        <v>25000</v>
      </c>
      <c r="O29" s="28">
        <f t="shared" si="3"/>
        <v>50000</v>
      </c>
      <c r="P29" s="54"/>
      <c r="Q29" s="54"/>
      <c r="R29" s="54"/>
      <c r="S29" s="54"/>
      <c r="T29" s="54"/>
      <c r="U29" s="54"/>
      <c r="V29" s="54"/>
      <c r="W29" s="54"/>
      <c r="X29" s="54"/>
      <c r="Y29" s="54"/>
      <c r="Z29" s="54"/>
      <c r="AA29" s="54"/>
      <c r="AB29" s="54"/>
    </row>
    <row r="30" spans="1:28" s="15" customFormat="1" ht="25.5">
      <c r="A30" s="21">
        <v>4</v>
      </c>
      <c r="B30" s="21" t="s">
        <v>86</v>
      </c>
      <c r="C30" s="16" t="s">
        <v>25</v>
      </c>
      <c r="D30" s="82" t="s">
        <v>58</v>
      </c>
      <c r="E30" s="80"/>
      <c r="F30" s="80"/>
      <c r="G30" s="75"/>
      <c r="H30" s="75"/>
      <c r="I30" s="75"/>
      <c r="J30" s="69"/>
      <c r="K30" s="75"/>
      <c r="L30" s="75"/>
      <c r="M30" s="75"/>
      <c r="N30" s="81"/>
      <c r="O30" s="28">
        <f t="shared" si="3"/>
        <v>0</v>
      </c>
      <c r="P30" s="54"/>
      <c r="Q30" s="54"/>
      <c r="R30" s="54"/>
      <c r="S30" s="54"/>
      <c r="T30" s="54"/>
      <c r="U30" s="54"/>
      <c r="V30" s="54"/>
      <c r="W30" s="54"/>
      <c r="X30" s="54"/>
      <c r="Y30" s="54"/>
      <c r="Z30" s="54"/>
      <c r="AA30" s="54"/>
      <c r="AB30" s="54"/>
    </row>
    <row r="31" spans="1:28" s="15" customFormat="1" ht="38.25">
      <c r="A31" s="21">
        <v>4</v>
      </c>
      <c r="B31" s="21" t="s">
        <v>87</v>
      </c>
      <c r="C31" s="16" t="s">
        <v>25</v>
      </c>
      <c r="D31" s="82" t="s">
        <v>59</v>
      </c>
      <c r="E31" s="86">
        <v>2500</v>
      </c>
      <c r="F31" s="86">
        <v>2500</v>
      </c>
      <c r="G31" s="75"/>
      <c r="H31" s="75"/>
      <c r="I31" s="75"/>
      <c r="J31" s="69"/>
      <c r="K31" s="75"/>
      <c r="L31" s="75"/>
      <c r="M31" s="75"/>
      <c r="N31" s="86">
        <v>5000</v>
      </c>
      <c r="O31" s="28">
        <f t="shared" si="3"/>
        <v>10000</v>
      </c>
      <c r="P31" s="54"/>
      <c r="Q31" s="54"/>
      <c r="R31" s="54"/>
      <c r="S31" s="54"/>
      <c r="T31" s="54"/>
      <c r="U31" s="54"/>
      <c r="V31" s="54"/>
      <c r="W31" s="54"/>
      <c r="X31" s="54"/>
      <c r="Y31" s="54"/>
      <c r="Z31" s="54"/>
      <c r="AA31" s="54"/>
      <c r="AB31" s="54"/>
    </row>
    <row r="32" spans="1:28" s="15" customFormat="1" ht="38.25">
      <c r="A32" s="21">
        <v>4</v>
      </c>
      <c r="B32" s="21" t="s">
        <v>88</v>
      </c>
      <c r="C32" s="16" t="s">
        <v>25</v>
      </c>
      <c r="D32" s="82" t="s">
        <v>60</v>
      </c>
      <c r="E32" s="86">
        <v>7500</v>
      </c>
      <c r="F32" s="86">
        <v>5000</v>
      </c>
      <c r="G32" s="75"/>
      <c r="H32" s="75"/>
      <c r="I32" s="75"/>
      <c r="J32" s="69"/>
      <c r="K32" s="75"/>
      <c r="L32" s="75"/>
      <c r="M32" s="86">
        <v>12500</v>
      </c>
      <c r="N32" s="81"/>
      <c r="O32" s="28">
        <f t="shared" si="3"/>
        <v>25000</v>
      </c>
      <c r="P32" s="54"/>
      <c r="Q32" s="54"/>
      <c r="R32" s="54"/>
      <c r="S32" s="54"/>
      <c r="T32" s="54"/>
      <c r="U32" s="54"/>
      <c r="V32" s="54"/>
      <c r="W32" s="54"/>
      <c r="X32" s="54"/>
      <c r="Y32" s="54"/>
      <c r="Z32" s="54"/>
      <c r="AA32" s="54"/>
      <c r="AB32" s="54"/>
    </row>
    <row r="33" spans="1:28" s="15" customFormat="1" ht="25.5">
      <c r="A33" s="21">
        <v>4</v>
      </c>
      <c r="B33" s="21" t="s">
        <v>89</v>
      </c>
      <c r="C33" s="16" t="s">
        <v>25</v>
      </c>
      <c r="D33" s="82" t="s">
        <v>61</v>
      </c>
      <c r="E33" s="85">
        <v>100000</v>
      </c>
      <c r="F33" s="80"/>
      <c r="G33" s="75"/>
      <c r="H33" s="75"/>
      <c r="I33" s="75"/>
      <c r="J33" s="69"/>
      <c r="K33" s="75"/>
      <c r="L33" s="75"/>
      <c r="M33" s="75"/>
      <c r="N33" s="81"/>
      <c r="O33" s="28">
        <f t="shared" si="3"/>
        <v>100000</v>
      </c>
      <c r="P33" s="54"/>
      <c r="Q33" s="54"/>
      <c r="R33" s="54"/>
      <c r="S33" s="54"/>
      <c r="T33" s="54"/>
      <c r="U33" s="54"/>
      <c r="V33" s="54"/>
      <c r="W33" s="54"/>
      <c r="X33" s="54"/>
      <c r="Y33" s="54"/>
      <c r="Z33" s="54"/>
      <c r="AA33" s="54"/>
      <c r="AB33" s="54"/>
    </row>
    <row r="34" spans="1:28" s="15" customFormat="1" ht="26.25">
      <c r="A34" s="21">
        <v>4</v>
      </c>
      <c r="B34" s="21" t="s">
        <v>90</v>
      </c>
      <c r="C34" s="16" t="s">
        <v>25</v>
      </c>
      <c r="D34" s="82" t="s">
        <v>62</v>
      </c>
      <c r="E34" s="88">
        <v>12500</v>
      </c>
      <c r="F34" s="80"/>
      <c r="G34" s="75"/>
      <c r="H34" s="75"/>
      <c r="I34" s="75"/>
      <c r="J34" s="69"/>
      <c r="K34" s="75"/>
      <c r="L34" s="75"/>
      <c r="M34" s="75"/>
      <c r="N34" s="88">
        <v>62500</v>
      </c>
      <c r="O34" s="28">
        <f t="shared" si="3"/>
        <v>75000</v>
      </c>
      <c r="P34" s="54"/>
      <c r="Q34" s="54"/>
      <c r="R34" s="54"/>
      <c r="S34" s="54"/>
      <c r="T34" s="54"/>
      <c r="U34" s="54"/>
      <c r="V34" s="54"/>
      <c r="W34" s="54"/>
      <c r="X34" s="54"/>
      <c r="Y34" s="54"/>
      <c r="Z34" s="54"/>
      <c r="AA34" s="54"/>
      <c r="AB34" s="54"/>
    </row>
    <row r="35" spans="1:28" s="15" customFormat="1" ht="11.25">
      <c r="A35" s="21"/>
      <c r="B35" s="21"/>
      <c r="C35" s="16"/>
      <c r="D35" s="20"/>
      <c r="E35" s="80"/>
      <c r="F35" s="80"/>
      <c r="G35" s="75"/>
      <c r="H35" s="75"/>
      <c r="I35" s="75"/>
      <c r="J35" s="69"/>
      <c r="K35" s="75"/>
      <c r="L35" s="75"/>
      <c r="M35" s="75"/>
      <c r="N35" s="81"/>
      <c r="O35" s="28"/>
      <c r="P35" s="54"/>
      <c r="Q35" s="54"/>
      <c r="R35" s="54"/>
      <c r="S35" s="54"/>
      <c r="T35" s="54"/>
      <c r="U35" s="54"/>
      <c r="V35" s="54"/>
      <c r="W35" s="54"/>
      <c r="X35" s="54"/>
      <c r="Y35" s="54"/>
      <c r="Z35" s="54"/>
      <c r="AA35" s="54"/>
      <c r="AB35" s="54"/>
    </row>
    <row r="36" spans="1:28" ht="12.75">
      <c r="A36" s="57"/>
      <c r="B36" s="57"/>
      <c r="C36" s="19"/>
      <c r="D36" s="5" t="s">
        <v>6</v>
      </c>
      <c r="E36" s="73">
        <f aca="true" t="shared" si="4" ref="E36:O36">SUM(E37:E40)</f>
        <v>0</v>
      </c>
      <c r="F36" s="73">
        <f t="shared" si="4"/>
        <v>0</v>
      </c>
      <c r="G36" s="73">
        <f t="shared" si="4"/>
        <v>0</v>
      </c>
      <c r="H36" s="73">
        <f t="shared" si="4"/>
        <v>414986.75</v>
      </c>
      <c r="I36" s="73"/>
      <c r="J36" s="73">
        <f t="shared" si="4"/>
        <v>0</v>
      </c>
      <c r="K36" s="73">
        <f t="shared" si="4"/>
        <v>71431.025</v>
      </c>
      <c r="L36" s="73"/>
      <c r="M36" s="73">
        <f t="shared" si="4"/>
        <v>390479.5875</v>
      </c>
      <c r="N36" s="73">
        <f t="shared" si="4"/>
        <v>104219.35</v>
      </c>
      <c r="O36" s="18">
        <f t="shared" si="4"/>
        <v>981116.7125</v>
      </c>
      <c r="P36" s="61"/>
      <c r="Q36" s="61"/>
      <c r="R36" s="61"/>
      <c r="S36" s="61"/>
      <c r="T36" s="7"/>
      <c r="U36" s="7"/>
      <c r="V36" s="7"/>
      <c r="W36" s="7"/>
      <c r="X36" s="7"/>
      <c r="Y36" s="7"/>
      <c r="Z36" s="7"/>
      <c r="AA36" s="7"/>
      <c r="AB36" s="7"/>
    </row>
    <row r="37" spans="1:28" s="15" customFormat="1" ht="38.25">
      <c r="A37" s="21">
        <v>4</v>
      </c>
      <c r="B37" s="21" t="s">
        <v>91</v>
      </c>
      <c r="C37" s="16" t="s">
        <v>25</v>
      </c>
      <c r="D37" s="82" t="s">
        <v>63</v>
      </c>
      <c r="E37" s="74">
        <v>0</v>
      </c>
      <c r="F37" s="74">
        <v>0</v>
      </c>
      <c r="G37" s="75">
        <v>0</v>
      </c>
      <c r="H37" s="86">
        <v>137810</v>
      </c>
      <c r="I37" s="86"/>
      <c r="J37" s="69">
        <v>0</v>
      </c>
      <c r="K37" s="75">
        <v>0</v>
      </c>
      <c r="L37" s="119"/>
      <c r="M37" s="85">
        <v>390479.5875</v>
      </c>
      <c r="N37" s="75">
        <v>0</v>
      </c>
      <c r="O37" s="28">
        <f>SUM(F37:N37)</f>
        <v>528289.5875</v>
      </c>
      <c r="P37" s="54"/>
      <c r="Q37" s="54"/>
      <c r="R37" s="54"/>
      <c r="S37" s="54"/>
      <c r="T37" s="54"/>
      <c r="U37" s="54"/>
      <c r="V37" s="54"/>
      <c r="W37" s="54"/>
      <c r="X37" s="54"/>
      <c r="Y37" s="54"/>
      <c r="Z37" s="54"/>
      <c r="AA37" s="54"/>
      <c r="AB37" s="54"/>
    </row>
    <row r="38" spans="1:28" s="15" customFormat="1" ht="25.5">
      <c r="A38" s="21">
        <v>4</v>
      </c>
      <c r="B38" s="21" t="s">
        <v>92</v>
      </c>
      <c r="C38" s="16" t="s">
        <v>25</v>
      </c>
      <c r="D38" s="82" t="s">
        <v>64</v>
      </c>
      <c r="E38" s="74">
        <v>0</v>
      </c>
      <c r="F38" s="74">
        <v>0</v>
      </c>
      <c r="G38" s="75">
        <v>0</v>
      </c>
      <c r="H38" s="86">
        <v>62864.5</v>
      </c>
      <c r="I38" s="86"/>
      <c r="J38" s="69">
        <v>0</v>
      </c>
      <c r="K38" s="85">
        <v>71431.025</v>
      </c>
      <c r="L38" s="85"/>
      <c r="M38" s="75">
        <v>0</v>
      </c>
      <c r="N38" s="85">
        <v>104219.35</v>
      </c>
      <c r="O38" s="28">
        <f>SUM(F38:N38)</f>
        <v>238514.875</v>
      </c>
      <c r="P38" s="54"/>
      <c r="Q38" s="54"/>
      <c r="R38" s="54"/>
      <c r="S38" s="54"/>
      <c r="T38" s="54"/>
      <c r="U38" s="54"/>
      <c r="V38" s="54"/>
      <c r="W38" s="54"/>
      <c r="X38" s="54"/>
      <c r="Y38" s="54"/>
      <c r="Z38" s="54"/>
      <c r="AA38" s="54"/>
      <c r="AB38" s="54"/>
    </row>
    <row r="39" spans="1:28" s="15" customFormat="1" ht="38.25">
      <c r="A39" s="21">
        <v>4</v>
      </c>
      <c r="B39" s="21" t="s">
        <v>67</v>
      </c>
      <c r="C39" s="16" t="s">
        <v>25</v>
      </c>
      <c r="D39" s="82" t="s">
        <v>65</v>
      </c>
      <c r="E39" s="74">
        <v>0</v>
      </c>
      <c r="F39" s="74">
        <v>0</v>
      </c>
      <c r="G39" s="75">
        <v>0</v>
      </c>
      <c r="H39" s="86">
        <v>68863.5</v>
      </c>
      <c r="I39" s="86"/>
      <c r="J39" s="69">
        <v>0</v>
      </c>
      <c r="K39" s="75">
        <v>0</v>
      </c>
      <c r="L39" s="75"/>
      <c r="M39" s="75">
        <v>0</v>
      </c>
      <c r="N39" s="75">
        <v>0</v>
      </c>
      <c r="O39" s="28">
        <f>SUM(F39:N39)</f>
        <v>68863.5</v>
      </c>
      <c r="P39" s="54"/>
      <c r="Q39" s="54"/>
      <c r="R39" s="54"/>
      <c r="S39" s="54"/>
      <c r="T39" s="54"/>
      <c r="U39" s="54"/>
      <c r="V39" s="54"/>
      <c r="W39" s="54"/>
      <c r="X39" s="54"/>
      <c r="Y39" s="54"/>
      <c r="Z39" s="54"/>
      <c r="AA39" s="54"/>
      <c r="AB39" s="54"/>
    </row>
    <row r="40" spans="1:28" s="15" customFormat="1" ht="15">
      <c r="A40" s="21">
        <v>4</v>
      </c>
      <c r="B40" s="21" t="s">
        <v>93</v>
      </c>
      <c r="C40" s="16" t="s">
        <v>25</v>
      </c>
      <c r="D40" s="82" t="s">
        <v>66</v>
      </c>
      <c r="E40" s="74">
        <v>0</v>
      </c>
      <c r="F40" s="74">
        <v>0</v>
      </c>
      <c r="G40" s="75">
        <v>0</v>
      </c>
      <c r="H40" s="89">
        <v>145448.75</v>
      </c>
      <c r="I40" s="89"/>
      <c r="J40" s="69">
        <v>0</v>
      </c>
      <c r="K40" s="75">
        <v>0</v>
      </c>
      <c r="L40" s="75"/>
      <c r="M40" s="75">
        <v>0</v>
      </c>
      <c r="N40" s="75">
        <v>0</v>
      </c>
      <c r="O40" s="28">
        <f>SUM(F40:N40)</f>
        <v>145448.75</v>
      </c>
      <c r="P40" s="54"/>
      <c r="Q40" s="54"/>
      <c r="R40" s="54"/>
      <c r="S40" s="54"/>
      <c r="T40" s="54"/>
      <c r="U40" s="54"/>
      <c r="V40" s="54"/>
      <c r="W40" s="54"/>
      <c r="X40" s="54"/>
      <c r="Y40" s="54"/>
      <c r="Z40" s="54"/>
      <c r="AA40" s="54"/>
      <c r="AB40" s="54"/>
    </row>
    <row r="41" spans="3:28" ht="11.25">
      <c r="C41" s="54"/>
      <c r="D41" s="53"/>
      <c r="E41" s="53"/>
      <c r="F41" s="58"/>
      <c r="G41" s="58"/>
      <c r="H41" s="54"/>
      <c r="I41" s="54"/>
      <c r="J41" s="54"/>
      <c r="K41" s="54"/>
      <c r="L41" s="54"/>
      <c r="M41" s="54"/>
      <c r="N41" s="54"/>
      <c r="O41" s="54"/>
      <c r="P41" s="63"/>
      <c r="Q41" s="63"/>
      <c r="R41" s="63"/>
      <c r="S41" s="63"/>
      <c r="T41" s="54"/>
      <c r="U41" s="54"/>
      <c r="V41" s="54"/>
      <c r="W41" s="54"/>
      <c r="X41" s="54"/>
      <c r="Y41" s="54"/>
      <c r="Z41" s="54"/>
      <c r="AA41" s="54"/>
      <c r="AB41" s="54"/>
    </row>
    <row r="42" spans="3:28" ht="11.25">
      <c r="C42" s="54"/>
      <c r="D42" s="53"/>
      <c r="E42" s="53"/>
      <c r="F42" s="58"/>
      <c r="G42" s="58"/>
      <c r="H42" s="54"/>
      <c r="I42" s="54"/>
      <c r="J42" s="54"/>
      <c r="K42" s="54"/>
      <c r="L42" s="54"/>
      <c r="M42" s="54"/>
      <c r="N42" s="54"/>
      <c r="O42" s="54"/>
      <c r="P42" s="54"/>
      <c r="Q42" s="54"/>
      <c r="R42" s="54"/>
      <c r="S42" s="54"/>
      <c r="T42" s="54"/>
      <c r="U42" s="54"/>
      <c r="V42" s="54"/>
      <c r="W42" s="54"/>
      <c r="X42" s="54"/>
      <c r="Y42" s="54"/>
      <c r="Z42" s="54"/>
      <c r="AA42" s="54"/>
      <c r="AB42" s="54"/>
    </row>
    <row r="43" spans="1:28" ht="11.25">
      <c r="A43" s="15"/>
      <c r="B43" s="15"/>
      <c r="C43" s="52"/>
      <c r="D43" s="53"/>
      <c r="E43" s="53"/>
      <c r="F43" s="58"/>
      <c r="G43" s="58"/>
      <c r="H43" s="54"/>
      <c r="I43" s="54"/>
      <c r="J43" s="54"/>
      <c r="K43" s="54"/>
      <c r="L43" s="54"/>
      <c r="M43" s="54"/>
      <c r="N43" s="54"/>
      <c r="O43" s="54"/>
      <c r="P43" s="54"/>
      <c r="Q43" s="54"/>
      <c r="R43" s="54"/>
      <c r="S43" s="54"/>
      <c r="T43" s="54"/>
      <c r="U43" s="54"/>
      <c r="V43" s="54"/>
      <c r="W43" s="54"/>
      <c r="X43" s="54"/>
      <c r="Y43" s="54"/>
      <c r="Z43" s="54"/>
      <c r="AA43" s="54"/>
      <c r="AB43" s="54"/>
    </row>
    <row r="44" spans="1:28" ht="11.25">
      <c r="A44" s="15"/>
      <c r="B44" s="26"/>
      <c r="C44" s="54"/>
      <c r="D44" s="53"/>
      <c r="E44" s="53"/>
      <c r="F44" s="58"/>
      <c r="G44" s="58"/>
      <c r="H44" s="54"/>
      <c r="I44" s="54"/>
      <c r="J44" s="54"/>
      <c r="K44" s="54"/>
      <c r="L44" s="54"/>
      <c r="M44" s="54"/>
      <c r="N44" s="54"/>
      <c r="O44" s="54"/>
      <c r="P44" s="54"/>
      <c r="Q44" s="54"/>
      <c r="R44" s="54"/>
      <c r="S44" s="54"/>
      <c r="T44" s="54"/>
      <c r="U44" s="54"/>
      <c r="V44" s="54"/>
      <c r="W44" s="54"/>
      <c r="X44" s="54"/>
      <c r="Y44" s="54"/>
      <c r="Z44" s="54"/>
      <c r="AA44" s="54"/>
      <c r="AB44" s="54"/>
    </row>
    <row r="45" spans="1:28" ht="11.25">
      <c r="A45" s="15"/>
      <c r="B45" s="15"/>
      <c r="C45" s="54"/>
      <c r="D45" s="53"/>
      <c r="E45" s="53"/>
      <c r="F45" s="58"/>
      <c r="G45" s="58"/>
      <c r="H45" s="54"/>
      <c r="I45" s="54"/>
      <c r="J45" s="54"/>
      <c r="K45" s="54"/>
      <c r="L45" s="54"/>
      <c r="M45" s="54"/>
      <c r="N45" s="54"/>
      <c r="O45" s="54"/>
      <c r="P45" s="54"/>
      <c r="Q45" s="54"/>
      <c r="R45" s="54"/>
      <c r="S45" s="54"/>
      <c r="T45" s="54"/>
      <c r="U45" s="54"/>
      <c r="V45" s="54"/>
      <c r="W45" s="54"/>
      <c r="X45" s="54"/>
      <c r="Y45" s="54"/>
      <c r="Z45" s="54"/>
      <c r="AA45" s="54"/>
      <c r="AB45" s="54"/>
    </row>
    <row r="46" spans="1:28" ht="11.25">
      <c r="A46" s="15"/>
      <c r="B46" s="15"/>
      <c r="C46" s="54"/>
      <c r="D46" s="53"/>
      <c r="E46" s="53"/>
      <c r="F46" s="58"/>
      <c r="G46" s="58"/>
      <c r="H46" s="54"/>
      <c r="I46" s="54"/>
      <c r="J46" s="54"/>
      <c r="K46" s="54"/>
      <c r="L46" s="54"/>
      <c r="M46" s="54"/>
      <c r="N46" s="54"/>
      <c r="O46" s="54"/>
      <c r="P46" s="54"/>
      <c r="Q46" s="54"/>
      <c r="R46" s="54"/>
      <c r="S46" s="54"/>
      <c r="T46" s="54"/>
      <c r="U46" s="54"/>
      <c r="V46" s="54"/>
      <c r="W46" s="54"/>
      <c r="X46" s="54"/>
      <c r="Y46" s="54"/>
      <c r="Z46" s="54"/>
      <c r="AA46" s="54"/>
      <c r="AB46" s="54"/>
    </row>
    <row r="47" spans="1:28" ht="11.25">
      <c r="A47" s="15"/>
      <c r="B47" s="15"/>
      <c r="C47" s="54"/>
      <c r="D47" s="53"/>
      <c r="E47" s="53"/>
      <c r="F47" s="58"/>
      <c r="G47" s="58"/>
      <c r="H47" s="54"/>
      <c r="I47" s="54"/>
      <c r="J47" s="54"/>
      <c r="K47" s="54"/>
      <c r="L47" s="54"/>
      <c r="M47" s="54"/>
      <c r="N47" s="54"/>
      <c r="O47" s="58"/>
      <c r="P47" s="54"/>
      <c r="Q47" s="54"/>
      <c r="R47" s="54"/>
      <c r="S47" s="54"/>
      <c r="T47" s="54"/>
      <c r="U47" s="54"/>
      <c r="V47" s="54"/>
      <c r="W47" s="54"/>
      <c r="X47" s="54"/>
      <c r="Y47" s="54"/>
      <c r="Z47" s="54"/>
      <c r="AA47" s="54"/>
      <c r="AB47" s="54"/>
    </row>
    <row r="48" spans="1:28" ht="11.25">
      <c r="A48" s="15"/>
      <c r="B48" s="15"/>
      <c r="C48" s="54"/>
      <c r="D48" s="53"/>
      <c r="E48" s="53"/>
      <c r="F48" s="58"/>
      <c r="G48" s="58"/>
      <c r="H48" s="54"/>
      <c r="I48" s="54"/>
      <c r="J48" s="54"/>
      <c r="K48" s="54"/>
      <c r="L48" s="54"/>
      <c r="M48" s="54"/>
      <c r="N48" s="54"/>
      <c r="O48" s="54"/>
      <c r="P48" s="54"/>
      <c r="Q48" s="54"/>
      <c r="R48" s="54"/>
      <c r="S48" s="54"/>
      <c r="T48" s="54"/>
      <c r="U48" s="54"/>
      <c r="V48" s="54"/>
      <c r="W48" s="54"/>
      <c r="X48" s="54"/>
      <c r="Y48" s="54"/>
      <c r="Z48" s="54"/>
      <c r="AA48" s="54"/>
      <c r="AB48" s="54"/>
    </row>
    <row r="49" spans="1:28" ht="11.25">
      <c r="A49" s="15"/>
      <c r="B49" s="15"/>
      <c r="C49" s="54"/>
      <c r="D49" s="53"/>
      <c r="E49" s="53"/>
      <c r="F49" s="58"/>
      <c r="G49" s="58"/>
      <c r="H49" s="54"/>
      <c r="I49" s="54"/>
      <c r="J49" s="54"/>
      <c r="K49" s="54"/>
      <c r="L49" s="54"/>
      <c r="M49" s="54"/>
      <c r="N49" s="54"/>
      <c r="O49" s="54"/>
      <c r="P49" s="54"/>
      <c r="Q49" s="54"/>
      <c r="R49" s="54"/>
      <c r="S49" s="54"/>
      <c r="T49" s="54"/>
      <c r="U49" s="54"/>
      <c r="V49" s="54"/>
      <c r="W49" s="54"/>
      <c r="X49" s="54"/>
      <c r="Y49" s="54"/>
      <c r="Z49" s="54"/>
      <c r="AA49" s="54"/>
      <c r="AB49" s="54"/>
    </row>
    <row r="50" spans="1:28" ht="11.25">
      <c r="A50" s="15"/>
      <c r="B50" s="15"/>
      <c r="C50" s="54"/>
      <c r="D50" s="53"/>
      <c r="E50" s="53"/>
      <c r="F50" s="58"/>
      <c r="G50" s="58"/>
      <c r="H50" s="54"/>
      <c r="I50" s="54"/>
      <c r="J50" s="54"/>
      <c r="K50" s="54"/>
      <c r="L50" s="54"/>
      <c r="M50" s="54"/>
      <c r="N50" s="54"/>
      <c r="O50" s="54"/>
      <c r="P50" s="54"/>
      <c r="Q50" s="54"/>
      <c r="R50" s="54"/>
      <c r="S50" s="54"/>
      <c r="T50" s="54"/>
      <c r="U50" s="54"/>
      <c r="V50" s="54"/>
      <c r="W50" s="54"/>
      <c r="X50" s="54"/>
      <c r="Y50" s="54"/>
      <c r="Z50" s="54"/>
      <c r="AA50" s="54"/>
      <c r="AB50" s="54"/>
    </row>
    <row r="51" spans="1:28" ht="11.25">
      <c r="A51" s="15"/>
      <c r="B51" s="15"/>
      <c r="C51" s="54"/>
      <c r="D51" s="53"/>
      <c r="E51" s="53"/>
      <c r="F51" s="58"/>
      <c r="G51" s="58"/>
      <c r="H51" s="54"/>
      <c r="I51" s="54"/>
      <c r="J51" s="54"/>
      <c r="K51" s="54"/>
      <c r="L51" s="54"/>
      <c r="M51" s="54"/>
      <c r="N51" s="54"/>
      <c r="O51" s="54"/>
      <c r="P51" s="54"/>
      <c r="Q51" s="54"/>
      <c r="R51" s="54"/>
      <c r="S51" s="54"/>
      <c r="T51" s="54"/>
      <c r="U51" s="54"/>
      <c r="V51" s="54"/>
      <c r="W51" s="54"/>
      <c r="X51" s="54"/>
      <c r="Y51" s="54"/>
      <c r="Z51" s="54"/>
      <c r="AA51" s="54"/>
      <c r="AB51" s="54"/>
    </row>
    <row r="52" spans="1:28" ht="11.25">
      <c r="A52" s="15"/>
      <c r="B52" s="15"/>
      <c r="C52" s="54"/>
      <c r="D52" s="53"/>
      <c r="E52" s="53"/>
      <c r="H52" s="54"/>
      <c r="I52" s="54"/>
      <c r="J52" s="54"/>
      <c r="K52" s="54"/>
      <c r="L52" s="54"/>
      <c r="M52" s="54"/>
      <c r="N52" s="54"/>
      <c r="O52" s="54"/>
      <c r="P52" s="54"/>
      <c r="Q52" s="54"/>
      <c r="R52" s="54"/>
      <c r="S52" s="54"/>
      <c r="T52" s="54"/>
      <c r="U52" s="54"/>
      <c r="V52" s="54"/>
      <c r="W52" s="54"/>
      <c r="X52" s="54"/>
      <c r="Y52" s="54"/>
      <c r="Z52" s="54"/>
      <c r="AA52" s="54"/>
      <c r="AB52" s="54"/>
    </row>
    <row r="53" spans="3:28" ht="11.25">
      <c r="C53" s="54"/>
      <c r="D53" s="53"/>
      <c r="E53" s="53"/>
      <c r="H53" s="54"/>
      <c r="I53" s="54"/>
      <c r="J53" s="54"/>
      <c r="K53" s="54"/>
      <c r="L53" s="54"/>
      <c r="M53" s="54"/>
      <c r="N53" s="54"/>
      <c r="O53" s="54"/>
      <c r="P53" s="54"/>
      <c r="Q53" s="54"/>
      <c r="R53" s="54"/>
      <c r="S53" s="54"/>
      <c r="T53" s="54"/>
      <c r="U53" s="54"/>
      <c r="V53" s="54"/>
      <c r="W53" s="54"/>
      <c r="X53" s="54"/>
      <c r="Y53" s="54"/>
      <c r="Z53" s="54"/>
      <c r="AA53" s="54"/>
      <c r="AB53" s="54"/>
    </row>
    <row r="54" spans="3:28" ht="11.25">
      <c r="C54" s="54"/>
      <c r="D54" s="53"/>
      <c r="E54" s="53"/>
      <c r="F54" s="58"/>
      <c r="G54" s="58"/>
      <c r="H54" s="54"/>
      <c r="I54" s="54"/>
      <c r="J54" s="54"/>
      <c r="K54" s="54"/>
      <c r="L54" s="54"/>
      <c r="M54" s="54"/>
      <c r="N54" s="54"/>
      <c r="O54" s="54"/>
      <c r="P54" s="54"/>
      <c r="Q54" s="54"/>
      <c r="R54" s="54"/>
      <c r="S54" s="54"/>
      <c r="T54" s="54"/>
      <c r="U54" s="54"/>
      <c r="V54" s="54"/>
      <c r="W54" s="54"/>
      <c r="X54" s="54"/>
      <c r="Y54" s="54"/>
      <c r="Z54" s="54"/>
      <c r="AA54" s="54"/>
      <c r="AB54" s="54"/>
    </row>
    <row r="55" spans="3:15" ht="11.25">
      <c r="C55" s="15"/>
      <c r="O55" s="45"/>
    </row>
    <row r="56" ht="11.25">
      <c r="C56" s="15"/>
    </row>
    <row r="57" ht="11.25">
      <c r="C57" s="15"/>
    </row>
    <row r="58" ht="11.25">
      <c r="C58" s="15"/>
    </row>
    <row r="59" ht="11.25">
      <c r="C59" s="15"/>
    </row>
    <row r="60" ht="11.25">
      <c r="C60" s="15"/>
    </row>
    <row r="61" ht="11.25">
      <c r="C61" s="15"/>
    </row>
    <row r="62" ht="11.25">
      <c r="C62" s="15"/>
    </row>
    <row r="63" ht="11.25">
      <c r="C63" s="15"/>
    </row>
    <row r="64" ht="11.25">
      <c r="C64" s="15"/>
    </row>
    <row r="65" ht="11.25">
      <c r="C65" s="1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row r="113" ht="11.25">
      <c r="C113" s="15"/>
    </row>
    <row r="114" ht="11.25">
      <c r="C114" s="15"/>
    </row>
    <row r="115" ht="11.25">
      <c r="C115" s="15"/>
    </row>
    <row r="116" ht="11.25">
      <c r="C116" s="15"/>
    </row>
    <row r="117" ht="11.25">
      <c r="C117" s="15"/>
    </row>
    <row r="118" ht="11.25">
      <c r="C118" s="15"/>
    </row>
    <row r="119" ht="11.25">
      <c r="C119" s="15"/>
    </row>
    <row r="120" ht="11.25">
      <c r="C120" s="15"/>
    </row>
    <row r="121" ht="11.25">
      <c r="C121" s="15"/>
    </row>
    <row r="122" ht="11.25">
      <c r="C122" s="15"/>
    </row>
    <row r="123" ht="11.25">
      <c r="C123" s="15"/>
    </row>
    <row r="124" ht="11.25">
      <c r="C124" s="15"/>
    </row>
    <row r="125" ht="11.25">
      <c r="C125" s="15"/>
    </row>
    <row r="126" ht="11.25">
      <c r="C126" s="15"/>
    </row>
    <row r="127" ht="11.25">
      <c r="C127" s="15"/>
    </row>
    <row r="128" ht="11.25">
      <c r="C128" s="15"/>
    </row>
    <row r="129" ht="11.25">
      <c r="C129" s="15"/>
    </row>
    <row r="130" ht="11.25">
      <c r="C130" s="15"/>
    </row>
    <row r="131" ht="11.25">
      <c r="C131" s="15"/>
    </row>
    <row r="132" ht="11.25">
      <c r="C132" s="15"/>
    </row>
    <row r="133" ht="11.25">
      <c r="C133" s="15"/>
    </row>
    <row r="134" ht="11.25">
      <c r="C134" s="15"/>
    </row>
    <row r="135" ht="11.25">
      <c r="C135" s="15"/>
    </row>
    <row r="136" ht="11.25">
      <c r="C136" s="15"/>
    </row>
    <row r="137" ht="11.25">
      <c r="C137" s="15"/>
    </row>
    <row r="138" ht="11.25">
      <c r="C138" s="15"/>
    </row>
    <row r="139" ht="11.25">
      <c r="C139" s="15"/>
    </row>
    <row r="140" ht="11.25">
      <c r="C140" s="15"/>
    </row>
    <row r="141" ht="11.25">
      <c r="C141" s="15"/>
    </row>
  </sheetData>
  <sheetProtection/>
  <mergeCells count="19">
    <mergeCell ref="A2:N2"/>
    <mergeCell ref="A3:N3"/>
    <mergeCell ref="J7:J8"/>
    <mergeCell ref="A4:N4"/>
    <mergeCell ref="N7:N8"/>
    <mergeCell ref="A7:A8"/>
    <mergeCell ref="B7:B8"/>
    <mergeCell ref="C7:C8"/>
    <mergeCell ref="G7:G8"/>
    <mergeCell ref="M7:M8"/>
    <mergeCell ref="O7:O8"/>
    <mergeCell ref="A9:C9"/>
    <mergeCell ref="K7:K8"/>
    <mergeCell ref="F7:F8"/>
    <mergeCell ref="H7:H8"/>
    <mergeCell ref="D7:D8"/>
    <mergeCell ref="E7:E8"/>
    <mergeCell ref="I7:I8"/>
    <mergeCell ref="L7:L8"/>
  </mergeCells>
  <printOptions horizontalCentered="1"/>
  <pageMargins left="0.3937007874015748" right="0.3937007874015748" top="0.5905511811023623" bottom="0.5905511811023623" header="0" footer="0"/>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dimension ref="A2:AB112"/>
  <sheetViews>
    <sheetView zoomScale="85" zoomScaleNormal="85" zoomScalePageLayoutView="0" workbookViewId="0" topLeftCell="A10">
      <selection activeCell="A11" sqref="A11:IV15"/>
    </sheetView>
  </sheetViews>
  <sheetFormatPr defaultColWidth="11.57421875" defaultRowHeight="12.75"/>
  <cols>
    <col min="1" max="1" width="15.57421875" style="1" customWidth="1"/>
    <col min="2" max="2" width="13.140625" style="1" customWidth="1"/>
    <col min="3" max="3" width="14.140625" style="1" customWidth="1"/>
    <col min="4" max="4" width="40.00390625" style="60" customWidth="1"/>
    <col min="5" max="5" width="18.140625" style="60" customWidth="1"/>
    <col min="6" max="6" width="18.140625" style="59" bestFit="1" customWidth="1"/>
    <col min="7" max="7" width="17.8515625" style="59" customWidth="1"/>
    <col min="8" max="9" width="18.140625" style="1" customWidth="1"/>
    <col min="10" max="10" width="19.28125" style="1" customWidth="1"/>
    <col min="11" max="13" width="19.421875" style="1" customWidth="1"/>
    <col min="14" max="14" width="19.140625" style="1" customWidth="1"/>
    <col min="15" max="15" width="19.140625" style="1" bestFit="1" customWidth="1"/>
    <col min="16" max="16384" width="11.57421875" style="1" customWidth="1"/>
  </cols>
  <sheetData>
    <row r="2" spans="1:14" ht="12.75" customHeight="1">
      <c r="A2" s="135"/>
      <c r="B2" s="135"/>
      <c r="C2" s="135"/>
      <c r="D2" s="135"/>
      <c r="E2" s="135"/>
      <c r="F2" s="135"/>
      <c r="G2" s="135"/>
      <c r="H2" s="135"/>
      <c r="I2" s="135"/>
      <c r="J2" s="135"/>
      <c r="K2" s="135"/>
      <c r="L2" s="135"/>
      <c r="M2" s="135"/>
      <c r="N2" s="135"/>
    </row>
    <row r="3" spans="1:14" ht="11.25" customHeight="1">
      <c r="A3" s="135" t="s">
        <v>18</v>
      </c>
      <c r="B3" s="135"/>
      <c r="C3" s="135"/>
      <c r="D3" s="135"/>
      <c r="E3" s="135"/>
      <c r="F3" s="135"/>
      <c r="G3" s="135"/>
      <c r="H3" s="135"/>
      <c r="I3" s="135"/>
      <c r="J3" s="135"/>
      <c r="K3" s="135"/>
      <c r="L3" s="135"/>
      <c r="M3" s="135"/>
      <c r="N3" s="135"/>
    </row>
    <row r="4" spans="1:14" s="2" customFormat="1" ht="13.5" customHeight="1">
      <c r="A4" s="137" t="s">
        <v>37</v>
      </c>
      <c r="B4" s="137"/>
      <c r="C4" s="137"/>
      <c r="D4" s="137"/>
      <c r="E4" s="137"/>
      <c r="F4" s="137"/>
      <c r="G4" s="137"/>
      <c r="H4" s="137"/>
      <c r="I4" s="137"/>
      <c r="J4" s="137"/>
      <c r="K4" s="137"/>
      <c r="L4" s="137"/>
      <c r="M4" s="137"/>
      <c r="N4" s="137"/>
    </row>
    <row r="5" spans="3:28" ht="11.25">
      <c r="C5" s="54"/>
      <c r="D5" s="53"/>
      <c r="E5" s="53"/>
      <c r="F5" s="1"/>
      <c r="G5" s="1"/>
      <c r="J5" s="14"/>
      <c r="O5" s="54"/>
      <c r="P5" s="54"/>
      <c r="Q5" s="54"/>
      <c r="R5" s="54"/>
      <c r="S5" s="54"/>
      <c r="T5" s="54"/>
      <c r="U5" s="54"/>
      <c r="V5" s="54"/>
      <c r="W5" s="54"/>
      <c r="X5" s="54"/>
      <c r="Y5" s="54"/>
      <c r="Z5" s="54"/>
      <c r="AA5" s="54"/>
      <c r="AB5" s="54"/>
    </row>
    <row r="6" spans="3:28" ht="16.5" customHeight="1">
      <c r="C6" s="54"/>
      <c r="D6" s="53"/>
      <c r="E6" s="53"/>
      <c r="F6" s="45"/>
      <c r="G6" s="45"/>
      <c r="N6" s="54"/>
      <c r="O6" s="54"/>
      <c r="P6" s="54"/>
      <c r="Q6" s="54"/>
      <c r="R6" s="54"/>
      <c r="S6" s="54"/>
      <c r="T6" s="54"/>
      <c r="U6" s="54"/>
      <c r="V6" s="54"/>
      <c r="W6" s="54"/>
      <c r="X6" s="54"/>
      <c r="Y6" s="54"/>
      <c r="Z6" s="54"/>
      <c r="AA6" s="54"/>
      <c r="AB6" s="54"/>
    </row>
    <row r="7" spans="1:28" ht="12" customHeight="1">
      <c r="A7" s="147" t="s">
        <v>0</v>
      </c>
      <c r="B7" s="149" t="s">
        <v>14</v>
      </c>
      <c r="C7" s="149" t="s">
        <v>1</v>
      </c>
      <c r="D7" s="146" t="s">
        <v>2</v>
      </c>
      <c r="E7" s="140" t="s">
        <v>70</v>
      </c>
      <c r="F7" s="140" t="s">
        <v>71</v>
      </c>
      <c r="G7" s="140" t="s">
        <v>22</v>
      </c>
      <c r="H7" s="140" t="s">
        <v>15</v>
      </c>
      <c r="I7" s="140" t="s">
        <v>173</v>
      </c>
      <c r="J7" s="140" t="s">
        <v>16</v>
      </c>
      <c r="K7" s="140" t="s">
        <v>24</v>
      </c>
      <c r="L7" s="140" t="s">
        <v>38</v>
      </c>
      <c r="M7" s="140" t="s">
        <v>218</v>
      </c>
      <c r="N7" s="140" t="s">
        <v>17</v>
      </c>
      <c r="O7" s="140" t="s">
        <v>23</v>
      </c>
      <c r="P7" s="54"/>
      <c r="Q7" s="54"/>
      <c r="R7" s="54"/>
      <c r="S7" s="54"/>
      <c r="T7" s="54"/>
      <c r="U7" s="54"/>
      <c r="V7" s="54"/>
      <c r="W7" s="54"/>
      <c r="X7" s="54"/>
      <c r="Y7" s="54"/>
      <c r="Z7" s="54"/>
      <c r="AA7" s="54"/>
      <c r="AB7" s="54"/>
    </row>
    <row r="8" spans="1:28" ht="21.75" customHeight="1">
      <c r="A8" s="148"/>
      <c r="B8" s="149"/>
      <c r="C8" s="149"/>
      <c r="D8" s="144"/>
      <c r="E8" s="141"/>
      <c r="F8" s="141"/>
      <c r="G8" s="141"/>
      <c r="H8" s="141"/>
      <c r="I8" s="141"/>
      <c r="J8" s="140"/>
      <c r="K8" s="140"/>
      <c r="L8" s="136"/>
      <c r="M8" s="136"/>
      <c r="N8" s="140"/>
      <c r="O8" s="140"/>
      <c r="P8" s="54"/>
      <c r="Q8" s="54"/>
      <c r="R8" s="54"/>
      <c r="S8" s="54"/>
      <c r="T8" s="54"/>
      <c r="U8" s="54"/>
      <c r="V8" s="54"/>
      <c r="W8" s="54"/>
      <c r="X8" s="54"/>
      <c r="Y8" s="54"/>
      <c r="Z8" s="54"/>
      <c r="AA8" s="54"/>
      <c r="AB8" s="54"/>
    </row>
    <row r="9" spans="1:28" ht="21.75" customHeight="1">
      <c r="A9" s="145"/>
      <c r="B9" s="145"/>
      <c r="C9" s="145"/>
      <c r="D9" s="27"/>
      <c r="E9" s="55">
        <f aca="true" t="shared" si="0" ref="E9:N9">+E10</f>
        <v>67500</v>
      </c>
      <c r="F9" s="55">
        <f t="shared" si="0"/>
        <v>6250</v>
      </c>
      <c r="G9" s="55">
        <f t="shared" si="0"/>
        <v>0</v>
      </c>
      <c r="H9" s="55">
        <f t="shared" si="0"/>
        <v>0</v>
      </c>
      <c r="I9" s="55">
        <f t="shared" si="0"/>
        <v>0</v>
      </c>
      <c r="J9" s="55">
        <f t="shared" si="0"/>
        <v>0</v>
      </c>
      <c r="K9" s="55">
        <f t="shared" si="0"/>
        <v>0</v>
      </c>
      <c r="L9" s="55">
        <f t="shared" si="0"/>
        <v>0</v>
      </c>
      <c r="M9" s="55">
        <f t="shared" si="0"/>
        <v>0</v>
      </c>
      <c r="N9" s="55">
        <f t="shared" si="0"/>
        <v>11250</v>
      </c>
      <c r="O9" s="55">
        <f>+O10</f>
        <v>85000</v>
      </c>
      <c r="P9" s="54"/>
      <c r="Q9" s="54"/>
      <c r="R9" s="54"/>
      <c r="S9" s="54"/>
      <c r="T9" s="54"/>
      <c r="U9" s="54"/>
      <c r="V9" s="54"/>
      <c r="W9" s="54"/>
      <c r="X9" s="54"/>
      <c r="Y9" s="54"/>
      <c r="Z9" s="54"/>
      <c r="AA9" s="54"/>
      <c r="AB9" s="54"/>
    </row>
    <row r="10" spans="1:28" ht="11.25">
      <c r="A10" s="57"/>
      <c r="B10" s="57"/>
      <c r="C10" s="43"/>
      <c r="D10" s="12" t="s">
        <v>5</v>
      </c>
      <c r="E10" s="46">
        <f>E11+E12+E13+E14+E15</f>
        <v>67500</v>
      </c>
      <c r="F10" s="46">
        <f aca="true" t="shared" si="1" ref="F10:O10">F11+F12+F13+F14+F15</f>
        <v>6250</v>
      </c>
      <c r="G10" s="46">
        <f t="shared" si="1"/>
        <v>0</v>
      </c>
      <c r="H10" s="46">
        <f t="shared" si="1"/>
        <v>0</v>
      </c>
      <c r="I10" s="46">
        <f t="shared" si="1"/>
        <v>0</v>
      </c>
      <c r="J10" s="46">
        <f t="shared" si="1"/>
        <v>0</v>
      </c>
      <c r="K10" s="46">
        <f t="shared" si="1"/>
        <v>0</v>
      </c>
      <c r="L10" s="46">
        <f t="shared" si="1"/>
        <v>0</v>
      </c>
      <c r="M10" s="46">
        <f t="shared" si="1"/>
        <v>0</v>
      </c>
      <c r="N10" s="46">
        <f t="shared" si="1"/>
        <v>11250</v>
      </c>
      <c r="O10" s="46">
        <f t="shared" si="1"/>
        <v>85000</v>
      </c>
      <c r="P10" s="61"/>
      <c r="Q10" s="61"/>
      <c r="R10" s="61"/>
      <c r="S10" s="61"/>
      <c r="T10" s="7"/>
      <c r="U10" s="7"/>
      <c r="V10" s="7"/>
      <c r="W10" s="7"/>
      <c r="X10" s="7"/>
      <c r="Y10" s="7"/>
      <c r="Z10" s="7"/>
      <c r="AA10" s="7"/>
      <c r="AB10" s="7"/>
    </row>
    <row r="11" spans="1:28" s="15" customFormat="1" ht="38.25">
      <c r="A11" s="21">
        <v>1</v>
      </c>
      <c r="B11" s="21" t="s">
        <v>550</v>
      </c>
      <c r="C11" s="29" t="s">
        <v>560</v>
      </c>
      <c r="D11" s="82" t="s">
        <v>493</v>
      </c>
      <c r="E11" s="86">
        <v>25000</v>
      </c>
      <c r="F11" s="86">
        <v>0</v>
      </c>
      <c r="G11" s="35"/>
      <c r="H11" s="86">
        <v>0</v>
      </c>
      <c r="I11" s="35"/>
      <c r="J11" s="35"/>
      <c r="K11" s="86">
        <v>0</v>
      </c>
      <c r="L11" s="35"/>
      <c r="M11" s="35"/>
      <c r="N11" s="86">
        <v>0</v>
      </c>
      <c r="O11" s="28">
        <f>SUM(E11:N11)</f>
        <v>25000</v>
      </c>
      <c r="P11" s="7"/>
      <c r="Q11" s="7"/>
      <c r="R11" s="7"/>
      <c r="S11" s="7"/>
      <c r="T11" s="7"/>
      <c r="U11" s="7"/>
      <c r="V11" s="7"/>
      <c r="W11" s="7"/>
      <c r="X11" s="7"/>
      <c r="Y11" s="7"/>
      <c r="Z11" s="7"/>
      <c r="AA11" s="7"/>
      <c r="AB11" s="7"/>
    </row>
    <row r="12" spans="1:28" s="15" customFormat="1" ht="38.25">
      <c r="A12" s="21">
        <v>1</v>
      </c>
      <c r="B12" s="21" t="s">
        <v>551</v>
      </c>
      <c r="C12" s="29" t="s">
        <v>560</v>
      </c>
      <c r="D12" s="82" t="s">
        <v>494</v>
      </c>
      <c r="E12" s="86">
        <v>30000</v>
      </c>
      <c r="F12" s="86">
        <v>0</v>
      </c>
      <c r="G12" s="35"/>
      <c r="H12" s="86">
        <v>0</v>
      </c>
      <c r="I12" s="35"/>
      <c r="J12" s="35"/>
      <c r="K12" s="86">
        <v>0</v>
      </c>
      <c r="L12" s="35"/>
      <c r="M12" s="35"/>
      <c r="N12" s="86">
        <v>0</v>
      </c>
      <c r="O12" s="28">
        <f>SUM(E12:N12)</f>
        <v>30000</v>
      </c>
      <c r="P12" s="7"/>
      <c r="Q12" s="7"/>
      <c r="R12" s="7"/>
      <c r="S12" s="7"/>
      <c r="T12" s="7"/>
      <c r="U12" s="7"/>
      <c r="V12" s="7"/>
      <c r="W12" s="7"/>
      <c r="X12" s="7"/>
      <c r="Y12" s="7"/>
      <c r="Z12" s="7"/>
      <c r="AA12" s="7"/>
      <c r="AB12" s="7"/>
    </row>
    <row r="13" spans="1:28" s="15" customFormat="1" ht="51">
      <c r="A13" s="21">
        <v>1</v>
      </c>
      <c r="B13" s="21" t="s">
        <v>552</v>
      </c>
      <c r="C13" s="29" t="s">
        <v>560</v>
      </c>
      <c r="D13" s="82" t="s">
        <v>495</v>
      </c>
      <c r="E13" s="86">
        <v>10000</v>
      </c>
      <c r="F13" s="86">
        <v>5000</v>
      </c>
      <c r="G13" s="35"/>
      <c r="H13" s="86">
        <v>0</v>
      </c>
      <c r="I13" s="35"/>
      <c r="J13" s="35"/>
      <c r="K13" s="86">
        <v>0</v>
      </c>
      <c r="L13" s="35"/>
      <c r="M13" s="35"/>
      <c r="N13" s="86">
        <v>0</v>
      </c>
      <c r="O13" s="28">
        <f>SUM(E13:N13)</f>
        <v>15000</v>
      </c>
      <c r="P13" s="7"/>
      <c r="Q13" s="7"/>
      <c r="R13" s="7"/>
      <c r="S13" s="7"/>
      <c r="T13" s="7"/>
      <c r="U13" s="7"/>
      <c r="V13" s="7"/>
      <c r="W13" s="7"/>
      <c r="X13" s="7"/>
      <c r="Y13" s="7"/>
      <c r="Z13" s="7"/>
      <c r="AA13" s="7"/>
      <c r="AB13" s="7"/>
    </row>
    <row r="14" spans="1:28" s="15" customFormat="1" ht="25.5">
      <c r="A14" s="21">
        <v>1</v>
      </c>
      <c r="B14" s="21" t="s">
        <v>553</v>
      </c>
      <c r="C14" s="29" t="s">
        <v>560</v>
      </c>
      <c r="D14" s="82" t="s">
        <v>496</v>
      </c>
      <c r="E14" s="86">
        <v>2500</v>
      </c>
      <c r="F14" s="86">
        <v>1250</v>
      </c>
      <c r="G14" s="35"/>
      <c r="H14" s="86">
        <v>0</v>
      </c>
      <c r="I14" s="35"/>
      <c r="J14" s="35"/>
      <c r="K14" s="86">
        <v>0</v>
      </c>
      <c r="L14" s="35"/>
      <c r="M14" s="35"/>
      <c r="N14" s="86">
        <v>11250</v>
      </c>
      <c r="O14" s="28">
        <f>SUM(E14:N14)</f>
        <v>15000</v>
      </c>
      <c r="P14" s="7"/>
      <c r="Q14" s="7"/>
      <c r="R14" s="7"/>
      <c r="S14" s="7"/>
      <c r="T14" s="7"/>
      <c r="U14" s="7"/>
      <c r="V14" s="7"/>
      <c r="W14" s="7"/>
      <c r="X14" s="7"/>
      <c r="Y14" s="7"/>
      <c r="Z14" s="7"/>
      <c r="AA14" s="7"/>
      <c r="AB14" s="7"/>
    </row>
    <row r="15" spans="1:28" s="15" customFormat="1" ht="26.25">
      <c r="A15" s="21">
        <v>1</v>
      </c>
      <c r="B15" s="21" t="s">
        <v>554</v>
      </c>
      <c r="C15" s="29" t="s">
        <v>560</v>
      </c>
      <c r="D15" s="82" t="s">
        <v>497</v>
      </c>
      <c r="E15" s="89">
        <v>0</v>
      </c>
      <c r="F15" s="89">
        <v>0</v>
      </c>
      <c r="G15" s="35"/>
      <c r="H15" s="89">
        <v>0</v>
      </c>
      <c r="I15" s="35"/>
      <c r="J15" s="35"/>
      <c r="K15" s="89">
        <v>0</v>
      </c>
      <c r="L15" s="35"/>
      <c r="M15" s="35"/>
      <c r="N15" s="89">
        <v>0</v>
      </c>
      <c r="O15" s="28">
        <f>SUM(E15:N15)</f>
        <v>0</v>
      </c>
      <c r="P15" s="7"/>
      <c r="Q15" s="7"/>
      <c r="R15" s="7"/>
      <c r="S15" s="7"/>
      <c r="T15" s="7"/>
      <c r="U15" s="7"/>
      <c r="V15" s="7"/>
      <c r="W15" s="7"/>
      <c r="X15" s="7"/>
      <c r="Y15" s="7"/>
      <c r="Z15" s="7"/>
      <c r="AA15" s="7"/>
      <c r="AB15" s="7"/>
    </row>
    <row r="16" spans="1:28" ht="11.25">
      <c r="A16" s="15"/>
      <c r="B16" s="15"/>
      <c r="C16" s="54"/>
      <c r="D16" s="53"/>
      <c r="E16" s="53"/>
      <c r="F16" s="58"/>
      <c r="G16" s="58"/>
      <c r="H16" s="54"/>
      <c r="I16" s="54"/>
      <c r="J16" s="54"/>
      <c r="K16" s="54"/>
      <c r="L16" s="54"/>
      <c r="M16" s="54"/>
      <c r="N16" s="54"/>
      <c r="O16" s="54"/>
      <c r="P16" s="54"/>
      <c r="Q16" s="54"/>
      <c r="R16" s="54"/>
      <c r="S16" s="54"/>
      <c r="T16" s="54"/>
      <c r="U16" s="54"/>
      <c r="V16" s="54"/>
      <c r="W16" s="54"/>
      <c r="X16" s="54"/>
      <c r="Y16" s="54"/>
      <c r="Z16" s="54"/>
      <c r="AA16" s="54"/>
      <c r="AB16" s="54"/>
    </row>
    <row r="17" spans="1:28" ht="11.25">
      <c r="A17" s="15"/>
      <c r="B17" s="15"/>
      <c r="C17" s="54"/>
      <c r="D17" s="53"/>
      <c r="E17" s="53"/>
      <c r="F17" s="58"/>
      <c r="G17" s="58"/>
      <c r="H17" s="54"/>
      <c r="I17" s="54"/>
      <c r="J17" s="54"/>
      <c r="K17" s="54"/>
      <c r="L17" s="54"/>
      <c r="M17" s="54"/>
      <c r="N17" s="54"/>
      <c r="O17" s="54"/>
      <c r="P17" s="54"/>
      <c r="Q17" s="54"/>
      <c r="R17" s="54"/>
      <c r="S17" s="54"/>
      <c r="T17" s="54"/>
      <c r="U17" s="54"/>
      <c r="V17" s="54"/>
      <c r="W17" s="54"/>
      <c r="X17" s="54"/>
      <c r="Y17" s="54"/>
      <c r="Z17" s="54"/>
      <c r="AA17" s="54"/>
      <c r="AB17" s="54"/>
    </row>
    <row r="18" spans="1:28" ht="11.25">
      <c r="A18" s="15"/>
      <c r="B18" s="15"/>
      <c r="C18" s="54"/>
      <c r="D18" s="53"/>
      <c r="E18" s="53"/>
      <c r="F18" s="58"/>
      <c r="G18" s="58"/>
      <c r="H18" s="54"/>
      <c r="I18" s="54"/>
      <c r="J18" s="54"/>
      <c r="K18" s="54"/>
      <c r="L18" s="54"/>
      <c r="M18" s="54"/>
      <c r="N18" s="54"/>
      <c r="O18" s="58"/>
      <c r="P18" s="54"/>
      <c r="Q18" s="54"/>
      <c r="R18" s="54"/>
      <c r="S18" s="54"/>
      <c r="T18" s="54"/>
      <c r="U18" s="54"/>
      <c r="V18" s="54"/>
      <c r="W18" s="54"/>
      <c r="X18" s="54"/>
      <c r="Y18" s="54"/>
      <c r="Z18" s="54"/>
      <c r="AA18" s="54"/>
      <c r="AB18" s="54"/>
    </row>
    <row r="19" spans="1:28" ht="11.25">
      <c r="A19" s="15"/>
      <c r="B19" s="15"/>
      <c r="C19" s="54"/>
      <c r="D19" s="53"/>
      <c r="E19" s="53"/>
      <c r="F19" s="58"/>
      <c r="G19" s="58"/>
      <c r="H19" s="54"/>
      <c r="I19" s="54"/>
      <c r="J19" s="54"/>
      <c r="K19" s="54"/>
      <c r="L19" s="54"/>
      <c r="M19" s="54"/>
      <c r="N19" s="54"/>
      <c r="O19" s="54"/>
      <c r="P19" s="54"/>
      <c r="Q19" s="54"/>
      <c r="R19" s="54"/>
      <c r="S19" s="54"/>
      <c r="T19" s="54"/>
      <c r="U19" s="54"/>
      <c r="V19" s="54"/>
      <c r="W19" s="54"/>
      <c r="X19" s="54"/>
      <c r="Y19" s="54"/>
      <c r="Z19" s="54"/>
      <c r="AA19" s="54"/>
      <c r="AB19" s="54"/>
    </row>
    <row r="20" spans="1:28" ht="11.25">
      <c r="A20" s="15"/>
      <c r="B20" s="15"/>
      <c r="C20" s="54"/>
      <c r="D20" s="53"/>
      <c r="E20" s="53"/>
      <c r="F20" s="58"/>
      <c r="G20" s="58"/>
      <c r="H20" s="54"/>
      <c r="I20" s="54"/>
      <c r="J20" s="54"/>
      <c r="K20" s="54"/>
      <c r="L20" s="54"/>
      <c r="M20" s="54"/>
      <c r="N20" s="54"/>
      <c r="O20" s="54"/>
      <c r="P20" s="54"/>
      <c r="Q20" s="54"/>
      <c r="R20" s="54"/>
      <c r="S20" s="54"/>
      <c r="T20" s="54"/>
      <c r="U20" s="54"/>
      <c r="V20" s="54"/>
      <c r="W20" s="54"/>
      <c r="X20" s="54"/>
      <c r="Y20" s="54"/>
      <c r="Z20" s="54"/>
      <c r="AA20" s="54"/>
      <c r="AB20" s="54"/>
    </row>
    <row r="21" spans="1:28" ht="11.25">
      <c r="A21" s="15"/>
      <c r="B21" s="15"/>
      <c r="C21" s="54"/>
      <c r="D21" s="53"/>
      <c r="E21" s="53"/>
      <c r="F21" s="58"/>
      <c r="G21" s="58"/>
      <c r="H21" s="54"/>
      <c r="I21" s="54"/>
      <c r="J21" s="54"/>
      <c r="K21" s="54"/>
      <c r="L21" s="54"/>
      <c r="M21" s="54"/>
      <c r="N21" s="54"/>
      <c r="O21" s="54"/>
      <c r="P21" s="54"/>
      <c r="Q21" s="54"/>
      <c r="R21" s="54"/>
      <c r="S21" s="54"/>
      <c r="T21" s="54"/>
      <c r="U21" s="54"/>
      <c r="V21" s="54"/>
      <c r="W21" s="54"/>
      <c r="X21" s="54"/>
      <c r="Y21" s="54"/>
      <c r="Z21" s="54"/>
      <c r="AA21" s="54"/>
      <c r="AB21" s="54"/>
    </row>
    <row r="22" spans="1:28" ht="11.25">
      <c r="A22" s="15"/>
      <c r="B22" s="15"/>
      <c r="C22" s="54"/>
      <c r="D22" s="53"/>
      <c r="E22" s="53"/>
      <c r="F22" s="58"/>
      <c r="G22" s="58"/>
      <c r="H22" s="54"/>
      <c r="I22" s="54"/>
      <c r="J22" s="54"/>
      <c r="K22" s="54"/>
      <c r="L22" s="54"/>
      <c r="M22" s="54"/>
      <c r="N22" s="54"/>
      <c r="O22" s="54"/>
      <c r="P22" s="54"/>
      <c r="Q22" s="54"/>
      <c r="R22" s="54"/>
      <c r="S22" s="54"/>
      <c r="T22" s="54"/>
      <c r="U22" s="54"/>
      <c r="V22" s="54"/>
      <c r="W22" s="54"/>
      <c r="X22" s="54"/>
      <c r="Y22" s="54"/>
      <c r="Z22" s="54"/>
      <c r="AA22" s="54"/>
      <c r="AB22" s="54"/>
    </row>
    <row r="23" spans="1:28" ht="11.25">
      <c r="A23" s="15"/>
      <c r="B23" s="15"/>
      <c r="C23" s="54"/>
      <c r="D23" s="53"/>
      <c r="E23" s="53"/>
      <c r="H23" s="54"/>
      <c r="I23" s="54"/>
      <c r="J23" s="54"/>
      <c r="K23" s="54"/>
      <c r="L23" s="54"/>
      <c r="M23" s="54"/>
      <c r="N23" s="54"/>
      <c r="O23" s="54"/>
      <c r="P23" s="54"/>
      <c r="Q23" s="54"/>
      <c r="R23" s="54"/>
      <c r="S23" s="54"/>
      <c r="T23" s="54"/>
      <c r="U23" s="54"/>
      <c r="V23" s="54"/>
      <c r="W23" s="54"/>
      <c r="X23" s="54"/>
      <c r="Y23" s="54"/>
      <c r="Z23" s="54"/>
      <c r="AA23" s="54"/>
      <c r="AB23" s="54"/>
    </row>
    <row r="24" spans="3:28" ht="11.25">
      <c r="C24" s="54"/>
      <c r="D24" s="53"/>
      <c r="E24" s="53"/>
      <c r="H24" s="54"/>
      <c r="I24" s="54"/>
      <c r="J24" s="54"/>
      <c r="K24" s="54"/>
      <c r="L24" s="54"/>
      <c r="M24" s="54"/>
      <c r="N24" s="54"/>
      <c r="O24" s="54"/>
      <c r="P24" s="54"/>
      <c r="Q24" s="54"/>
      <c r="R24" s="54"/>
      <c r="S24" s="54"/>
      <c r="T24" s="54"/>
      <c r="U24" s="54"/>
      <c r="V24" s="54"/>
      <c r="W24" s="54"/>
      <c r="X24" s="54"/>
      <c r="Y24" s="54"/>
      <c r="Z24" s="54"/>
      <c r="AA24" s="54"/>
      <c r="AB24" s="54"/>
    </row>
    <row r="25" spans="3:28" ht="11.25">
      <c r="C25" s="54"/>
      <c r="D25" s="53"/>
      <c r="E25" s="53"/>
      <c r="F25" s="58"/>
      <c r="G25" s="58"/>
      <c r="H25" s="54"/>
      <c r="I25" s="54"/>
      <c r="J25" s="54"/>
      <c r="K25" s="54"/>
      <c r="L25" s="54"/>
      <c r="M25" s="54"/>
      <c r="N25" s="54"/>
      <c r="O25" s="54"/>
      <c r="P25" s="54"/>
      <c r="Q25" s="54"/>
      <c r="R25" s="54"/>
      <c r="S25" s="54"/>
      <c r="T25" s="54"/>
      <c r="U25" s="54"/>
      <c r="V25" s="54"/>
      <c r="W25" s="54"/>
      <c r="X25" s="54"/>
      <c r="Y25" s="54"/>
      <c r="Z25" s="54"/>
      <c r="AA25" s="54"/>
      <c r="AB25" s="54"/>
    </row>
    <row r="26" spans="3:15" ht="11.25">
      <c r="C26" s="15"/>
      <c r="O26" s="45"/>
    </row>
    <row r="27" ht="11.25">
      <c r="C27" s="15"/>
    </row>
    <row r="28" ht="11.25">
      <c r="C28" s="15"/>
    </row>
    <row r="29" ht="11.25">
      <c r="C29" s="15"/>
    </row>
    <row r="30" ht="11.25">
      <c r="C30" s="15"/>
    </row>
    <row r="31" ht="11.25">
      <c r="C31" s="15"/>
    </row>
    <row r="32" ht="11.25">
      <c r="C32" s="15"/>
    </row>
    <row r="33" ht="11.25">
      <c r="C33" s="15"/>
    </row>
    <row r="34" ht="11.25">
      <c r="C34" s="15"/>
    </row>
    <row r="35" ht="11.25">
      <c r="C35" s="15"/>
    </row>
    <row r="36" ht="11.25">
      <c r="C36" s="15"/>
    </row>
    <row r="37" ht="11.25">
      <c r="C37" s="15"/>
    </row>
    <row r="38" ht="11.25">
      <c r="C38" s="15"/>
    </row>
    <row r="39" ht="11.25">
      <c r="C39" s="15"/>
    </row>
    <row r="40" ht="11.25">
      <c r="C40" s="15"/>
    </row>
    <row r="41" ht="11.25">
      <c r="C41" s="15"/>
    </row>
    <row r="42" ht="11.25">
      <c r="C42" s="15"/>
    </row>
    <row r="43" ht="11.25">
      <c r="C43" s="15"/>
    </row>
    <row r="44" ht="11.25">
      <c r="C44" s="15"/>
    </row>
    <row r="45" ht="11.25">
      <c r="C45" s="15"/>
    </row>
    <row r="46" ht="11.25">
      <c r="C46" s="15"/>
    </row>
    <row r="47" ht="11.25">
      <c r="C47" s="15"/>
    </row>
    <row r="48" ht="11.25">
      <c r="C48" s="15"/>
    </row>
    <row r="49" ht="11.25">
      <c r="C49" s="15"/>
    </row>
    <row r="50" ht="11.25">
      <c r="C50" s="15"/>
    </row>
    <row r="51" ht="11.25">
      <c r="C51" s="15"/>
    </row>
    <row r="52" ht="11.25">
      <c r="C52" s="15"/>
    </row>
    <row r="53" ht="11.25">
      <c r="C53" s="15"/>
    </row>
    <row r="54" ht="11.25">
      <c r="C54" s="15"/>
    </row>
    <row r="55" ht="11.25">
      <c r="C55" s="15"/>
    </row>
    <row r="56" ht="11.25">
      <c r="C56" s="15"/>
    </row>
    <row r="57" ht="11.25">
      <c r="C57" s="15"/>
    </row>
    <row r="58" ht="11.25">
      <c r="C58" s="15"/>
    </row>
    <row r="59" ht="11.25">
      <c r="C59" s="15"/>
    </row>
    <row r="60" ht="11.25">
      <c r="C60" s="15"/>
    </row>
    <row r="61" ht="11.25">
      <c r="C61" s="15"/>
    </row>
    <row r="62" ht="11.25">
      <c r="C62" s="15"/>
    </row>
    <row r="63" ht="11.25">
      <c r="C63" s="15"/>
    </row>
    <row r="64" ht="11.25">
      <c r="C64" s="15"/>
    </row>
    <row r="65" ht="11.25">
      <c r="C65" s="15"/>
    </row>
    <row r="66" ht="11.25">
      <c r="C66" s="15"/>
    </row>
    <row r="67" ht="11.25">
      <c r="C67" s="15"/>
    </row>
    <row r="68" ht="11.25">
      <c r="C68" s="15"/>
    </row>
    <row r="69" ht="11.25">
      <c r="C69" s="15"/>
    </row>
    <row r="70" ht="11.25">
      <c r="C70" s="15"/>
    </row>
    <row r="71" ht="11.25">
      <c r="C71" s="15"/>
    </row>
    <row r="72" ht="11.25">
      <c r="C72" s="15"/>
    </row>
    <row r="73" ht="11.25">
      <c r="C73" s="15"/>
    </row>
    <row r="74" ht="11.25">
      <c r="C74" s="15"/>
    </row>
    <row r="75" ht="11.25">
      <c r="C75" s="15"/>
    </row>
    <row r="76" ht="11.25">
      <c r="C76" s="15"/>
    </row>
    <row r="77" ht="11.25">
      <c r="C77" s="15"/>
    </row>
    <row r="78" ht="11.25">
      <c r="C78" s="15"/>
    </row>
    <row r="79" ht="11.25">
      <c r="C79" s="15"/>
    </row>
    <row r="80" ht="11.25">
      <c r="C80" s="15"/>
    </row>
    <row r="81" ht="11.25">
      <c r="C81" s="15"/>
    </row>
    <row r="82" ht="11.25">
      <c r="C82" s="15"/>
    </row>
    <row r="83" ht="11.25">
      <c r="C83" s="15"/>
    </row>
    <row r="84" ht="11.25">
      <c r="C84" s="15"/>
    </row>
    <row r="85" ht="11.25">
      <c r="C85" s="15"/>
    </row>
    <row r="86" ht="11.25">
      <c r="C86" s="15"/>
    </row>
    <row r="87" ht="11.25">
      <c r="C87" s="15"/>
    </row>
    <row r="88" ht="11.25">
      <c r="C88" s="15"/>
    </row>
    <row r="89" ht="11.25">
      <c r="C89" s="15"/>
    </row>
    <row r="90" ht="11.25">
      <c r="C90" s="15"/>
    </row>
    <row r="91" ht="11.25">
      <c r="C91" s="15"/>
    </row>
    <row r="92" ht="11.25">
      <c r="C92" s="15"/>
    </row>
    <row r="93" ht="11.25">
      <c r="C93" s="15"/>
    </row>
    <row r="94" ht="11.25">
      <c r="C94" s="15"/>
    </row>
    <row r="95" ht="11.25">
      <c r="C95" s="15"/>
    </row>
    <row r="96" ht="11.25">
      <c r="C96" s="15"/>
    </row>
    <row r="97" ht="11.25">
      <c r="C97" s="15"/>
    </row>
    <row r="98" ht="11.25">
      <c r="C98" s="15"/>
    </row>
    <row r="99" ht="11.25">
      <c r="C99" s="15"/>
    </row>
    <row r="100" ht="11.25">
      <c r="C100" s="15"/>
    </row>
    <row r="101" ht="11.25">
      <c r="C101" s="15"/>
    </row>
    <row r="102" ht="11.25">
      <c r="C102" s="15"/>
    </row>
    <row r="103" ht="11.25">
      <c r="C103" s="15"/>
    </row>
    <row r="104" ht="11.25">
      <c r="C104" s="15"/>
    </row>
    <row r="105" ht="11.25">
      <c r="C105" s="15"/>
    </row>
    <row r="106" ht="11.25">
      <c r="C106" s="15"/>
    </row>
    <row r="107" ht="11.25">
      <c r="C107" s="15"/>
    </row>
    <row r="108" ht="11.25">
      <c r="C108" s="15"/>
    </row>
    <row r="109" ht="11.25">
      <c r="C109" s="15"/>
    </row>
    <row r="110" ht="11.25">
      <c r="C110" s="15"/>
    </row>
    <row r="111" ht="11.25">
      <c r="C111" s="15"/>
    </row>
    <row r="112" ht="11.25">
      <c r="C112" s="15"/>
    </row>
  </sheetData>
  <sheetProtection/>
  <mergeCells count="19">
    <mergeCell ref="A2:N2"/>
    <mergeCell ref="A3:N3"/>
    <mergeCell ref="J7:J8"/>
    <mergeCell ref="A4:N4"/>
    <mergeCell ref="N7:N8"/>
    <mergeCell ref="A7:A8"/>
    <mergeCell ref="B7:B8"/>
    <mergeCell ref="C7:C8"/>
    <mergeCell ref="G7:G8"/>
    <mergeCell ref="L7:L8"/>
    <mergeCell ref="O7:O8"/>
    <mergeCell ref="A9:C9"/>
    <mergeCell ref="K7:K8"/>
    <mergeCell ref="F7:F8"/>
    <mergeCell ref="H7:H8"/>
    <mergeCell ref="D7:D8"/>
    <mergeCell ref="E7:E8"/>
    <mergeCell ref="I7:I8"/>
    <mergeCell ref="M7:M8"/>
  </mergeCells>
  <printOptions horizontalCentered="1"/>
  <pageMargins left="0.3937007874015748" right="0.3937007874015748" top="0.5905511811023623" bottom="0.5905511811023623" header="0" footer="0"/>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Municipal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Anteproyecto POAI</dc:title>
  <dc:subject>POAI</dc:subject>
  <dc:creator>Secretaria de Planeacion, Vivienda y O.T. Chigorodo</dc:creator>
  <cp:keywords/>
  <dc:description/>
  <cp:lastModifiedBy>David Suarez Sanchez</cp:lastModifiedBy>
  <cp:lastPrinted>2008-10-31T14:12:46Z</cp:lastPrinted>
  <dcterms:created xsi:type="dcterms:W3CDTF">2005-10-29T18:00:39Z</dcterms:created>
  <dcterms:modified xsi:type="dcterms:W3CDTF">2014-02-06T16:13:18Z</dcterms:modified>
  <cp:category/>
  <cp:version/>
  <cp:contentType/>
  <cp:contentStatus/>
</cp:coreProperties>
</file>