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externalReferences>
    <externalReference r:id="rId6"/>
  </externalReferences>
  <definedNames/>
  <calcPr fullCalcOnLoad="1"/>
</workbook>
</file>

<file path=xl/comments1.xml><?xml version="1.0" encoding="utf-8"?>
<comments xmlns="http://schemas.openxmlformats.org/spreadsheetml/2006/main">
  <authors>
    <author>Control Interno</author>
    <author>Desarrollosec</author>
    <author>USUARIO</author>
    <author>alcaldia</author>
  </authors>
  <commentList>
    <comment ref="E12" authorId="0">
      <text>
        <r>
          <rPr>
            <b/>
            <sz val="9"/>
            <rFont val="Tahoma"/>
            <family val="2"/>
          </rPr>
          <t>Control Interno:</t>
        </r>
        <r>
          <rPr>
            <sz val="9"/>
            <rFont val="Tahoma"/>
            <family val="2"/>
          </rPr>
          <t xml:space="preserve">
Se debe incluir el mes en el que se estima se iniciara el proceso</t>
        </r>
      </text>
    </comment>
    <comment ref="F12" authorId="0">
      <text>
        <r>
          <rPr>
            <b/>
            <sz val="9"/>
            <rFont val="Tahoma"/>
            <family val="2"/>
          </rPr>
          <t>Control Interno:</t>
        </r>
        <r>
          <rPr>
            <sz val="9"/>
            <rFont val="Tahoma"/>
            <family val="2"/>
          </rPr>
          <t xml:space="preserve">
Se debe escribir el estimado de meses de duración del contrato</t>
        </r>
      </text>
    </comment>
    <comment ref="G12" authorId="0">
      <text>
        <r>
          <rPr>
            <b/>
            <sz val="9"/>
            <rFont val="Tahoma"/>
            <family val="2"/>
          </rPr>
          <t>Control Interno:</t>
        </r>
        <r>
          <rPr>
            <sz val="9"/>
            <rFont val="Tahoma"/>
            <family val="2"/>
          </rPr>
          <t xml:space="preserve">
Se debe seleccionar la modalidad así:
LP (Licitación publica)
SA (Selección Abreviada)
MC (Minima Cuantia)
CD (Contratación Directa
CM (Corcurso de meritos
</t>
        </r>
      </text>
    </comment>
    <comment ref="S13" authorId="0">
      <text>
        <r>
          <rPr>
            <b/>
            <sz val="9"/>
            <rFont val="Tahoma"/>
            <family val="2"/>
          </rPr>
          <t>Control Interno:</t>
        </r>
        <r>
          <rPr>
            <sz val="9"/>
            <rFont val="Tahoma"/>
            <family val="2"/>
          </rPr>
          <t xml:space="preserve">
PREFERIBLEMENTE EL SECRETARIO DE DESPACHO</t>
        </r>
      </text>
    </comment>
    <comment ref="V13" authorId="0">
      <text>
        <r>
          <rPr>
            <b/>
            <sz val="9"/>
            <rFont val="Tahoma"/>
            <family val="2"/>
          </rPr>
          <t>Control Interno:</t>
        </r>
        <r>
          <rPr>
            <sz val="9"/>
            <rFont val="Tahoma"/>
            <family val="2"/>
          </rPr>
          <t xml:space="preserve">
Digite el correo institucional
</t>
        </r>
      </text>
    </comment>
    <comment ref="U13" authorId="0">
      <text>
        <r>
          <rPr>
            <b/>
            <sz val="9"/>
            <rFont val="Tahoma"/>
            <family val="2"/>
          </rPr>
          <t>Control Interno:</t>
        </r>
        <r>
          <rPr>
            <sz val="9"/>
            <rFont val="Tahoma"/>
            <family val="2"/>
          </rPr>
          <t xml:space="preserve">
Digite el telefono con la extension institucional</t>
        </r>
      </text>
    </comment>
    <comment ref="W12" authorId="0">
      <text>
        <r>
          <rPr>
            <b/>
            <sz val="9"/>
            <rFont val="Tahoma"/>
            <family val="2"/>
          </rPr>
          <t>Control Interno:</t>
        </r>
        <r>
          <rPr>
            <sz val="9"/>
            <rFont val="Tahoma"/>
            <family val="2"/>
          </rPr>
          <t xml:space="preserve">
Otros datos importantes, incluyendo la justificación de las modificaciones
</t>
        </r>
      </text>
    </comment>
    <comment ref="J50" authorId="1">
      <text>
        <r>
          <rPr>
            <b/>
            <sz val="9"/>
            <rFont val="Tahoma"/>
            <family val="2"/>
          </rPr>
          <t>Desarrollosec:</t>
        </r>
        <r>
          <rPr>
            <sz val="9"/>
            <rFont val="Tahoma"/>
            <family val="2"/>
          </rPr>
          <t xml:space="preserve">
INCLUIDA EL TRASLADO PRESUESTAL 
</t>
        </r>
      </text>
    </comment>
    <comment ref="J64" authorId="1">
      <text>
        <r>
          <rPr>
            <b/>
            <sz val="9"/>
            <rFont val="Tahoma"/>
            <family val="2"/>
          </rPr>
          <t xml:space="preserve">SE TRASLADARON 230.000.000 PARA TRANSPORTE ESCOLAR
</t>
        </r>
      </text>
    </comment>
    <comment ref="B645" authorId="2">
      <text>
        <r>
          <rPr>
            <b/>
            <sz val="9"/>
            <rFont val="Tahoma"/>
            <family val="2"/>
          </rPr>
          <t>USUARIO:</t>
        </r>
        <r>
          <rPr>
            <sz val="9"/>
            <rFont val="Tahoma"/>
            <family val="2"/>
          </rPr>
          <t xml:space="preserve">
FALTA EL NOMBRE DEL PROYECTO</t>
        </r>
      </text>
    </comment>
    <comment ref="B646" authorId="2">
      <text>
        <r>
          <rPr>
            <b/>
            <sz val="9"/>
            <rFont val="Tahoma"/>
            <family val="2"/>
          </rPr>
          <t>USUARIO:</t>
        </r>
        <r>
          <rPr>
            <sz val="9"/>
            <rFont val="Tahoma"/>
            <family val="2"/>
          </rPr>
          <t xml:space="preserve">
FALTA EL NOMBRE DEL PROYECTO</t>
        </r>
      </text>
    </comment>
    <comment ref="B647" authorId="2">
      <text>
        <r>
          <rPr>
            <b/>
            <sz val="9"/>
            <rFont val="Tahoma"/>
            <family val="2"/>
          </rPr>
          <t>USUARIO:</t>
        </r>
        <r>
          <rPr>
            <sz val="9"/>
            <rFont val="Tahoma"/>
            <family val="2"/>
          </rPr>
          <t xml:space="preserve">
FALTA EL NOMBRE DEL PROYECTO</t>
        </r>
      </text>
    </comment>
    <comment ref="B312" authorId="3">
      <text>
        <r>
          <rPr>
            <b/>
            <sz val="9"/>
            <rFont val="Tahoma"/>
            <family val="2"/>
          </rPr>
          <t>alcaldia:</t>
        </r>
        <r>
          <rPr>
            <sz val="9"/>
            <rFont val="Tahoma"/>
            <family val="2"/>
          </rPr>
          <t xml:space="preserve">
</t>
        </r>
      </text>
    </comment>
  </commentList>
</comments>
</file>

<file path=xl/sharedStrings.xml><?xml version="1.0" encoding="utf-8"?>
<sst xmlns="http://schemas.openxmlformats.org/spreadsheetml/2006/main" count="6009" uniqueCount="1005">
  <si>
    <t>CANTIDAD DE BIENES Y
SERVICIOS ADQUIRIDOS Y
PRESTADOS</t>
  </si>
  <si>
    <t>NUMERO</t>
  </si>
  <si>
    <t>UNIDAD DE MEDIDA</t>
  </si>
  <si>
    <t>DURACION ESTIMADA DEL CONTRATO</t>
  </si>
  <si>
    <t>MODALIDAD DE SELECCIÓN DEL CONTRATISTA</t>
  </si>
  <si>
    <t>REQUIERE VIGENCIAS FUTURAS</t>
  </si>
  <si>
    <t>SI</t>
  </si>
  <si>
    <t>NO</t>
  </si>
  <si>
    <t>APROBADAS</t>
  </si>
  <si>
    <t>NO SOLICITADAS</t>
  </si>
  <si>
    <t>ESTADO DE LA SOLICITUD DE LAS VIGENCIAS FUTURAS</t>
  </si>
  <si>
    <t>FUENTE DE RECURSOS</t>
  </si>
  <si>
    <t>FECHA DE CREACION
DD/MM/AAAA</t>
  </si>
  <si>
    <t>FECHA DEMODIFICACION
DD/MM/AAAA</t>
  </si>
  <si>
    <t>NOMBRE</t>
  </si>
  <si>
    <t>TELEFONO</t>
  </si>
  <si>
    <t>CORREO ELECTRONICO</t>
  </si>
  <si>
    <t>CARGO</t>
  </si>
  <si>
    <t>OBSERVACIONES</t>
  </si>
  <si>
    <t>DESCRIPCION DEL BIEN O SERVICIO</t>
  </si>
  <si>
    <t>VALOR TOTAL ESTIMADO DEL CONTRATO</t>
  </si>
  <si>
    <t>VALOR ESTIMADO DEL CONTRATO PARA LA VIGENCIA ACTUAL</t>
  </si>
  <si>
    <t>ALCALDIA MUNICIPAL DE TAURAMENA</t>
  </si>
  <si>
    <t>EN TRAMITE</t>
  </si>
  <si>
    <t>PERIODO DE ADQUISICION DE BIENES Y/O SERVICIOS</t>
  </si>
  <si>
    <t>DATOS DEL CONTACTO RESPONSABLE DE LA ADQUISICION</t>
  </si>
  <si>
    <t>No.</t>
  </si>
  <si>
    <t>CM</t>
  </si>
  <si>
    <t>091-SGRAD</t>
  </si>
  <si>
    <t>x</t>
  </si>
  <si>
    <t>X</t>
  </si>
  <si>
    <t>JULIO ROBERT MOLANO NIÑO</t>
  </si>
  <si>
    <t>JEFE DE PLANEACION</t>
  </si>
  <si>
    <t>planeacion@tauramena-casanare.gov.vo</t>
  </si>
  <si>
    <t>Servicios de administración o gestión de proyectos o programas urbanos</t>
  </si>
  <si>
    <t>01 -RP - 217 FV - 26 LD</t>
  </si>
  <si>
    <t>Ingeniería arquitectónica</t>
  </si>
  <si>
    <t>Venta de terrenos comerciales o industriales</t>
  </si>
  <si>
    <t xml:space="preserve">No. </t>
  </si>
  <si>
    <t>CD</t>
  </si>
  <si>
    <t>Administración o planificación de proyectos</t>
  </si>
  <si>
    <t>01 -RP</t>
  </si>
  <si>
    <t>Topografía</t>
  </si>
  <si>
    <t>Servicios geográficos del sistema de información (GIS)</t>
  </si>
  <si>
    <t>Servicios de ingeniería eléctrica</t>
  </si>
  <si>
    <t>Ingeniería estructural</t>
  </si>
  <si>
    <t>Servicios de análisis de composición de la población</t>
  </si>
  <si>
    <t>Ingeniería de tráfico</t>
  </si>
  <si>
    <t>1 -RP</t>
  </si>
  <si>
    <t>Agencias de viajes</t>
  </si>
  <si>
    <t>01 -RP - 29 LI</t>
  </si>
  <si>
    <t xml:space="preserve">Prestar el servicio  de transporte escolar para estudiantes del area rural </t>
  </si>
  <si>
    <t>Gl</t>
  </si>
  <si>
    <t xml:space="preserve">adicional </t>
  </si>
  <si>
    <t>N.A</t>
  </si>
  <si>
    <t>28/01/2013</t>
  </si>
  <si>
    <t xml:space="preserve">AIDA ROCIO PARRA MESA </t>
  </si>
  <si>
    <t xml:space="preserve">SECRETARIO DE DESARROLLO SOCIAL </t>
  </si>
  <si>
    <t>desarrollosocial@tauramena-casanare.gov.co</t>
  </si>
  <si>
    <t>GL</t>
  </si>
  <si>
    <t>LPMT</t>
  </si>
  <si>
    <t xml:space="preserve">Prestar el servicio de restaurante escolar, alimentación y alojamiento para estudiantes de bajos recursos </t>
  </si>
  <si>
    <t xml:space="preserve">180 DIAS CALENDARIO ESCOLAR </t>
  </si>
  <si>
    <t>C.I.</t>
  </si>
  <si>
    <t xml:space="preserve">Pago de los servicios publicos de las 5 instituciones educativas y sus aulas anexas </t>
  </si>
  <si>
    <t>365 DIAS</t>
  </si>
  <si>
    <t>compra de camaras de seguridad para las instituciones educativas principales.</t>
  </si>
  <si>
    <t>2 MESES</t>
  </si>
  <si>
    <t>celebrar convenio TRIPARTITA para la educación desescolarizada,técnica y superior con instituciones publicas y privadas.</t>
  </si>
  <si>
    <t>UND</t>
  </si>
  <si>
    <t>10 MESES</t>
  </si>
  <si>
    <t>C.I</t>
  </si>
  <si>
    <t xml:space="preserve">Adicionar recursos en valor al contrato de fondos en administración entre el municipio de tauramena y el ICETEX para el  financiamiento para la educación superior </t>
  </si>
  <si>
    <t>Alianzas estrategicas para el desarrollo de la investigación, estudios de especialización e innovación academica y mejorar la calidad educativa las i nstituciones educativas .</t>
  </si>
  <si>
    <t xml:space="preserve">1 AÑO </t>
  </si>
  <si>
    <t xml:space="preserve">12 MESES </t>
  </si>
  <si>
    <t>CDMT</t>
  </si>
  <si>
    <t>DESARROLLO Y EJECUCION DEL SISTEMA DE VIGILANCIA EN SALUD PUBLICA MUNICIPAL Y ORIENTACION TECNICA A LAS UPGD</t>
  </si>
  <si>
    <t xml:space="preserve">Celebrar contrato p ara desarrollar el Programa de formación y promoción del deporte y la recreación </t>
  </si>
  <si>
    <t xml:space="preserve">Promoción de estilos de vida saludable a través de la práctia y competencia deportiva </t>
  </si>
  <si>
    <t>6 MESES</t>
  </si>
  <si>
    <t>Mejoramiento de infraestructura y dotación de la casa de la cultura</t>
  </si>
  <si>
    <t xml:space="preserve">EJECUCION DE ACTIVIDADES PARA EL DESARROLLO DE LOS PROCESOS DE FORMACION ARTISTICA Y CULTURAL DEL MUNICIPIO </t>
  </si>
  <si>
    <t>Continuar con el proceso de formación, capacitación y organización de un conjunto artistico cultural afrodescendiente y actividades de sensibilizacion e inclusión social de la comunidad afro.</t>
  </si>
  <si>
    <t>Ejecucion e Integración de festivales culturales, feria microempresarial - comerciales y festividades patronales.</t>
  </si>
  <si>
    <t xml:space="preserve">7 DIAS </t>
  </si>
  <si>
    <t xml:space="preserve">rescate del patrimonio historico y cultural festival folclorico del rodeo, rodeito y torneo internacionl de musica llanera y toros coleados </t>
  </si>
  <si>
    <t xml:space="preserve">promoción de la seguridad social de artista y gestores culturales del Municipio </t>
  </si>
  <si>
    <t xml:space="preserve">Apoyo al desarrollo de acciones para la organización y participación juvenil </t>
  </si>
  <si>
    <t xml:space="preserve">actvidades de apoyo a los programas </t>
  </si>
  <si>
    <t xml:space="preserve">Contratacion servicios profesionales enlace municipal familias en acciony red juntos </t>
  </si>
  <si>
    <t>CI</t>
  </si>
  <si>
    <t>Nro.</t>
  </si>
  <si>
    <t xml:space="preserve">SECRETARIA DE GOBIERNO </t>
  </si>
  <si>
    <t>gobierno@tauramena-casanare.gov.co</t>
  </si>
  <si>
    <t>20.000.000</t>
  </si>
  <si>
    <t>cs</t>
  </si>
  <si>
    <t xml:space="preserve">Contrato de servicios rendicion de cuentas  </t>
  </si>
  <si>
    <t>conv.</t>
  </si>
  <si>
    <t>convenio cespa</t>
  </si>
  <si>
    <t>SECRFETARIA DE GOBIERNO</t>
  </si>
  <si>
    <t>SECRETARIA DE GOBIERNO</t>
  </si>
  <si>
    <t xml:space="preserve">Programa de control y seguimiento ambiental al desarrollo de actividades minero energeticas, agropecuarias e industriales en el municipio y fortalecimiento de la gestion ambiental intersectorial y consolidación de la agenda ambiental del municipio  </t>
  </si>
  <si>
    <t xml:space="preserve">GLOBAL </t>
  </si>
  <si>
    <t>MARZ</t>
  </si>
  <si>
    <t xml:space="preserve">CONCURSO DE MERITOS </t>
  </si>
  <si>
    <t>28-ENE-13</t>
  </si>
  <si>
    <t xml:space="preserve">ARMANDO ANTONIO IBAÑEZ ARIAS </t>
  </si>
  <si>
    <t xml:space="preserve">SECRETARIO DE DESPACHO SECRETARÍA DE DESARROLLO ECONOMICO </t>
  </si>
  <si>
    <t>desarrolloeconomico@tauramena-casanare.gov.co</t>
  </si>
  <si>
    <t xml:space="preserve">UNA VEZ SE TENGA AJUSTADO EL PROYECTO SE HARÁN MODIFICACIONES </t>
  </si>
  <si>
    <t>Protección y conservación de ecosistemas estratégicos y predios adquiridos para la recuperación del recurso hídrico y reforestación protectora.</t>
  </si>
  <si>
    <t>ABRIL</t>
  </si>
  <si>
    <t>26 SGP</t>
  </si>
  <si>
    <t>Asistencia Técnica y transferencia de tecnología a pequeños y medianos productores</t>
  </si>
  <si>
    <t>FEB</t>
  </si>
  <si>
    <t>Cont. Interadministrativo</t>
  </si>
  <si>
    <t xml:space="preserve">Convenio </t>
  </si>
  <si>
    <t>01-RP
29 - SGP</t>
  </si>
  <si>
    <t>Plan de Agricultura Familiar para la Seguridad Alimentaria y Nutricional.</t>
  </si>
  <si>
    <t xml:space="preserve"> Realizar la adquisición de implementos requeridos por el banco de maquinaria agricola municipal para operación en cultivos específicos establecidos en el municipio. </t>
  </si>
  <si>
    <t>Selección abreviada</t>
  </si>
  <si>
    <t xml:space="preserve"> Realizar el mantenimiento general a los implementos adquiridos por el banco de maquinaria agricola municipal para operación en cultivos específicos establecidos en el municipio </t>
  </si>
  <si>
    <t>MAR</t>
  </si>
  <si>
    <t>1 MES</t>
  </si>
  <si>
    <t>Realizar actividades de planificación de requerimientos de mecanización en los diferentes predios objeto de intervención.</t>
  </si>
  <si>
    <t>Acciones de sanidad agropecuarias mediante buenas  practicas de prevención,  detección , manejo, control y erradicación de plagas y enfermedades  infectocontagiosas en actividades agropecuarias.</t>
  </si>
  <si>
    <t>19-Deguello Ganado Mayor
26 - SGP</t>
  </si>
  <si>
    <t>90,000,000.00
10,000,000.00</t>
  </si>
  <si>
    <t>Programa de Mejoramiento genético en especies pecuarias</t>
  </si>
  <si>
    <t>JUN</t>
  </si>
  <si>
    <t xml:space="preserve">Cont. Interadministrativo </t>
  </si>
  <si>
    <t>19-Deguello Ganado Mayor
29 - SGP</t>
  </si>
  <si>
    <t>01-RP</t>
  </si>
  <si>
    <t xml:space="preserve">Gestión, apoyo y  fortalecimiento de las fases de planificion, producción, transformación y comercialización para el establecimiento de la agroindustria y el sector microempresarial  en el municipio  </t>
  </si>
  <si>
    <t>Fomento y apoyo a las iniciativas empresariales para el desarrollo de la comercialización agropecuaria y organización y participación de  eventos para el fortalecimiento del comercio local y microempresarial</t>
  </si>
  <si>
    <t>01-RP
26-SGP</t>
  </si>
  <si>
    <t>70,000,000.00
10,000,000.00</t>
  </si>
  <si>
    <t>ORGANIZACIÓN  DE EVENTOS  PARA EL FORTALECIMIENTO DEL COMERCIO LOCAL</t>
  </si>
  <si>
    <t xml:space="preserve">01-RP
</t>
  </si>
  <si>
    <t>AGOS</t>
  </si>
  <si>
    <t>Apoyo al desarrollo de iniciativas turisticas en el municipio de Tauramena y fomento de una cultura turistica y de participación ciudadana</t>
  </si>
  <si>
    <t>71 - REINTEGROS SGP CALIDAD EDUCATIVA</t>
  </si>
  <si>
    <t>LUIS DARIO GANTIVA GARZON</t>
  </si>
  <si>
    <t>SECRETARIO DE INFRAESTRUCTURA</t>
  </si>
  <si>
    <t>infraestructua@tauramena-casanare.gov.co</t>
  </si>
  <si>
    <t>29 - SGP LIBRE INVERSION</t>
  </si>
  <si>
    <t>32 - TRANSFERENCIA SECTOR ELECTRICO</t>
  </si>
  <si>
    <t>59 - RENDIMIENTOS SECTOR ELECTRICO</t>
  </si>
  <si>
    <t>82 - REINTEGROS TRANSFERENCIA SECTOR ELECTRICO</t>
  </si>
  <si>
    <t>58 - RENDIMIENTOS SGP AGUA POTABLE</t>
  </si>
  <si>
    <t>27 - SGP AGUA POTABLE</t>
  </si>
  <si>
    <t>57 - REINTEGROS SGP AGUA POTABLE</t>
  </si>
  <si>
    <t>SISTEMA GENERAL DE REGALIAS</t>
  </si>
  <si>
    <t>115- SGR SALDOS NO EJECUTADOS 2012</t>
  </si>
  <si>
    <t>Suministro de papeleria, utiles y elementos de oficina para las dependencias de la administracion municipal.</t>
  </si>
  <si>
    <t>8 meses</t>
  </si>
  <si>
    <t>Subasta</t>
  </si>
  <si>
    <t>FRANCISMO MELO ESPITIA</t>
  </si>
  <si>
    <t>Secretario General</t>
  </si>
  <si>
    <t>general@tauramena-casanare.gov.co</t>
  </si>
  <si>
    <t>suministro de elementos de cafeteria y utiles de aseo para la adminsitracion municipal.</t>
  </si>
  <si>
    <t>suministro de dotacion para empleados de la adminsitracion municipal</t>
  </si>
  <si>
    <t>10 dias</t>
  </si>
  <si>
    <t>MC</t>
  </si>
  <si>
    <t>SAMC</t>
  </si>
  <si>
    <t>Suministro e instalacion de cableado extructurado y red wifi categoria 6E para el Centro Administrativo del Municipio de Tauramena.</t>
  </si>
  <si>
    <t>2 meses</t>
  </si>
  <si>
    <t>Servicio de fotocopiado para las diferentes dependencias de la administracion municipal.</t>
  </si>
  <si>
    <t>10 meses</t>
  </si>
  <si>
    <t>Servicios profesionales de apoyo a la gestion administrativa de las distintos procesos a cargo de las dependencias de la alcaldia municipal de Tauramena.</t>
  </si>
  <si>
    <t>Servicios de apoyo tecnico y administrativo en las diferentes dependencias de la alcaldia municipal</t>
  </si>
  <si>
    <t>7 meses</t>
  </si>
  <si>
    <t>Adquisicion de archivadores rodantes para el archivo central de la administracion municipal.</t>
  </si>
  <si>
    <t>Servicio de vigilabncia para las diferentes dependencias de la administracion  municipal.</t>
  </si>
  <si>
    <t>Mantenimiento de vehiculos de ropiedad del municipio.</t>
  </si>
  <si>
    <t>Mantenimiento instalaciones palacio municipal</t>
  </si>
  <si>
    <t>Servicio de publicidad en medio escrito de los diferenetes proyectos ejecutados por la administracion municipal</t>
  </si>
  <si>
    <t>Servicio de publicidad en medio audiovisual de los diferentes proyectos ejecutados por la administracion municipal</t>
  </si>
  <si>
    <t>impresos y publicaciones (vallas)</t>
  </si>
  <si>
    <t>Servicio de correo y mensajeria a las diferentes ciudades de pais.</t>
  </si>
  <si>
    <t>sevicio de mensajeria dentro del perimetro urbano y rural del  municipio de Tauramena.</t>
  </si>
  <si>
    <t>servicio de transporte</t>
  </si>
  <si>
    <t>GIRA TECNICA FORMATIVA EN DESARROLLO DEL PROGRAMA DE BIENESTAR SOCIAL DIRIGIDO A FUNCIONARIOS DE LA ADMINISTRACION MUNICIPA</t>
  </si>
  <si>
    <t>Adquisicion de  anchetas para los empleados como estimulos</t>
  </si>
  <si>
    <t>Cumplimiento del plan de Bienestar Social vigencia 2013</t>
  </si>
  <si>
    <t>Cumplimiento al programa de formacion y capacitacion para la vigencia 2013</t>
  </si>
  <si>
    <t>Adquisisicion de equipos y Sofware para video conferencias</t>
  </si>
  <si>
    <t>Capacitacion</t>
  </si>
  <si>
    <t>Tramites en linea</t>
  </si>
  <si>
    <t>Adquisicion de seguro de vida para alcalde, personero y concejales del municipio de Tauramena.</t>
  </si>
  <si>
    <t>sericios profesionales de asesoramiento y acompañamiento  en procesos laborales, disciplinarios y administrativos que se adelanten en la Administracion municipal.</t>
  </si>
  <si>
    <t>und</t>
  </si>
  <si>
    <t>Servicios profesionales en asesoria juridica en la etapa precontractual en los procesos de selección que adelanten la secretaria de Desarrollo Social y Desarrollo economico.</t>
  </si>
  <si>
    <t>3 mese</t>
  </si>
  <si>
    <t xml:space="preserve"> 3,14 E+09</t>
  </si>
  <si>
    <t xml:space="preserve"> 1 MES</t>
  </si>
  <si>
    <t>3 MESES</t>
  </si>
  <si>
    <t>15 DIAS</t>
  </si>
  <si>
    <t>12 MESES</t>
  </si>
  <si>
    <t>10 DIAS</t>
  </si>
  <si>
    <t>NO.</t>
  </si>
  <si>
    <t xml:space="preserve">Servicios profesionales </t>
  </si>
  <si>
    <t>FRANCISCO MELO ESPITIA</t>
  </si>
  <si>
    <t>SECRETARIO DE HACIENDA</t>
  </si>
  <si>
    <t>hacienda @tauramena-casanare.gov.co</t>
  </si>
  <si>
    <t xml:space="preserve">Consultoria </t>
  </si>
  <si>
    <t>CODIGO UNSPSC</t>
  </si>
  <si>
    <t>OFICINA ASESORA DE PLANEACION</t>
  </si>
  <si>
    <t>SECRETARIA DE DESARROLLO SOCIAL</t>
  </si>
  <si>
    <t>4 MESES</t>
  </si>
  <si>
    <t>Adquisición de herramientas para la operación de la institucion educativa del CRIEET</t>
  </si>
  <si>
    <t xml:space="preserve">30 DIAS </t>
  </si>
  <si>
    <t>C.D</t>
  </si>
  <si>
    <t xml:space="preserve">12MESES </t>
  </si>
  <si>
    <t>contratar tres profesionales enel area de psicologia para atender problemas sicosociales a los estudiantes de las 5 instituciones educativas del municipio</t>
  </si>
  <si>
    <t>Ingeniería de carreteras</t>
  </si>
  <si>
    <t>Administración de salud pública</t>
  </si>
  <si>
    <t>2 -RP</t>
  </si>
  <si>
    <t>Servicios de planificación sectorial</t>
  </si>
  <si>
    <t>Servicios administrativos de terreno urbano</t>
  </si>
  <si>
    <t>SECRETARIA DE INFRAESTRUCTURA</t>
  </si>
  <si>
    <t xml:space="preserve">Adquisición de seguros que ampare los bienes e intereses patrimoniales de la alcaldía municipal de Tauramena y los que los que se encuentran bajo su custodia. </t>
  </si>
  <si>
    <t>Suministro de elementos e insumos agrícolas para la huerta escolar y los equipos audiovisuales  de la Institución educativa del llano sede rural Chaparral, sede Aguablanca  y Institución Educativa José María Córdoba sede palmar del municipio de Tauramena</t>
  </si>
  <si>
    <t>Minima cuantía</t>
  </si>
  <si>
    <t>SECRETARIA DE HACIENDA</t>
  </si>
  <si>
    <t>JULIO</t>
  </si>
  <si>
    <t>93142009</t>
  </si>
  <si>
    <t>22/02/2013</t>
  </si>
  <si>
    <t>81101508</t>
  </si>
  <si>
    <t>80131604</t>
  </si>
  <si>
    <t>81101510</t>
  </si>
  <si>
    <t>80101604</t>
  </si>
  <si>
    <t>85101705</t>
  </si>
  <si>
    <t>81151604</t>
  </si>
  <si>
    <t>81101512</t>
  </si>
  <si>
    <t>81101505</t>
  </si>
  <si>
    <t>93141609</t>
  </si>
  <si>
    <t>93142002</t>
  </si>
  <si>
    <t>81102201</t>
  </si>
  <si>
    <t>90121502</t>
  </si>
  <si>
    <t>481020                           - 5612</t>
  </si>
  <si>
    <t xml:space="preserve">Beneficios para matricula con destino a las instituciones educativas oficiales del municipio de tauramena </t>
  </si>
  <si>
    <t>ADQUISICION DE EQUIPOS, MOBILIARIO, RECURSOS DIDACTICOS, TECNOLOGICOS Y MOBILIARIO DE RESTAURANTE ESCOLAR NECESARIOS PARA LA DOTACION DE LAS INSTITUCIONES EDUCATIVAS OFICIALES DEL MIUNICIPIO DE TAURAMENA.</t>
  </si>
  <si>
    <t xml:space="preserve">SUMINISTRO DE 50 MBPS INTERNET DEDICADO PARA LAS INSTITUCIONES EDUCATIVAS DEL MUNICIPIO DE TAURAMENA </t>
  </si>
  <si>
    <t>N</t>
  </si>
  <si>
    <t>gl</t>
  </si>
  <si>
    <t xml:space="preserve">Administración delos recursos del regimen subsidiado en salud </t>
  </si>
  <si>
    <t>Desarrollosocial@tauramena-casanare.gov.co</t>
  </si>
  <si>
    <t>5 MESES</t>
  </si>
  <si>
    <t xml:space="preserve">REALIZAR CUATRO MONITOREOS RAPIDOS DE COBERTURAS DE VACUNACIÓN </t>
  </si>
  <si>
    <t>NA</t>
  </si>
  <si>
    <t>04/0/2013</t>
  </si>
  <si>
    <t>Desarrollar procesos de formación artistica y cultural en la modalidad de guitarra y teclado en el area urbana del Municipio de Tauramena.</t>
  </si>
  <si>
    <t>22/03/2013</t>
  </si>
  <si>
    <t>Desarrollar procesos de formación artistica y cultural en la modalidad de danza afrocolombiana en el area urbana del Municipio de Tauramena.</t>
  </si>
  <si>
    <t>Atención integral y nutricional de niños menores de cinco años y mujeres gestantes.</t>
  </si>
  <si>
    <t>SAMT</t>
  </si>
  <si>
    <t>Atención integral y nutricional del adulto mayor y programa habitacional casa del abuelo y servicios de transporte y participación de adultos mayores en actividades dentro y fuera del municipio y paquetes nutricionales.</t>
  </si>
  <si>
    <t>28/01/2014</t>
  </si>
  <si>
    <t>28/01/2015</t>
  </si>
  <si>
    <t>28/01/2016</t>
  </si>
  <si>
    <t>28/01/2017</t>
  </si>
  <si>
    <t>28/01/2018</t>
  </si>
  <si>
    <t xml:space="preserve">ASESORIA PROFESIONAL AL PROYECTO DE EQUIDAD E IGUALDAD </t>
  </si>
  <si>
    <t>DESARROLLO ECONOMICO</t>
  </si>
  <si>
    <t>SECRETARÍA GENERAL</t>
  </si>
  <si>
    <t>Servicios de apoyo a la getion publica en el desarrollo de los procedimientos y actividades inherentes a la satisfaccion del usuario en la oficina de atencion al usuario de la administracion municipal.</t>
  </si>
  <si>
    <t>6 meses</t>
  </si>
  <si>
    <t>SERVICIOS PROFESIONALES DE APOYO JURÍDICO AL DESPACHO DEL SEÑOR ALCALDE DE LA ADMINISTRACION MUNICIPAL DE TAURAMENA</t>
  </si>
  <si>
    <t>SECRETARIO GENERAL</t>
  </si>
  <si>
    <t>Servicio de aplicion web para la atencion en linea a la comunidad del municipio de Tauramena.</t>
  </si>
  <si>
    <t>15 dias</t>
  </si>
  <si>
    <t>Secretario general</t>
  </si>
  <si>
    <t>SERVICIO DE INTERNET CANAL DEDICADO DE 6 MEGAS PARA LA SEDE DEL PALACIO MUNICIPAL DE LA ALCALDÍA MUNICIPAL DE TAURAMENA.</t>
  </si>
  <si>
    <t>7.315.656</t>
  </si>
  <si>
    <t>Restructuracion y reorganizacion administrativa de la planta de personal de la alcaldia de Tauramena Casanare.</t>
  </si>
  <si>
    <t>4 mese</t>
  </si>
  <si>
    <t>CONSULTORIA</t>
  </si>
  <si>
    <t>Formacion y capaciacion sobre sistema integrado de gestion bajo la norma NTCGP 1000:2009 y MECI, dirigido a los funcionarios de la Alcaldia municipal de Tauramena.</t>
  </si>
  <si>
    <t xml:space="preserve">FRANCISCO MELO ESPITA </t>
  </si>
  <si>
    <t>111-Multasa ambientales
26 SGP
47 SGP</t>
  </si>
  <si>
    <t>1,000,000.00
120,000,000.00
53,000,000.00</t>
  </si>
  <si>
    <t xml:space="preserve">29 SGP LI
47 SGP 
86 RP
SUPERAVIT
</t>
  </si>
  <si>
    <t xml:space="preserve">
16 - Fondo Maquinaria</t>
  </si>
  <si>
    <t>01-RP
86 - Recursos propio superavit</t>
  </si>
  <si>
    <t xml:space="preserve">Adicional al contrato </t>
  </si>
  <si>
    <t>86- R P Superavit
16 - Fondo Maquinaria
100 Fondo de Maquinaria superavit</t>
  </si>
  <si>
    <t>09-ABRIL-13</t>
  </si>
  <si>
    <t xml:space="preserve">Realizar mantenimiento general al tractor JHON DEERE 9120 propiedad del municipio </t>
  </si>
  <si>
    <t>ABRIL-MAYO</t>
  </si>
  <si>
    <t xml:space="preserve">Minima Cuantia </t>
  </si>
  <si>
    <t xml:space="preserve">Mantenimiento al cerramiento (alambre de pua con postes de cemento) al vivero el Tulipan del municipio de Tauramena casanare. </t>
  </si>
  <si>
    <t>Adicional No. 01 en valor y plazo al convenio interadministrativo de cooperación no. 030 de 2012, cuyo objeto es   fortalecer la cadena cárnica en las fases de transformación y comercialización de carne proveniente  de las especies bovina, bufalina y porcina, en la planta de beneficio animal de Tauramena departamento de Casanare</t>
  </si>
  <si>
    <t>Abril- 09-13</t>
  </si>
  <si>
    <t>ABRIL -MAYO</t>
  </si>
  <si>
    <t>Organización y participación de eventos de comercialización agropecuaria y microempresarial.</t>
  </si>
  <si>
    <t>33,500,000.00
10,000,000.00</t>
  </si>
  <si>
    <t>9 MESES</t>
  </si>
  <si>
    <t>LP</t>
  </si>
  <si>
    <t>Servicios de apoyo a la gestion en activiades de digitacion y verificacion de fichas de encuestas del sistema de identificacion y clasificacion de potenciales beneficiarios para programas sociales sisben de la Alcaldia municipal de Tauramena.</t>
  </si>
  <si>
    <t>5 meses</t>
  </si>
  <si>
    <t>CONVENIO INPEC</t>
  </si>
  <si>
    <t>20,200,000,00</t>
  </si>
  <si>
    <t>Emision y coproduccion de programas institucioneles "Tauramena Cree y Trabaja en el Cambio", con el fin de mantener informada la ciudadania  sobre actividades proyectos y programas que realiza la Administracion Municipal y sus dependencias</t>
  </si>
  <si>
    <t>Emision de cuñas y clips informativos radiales de la Administracion Municipal de Tauramena en los municipios de Mani, Monterrey, Recetor, Chameza, Villanueva, Pajarito, Yopal y Tauramena  sector urbano y rural</t>
  </si>
  <si>
    <t>17/04/2013</t>
  </si>
  <si>
    <t>7 MESES</t>
  </si>
  <si>
    <t>29/04/2013</t>
  </si>
  <si>
    <t>29/04/2014</t>
  </si>
  <si>
    <t>29/04/2015</t>
  </si>
  <si>
    <t>N°</t>
  </si>
  <si>
    <t>CS</t>
  </si>
  <si>
    <t>01- RP</t>
  </si>
  <si>
    <t xml:space="preserve">Prestación de Servicio Público esencial para la gestión integral del riesgo contra incendio los preparativos, atención de rescates en todas sus modalidades, la atención de incidentes con materiales peligrosos atención de primeros auxilios y demás calamidades conexas en el Municipio de Tauramena Departamento de Casanare. </t>
  </si>
  <si>
    <t>CONV.</t>
  </si>
  <si>
    <t>107  ST-15 F.E.T.B</t>
  </si>
  <si>
    <t xml:space="preserve">Capacitacion a Juntas de Accion comunal </t>
  </si>
  <si>
    <t xml:space="preserve">8 dias  </t>
  </si>
  <si>
    <t>29 SGP L.I</t>
  </si>
  <si>
    <t xml:space="preserve">Generacion de ingresos y Participación </t>
  </si>
  <si>
    <t>Ayudas Humanitarias y Auxilios Funerarios</t>
  </si>
  <si>
    <t>Prestacion de servicios profesionales como enlace municipal de atencion a victimas</t>
  </si>
  <si>
    <t>29-SGP L.I</t>
  </si>
  <si>
    <t>convenio auxiliares Bachilleres</t>
  </si>
  <si>
    <t>86-RP S.A</t>
  </si>
  <si>
    <t>86-S.A</t>
  </si>
  <si>
    <t>PRESTAR EL SERVICIO DE TRANSPORTE A TODO COSTO (COMBUSTIBLE Y CONDUCTOR) COMO APOYO EN LA OPERATIVIDAD DE LAS ACTIVIDADES DE PREVENCION Y ATENCION DE EMERGENCIAS Y/O DESASTRES EN EL MUNICIPIO DE TAURAMENA CASANARE.</t>
  </si>
  <si>
    <t>C.S</t>
  </si>
  <si>
    <t>29- sgp l.I- 46 SG L.I</t>
  </si>
  <si>
    <t>01-RP-86 R. S.P</t>
  </si>
  <si>
    <t>Servicios de Capacitacion sobre temas de violencia intrafamiliar, sustancias psicoactivas y vida saludable dirigida a los adolescentes de las Instituciones educativas del Municipio de Tauramena.</t>
  </si>
  <si>
    <t xml:space="preserve">10 dias </t>
  </si>
  <si>
    <t>46 SGP L.I - 86 S.P.A</t>
  </si>
  <si>
    <t>c.s</t>
  </si>
  <si>
    <t>4 meses</t>
  </si>
  <si>
    <t>Servicios profesionales de recoleccion de informacion, grabacion de audios y alimentacion de archivos y entrevistas radiales (sonoras) tanto para la pagina web del municipio como para las redes sociales de la administracion municipal en atencion a la solicitus de coberturas del ministerio de las Tic´s.</t>
  </si>
  <si>
    <t>CONSTRUCCIÓN, MEJORAMIENTO Y MANTENIMIENTO DE VÍAS TERCIARIAS, CAMINOS, PUENTES VEHICULARES Y PEATONALES, MUNICIPIO DE TAURAMENA.</t>
  </si>
  <si>
    <t>118- MARGEN DE COMERCIALIZACION SUPERAVIT</t>
  </si>
  <si>
    <t>Mantenimiento preventivo y correctivo de muebles de oficina de la administacion municipal de Tauramena Casanare.</t>
  </si>
  <si>
    <t>1 mes</t>
  </si>
  <si>
    <t>Servicio de vigilancia para las diferentes dependencias de la administracion  municipal.</t>
  </si>
  <si>
    <t>Servicios de apoyo a la gestion en los informes de los estados financieros de la Secretaría de Hacienda de la Administración Municipal ante la Super Financiera y Organizmos de Control</t>
  </si>
  <si>
    <t>6meses</t>
  </si>
  <si>
    <t>RP-01</t>
  </si>
  <si>
    <t>Adicional en valor y plazo al contrato de servicio No. 251 de 31 de diciembre de 2012, cuyo objeto es servicio de  vigilabncia para las diferentes dependencias de la administracion  municipal.</t>
  </si>
  <si>
    <t>especial</t>
  </si>
  <si>
    <t>28/05/2013</t>
  </si>
  <si>
    <t xml:space="preserve">Pautas en medios impresos departamentales y diseño elaboracion e impresión del periodico institucional E´chale Pa´lante </t>
  </si>
  <si>
    <t>2meses</t>
  </si>
  <si>
    <t>28/05/2014</t>
  </si>
  <si>
    <t xml:space="preserve">Realización documental Audiovisual del festival folclorico del Rodeo </t>
  </si>
  <si>
    <t xml:space="preserve">1 mes </t>
  </si>
  <si>
    <t>28/05/2015</t>
  </si>
  <si>
    <t xml:space="preserve">RESOLUCION </t>
  </si>
  <si>
    <t>16/05/2013</t>
  </si>
  <si>
    <t>SUMINISTRO DE COMBUSTIBLE (A.C.P.M. GASOLINA) CON DESTINO A LAS PLANTAS ELECTRICAS DE LAS INSTITUCIONES EDUCATIVAS.</t>
  </si>
  <si>
    <t>3 Meses</t>
  </si>
  <si>
    <t xml:space="preserve">Estudios de diagnostico para la adquisicion de camaras de seguridad para las cinco instituciones educativas del Municipio de tauramena. </t>
  </si>
  <si>
    <t xml:space="preserve">2 Meses </t>
  </si>
  <si>
    <t>CONSULT.</t>
  </si>
  <si>
    <t>27/05/2013</t>
  </si>
  <si>
    <t>Desarrollar procesos de formación artistica y cultural en el area urbana del Municipio de Tauramena.</t>
  </si>
  <si>
    <t xml:space="preserve">ATENCION INTEGRAL Y NUTRICIONAL A LA POBLACION EN CONDICION DE DISCAPACIDAD PARA EL MEJORAMIENTO DE LA CALIDAD DE VIDA </t>
  </si>
  <si>
    <t xml:space="preserve">contratacion de personal como apoyo a los programas de familias en accion </t>
  </si>
  <si>
    <t>Diseño y realización de campaña publicitaria, de comunicación organizacional para promover el buen rendimiento y desempeño de la administración municipal.</t>
  </si>
  <si>
    <t>Secretaria General</t>
  </si>
  <si>
    <t>ADQUISICION DE  INSUMOS AGRICOLAS NECESARIOS PARA LA PRODUCCIÓN DE MATERIAL VEGETAL EN  EL VIVERO EL TULIPAN    DE PROPIEDAD DEL  MUNICIPIO DE TAURAMENA</t>
  </si>
  <si>
    <t>DIAS</t>
  </si>
  <si>
    <t>MAYO - JUNIO</t>
  </si>
  <si>
    <t>16.500.000.00</t>
  </si>
  <si>
    <t>JUNIO</t>
  </si>
  <si>
    <t>Construcción  e instalación de puentes para protección de las estrellas de agua (Aguablanca -Tauramenera), señalización del sendero trayecto de la carretera hasta la meseta ubicada en la vereda Aguamaco del municipio de Tauramena</t>
  </si>
  <si>
    <t>MES</t>
  </si>
  <si>
    <t>OPTIMIZACIÓN Y OPERACIÓN DE LA INFRAESTRUCTURA DEL EQUIPAMIENTO PRODUCTIVO INSTALADO EN EL MUNICIPIO.</t>
  </si>
  <si>
    <t xml:space="preserve">01 - RECURSOS PROPIOS
47- SGP LIBRE DESTINACION SUPERAVIT
</t>
  </si>
  <si>
    <t xml:space="preserve">$74.133.168.00
$10,000,000.00
</t>
  </si>
  <si>
    <t xml:space="preserve">CONSTRUCCION DE UNA CASETA CON SISTEMA ELECTRICO PARA LA INSTALACION DE LAS PLANTAS ELECTRICAS, EN LA PLANTA DE BENEFICIO ANIMAL DEL MUNICIPIO DE TAURAMENA CASANARE.  </t>
  </si>
  <si>
    <t xml:space="preserve">86- RECURSOS PROPIOS SUPERAVIT
01 RP
</t>
  </si>
  <si>
    <t xml:space="preserve">$50.000.000.00
$671.680
</t>
  </si>
  <si>
    <t>OBRAS DE ADECUACION PLANTA DE YUCA MUNICIPIO DE TAURAMENA DEPARTAMENTO DE CASANARE.</t>
  </si>
  <si>
    <t>JUNIO - JULIO</t>
  </si>
  <si>
    <t>01 - RECURSOS PROPIOS</t>
  </si>
  <si>
    <t>$55.195.152.00</t>
  </si>
  <si>
    <t>Mejoramiento y mantenimiento del polideportivo municipal - construccion cancha cubierta</t>
  </si>
  <si>
    <t xml:space="preserve">LPMT-SI </t>
  </si>
  <si>
    <t>construccion Ampliacion redes electricas municipio de Tauramena</t>
  </si>
  <si>
    <t>KM</t>
  </si>
  <si>
    <t xml:space="preserve">115- SGR SALDOS NO EJECUTADOS 2012; 92 SGR </t>
  </si>
  <si>
    <t>LPMT - CD</t>
  </si>
  <si>
    <t xml:space="preserve">GL </t>
  </si>
  <si>
    <t>LPMT-SI- 2013</t>
  </si>
  <si>
    <t>135-CONVENIO 2537/2012-INVIAS</t>
  </si>
  <si>
    <t>CONSTRUCCIÓN, AMPLIACIÓN, ADECUACIÓN Y MEJORAMIENTO DE ACUEDUCTOS Y SISTEMAS DE POTABILIZACIÓN DE AGUAS</t>
  </si>
  <si>
    <t>SAMT
SAMC
SAMT</t>
  </si>
  <si>
    <t>CONSTRUCCIÓN, AMPLIACIÓN, ADECUACIÓN Y MEJORAMIENTO DE ALCANTARILLADOS(AGUAS NEGRAS Y PLUVIAL) Y SISTEMAS DE TRATAMIENTO DE AGUAS RESIDUALES.</t>
  </si>
  <si>
    <t>6
7</t>
  </si>
  <si>
    <t>118- MARGEN DE COMERCIALIZACION SUPERAVIT 32 - TRANSFERENCIA SECTOR ELECTRICO</t>
  </si>
  <si>
    <t>AMPLIACION DE REDES ELÉCTRICAS EN MEDIA Y BAJA TENCIÓN EN LA VEREDA CHAPARRAL SECTOR LAS PALMAS  MUNICIPIO DE TAURAMENA</t>
  </si>
  <si>
    <t>86- RECURSOS PROPIOS SUPERAVIT</t>
  </si>
  <si>
    <t>16.500.000</t>
  </si>
  <si>
    <t>CONSTRUCCION PARQUE EXTREMO</t>
  </si>
  <si>
    <t>92- SGR</t>
  </si>
  <si>
    <t>CONSTRUCCION PAVIMENTACION VIA DOBLE CALZADA DESDE CPF CUSIANA HASTA MUNICIPIO DE TAURAMENA</t>
  </si>
  <si>
    <t>118 y 136</t>
  </si>
  <si>
    <t>Perfeccionamiento de la función de gestión</t>
  </si>
  <si>
    <t>No</t>
  </si>
  <si>
    <t xml:space="preserve">Estudios de factivilidad o selección de ideas de proyectos </t>
  </si>
  <si>
    <t>Prestar servicios de apoyo a la gestion en actividades del programa de protección al consumidor en el municipio de Tauramena.</t>
  </si>
  <si>
    <t>5 meses y 15 dias</t>
  </si>
  <si>
    <t xml:space="preserve">sevicio de logistica necesario para apoyar el proceso  de elecciones atipicas de gobernador de casanare a realizarse el dia 16 de Junio del 2013 en el Municipio de Tauramena. </t>
  </si>
  <si>
    <t>Servicio de perifoneo en el area urbana y rural del municipio de tauramena como apoyo a la divulgación de actividades propias de la Secretaria de gobierno en materia de convivencia y seguridad ciudadana.</t>
  </si>
  <si>
    <t>01   R-P</t>
  </si>
  <si>
    <t>Servicios de emision de cuñas y clips informativos radiales de la Administracion Municipal, haciendo especial enfasis en resaltar las actividades y otros de convivencia y seguridad ciudadana.</t>
  </si>
  <si>
    <t>Adquisicion de bienes ( alimentos y utiles de aseo) con destino al apoyo de la poblacion dagnificada por desastres naturales en el municipio de tauramena.</t>
  </si>
  <si>
    <t>Adicional N° 1 en valor y plazo al contrato de servicios N° 228 de fecha 28 de Diciembre de 2012( Servicio de Mantenimiento correctivo y preventivo ( incluye suministro de repuestos) para el parque automotor de los organismos de seguridad que tiene como proposito  apoyar las acciones que estos adelantan en jurisdiccion del municipio de Tauramena.</t>
  </si>
  <si>
    <t>96 dias</t>
  </si>
  <si>
    <t xml:space="preserve">SERVICIO DE ESCOLTA (CONDUCTOR) CON EL FIN DE PREVENIR PERTURBACIONES A LA SEGURIDAD DEL SEÑOR ALCALDE Y GARANTIZAR LA GOBERNABILIDAD EN EL MUNICIPIO DE TAURAMENA. </t>
  </si>
  <si>
    <t>3 meses</t>
  </si>
  <si>
    <t>102 - C.O.S</t>
  </si>
  <si>
    <t>Interventoria tecnica, financiera y administrativa del contrato de obra publica que se genere de la licitacion publica N° 02 que tiene como objeto  Obras varias, alojamientos suboficiales, soldados y obras urbanismo zona ranche y cocina del batallon RAMON NONATO PEREZ N° 44 DE LA DESIMASEXTA BRIGADA del ejercito nacional que opera en el municipio de Tauramena Casanare.</t>
  </si>
  <si>
    <t>Adicional N° 1 al contrato N° 129 del 10 de octubre de 2012 cuyo objeto es prestar el servicio de transporte a todo costo ( combustible, conductor) como apoyo en la operatividad de las actividades de prevencion y atencion de emergencias y/ o desastres en el municipio de tauramena casanare.</t>
  </si>
  <si>
    <t xml:space="preserve">96 DIAS </t>
  </si>
  <si>
    <t>13..000.000</t>
  </si>
  <si>
    <t xml:space="preserve">MANTENIMEINTO  Y ADECUACION GENERAL A LAS INSTALACIONES FISICAS DE LA ESTACION DE POLICIA DE TAURAMENA </t>
  </si>
  <si>
    <t>C.SUM</t>
  </si>
  <si>
    <t xml:space="preserve">ADQUISICION DE ELEMENTOS DE PRUEBA Y DE INVESTIGACION CRIMINAL PARA LA POLICIA JUDICIAL E INTELIGENCIA (SIJIN) DEL MUNICIPIO DE TAURAMENA. </t>
  </si>
  <si>
    <t>SUMINISTRO DE EQUIPOS DE COMUNICAION Y ACCESORIOS PARA LA POLICIA NACIONAL DEL MUNICIPIO DE TAURAMENA.</t>
  </si>
  <si>
    <t xml:space="preserve">C.SUM </t>
  </si>
  <si>
    <t>SERVICIO DE APOYO PSICOLOGICO QUE TIENE COMO PROPOSITO LA ATENCION DE CASOS DE VIOLENCIA INTRAFAMILIAR IDENTIFICADOS ATRAVEZ DE LA COMISARIA DE FAMILIA DEL MUNICIPIO DE TAURAMENA.</t>
  </si>
  <si>
    <t>SERVICIO DEL AREA DE TRABAJO SOCIAL QUE TIENE COMO PROPOSITO EL SEGUIMIENTO DE CASOS DE VIOLENCIA INTRAFAMILIAR Y RESTABLECIMIENTO DE DERECHOS IDENTIFICADOS ATRAVEZ DE LA COMISARIA DE FAMILIA DEL MUNICIPIO DE TAURAMENA.</t>
  </si>
  <si>
    <t>ADQUISICION DE ELEMENTOS  NECESARIOS PARA LA POLICI A DEL MUNICIOPIO DE TAURAMENA .</t>
  </si>
  <si>
    <t>55.500.000</t>
  </si>
  <si>
    <t>988.730.000</t>
  </si>
  <si>
    <t>Consultoria para formulacion e implementacion de la estrategia de prevencion de factores de riesgo de violencia social (VIF,Delincuencia juvenil y consumo de SPA) y realizacion de campañas de comunicación y convivencia ciudadana.</t>
  </si>
  <si>
    <t>DIANA CAROLINA NIÑO ALFONSO</t>
  </si>
  <si>
    <t>Prestar  servicios técnicos de apoyo al proceso de Gestión de Recursos Financieros en la Secretaria de Hacienda mulnicipal para la elaboración y presentación de informes de carácter permanente a los diferentes entes de control</t>
  </si>
  <si>
    <t>Mes</t>
  </si>
  <si>
    <t xml:space="preserve">5 meses </t>
  </si>
  <si>
    <t>LIBARDO PERILLA VALLEJO</t>
  </si>
  <si>
    <t xml:space="preserve">ADQUISICION DE LA LICENCIA PARA EL USO DEL MODULO PIMISYS RETEINCO Y PIMISYS AGENTE RETEINCO PARA GARANTIZAR EL NORMAL FUNCIONAMIENTO DE LA ADMINISTRACION MUNICIPAL EN EL REGISTRO DE SUS OPERACIONES ADMINISTRATIVAS Y FINANCIERAS. </t>
  </si>
  <si>
    <t>6-7</t>
  </si>
  <si>
    <t>11 meses</t>
  </si>
  <si>
    <t>19-06-2013</t>
  </si>
  <si>
    <t>Prestación de Servicios Profesionales de un Abogado Titulado, para apoyar el proceso de Cobro Persuasivo, Cobro Coactivo y Fiscalización en el Area de Rentas  de la Secretaría de Hacienda</t>
  </si>
  <si>
    <t>Prestación de Servicios Profesionales de un Contador Público Titulado, para apoyar en la parte financiera el proceso de Cobro Persuasivo, Cobro Coactivo y Fiscalización en el Area de Rentas  de la Secretaría de Hacienda</t>
  </si>
  <si>
    <t>Prestación de Servicios Profesionales para la actualización del Marco Fiscal de Mediano Plazo del Municipio de Tauramena, en cumplimiento de lo dispuesto en el artículo 5 de la Ley 819 de 2003</t>
  </si>
  <si>
    <t>SOPORTE TECNICO, ADECUACION Y ASEGURAMIENTO DE LA PLATAFORMA PARA LA PUESTA EN MARCHA DE ALGUNOS SERVICIOS DE LOS APLICATIVOS PIMISYS EN LINEA</t>
  </si>
  <si>
    <t>Global</t>
  </si>
  <si>
    <t>recopilar informacion y establecer base de datos sobre la implementacion y actualizacion del observatorio de convivencia, seguridad ciudadana y derechos humanos del Municipio de Tauramena.</t>
  </si>
  <si>
    <t>Servicio de instituciones públicas</t>
  </si>
  <si>
    <t>405,000,000,00</t>
  </si>
  <si>
    <t>Procedimientos o serivicios administrativos</t>
  </si>
  <si>
    <t>40,000,000,00</t>
  </si>
  <si>
    <t>Servicios de planificación Nacional</t>
  </si>
  <si>
    <t>113- SISTEMA GENERAL REGALIAS FTO</t>
  </si>
  <si>
    <t>SERVICIOS PROFESIONALES PARA LA SUPERVISION TECNICA A LA EJECUCION DEL CONTRATO DE SERVICIO DE TRANSPORTE ESCOLAR.</t>
  </si>
  <si>
    <t>mes</t>
  </si>
  <si>
    <t>24/06/2013</t>
  </si>
  <si>
    <t>21/06/2013</t>
  </si>
  <si>
    <t xml:space="preserve">DESARROLLAR UN PROGAMA DE MATERNIDAD SEGURA </t>
  </si>
  <si>
    <t>SERVICIOS PROFESIONALES PARA APOYAR EL CONTROL DE BROTES Y EPIDEMIAS A TRAVES DE LA IDENTIFICACION, CONTROL Y SEGUIMIENTO A LOS FACTORES DE RIESGO PARA LA SALUD PUBLICA MUNICIPAL .</t>
  </si>
  <si>
    <t>ACTUALIZACION Y MANTENIMIENTO DE LOS DIFERENTES SISTEMAS DE VIGILANCIA EPIDEMIOLOGICA Y BDUA DEL MUNICIPIO  DURANTE 2013.</t>
  </si>
  <si>
    <t>24/04/2013</t>
  </si>
  <si>
    <t>DESARRROLLO DE PROGRAMAS DE FORMACION, PRACTICA DEPORTIVA Y SANO ESPARCIMIENTO, QUE CONLLEVEN A LA TRANSFORMACION DE ESTILOS DE VIDA SALUDABLES DIRIGIDOS A LA FORMACION INTEGRAL DE NIÑOS Y NIÑAS Y ADOLESCENTES, JOVENES Y ADULTOS DEL MUNICIPIO.</t>
  </si>
  <si>
    <t>380,000,000,00</t>
  </si>
  <si>
    <t xml:space="preserve">DESARROLLAR ACTIVIDADES DE PROMOCION PLURICULTURAL DIRIGIDAS A LA NIÑEZ Y ADOLESCENCIA DEL MUNICIPIO DE TAURAMENA, MEDIANTE ESTRATEGIA CINE AL PARQUE </t>
  </si>
  <si>
    <t>Desarrollar actividades de formación y promoción pluricultural dirigidas a la niñez y adolescencia del municipio de Tauramena.</t>
  </si>
  <si>
    <t>SUMINISTRO DE RACCIONES ALIMENTICIAS DE CAMPAÑA PARA APOYAR ACCIONES QUE BUSCAN EL MEJORAMIENTO DE LOS INDICES DE SEGURIDAD CIUDADANA ADELANTADAS POR LOS ORGANISMOS DE SEGURIDAD (POLICIA NACIONAL EN EL MUNICIPIO DE TAURAMENA.)</t>
  </si>
  <si>
    <t>Servicios de capacitacion de resolucion de conflictos, actualicion de legislacion tributaria, contable, presupuestal, analisis financiero y autocad para los empleados de la administracion municipal.</t>
  </si>
  <si>
    <t>Servicios de capacitacion sobre actualizacion en gestion documental ley 594 de 2000</t>
  </si>
  <si>
    <t>Und</t>
  </si>
  <si>
    <t>8 DIAS</t>
  </si>
  <si>
    <t>CMC</t>
  </si>
  <si>
    <t>SERVICO DE INTERNET DE CANAL DEDICADO 10 Mbps a traves  FIBRA OPTICA PARA LA sede del palacio municipal de la alcaldia Municipal de Tauramena.</t>
  </si>
  <si>
    <t>GLOBAL</t>
  </si>
  <si>
    <t>12 mes</t>
  </si>
  <si>
    <t>Prestacion de servicio profesionales en el proceso de depuracion de los estados de cuenta presentados a la fecha por los fondo de pensiones y asi dar cumplimiento a lo exigido en el Artículo 1 de la resolucion 3818 de 2012 del Ministerio de Hacienda y Credito Publico.</t>
  </si>
  <si>
    <t>20/06/2013</t>
  </si>
  <si>
    <t>CONTRATO DE OBRA PARA LLEVAR A CABO LA REABILITACION DEL CAMINO DE HERRADURA DESDE LA VEREDA CABAÑAS HASTA LA BOCA TOMA DEL MACROACUEDUCTO RIO CAJA</t>
  </si>
  <si>
    <t xml:space="preserve">SAMT
</t>
  </si>
  <si>
    <t xml:space="preserve">CONVENIO SOLIDARIO ENTRE EL MUNICIPIO DE TAURAMENA Y LA JUNTA DE ACCION COMUNAL DE LA VEREDA SAN JOSE, PARA LLEVAR A CABO EL MEJORAMIENTO Y RECONTRUCCION DE LOS CAMINOS DE HERRADURA </t>
  </si>
  <si>
    <t xml:space="preserve">CONVENIO SOLIDARIO ENTRE EL MUNICIPIO DE TAURAMENA Y LA JUNTA DE ACCION COMUNAL DE LA VEREDA LAGUNITAS, PARA LLEVAR A CABO EL MEJORAMIENTO Y RECONTRUCCION DE LOS CAMINOS DE HERRADURA </t>
  </si>
  <si>
    <t>CONTRATO DE OBRA PARA LLEVAR A CABO EL MEJORAMIENTO Y RECONSTRUCCION DE LOS CAMINOS DE HERRADURA DE LA VEREDA AGUAMACO DEL MUNICIPIO DE TAURAMENA.</t>
  </si>
  <si>
    <t xml:space="preserve">CONVENIO SOLIDARIO ENTRE EL MUNICIPIO DE TAURAMENA Y LA JUNTA DE ACCION COMUNAL DE LA VEREDA MONSERRATE ALTO, PARA LLEVAR A CABO EL MEJORAMIENTO Y RECONTRUCCION DE LOS CAMINOS DE HERRADURA </t>
  </si>
  <si>
    <t xml:space="preserve">CONVENIO SOLIDARIO ENTRE EL MUNICIPIO DE TAURAMENA Y LA JUNTA DE ACCION COMUNAL DE LA VEREDA MONSERRATE LA VEGA, PARA LLEVAR A CABO EL MEJORAMIENTO Y RECONTRUCCION DE LOS CAMINOS DE HERRADURA </t>
  </si>
  <si>
    <t>MANTENIMIENTO Y MEJORAMIENTO DE LA RED TERCIARIA, MUNICIPIO DE TAURAMENA, DEPARTAMENTO DE CASANARE</t>
  </si>
  <si>
    <t>94- FAEP SUPERAVIT</t>
  </si>
  <si>
    <t>24/05/2013</t>
  </si>
  <si>
    <t>93- EXTRACCION DE MATERIALES SUPERAVIT.</t>
  </si>
  <si>
    <t>89- RENDIMIENTOS FAEP.</t>
  </si>
  <si>
    <t>110- RENDIMIENTOS MARGEN DE COMERCIALIZACION.</t>
  </si>
  <si>
    <t>28/05/2012</t>
  </si>
  <si>
    <t>OBRAS PARA EL  MEJORAMIENTO Y PROTECCION DE LOS ACUEDUCTOS DE LAS VEREDAS MONSERRATE LA VEGA, GUAFAL DEL CAJA Y EL ZAMBO, DEL MUNICIPIO DE TAURAMENA</t>
  </si>
  <si>
    <t>SAMT-SI</t>
  </si>
  <si>
    <t xml:space="preserve">
SAMC
SAMT</t>
  </si>
  <si>
    <t>CONSTRUCCION DE ALCANTARILLADO SANITARIO Y AMPLIACION DE LA RED DE ACUEDUCTO DE LA URBANIZACION LA UNIDAD DEL MUNICIPIO DE TAURAMENA</t>
  </si>
  <si>
    <t>CONSTRUCCION DE ALCANTARILLADO SANITARIO, PLUVIAL Y SISTEMA DE ACUEDUCTO PARA EL PROYECTO DE VIVIENDA DE INTERES SOCIAL NUCLEADA EN EL CENTRO POBLADO DE PASO CUSIANA MUNICIPIO DE TAURAMENA</t>
  </si>
  <si>
    <t>SUMINISTRO DE MATERIALES ELECTRICOS CON DESTINO A LA SUSTITUCION DE ACOMETIDAS PARCIALES DE LA INSTITUCION EDUCATIVA EL CUSIANA DEL MUNICIPIO DE TAURAMENA</t>
  </si>
  <si>
    <t>SAMC-SI</t>
  </si>
  <si>
    <t>118- MARGEN DE COMERCILIAZACION SUPERAVIT</t>
  </si>
  <si>
    <t>CONSTRUCCIÓN, AMPLIACIÓN, ADECUACIÓN Y MANTENIMIENTO DE INSTITUCIONES EDUCATIVAS OFICIALES .</t>
  </si>
  <si>
    <t>REALIZAR LAS ACTIVIDADES DE OPTIMIZACION Y MANTENIMIENTO HIDRAULICO DE LA INFRAESTRUCTURA EXISTENTE DEL ALCANTARILLADO PLUVIAL, CON EL FIN DE REDUCIR EL RIESGO DE INUNDACIONES EN VIAS Y VIVIENDAS DEL AREA URBANA;  EMBELLECIMIENTO DEL CASCO URBANO, MEDIANTE LA PODA Y RETIRO DE SOBRANTES DE ARBOLES Y CESPED EN PARQUES Y/O ZONAS VERDES Y LA RECOLECCION DE RESIDUOS INSERVIBLES Y ESCOMBROS EN EL AREA URBANA DEL MUNICIPIO  DE TAURAMENA.</t>
  </si>
  <si>
    <t>CONSTRUCCION Y AMPLIACION REDES SERVICIO ENERGIA ELECTRICA FASE I, MUNICIPIO DE TAURAMENA CASANARE, ORINOQUIA</t>
  </si>
  <si>
    <t>CMMT-SI</t>
  </si>
  <si>
    <t>115- SGR SALDOS NO EJECUTADOS ASIG. DIRECT.2012</t>
  </si>
  <si>
    <t>LPMT-SI</t>
  </si>
  <si>
    <t>INTERVENTORIA TECNICA A LA CONSTRUCCION Y AMPLIACION REDES SERVICIO DE ENERGIA ELECTRICA FASE III, MUNICIPIO DE TAURAMENA CASANARE, ORINOQUIA</t>
  </si>
  <si>
    <t>MCMT-SI</t>
  </si>
  <si>
    <t>CONSTRUCCIÓN, AMPLIACIÓN Y MEJORAMIENTO DE REDES, SISTEMAS ELÉCTRICOS Y ALUMBRADO PÚBLICO MUNICIPIO DE TAURAMENA.</t>
  </si>
  <si>
    <t>Proceso de concesión de la Planta de Beneficio animal de Tauramena, Casanare.</t>
  </si>
  <si>
    <t>SAMT-SDE</t>
  </si>
  <si>
    <t>86-RECURSOS PROPIOS SUPERAVIT</t>
  </si>
  <si>
    <t>$39.000.000.00</t>
  </si>
  <si>
    <t>$39.000.000.01</t>
  </si>
  <si>
    <t>PRESTACION DE SERVICIOS PARA LA ORGANIZACIÓN Y EJECUCION DE LA CELEBRACION DE CUMPLEAÑOS Y HOMENAJE POR ANTIGÜEDAD LABORAL A LOS FUNCIONARIOS DE LA ADMINISTRACION MUNICIPAL EN CUMPLIMIENTO DEL PROGRAMA DE BIENESTAR SOCIAL</t>
  </si>
  <si>
    <t>Prestación de servicios profesionales para asesoría jurídica en la etapa precontractual de los procesos de selección adelantados por las secretaria de desarrollo social y desarrollo económico del municipio de Tauramena.</t>
  </si>
  <si>
    <t xml:space="preserve">Prestar servicios profesionales de asesoria tecnica, financiera y administrativa, en la etapa precontractual correspondiente a los proyectos de los sectores industrial y agropecuario de la secretaria de Desarrollo Economico del municipio </t>
  </si>
  <si>
    <t>4 MESes</t>
  </si>
  <si>
    <t>ASISTENCIA TECNICA A LOS PROCESOS PRECONTRACTUALES EN LA SECRETARIA DE INFRAESTRUCTURA Y LA SUPERVISION EN LA EJECUCION DE LOS PROYECTOS DE INFRAESTRUCTURA FISICA DEL MUNICIPIO DE TAURAMENA</t>
  </si>
  <si>
    <t>SERVICIOS DE APOYO A  LA GESTION PUBLICA EN PRENSA  Y COMUNICACION DE LAS ACTIVIDADES DE LA ADMINISTRACION MUNICIPAL EN MATERIA DE CAMPAÑAS, EVENTOS, PROGRAMAS Y SOCIALIZACIONES DE ACTIVIDADES DIARIAS DE INFORMACION A LA COMUNIDAD DE TAURAMENA.</t>
  </si>
  <si>
    <t>SERVICIOS DE APOYO A LA GESTION PUBLICA EN EL DESARROLLO DE LOS PROCEDIMIENTOS Y ACTIVIDADES INHERENTES A LA SATISFACCION DEL USUARIO EN LA OFICINA DE ATENCION AL USUARIO DE LA ADMINISTRACION MUNICIPAL.</t>
  </si>
  <si>
    <t>4 mes</t>
  </si>
  <si>
    <t>55,000,000,00</t>
  </si>
  <si>
    <t>SUMINISTRO DE AIRES ACONDICIONADOS E INSTALACION DE LOS MISMOS CON CAPACIDAD DE INFRIAMIENTO DE 18.000 BTU. CONSUMO DE (W) 1800 VOLTAJE 220 V, FRIO TIPO CHORRO, MODO SLEEP Y GARANTIA DE UN AÑO</t>
  </si>
  <si>
    <t>CALLE 5 No 14-34</t>
  </si>
  <si>
    <t xml:space="preserve">MISION Y VISION: </t>
  </si>
  <si>
    <t>INFORMACION DE CONTACTO:</t>
  </si>
  <si>
    <t>LIMITE DE CONTRATACIÓN MENOR CUANTIA:</t>
  </si>
  <si>
    <t>LIMITE DE CONTRATACION MINIMA CUANTIA:</t>
  </si>
  <si>
    <t>VALOR TOTAL DEL PLAN ANUAL DE ADQUISICION:</t>
  </si>
  <si>
    <t>FECHA DE ULTIMA ACTUALIZACION DEL PLAN ANUAL DE ADQUISICION:</t>
  </si>
  <si>
    <t xml:space="preserve">NOMBRE:         </t>
  </si>
  <si>
    <t xml:space="preserve">DIRECCION:     </t>
  </si>
  <si>
    <t xml:space="preserve">TELÉFONO:      </t>
  </si>
  <si>
    <t>6247410 - 6247113</t>
  </si>
  <si>
    <t xml:space="preserve">PAGINA WEB: </t>
  </si>
  <si>
    <t>www.tauramena-casanare.gov.co</t>
  </si>
  <si>
    <r>
      <t xml:space="preserve">FRANCISCO MELO ESPITIA
</t>
    </r>
    <r>
      <rPr>
        <sz val="14"/>
        <color indexed="8"/>
        <rFont val="Calibri"/>
        <family val="2"/>
      </rPr>
      <t>SECRETARIA GENERAL ALCALDÍA MUNICIPALD E TAURAMENA 
TELEFONO: 6247113 EXT: 109-107
ADMINISTRADOR DEL PLAN ANUAL DE ADQUISION DE BIENES
framel1025@gmail.com</t>
    </r>
  </si>
  <si>
    <t>PLAN ANUAL DE ADQUISICIÓN DE BIENES, SERVICIOS Y OBRA PÚBLICA 2013</t>
  </si>
  <si>
    <t>ASITENCIA TECNICA A LOS PROCESO PRECONTRACTUALES EN EL SECTOR ELECTRICO Y LA SUPERVISION EN LA EJECUCION DE LOS PROYECTOS DE INFRAESTRUCTURA ELECTRICA DEL MUNICIPIO DE TAURAMENA.</t>
  </si>
  <si>
    <t>SERVICIOS PROFESIONALES DE ASESORAMIENTO Y ACOMPAÑAMIENTO EN PROCESOS LABORALES, DISCIPLINARIOS Y ADMINISTRATIVOS  QUE SE ADELANTEN EN LA ADMINSITRACION MUNICIPAL.</t>
  </si>
  <si>
    <t xml:space="preserve">Puesta en marcha de la alianza para la ampliación del área de producción de piña gold en el municipio de Tauramena Casanare </t>
  </si>
  <si>
    <t xml:space="preserve">Realizar el avaluó comercial de la Planta de Beneficio Animal del municipio de Tauramena. </t>
  </si>
  <si>
    <t xml:space="preserve">contrato </t>
  </si>
  <si>
    <t>Convenio interadministrativo de cooperación para  fortalecer la cadena cárnica en las fases de transformación y comercialización de carne proveniente  de las especies bovina, bufalina y porcina, en la planta de beneficio animal de Tauramena departamento de Casanare</t>
  </si>
  <si>
    <t>SERVICIOS PERSONALES DE APOYO PARA EL DILIGENCIAMIENTO Y REMISION DE INFORMACION POR PARTE DE LA COMISARIA DE FAMILIA DEL REGISTRO UNICO DE NIÑOS, NIÑAS Y ADOLESCENTES CON DERECHOS VULNERADOS AMENAZADOS O INOBSERVADOS; AL CENTRO ZONAL DEL ICBF VILLANUEVA, LOS PRIMEROS 5 DIAS DE CADA MES</t>
  </si>
  <si>
    <t xml:space="preserve">5 MESES </t>
  </si>
  <si>
    <t>SERVICIO INMEDIATO DE ALOJAMIENTO Y MANUTENCION EN HOGARES DE PASO COMO MEDIDAS DE PROTECCION DENTRO  DE LOS PROCESOS ADMINISTRATIVOS DE RESTABLECIMIENTO DE DERECHO DE LOS NIÑAS,NIÑOS Y ADOLESCENTES DE 10 AÑOS A 14 AÑOS DEL MUNICIPIO DE TAURAMENA.</t>
  </si>
  <si>
    <t>SERVICIO INMEDIATO DE ALOJAMIENTO Y MANUTENCION EN HOGARES DE PASO COMO MEDIDAS DE PROTECCION DENTRO  DE LOS PROCESOS ADMINISTRATIVOS DE RESTABLECIMIENTO DE DERECHO DE LOS NIÑAS,NIÑOS Y ADOLESCENTES DE 0 AÑOS A 9 AÑOS DEL MUNICIPIO DE TAURAMENA.</t>
  </si>
  <si>
    <t>45 DIAS</t>
  </si>
  <si>
    <t>86- 46</t>
  </si>
  <si>
    <t>REALIZAR CAMPAÑAS  PREVENTIVAS Y EDUCATIVAS SOBRE ACCIDENTALIDAD  Y MOVILIDAD VIAL EN EL MUNICIPIO DE TAURAMENA.</t>
  </si>
  <si>
    <t>PRESTAR APOYO ADMINISTRATIVO A LA ASOCIACION COMUNAL DE JUNTAS DEL MUNICIPIO DE TAURAMENA, ORGANISMOS DE PARTICIPACION CIUDADANA EN EL MUNICIPIO DE TAURAMENA.</t>
  </si>
  <si>
    <t>ADQUISICION DE MATERIAL DE APOYO PARA FORTALECER EL DESARROLLO Y DESEMPEÑO DE LA ASOCIACION COMUNAL DE JUNTAS DEL MUNICIPIO DE TAURAMENA (ASOJUNTAS)</t>
  </si>
  <si>
    <t>SERVICIOS DE CAPACITACION SOBRE FORMULACION DE PROYECTOS DIRIGIDOS A LAS JUNTAS DE ACCION COMUNAL DEL AREA URBANA Y RURAL DEL MUNICIPIO DE TAURAMENA</t>
  </si>
  <si>
    <t>SERVICOS DE CAPACITACION EN ACTUALIZACION, NORMATIVIDAD , CONFORMACION Y CREACION COMITÉ LABORAL Y COMISIONES EMPRESARIALES DE LAS JUNTAS DE ACCION COMUNAL DEL AREA URBANA Y RURAL DEL MUNICIPIO DE  TAURAMENA.</t>
  </si>
  <si>
    <t>DESARROLLAR UNA ESTRATEGIA PARA LA ATENCION PRIMARIA EN SALUD PARA LA NIÑEZ Y LA PRIMERA INFANCIA.</t>
  </si>
  <si>
    <t>SUPERVISIÓN, SEGUIMIENTO Y MONITOREO A LAS ACTIVIDADES DE PROMOCION DE LA SALUD Y PREVENCION DE LA ENFERMEDAD CONTENIDAS EN EL PLAN DE INTERVENCIONES COLECTIVAS (PIC) DIRIGIDAS A DISMINUIR LA ORBIMORTALIDAD GENERAL EN EL MUNICIPIO DE TAURAMENA.</t>
  </si>
  <si>
    <t>C S</t>
  </si>
  <si>
    <t>Recolección, transporte y disposición final de llantas usadas, para reducir los criaderos del mosquito transmisor de dengue en el municipio de tauramena.</t>
  </si>
  <si>
    <t>DESARROLLAR UNA ESTRATEGIA PARA LA ATENCION PRIMARIA ENFOCADA A  SALUD  DE LOS ADOLESCENTES Y LA FAMIIA.</t>
  </si>
  <si>
    <t>17/07/2013</t>
  </si>
  <si>
    <t>SERVICIOS PROFESIONALES DE UN ABOGADO PARA ASESORAR Y REPRESENTAR JUDICIALMENTE, EXTRAJUDICIALMENTE  Y ADMINISTRATIVAMENTE AL MUNICIPIO EN LOS PROCESOS Y ACTUACIONES EN LOS CUALES SEA PARTE.</t>
  </si>
  <si>
    <t>18/07/2013</t>
  </si>
  <si>
    <t>SUMINISTRO DE COMBUSTIBLE PARA VEHICULOS DE PROPIEDAD DEL MUNICIPIO</t>
  </si>
  <si>
    <t>Formacion y capaciacion sobre programas de Sistemas de Gestion MECI-NTCGP1000</t>
  </si>
  <si>
    <t>2 MES</t>
  </si>
  <si>
    <t xml:space="preserve">Compra de bovinos hembras y machos  para el mejoramiento de la raza del ganado llevandolo hacia una linea doble proposito (carne y leche) </t>
  </si>
  <si>
    <t>Contrato de compraventa</t>
  </si>
  <si>
    <t xml:space="preserve">31 - VENTA DE ACTIVOS
86- RECURSOS PROPIOS SUPERAVIT
</t>
  </si>
  <si>
    <t>Servicios Profesionales para realizar  la consolidación de la información de vigencias anteriores de los agentes retenedores del Impuesto de Industria y comercio con el fin de fortalecer el proceso de fiscalizacion tributaria</t>
  </si>
  <si>
    <t>Contratacion de un profesional   Especializado para la Asesoría en las etapas de Fiscalizacion y Cobro coactivo de Expedientes Tributarios</t>
  </si>
  <si>
    <t>Contratacion de la elaboración de material  pedagogico para  sensibilizacion de contribuyentes para el logro del incremento del recaudo de las rentas propias del municipio</t>
  </si>
  <si>
    <t xml:space="preserve">LIBARDO PERILLA VALLEJO </t>
  </si>
  <si>
    <t>OBRAS DE MEJORAMIENTO DE LA GRANJA "LA PALMAREÑA" UBICADA EN LA VEREDA ACEITE ALTO, DEL MUNICIPIO DE TAURAMENA CASANARE</t>
  </si>
  <si>
    <t xml:space="preserve">01 -RP
</t>
  </si>
  <si>
    <t xml:space="preserve">Suministro de implementos varios con el fin de fortalecer y apoyar el programa del adulto mayor en el municipio de Tauramena. </t>
  </si>
  <si>
    <t>150.000.000</t>
  </si>
  <si>
    <t>29 /07/2013</t>
  </si>
  <si>
    <t>29/07/2013</t>
  </si>
  <si>
    <t xml:space="preserve">SERVICIO DE TRANSPORTE A TODO COSTO COMO APOYO A LAS COMPETENCIAS DE COMISARIA DE FAMILIA AL SISTEMA DE RESPONSABILIDAD PENAL PARA NIÑOS, NIÑAS Y ADOLESCENTES, CASOS DE REESTABLECIMIENTO DE DERECHOS </t>
  </si>
  <si>
    <t>CONSTRUCCION ESTRUCTURA DE CUBIERTA, CUBIERTA Y GRADERIAS PARA LA CANCHA MULTIPLE ALTERNA DEL POLIDEPORTIVO DEL MUNICIPIO DE TAURAMENA</t>
  </si>
  <si>
    <t>LICITACION</t>
  </si>
  <si>
    <t>CONVENIO ECOPETROL DE COLABORACIÒN ECOPETROL/MUN. DE TAURAMENA 5211745</t>
  </si>
  <si>
    <t>SUMINISTRO DE PASAJES AEREOS PARA EL DESPLAZAMIENTO DEL SEÑOR ALCALDE Y LOS FUNCIONARIOS DE LA ADMINISTRACIÓN MUNICIPAL EN CUMPLIMIENTO DE SUS FUNCIONES</t>
  </si>
  <si>
    <t>30/07/2013</t>
  </si>
  <si>
    <t>PRESTACIÓN DE SERVICIOS PROFESIONALES PARA LA IMPLEMENTACIÓN DE LA POLÍTICA DE RACIONALIZACIÓN DE TRÁMITES Y SERVICIOS EN LA ALCALDIA MUNICIPAL DE TAURAMENA</t>
  </si>
  <si>
    <t>Convenio interadministrativo entre el Instituto para el Deporte y la Recreacion de Tauramena INDERTA y la Alcaldia Muicipal para el Desarrollo de actividades ludico recreativas Digiridas a Funcionarios de la Administracion Municipal en desarrollo del Programa de Bienestar Social.</t>
  </si>
  <si>
    <t>Realizacion del plan de informacion y comunicación para lideres y comunidad en general, con el fin de socializar balance de gestion hasta el primer semetres del año 2013.</t>
  </si>
  <si>
    <t>OPTIMIZACION Y PUESTA EN MARCHA DE LOS SISTEMAS DE POTABILIZACION DE AGUA DE LAS VEREDAS CARUPANA, TUNUPE, COROCITO Y EL COLEGIO EL CRIEET DEL MUNICIPIO DE TAURAMENA CASANARE</t>
  </si>
  <si>
    <t>ADECUACION DE LAS INSTALACIONES HIDRAULICAS Y ELECTRICAS DEL CENTRO EDUCATIVO PASO CUSIANA</t>
  </si>
  <si>
    <t xml:space="preserve">RECOLECCION DE ESCRETAS DE LOS TANQUES SEPTICOS Y LIMPIEZA DE LA RED ALCANTARILLADO SANITARIO DEL CENTRO EDUCATIVO CRIEET DEL MUNICIPIO DE TAURAMENA </t>
  </si>
  <si>
    <t>92- REGALIAS PETROLERAS SUPERAVIT</t>
  </si>
  <si>
    <t>SERVICIOS DE APOYO ADMINISTRATIVO  PARA EL SEGUIMIENTO  Y EJECUCION DEL PLAN INTEGRAL DE CONVIVENCIA Y SEGURIDAD EN EL MUNICIPIO DE TAURAMENA.</t>
  </si>
  <si>
    <t>INSTALACIÓN DE CAMARAS CON IMPLEMENTACIÓN DE CENTRO DE CONTROL COMO HERRAMIENTA FUNDAMENTAL PARA GARANTIZAR LA SEGURIDAD CIUDADANA EN EL MUNICIPIO DE TAURAMENA.</t>
  </si>
  <si>
    <t>TALLERES TEORICIO  PRACTICO PARA PREVENCION Y CAPACITACION PARA POSIBLES EVENTOS COMO EMERGENCIA DE INCENDIOS FORESTALES, INUNDACIONES Y APLICACIÓN DE PRIMEROS AUXILIOS DIRIGIDO  A LA COMUNIDAD URBANA Y RURAL DEL MUNICIPIO DE TAURAMENA.</t>
  </si>
  <si>
    <t xml:space="preserve">DOTACION DE UNIFORMES INSTITUCIONALES PARA LA DEFENSA CIVILY CRUZ ROJA COMO FORTALECIMIENTO A  ORGANISMOS DE SOCORRO. </t>
  </si>
  <si>
    <t>AQUISICION DE ELEMENTOS BASICOS PARA SER UTILIZADOS EN EMERGENCIAS PRIMARIAS, EN EVENTOS COMO CALAMIDADES DESASTRES QUE SE PUEDEN PRESENTAR EN EL MUNICIPIO DE TAURAMENA.</t>
  </si>
  <si>
    <t>CAPACITACIÓN PARA FORTALECIMIENTO DE JUECEZ DE PAZ Y RECONSIDERACIÓN DEL MUNICIPIO DE TAURAMENA</t>
  </si>
  <si>
    <t>SERVICIO DE APOYO PSICOLOGICO CON ENFOQUE CLINICIO, QUE TIENE COMO PROPOSITO REALIZAR INTERVENCION CLINICA EN CASOS DE VIOLENCIA INTRAFAMILIAR, ABUSO SEXUAL,RESPONSABILIDAD PENAL PARA ADOLESCENTES Y PERSONAS EN SITUACION DE CONSUMO DE SUSTANCIAS PSICOACTIVAS, IDENTIFICADOS A TRAVEZ DE LA COMISARIA DE FAMILIA DEL MUNICIPIO DE TAURAMENA</t>
  </si>
  <si>
    <t>SERVICIO DE APOYO PSICOLOGICO QUE TIENE COMO PROPOSITO LA ATENCION Y SEGUIMIENTO DE CASOS DE VIOLENCIA INTRAFAMILIAR, ABUSO SEXUAL, RESPONSABILIDAD PENAL PARA ADOLESCENTES Y TRABAJADORES, IDENTIFICADOS A TRAVEZ DE LA COMISARIA DE FAMILIA DEL MUNICIPIO  DE TAURAMENA</t>
  </si>
  <si>
    <t>SERVICIO DEL AREA DE TRABAJO SOCIAL CON ENFOQUE DE ATENCION, QUE TIENE COMO PROPOSITO LA ATENCION DE CASOS DE VIOLENCIA INTRAFAMILIAR, ABUSO SEXUAL, RESTABLECIMIENTO DE DERECHOS IDENTIFICADOS A TRAVEZ DE LA COMISARIA DE FAMILIA DEL MUNICIPIO DE TAURAMENA.</t>
  </si>
  <si>
    <t>SERVICIOS PROFESIONALES DE APOYO JURIDICO PARA DESCONGESTIONAR EL DESPACHO EN LOS CASOS IDENTIFICADOS A TRAVEZ DE LA COMISARIA DE FAMILIA EN EL PROCESO DE ATENCION INTEGRAL A LA FAMILIA, NIÑOS NIÑAS Y ADOLESCENTES DEL MUNICIPIO DE TAURAMENA.</t>
  </si>
  <si>
    <t>SERVICIOS DE APOYO A LA GESTION EN ACTIVIADES INHERENTES A LA SECRETARIA DE GOBIERNO EN TEMAS RELACIONADO COMO  ELABORACION, REVISION, Y VERIFICACION DE DOCUMENTOS.</t>
  </si>
  <si>
    <t>PRESTAR SERVICIO PROFESIONALES COMO APOYO AL SOPORTE EN LOS SISTEMAS DE INFORMACION, MANTENIMIETNO DE LA INFRAESTRUCTURA  DE LA RED Y EQUIPOS Y DEMAS ACTIVIDADES PROPÍAS DE LA OFICINA DE SISTEMAS DE LA ALCALDIA MUNICIPAL DE TAURAMENA</t>
  </si>
  <si>
    <t>SERVICIOS DE APOYO A LA GESTION PARA ACOMPAÑAMIENTO Y ASESORIA JURIDICA EN LA ETAPA PRECONTRACTUAL DE LOS PROCESOS DE SELECCIÓN QUE ADELANTE LA SECRETARIA GENERAL DE LA ALCALDIA MUNICIPAL DE TAURAMENA CASANARE.</t>
  </si>
  <si>
    <t>SERVICIOS DE APOYO A LA GESTION EN OPERATIVIDAD DEL PLAN DE ADQUISICION DE BIENES Y SERVICIOS Y OBRA PUBLICA DE LA ADMINISTRACION MUNICIPAL DE TAURAMENA CASANARE.</t>
  </si>
  <si>
    <t>SERVICIOS PROFESIONALES DE APOYO A LA GESTION EN LA ETAPA PRECONTRACTUAL EN EL DESARROLLO DE PROYECTOS DE INFRAESTRUCTURA FISICA DEL MUNICIPIO DE TAURAMENA</t>
  </si>
  <si>
    <t>ASISTENCIA TECNICA A LOS PROCESOS PRECONTRACTUALES  Y SUPERVISION EN EL SECTOR DE AGUA POTABLE Y SANEAMIENTO BASICO EN EL MUNICIPIO DE TAURAMENA.</t>
  </si>
  <si>
    <t>U</t>
  </si>
  <si>
    <t>DESARROLLAR ACTIVIDADES DE DIGITACION, REVISION Y VERIFICACION DE DOCUMENTOS DEL PROCESO DE CONTRATACION COMO APOYO A LA OFICINA ASESORA JURIDICA</t>
  </si>
  <si>
    <t>4 Y 15 DIAS</t>
  </si>
  <si>
    <t>RECUPERACION HIDRAULICA DEL CANAL DE AGUAS LLUVIAS CON EL FIN DE REDUCIR LAS INUNDACIONES DEL CENTRO POBLADO PASO CUSIANA  DEL MUNICIPIO DE TAURAMENA</t>
  </si>
  <si>
    <t xml:space="preserve">SONDEO DE ALCANTARILLADO SANITARIO DEL BARRIO VILLA ESTHER MUNICIPIO DE TAURAMENA </t>
  </si>
  <si>
    <t>13/08/2013</t>
  </si>
  <si>
    <t xml:space="preserve">PRESTACION DE SERVICIOS PROFESIONALES DE UN ABOGADO O DE OTRO PROFESIONAL ESPECIALIZADO EN EL ÁREA TRIBUTARIA O FINANCIERA, Y CON EXPERIENCIA ESPECIFICA EN LOS TEMAS, PARA APOYAR A LA SECRETARÍA DE HACIENDA EN EL PROCESO DE ACTUALIZACIÓN DEL ESTATUTO DE RENTAS DEL MUNICIPIO DE TAURAMENA </t>
  </si>
  <si>
    <t>RECEPCIONAR Y TRAMITAR DOCUMENTACION COMO SERVICIO DE APOYO A LA GESTION A LA OFICINA ASESORA JURÍDICA</t>
  </si>
  <si>
    <t>CONSTRUCCION DEL CERRAMIENTO PERIMETRAL DE LA AULA ANEXA DE LA VEREDA PIÑALITO MUNICIPIO DE TAURAMENA</t>
  </si>
  <si>
    <t>15/O8/2013</t>
  </si>
  <si>
    <t>15/08/2013</t>
  </si>
  <si>
    <t>OPTIMIZACION DE LA RED DE ALCANTARILLADO SANITARIO, TRAMO ENTRE LA CALLE 3A CON CARRERA 5 DEL MUNICIPIO DE TAURAMENA</t>
  </si>
  <si>
    <t>CONSTRUCCION Y AMPLIACION REDES SERVICIO ENERGIA ELECTRICA FASE III, MUNICIPIO DE TAURAMENA CASANARE, ORINOQUIA</t>
  </si>
  <si>
    <t xml:space="preserve">
SAMT-SI
</t>
  </si>
  <si>
    <t>SECRETARÍA DE INFRAESTRUCTURA</t>
  </si>
  <si>
    <t>PAVIMENTACIÓN Y SEÑALIZACIÓN VÍAS INTERNAS CENTRO POBLADO PASO CUSIANA I ETAPA</t>
  </si>
  <si>
    <t>SEÑALIZACION VERTICAL DEL SECTOR A NIVEL DE MICROPAVIMENTO DE LA VIA TACUYA- LA VIGIA DEL MUNICIPIO DE TAURAMENA, DEPARTAMENTO DE CASANARE</t>
  </si>
  <si>
    <t>27/08/2013</t>
  </si>
  <si>
    <t>ADECUACION Y REPARACION DE LAS INSTALACIONE DEL BATALLON DE INFANTERIA No44 RAMON NONATO PEREZ</t>
  </si>
  <si>
    <t>C.O.</t>
  </si>
  <si>
    <t xml:space="preserve">DISEÑO E IMPRESIÓN DE MATERIAL GRAFICO PARA LA DIVULGACION Y SENSIBILIZACION DE LA CONFORMACION DE LA LIGA DE PROTECCION AL CONSUMIDOR DEL MUNICIPIO DE TAURAMENA </t>
  </si>
  <si>
    <t xml:space="preserve">SERVICIOS PROFESIONALES DE SUPERVISION A LAS OBRAS DE MANTENIMIENTO Y ADECUACION GENERAL A LAS INSTALACIONES  DE LA ESTACION DE POLICIA EN EL MUNICIPIO DE TAURAMENA </t>
  </si>
  <si>
    <t>AGOS
SEP</t>
  </si>
  <si>
    <t>Servicio de apoyo a la gestion publica en actividaades operativas, logisticas y asistenciales de la administracion municipal en desarrollo de los proyectos sociales que se atienden y adelantan  en la secretaría de sedesarrolo social</t>
  </si>
  <si>
    <t>Prestar servicios profesionales  de asesoria tecnica y administrativo en la etapa precontractual de los procesos de selección adelantados para la secretaría de Desarrollo Social</t>
  </si>
  <si>
    <t>3 y 15 dias</t>
  </si>
  <si>
    <t>Servicios de apoyo a la gestion en activiades de diseño grafico, realizacion y edicion de fotografia y video, en cumplimiento de las labores de prensa y comunicación de la Administracion municipal.</t>
  </si>
  <si>
    <t>ADQUISICION DE MOBILIARIO, SERVIDOR Y OTROS ELEMENTOS DE SOFTWARE Y HARDWARE RELACIONADOS CON SISTEMAS DE INFORMACION Y COMUNICACIÓN PARA LA ADMINISTRACIÓN MUNICIPAL.</t>
  </si>
  <si>
    <t>3
9</t>
  </si>
  <si>
    <t>ADECUACION Y MEJORAMIENTO HOGAR INFANTIL GOTITAS DE AMOR</t>
  </si>
  <si>
    <t>30 - SGP ATENCION INTEGRAL A LA PRIMERA INFANCIA</t>
  </si>
  <si>
    <t xml:space="preserve">MANTENIMIENTO CORRECTIVO Y PREVENTIVO DE LA PLANTA ELECTRICA DEL MUNICIPIO DE TAURAMENA </t>
  </si>
  <si>
    <t>SECRETARIA GENRAL</t>
  </si>
  <si>
    <t>Servicios profesionales para elaboracion del Manual de contratacion de la Alcaldia Municipal de Tauramena.</t>
  </si>
  <si>
    <t>PRESTAR SERVICIOS DE APOYO A LA GESTION PÚBLICA EN ACTIVIDADES DE LA SECRETARÍA DE DESARROLLO SOCIAL, OFICINA DE SALUD DE LA ADMINISTRACIÓN MUNICIPAL, EN MATERIA DE ORIENTACION A LA COMUNIDAD EN LOS PROCESOS DE SALUD PÚBLICA Y DE ASEGURAMIENTO DEL REGIMEN SUBSIDIADO</t>
  </si>
  <si>
    <t>3MESES 
15 DIAS</t>
  </si>
  <si>
    <t>SECRETARIA GENERAL</t>
  </si>
  <si>
    <t xml:space="preserve">Presetacion de servicios profesionales para desarrollo de gestion y asignación de recursos provenientes de fuentes distintas a recursos propios del municipio, para la ejecución de proyectos del Plan de Desarrollo Municipal </t>
  </si>
  <si>
    <t>3 y 20 dias</t>
  </si>
  <si>
    <t>PRESTACIÓN DE SERVICIOS PROFESIONALES PARA LA ASESORIA JURÍDICA EN LAS DIFERENTES ETAPAS DE LOS PROCESOS DE CONTRATACION ADELANTADOS POR LA SECRETARÍA DE INFRAESTRUCTURA DEL MUNICIPIO DE TAURAMENA</t>
  </si>
  <si>
    <t>Prestar Asesoria jurídica en los procesos de contratación que se surten en la oficina Asesora Jurídica de la Alcaldía Municipal de Tauramena.</t>
  </si>
  <si>
    <t>PRESTAR SERVICIOS PROFESIONALES DE UN CONTADOR PUBLICO TITULADO Y CON EXPERIENCIA PARA VERIFICAR LOS REQUISITOS  FINANCIEROS EN LA ETAPA PRECONTRACTUAL Y APOYO EN EL AREA ADMINISTRATIVA, CONTABLE, FINANCIERA Y TRIBUTARIA DE LA SECRETARIA DE HACIENDA.</t>
  </si>
  <si>
    <t>3MESES
25 DIAS</t>
  </si>
  <si>
    <t>32-TRANSFERENCIA DE SECTOR ELECTRICO</t>
  </si>
  <si>
    <t xml:space="preserve">SUPERVISION A LOS PROYECTOS QUE ADELANTE LA SECRETARIA DE INFRAESTRUCTURA EN EL SECTOR AGUA POTABLE, ALCANTARILLADO Y SANEAMIENTO BASICO EN EL MUNICIPIO DE TAURAMENA. </t>
  </si>
  <si>
    <t>141-FAEP</t>
  </si>
  <si>
    <t>29/08/2013</t>
  </si>
  <si>
    <t>Servicios de reparación o ampliación por remodelación de viviendas unifamiliares</t>
  </si>
  <si>
    <t>CV</t>
  </si>
  <si>
    <t>Servicio de construcción de casas unifamiliares nuevas</t>
  </si>
  <si>
    <t>Construcción de obras de infraestructura para la dotación del servicio de agua potable  urbanización villa Esther etapa III, Incluye Interventoría.</t>
  </si>
  <si>
    <t>Optimización y rehabilitación de la bocatoma de la quebrada Tauramenera</t>
  </si>
  <si>
    <t>Optimización de la Planta de Agua Potable del sistema de acueducto urbano.</t>
  </si>
  <si>
    <t>Construcción ampliación y mejoramiento acueductos área rural.</t>
  </si>
  <si>
    <t>Construcción de obras de infraestructura para la dotación del servicio de alcantarillado sanitario  urbanización villa Esther etapa III, Incluye Interventoría.</t>
  </si>
  <si>
    <t>Construcción de obras de infraestructura para la dotación del servicio dealcantarillado pluvial  urbanización villa Esther etapa III, Incluye Interventoría.</t>
  </si>
  <si>
    <t>Optimización PTAR área urbana municipio de Tauramena.</t>
  </si>
  <si>
    <t xml:space="preserve">Construcción ampliación y mejoramiento  alcaantarillado sanitario y pluvial municipio de Tauramena. </t>
  </si>
  <si>
    <t>Construcción de obras de infraestructura para la dotación del servicio de energía electrica urbanización villa Esther etapa III, Incluye Interventoría.</t>
  </si>
  <si>
    <t>Construcción de obras de infraestructura para la dotación del servicio de GAS  urbanización villa Esther etapa III, Incluye Interventoría.</t>
  </si>
  <si>
    <t>Construcción de obras de infraestructura Cementerio municipal I etapa. Incluye Interventoría.</t>
  </si>
  <si>
    <t>LPMT-SI ;
CM - SI</t>
  </si>
  <si>
    <t>LPMT-SI 
CM - SI</t>
  </si>
  <si>
    <t>141- REGALIAS DESAHORRO FAEP</t>
  </si>
  <si>
    <t>61- RENDIMIENTO RP</t>
  </si>
  <si>
    <t>Servicios Comunitarios y Sociales</t>
  </si>
  <si>
    <t xml:space="preserve">Servicios de asesoria de gestión </t>
  </si>
  <si>
    <t>3MESES
Y 10 DIAS</t>
  </si>
  <si>
    <t>PRESTAR LOS SERVICIOS PROFESIONALES EN LAS GESTIONES QUE ADELANTA LA SECRETARÍA GENERAL PARA EL DESARROLLO Y OPERATIVIDAD DEL PROGRAMA DE BIENESTAR SOCIAL Y EL SISTEMA DE GESTIION DE LA SEGURIDAD Y SALUD EN EL TRABAJO DE LA ALCALDIA MUNICIPAL DE TAURAMENA</t>
  </si>
  <si>
    <t xml:space="preserve">DESARROLLO DE ACTIVIDADES QUE PROMUEVAN LA FORMACION Y PROMOCION PLURICUTURAL EN NIÑOS, NIÑAS Y ADOLESCENTES DEL MUNICIPIO DE TAURAMENA  </t>
  </si>
  <si>
    <t xml:space="preserve">CONTRATAR LA ATENCION Y NUTRICIONAL DE MENORES DE CINCO AÑOS Y MUJERES GESTANTES DEL MUNICIPIO DE TAURAMENA / SUMINISTRO RACIONAL </t>
  </si>
  <si>
    <t>capacitacion a madres titulares del programas mas familias en acción</t>
  </si>
  <si>
    <t>17/09/2013</t>
  </si>
  <si>
    <t>SEP -OCT</t>
  </si>
  <si>
    <t>6
(meses)</t>
  </si>
  <si>
    <t>12,550,000.00
10,000,000.00</t>
  </si>
  <si>
    <t>2
(meses)</t>
  </si>
  <si>
    <t xml:space="preserve">Formular el plan de manejo del distrito de manejo integrado mata de los cajuches </t>
  </si>
  <si>
    <t xml:space="preserve">Concurso de méritos </t>
  </si>
  <si>
    <t xml:space="preserve">141 - 
REGALIAS DESAHORRO FAEP
</t>
  </si>
  <si>
    <t>3144420318</t>
  </si>
  <si>
    <t>1
(meses)</t>
  </si>
  <si>
    <t xml:space="preserve">Compra de bovinos para mejoramiento de la raza del ganado llevandolo hacia una linea doble proposito (carne y leche) </t>
  </si>
  <si>
    <t>OCT</t>
  </si>
  <si>
    <t>1
(mes)</t>
  </si>
  <si>
    <t>compraventa</t>
  </si>
  <si>
    <t xml:space="preserve">31 - VENTA DE ACTIVOS
</t>
  </si>
  <si>
    <t>Implementación de vivero para la propagación de material vegetal (plántulas) de palma de aceite (elaeis guineensis), en desarrollo de la ejecución del proyecto de inversión denominado “mejoramiento de los indicadores de productividad y competitividad en las cadenas agrícolas que se desarrollan en el municipio de Tauramena Casanare”.</t>
  </si>
  <si>
    <t>10
(meses)</t>
  </si>
  <si>
    <t>LICITACIÓN PÚBLICA</t>
  </si>
  <si>
    <t>147- SGR ASIGNACIONES DIRECTAS VIG. ANTERIORES</t>
  </si>
  <si>
    <t>Establecimiento de veinte (20) hectáreas de piña variedad gold, en desarrollo de la ejecución del proyecto de inversión social denominado “mejoramiento de los índicadores de productividad y competitividad en las cadenas agrícolas que se desarrollan en el municipio de Tauramena Casanare”.</t>
  </si>
  <si>
    <t>Desarrollo de acciones tendientes al fortalecimiento de los procesos de comercialización de los productos agrícolas que se ofertan en el municipio de Tauramena, departamento de Casanare.</t>
  </si>
  <si>
    <t>Prestar el servicio de asistencia técnica directa rural a los pequeños y medianos productores agropecuarios del municipio de Tauramena, departamento de Casanare.</t>
  </si>
  <si>
    <t>14
(meses)</t>
  </si>
  <si>
    <t>Fortalecimiento de los programas de validación de transferencia de tecnología agropecuaria que se adelanta en las granjas integrales del municipio de Tauramena, departamento de Casanare.</t>
  </si>
  <si>
    <t>13
(meses)</t>
  </si>
  <si>
    <t>Gerenciar la ejecución del proyecto de inversión social denominado “mejoramiento de los indicadores de productividad y competitividad de las cadenas agrícolas que se desarrollan en el municipio de Tauramena, Casanare”</t>
  </si>
  <si>
    <t xml:space="preserve">Realizar la interventoría técnica, administrativa y financiera al desarrollo de las actividades enmarcadas en el proyecto de inversión social denominado “mejoramiento de los indicadores de productividad y competitividad de las cadenas agrícolas que se desarrollan en el municipio de Tauramena, Casanare”
</t>
  </si>
  <si>
    <t>12
(meses)</t>
  </si>
  <si>
    <t>Implementar modelos de producción ganadera de bajo impacto ambiental y alto rendimiento económico en el municipio de Tauramena, departamento de Casanare, a través del mejoramiento de praderas bajo sistemas silvopastoriles y la implementación de bancos de forrajes</t>
  </si>
  <si>
    <t>222201010102</t>
  </si>
  <si>
    <t>Fortalecimiento del programa de mejoramiento genético bovino que se adelanta en el municipio de Tauramena, departamento de Casanare.</t>
  </si>
  <si>
    <t>Desarrollo de acciones para el fortalecimiento de los programas de certificación de fincas libres de Brucelosis y Tubercuosis bovina, que se adelantan en el municipio de Tauramena, departamento de Casanare.</t>
  </si>
  <si>
    <t>Desarrollo de acciones para el fortalecimiento del programa de prevención de enfermedades zoonoticas y de control oficial que se adelanta en el municipio de Tauramena, departamento de Casanare.</t>
  </si>
  <si>
    <t>Desarrollo de acciones tendientes al fortalecimiento de los procesos de comercialización de los productos y servicios que se generan en las explotaciones ganaderas existentes en el municipio de Tauramena, departamento de Casanare.</t>
  </si>
  <si>
    <t>8
(meses)</t>
  </si>
  <si>
    <t>Gerenciar la ejecución del proyecto de inversión social denominado “mejoramiento de los indicadores de productividad en las explotaciones ganaderas de los pequeños y medianos productores  del municipio de Tauramena, Casanare".</t>
  </si>
  <si>
    <t>Realizar la interventoría  técnica, administrativa y financiera al desarrollo de las actividades enmarcadas en el proyecto de inversión social denominado “mejoramiento de los indicadores de productividad en las explotaciones ganaderas de los pequeños y medianos productores  del municipio de Tauramena, Casanare”</t>
  </si>
  <si>
    <t>A. Realizar estudios técnicos, legales, ambientales, topográficos, de mercados, financieros, arquitectónico y operativos  para la implementación de una planta agroindustrial procesadora de cacao en el municipio de Tauramena
A1. Realización del estudio de  factibilidad y diseños para la implementación de un planta agroindustrial procesadora de cacao</t>
  </si>
  <si>
    <t>A. Realizar estudios técnicos, legales, ambientales, topográficos, de mercados, financieros, arquitectónico y operativos  para la implementación de una planta agroindustrial procesadora de piña en el municipio de Tauramena
A1. Realización del estudio de  factibilidad y diseños para la implementación de un planta agroindustrial procesadora de piña</t>
  </si>
  <si>
    <t xml:space="preserve">Apoyo y Organización de la feria ganadera y microempresrial  </t>
  </si>
  <si>
    <t>3
(meses)</t>
  </si>
  <si>
    <t>CONTRACION DIRECTA</t>
  </si>
  <si>
    <t>01 -RECUROS PROPIOS 
26-SGP-LIBRE DESTINACION 
86- RECURSOS PROPIOS SUPER AVIT</t>
  </si>
  <si>
    <t>Implementación del programa de educación ambiental con enfoque comunitario en el municipio de Tauramena, Departamento de Casanare.</t>
  </si>
  <si>
    <t>Desarrollo de acciones para el fortalecimiento del programa de adquisición y mantenimiento de áreas de interés ambiental y de recarga hídrica de los acueductos del municipio de Tauramena, departamento de Casanare.</t>
  </si>
  <si>
    <t>Realizar la interventoría técnica, administrativa y financiera a la ejecución de las actividades enmarcadas en el proyecto de inversión social denominado “desarrollo de acciones tendientes a la recuperación, conservación y protección de los recursos naturales en el municipio de Tauramena, Casanare.”</t>
  </si>
  <si>
    <t xml:space="preserve">Adquisición de Insumos veterinarios. </t>
  </si>
  <si>
    <t>MINIMA CUANTIA</t>
  </si>
  <si>
    <t>19 DEGUELLO GANADO MAYOR</t>
  </si>
  <si>
    <t>SERIVICIO DE MANTENIMIENTO Y DISMINUCION DEL RUIDO DEL SISTEMA DE AIRE ACONDICIONADO DEL CENTRO ADMINISTRATIVO DEL MUNICIPIO DE TAURAMENA.</t>
  </si>
  <si>
    <t>PRESTACION DE SERVICIOS DE ALIMENTACION (INCLUYE  ALMUERZO, REFRIGERIO E HIDRATACION) Y ESCENARIO (INCLUYE  PISCINA, CANCHAS  DEPORTIVAS) PARA LA REALIZACION DE ACTIVIDADES DE INTEGRACION EN PRO DEL BIENESTAR SOCIAL DE LOS FUNCIONARIOS DE LA ADMINISTRACIÓN MUNICIPAL.</t>
  </si>
  <si>
    <t>3 dias</t>
  </si>
  <si>
    <t>Adecuacion y rehabilitacion preventiva y correctiva del polifuncional Dumar Aljure Rivas del Municipio de Tauramena Casanare</t>
  </si>
  <si>
    <t xml:space="preserve">FRANCISCO MELO ESPITIA </t>
  </si>
  <si>
    <t xml:space="preserve">SECRETARIA GENERAL </t>
  </si>
  <si>
    <t xml:space="preserve">Adeucacion y mantenimiento de las baterias sanitarias de las instalaciones de la Casa de la Cultura de propiedad del Municipio </t>
  </si>
  <si>
    <t xml:space="preserve">PROGRAMA RADIAL DESDE CADA UNO DE LOS BARRIOS DEL MUNICIPIO DE TAURAMENA, CON EL OBJETIVO DE GENERAR COMUNICACIÓN PRESENCIAL CON LAS COMUNIDADES.  </t>
  </si>
  <si>
    <t>CTO</t>
  </si>
  <si>
    <t xml:space="preserve">Realizar acciones de asistencia técnica y vigilancia a los establecimientos comerciales generadores de riesgo del ambiente y del consumo. </t>
  </si>
  <si>
    <t>DOTACION DEL CENTRO DIA CASA VIDA</t>
  </si>
  <si>
    <t xml:space="preserve">CTO </t>
  </si>
  <si>
    <t xml:space="preserve">ACTIVIDADES LUDICAS Y RECREATIVAS DIGIDAS AL ADULTO MAYOR </t>
  </si>
  <si>
    <t>ESTUDIO Y DISEÑOS PARA LA PROTECCION DE LA  INFRAESTRUCTURA DEL PUENTE COLGANTE   Y MARGENES AGUAS ABAJO Y AGUAS ARRIBA DEL PONTEADERO, UBICADO EN LIMITES ENTRE LAS  VEREDAS  AGUABLANCA Y CHAPARRAL SOBRE LA QUEBRADA AGUABLANCA, MUNICIPIO DE TAURAMENA - CASANARE</t>
  </si>
  <si>
    <t xml:space="preserve">EFREN CAMARGO ALVAREZ </t>
  </si>
  <si>
    <t>EFREN CAMARGO ALVAREZ</t>
  </si>
  <si>
    <t>ESTUDIOS Y DISEÑOS A NIVEL DE PAVIMENTO PARA VIA TARQUEÑA ESMERALDA DEL MUNICIPIO DE TAURAMENA</t>
  </si>
  <si>
    <t>AMPLIACION DEL SISTEMA DE ALCANTARILLADO PLUVIAL BARRIO LIBERTADORES BAJO DEL MUNICIPIO DE TAURAMENA CASANARE</t>
  </si>
  <si>
    <t>PRESTAR SERVICIOS PROFESIONALES DE APOYO EN ASESORIA FINANCIERA, ADMINISTRATIVA Y TECNICA EN LA ETAPA PRECONTRACTUAL Y CONTRACTUAL CORRESPONDIENTE A LOS PROYECTOS APROBADOS POR EL ORGANO COLEGIADO DE ADMINISTRACION  Y DECISION (OCAD), EN EL SECTOR AGROPECUARIO, INDUSTRIAL Y MEDIO AMBIENTE DE LA SECRETARIA DE DESARROLLO ECONOMICO DEL MUNICIPIO DE TAURAMENA.</t>
  </si>
  <si>
    <t>2 MESES Y 15 DIAS</t>
  </si>
  <si>
    <t>SERVICIOS PROFESIONALES DE APOYO A LA GESTION EN ACTIVIADES QUE ADELANTA LA SECRETARIA DE DESARROLLO ECONOMICO DE LA ADMINISTRACION MUNICIPAL</t>
  </si>
  <si>
    <t>ADICION EN VALOR Y PLAZO AL CONTRATO DE SERVICIOS PROFESIONALES No.065 DE 2013, CUYO ES SERVICIOS PROFESIONALES DE APOYO JURIDICO DEL SEÑOR ALCALDE DE LA ADMINISTRACION MUNICIPAL DE TAURAMENA.</t>
  </si>
  <si>
    <t>2 Y 15 DIAS</t>
  </si>
  <si>
    <t xml:space="preserve">ELADIO AMAYA CARRANZA </t>
  </si>
  <si>
    <t xml:space="preserve">ADQUISICION DE MUEBLES  PARA DOTAR LAS INSTITUCIONES FISICAS DE LOS ORGANISMOS DE SEGURIDAD QUE OPERAN EN EL MUNICIPIO DE TAURAMENA. </t>
  </si>
  <si>
    <t xml:space="preserve">prestacion de servicioos para recolecion, transporte y disposiicon final de residuos biologicos de la morgue municipal </t>
  </si>
  <si>
    <t xml:space="preserve">Servicios de mantenimiento, tratamiento , desinfeccion , limpieza y adecuacion general de areas internas y externas de la morgue </t>
  </si>
  <si>
    <t>Señalizcion y rutas de evacuacion de las areas que conforman la infraestcurra de la morgue Municipal</t>
  </si>
  <si>
    <t>Implementar plan de ruta limpia y  ruta contaminada de manejo los residuos y Plan de Gestion Integral de residuos hospitalarios y similares, aplicar formato RH1.</t>
  </si>
  <si>
    <t>SERVICIOS PROFESIONALES PARA LA COORDINACION DE LAS ACCIONES RELACIONADAS CON LA GESTION DEL RIESGO</t>
  </si>
  <si>
    <t>PRESTACION DE SERVICIOS DE APOYO PARA LA EJECUCION DE VISITAS TECNICAS A LA COMUNIDAD RELACIONADAS CON FACTORES DE RIESGO</t>
  </si>
  <si>
    <t xml:space="preserve">ASISTENCIA TECNICA DE CONTROL PARA PROMOCION DE PROCEDIMIENTOS DE RESPUESTA Y REACCION CIUDADANA EN CASO DE EMERGENCIA </t>
  </si>
  <si>
    <t>60.000.000</t>
  </si>
  <si>
    <t xml:space="preserve">ADQUISICION DE ELEMENTOS PARA EL APOYO A LAS ACTIVIDADES REALIZADAS POR LA SECRETARIA DE GOBIERNO EN CONJUNTO CON LA POLICIA NACIONAL TAURAMENA EN EL DESARROLLO DEL PLAN INTEGRAL DE CONVIVENCIA Y SEGURIDAD CIUDADANA </t>
  </si>
  <si>
    <t>56.510.000</t>
  </si>
  <si>
    <t>PRESTACION DE SERVICIOS PROFESIONALES PARA EL MANEJO DEL APLICATIVO DE CARGUE Y REPORTE DE INFORMACION DE SEGUIMIENTO DE PROYECTOS DEL SISTEMA GENERAL DE REGALIAS GESPROY_SGR</t>
  </si>
  <si>
    <t xml:space="preserve">6 MESES Y 8 DIAS </t>
  </si>
  <si>
    <t>163- SGR SMSCE</t>
  </si>
  <si>
    <t>21.933.333.oo</t>
  </si>
  <si>
    <t>MANTENIMIENTO PREVENTIVO DE LAS INSTALACIONES DEL PALACIO MUNICIPAL DE LA ADMINISTRACIÓN MUNICIPAL DE TAURAMENA</t>
  </si>
  <si>
    <t>SERVICIOS PROFESIONALES EN ASESORIA JURÍDICA EN EL  ÁREA DE CONTRATACIÓN PARA LA SECRETARÍA GENERAL</t>
  </si>
  <si>
    <t>SERVICIOS DE ORGANIZACIÓN Y LOGISTICA PARA ACTIVIDAD CULTURAL Y ARTISTICA ENMARCADA EN EL PROGRAMA DE BIENESTAR SOCIAL PARA LOS FUNCIONARIOS DE LA ADMINISTRACION MUNICIPAL DE TAURAMENA CASANARE</t>
  </si>
  <si>
    <t>2MESES Y 15 DIAS</t>
  </si>
  <si>
    <t xml:space="preserve">CAMPAÑA DE SENSIBILIZACION PARA LA PROMOCION DE NO USO DE LA POLVORA EN EPOCA DECEMBRINA DIRIJIDO A NIÑOS, NIÑAS  ADOLESCENTES DEL MUNICIPIO DE TAURAMENA </t>
  </si>
  <si>
    <t>$</t>
  </si>
  <si>
    <t>16/10/2013</t>
  </si>
  <si>
    <t>ADQUISICION DE ELEMENTOS Y EQUIPOS DE CONTINGENCIA PARA ATENDER C UALQUIER FENOMENO NATURAL O ANTROPICO QUE SE PRESENTE EN EL MUNICIPIO DE TAURAMENA DEPARTAMENTO DE CASANARE</t>
  </si>
  <si>
    <t>SERVICIOS DE CAPACITACION EN JORNADAS PEDAGOGICA EN TECNICAS DE PRIMEROS AUXILIOS PSICOLOGICOS  Y PREVENCION DE SUSTANCIAS PSICOACTIVAS PARA LA REDUCCION DEL CONSUMO DE SPA MEDIANTE LA MODALIDAD DE PREVENCION INTEGRAL DE BASE COMUNITARIA DIRIGIDOS A LOS ESTUDIANTES DE LOS GRADOS NOVENO, DECIMO Y ONCE DE LAS CINCO INSTITUCIONES EDUCATIVAS  OFICIALES DEL MUNICIPIO.</t>
  </si>
  <si>
    <t>SERVICIOS DE CAPACITACION SOBRE TEMAS DE VIOLENCIA INTRAFAMILIAR DIRIGIDO A 50 MADRES CABEZA DE HOGAR DEL MUNICIPIO DE TAURAMENA, PARA PROMOVER LA DEFENSA DE LOS DERECHOS DE LAS MUJERES Y PREVENIR TODA FORMA DE DESCRIMINACION Y VIOLENCIA EN CONTRA DE ELLAS.</t>
  </si>
  <si>
    <t>SECRETRIA DE GOBIERNO</t>
  </si>
  <si>
    <t xml:space="preserve">CAPACITACION A LA COMUNIDAD EN GENERAL SOBRE LAS COMPETENCIAS Y PROCEDIMIENTO A SEGUIR PARA LA SOLUCION DE CONFLICTOS MEDIANTE LA INTERVENCION DE LOS JUECES DE PAZ Y JUECES DE PAZ DE RECONCIDERACION </t>
  </si>
  <si>
    <t>CONVENIO SOLIDARIO PARA LA CELEBRACION DEL DIA DE LA ACICION COMUNAL EN EL MUNICIPIO DE TAURAMENA.</t>
  </si>
  <si>
    <t xml:space="preserve">141-REGALIAS DESAHORRO FAEP </t>
  </si>
  <si>
    <t>INTERVENTORIA  AL MANTENIMIENTO Y MEJORAMIENTO DE LA RED TERCIARIA, MUNICIPIO DE TAURAMENA, DEPARTAMENTO DE CASANARE</t>
  </si>
  <si>
    <t>ESTUDIOS Y DISEÑOS  PARA REHABILITACION  Y RECUPERACION  VIA ALTERNA TAURAMENA - MOTERREY, DESDE EL K0+00 AL K16+200 (SECTOR MUNICIPIO DE TAURAMENA)</t>
  </si>
  <si>
    <t>RECONOCIMIENTO Y GIRO DE LOS VALORES DE LOS SUBSIDIOS EN LOS SERVICIOS PÙBLICOS DE ACUEDUCTO  ASEO Y ALCANTARILLADO, EN LA POBLACÒN DE LOS ESTRATOS 1,2,Y 3  DEL MUNICIPIO DE TAURAMENA PARA LA VIGENCIA 2013 DENTRO DE LA EJECUCION DEL CONVENIO INTERADMINISTRATIVO  MARCO No 011 DE 2012</t>
  </si>
  <si>
    <t>110- RENDIMIENTOS MARGEN DE COMERCIALIZACION REGALIAS</t>
  </si>
  <si>
    <t>114- CANCELACION RESERVAS RP</t>
  </si>
  <si>
    <t>161- CANCELACION RESERVAS Y VIGENCIAS EXP. REGALIAS SIST. ANTERIOR</t>
  </si>
  <si>
    <t>FORMIULACION DEL PLAN DE MANEJO Y SANEAMIENTO DEL VERTIMIENTOS PSMV DEL CENTRO POBLADO PASO CUSIANA</t>
  </si>
  <si>
    <t>FORMULACION DEL PLAN DE MANEJO Y SANEAMIENTO DE VERTIMIENTOS PSMV DE LOS CENTROS POBLADOS TUNUPE Y CARUPANA DEL MUNICIPIO DE TAURAMENA</t>
  </si>
  <si>
    <t xml:space="preserve">ACTUALIZACION PUEAA ÀREA URBANA MUNICIIPIO DE TAURAMENA </t>
  </si>
  <si>
    <t>CONSTRUCCION OBRAS DE MEJORAMIENTO Y DE DRENAJE  DE LA RED VIAL TERCIARIA DEL MUNICIPIO DE TAURAMENA</t>
  </si>
  <si>
    <t>INTERVENTORIA TECNICA A ONSTRUCCION OBRAS DE MEJORAMIENTO Y DE DRENAJE  DE LA RED VIAL TERCIARIA DEL MUNICIPIO DE TAURAMENA</t>
  </si>
  <si>
    <t xml:space="preserve">Adición a los convenios de restaurante escolar </t>
  </si>
  <si>
    <t xml:space="preserve">Servicios profesionales de supervisión a los proyectos de restaurantes escolares </t>
  </si>
  <si>
    <t>25/10/2013</t>
  </si>
  <si>
    <t xml:space="preserve">6 MESES </t>
  </si>
  <si>
    <t xml:space="preserve">DESARROLLAR ACCIONES DE PROMOCION DE LA SALUD MATERNA E INFANTIL Y PREVENCION DE LAS ENFERMEDADES RELACIONADAS CONTENIDAS EN EL PLAN DE SALUD PUBLICA </t>
  </si>
  <si>
    <t>DESARROLLAR ACTIVIDADES DE PROMOCION DE LA SALUD MATERNA E INFANTIL Y PREVENCION DE LA ENFERMEDAD RELACIONADAS. CONTENIDAS EN EL PLAN DE SAUD TERRITORIAL</t>
  </si>
  <si>
    <t>2MESES</t>
  </si>
  <si>
    <t>248500000 </t>
  </si>
  <si>
    <t xml:space="preserve">INTERVENTORIA TÉCNICA ADMINISTRATIVA Y FINANCIERA A LA EJECUCIÓN DEL PROYECTO CONSTRUCCIÓN DE LOS ANDENES PERIMETRALES CORRESPONDIENTES AL COLEGIO BETHEL Y CONSTRUCCIÓN DE ANDEN LATERAL DE LA MANGA DE COLEO. </t>
  </si>
  <si>
    <t xml:space="preserve">Desarrollar jornanda artistica cultural de sensibilización e inclusión social de la comunidad afrocolombiana en el municipio de tauramena </t>
  </si>
  <si>
    <t>día</t>
  </si>
  <si>
    <t>SA</t>
  </si>
  <si>
    <t>31 - VENTA DE ACTIVOS</t>
  </si>
  <si>
    <t>56 - RENDIMIENTOS VENTA ACTIVOS</t>
  </si>
  <si>
    <t>83- RENDIMIENTOS RG COBERTURAS</t>
  </si>
  <si>
    <t>ADQUISICION DE BIENES (MATERIALES,EQUIPOS, MOBILIARIO Y ELEMENTOS) DE APOYO PARA FORTALECER EL DESARROLLO Y DESEMPEÑO DE LA ASOCIACION  COMUNAL DE JUNTAS DEL MUNICIPIO DE TAURAMENA (ASOJUNTAS), DEL INPEC (CENTRO DE RECLUSION YOPAL) EN CUMPLIMIENTO DEL CONVENIO 083 DE 2013 Y DE LA POLICIA NACIONAL TAURAMENA EN DESAROLLO DE LA ESTRATEGIA DE SEGURIDAD Y CONVIVENCIA.</t>
  </si>
  <si>
    <t>REC 29 -86-102</t>
  </si>
  <si>
    <t>82.500.000</t>
  </si>
  <si>
    <t xml:space="preserve">SERVICIOS PARA LA OPTIMIZACION Y PUESTA EN MARCHA DE LA MORGUE MUNICIPAL </t>
  </si>
  <si>
    <t>25/1072013</t>
  </si>
  <si>
    <t>PRESTACION DE SERVICIOS PROFESIONALES PARA LA COORDINACION Y EL DESARROLLO DE LAS CAMPAÑAS DE SENSIBILIZACION TRIBUTARIA EN LAS DIFERENTES VEREDAS Y ZONA URBANA DEL MUNICIPIO DE TAURAMENA.</t>
  </si>
  <si>
    <t xml:space="preserve">MES </t>
  </si>
  <si>
    <t>DISEÑO E IMPRESIÓN DE MATERIAL GRAFICO PARA LA DIVULGACION Y SENSIVILIZACION DE CARTILLA TRIBUTARIA DEL MUNICIPIO DE TAURAMENA CASANARE</t>
  </si>
  <si>
    <t xml:space="preserve">SUMISNISTRO DE LOCACION Y LOGISTICA PARA ORGANIZACIÓN DEL LANZAMIENTO DE LA CARTILLA TRIBUTARIA </t>
  </si>
  <si>
    <t>Adicional en valor y plazo al contrato de arrendamiento No. 150 cuyo objeto es arrendamiento de un inmueble para funcionamiento de la oficina de red unidos de la Administración Municipal.</t>
  </si>
  <si>
    <t>53 dias</t>
  </si>
  <si>
    <t>Adicional en valor y plazo al contrato de arrendamiento No. 148, cuyo objeto es arrendamiento de un inmueble ubicado en la vereda paso cusiana, para el funcionamiento de la oficina administrativa y la junta administrativa local del corregimiento.</t>
  </si>
  <si>
    <t>Diagnostico de iluminacion, sistema de poteccion contra descargas afmosfericas y revision general del sistema electrico de la edificación de la alcaldia de Tauramena para su posterior optimizacion del servicio</t>
  </si>
  <si>
    <t>2 mes</t>
  </si>
  <si>
    <t>ESTUDIOS Y DISEÑOS PARA LA ACTUALIZACION Y MEJORAMIENTO DEL CABLEADO ESTRUCTURADO DE LA ADMINISTRACION MUNICIPAL</t>
  </si>
  <si>
    <t xml:space="preserve">91-SGR ASIGNACIONES DIRECTAS VIGENCIA ACTUAL </t>
  </si>
  <si>
    <t>CONSTRUCCION RED DE GAS NATURAL DOMICILIARIO EN LAS VEREDAS BENDICIONES, GÜICHIRE, VISINACA Y AGUAMACO DEL MUNICIPIO DE TAURAMENA</t>
  </si>
  <si>
    <t>INTERVENTORIA TÉCNICA ADMINISTRATIVA Y FINANCIERA  Y AMBIENTAL A LA CONSTRUCCIÓN RED DE DISTRIBUCION DE GAS NATURAL DOMICILIARIO EN LAS VEREDAS PALMAR , VILLA ROSA, JUVE, BENDICIONES, GÜICHIRE, VISINACA Y AGUAMACO DEL MUNICIPIO DE TAURAMENA</t>
  </si>
  <si>
    <t>NOV-DIC</t>
  </si>
  <si>
    <t>Aislamiento de áreas de interés ambiental de propiedad del municipio de Tauramena, Casanare</t>
  </si>
  <si>
    <t>OCT-NOV</t>
  </si>
  <si>
    <t>CONTRATACION DIRECTA</t>
  </si>
  <si>
    <t>Realización de avalúos de predios de interés ambiental, potenciales para compra.</t>
  </si>
  <si>
    <t xml:space="preserve">Selección abreviadade menor cuantia </t>
  </si>
  <si>
    <t xml:space="preserve">Convenio de cooperación con las 5  instituciones educativas para prestar el servicio de restaurante escolar </t>
  </si>
  <si>
    <t>CALENDARIO ESCOLAR 2014</t>
  </si>
  <si>
    <t xml:space="preserve">12 meses </t>
  </si>
  <si>
    <t xml:space="preserve">REALIZACION DEL PROGRAMA MUJER EMPRENDEDORA Y FORMADORA DEL MUNICIPIO DE TAURAMENA </t>
  </si>
  <si>
    <t>SERVICIOS PROFESIONALES DE TRABAJO SOCIAL, QUE TIENEN COMO PROPÓSITO LA ATENCIÓN DE CASOS DE VIOLENCIA INTRAFAMILIAR IDENTIFICADOS A TRAVÉS DE LA COMISARÍA DE FAMILIA DEL MUNICIPIO DE TAURAMENA.</t>
  </si>
  <si>
    <t xml:space="preserve">CAMPAÑA RADIAL PARA LA DIVULGACION DE ACTIVIDADES DESARROLLADAS EN SEGURIDAD Y CONVIVENCIA  CIUDADANA EN EL MUNICIPIO DE TAURAMENA. </t>
  </si>
  <si>
    <t xml:space="preserve">ADQUISICION DE BIENES (MATERIAL DE INTENDENCIA9 COMUNICACIÓN, DESTINADOS A FORTALECER LAS ACTIVIDADES DE OPERATIVIDAD ADELANTADAS POR CTI Y POLCIIA NACIONAL  QUE TIENEN COMO PROPOSITO GARANTIZAR EL ORDEN PUBLICO Y LA SEGURIDAD EN EL MUNICIPIO DE TAURAMENA </t>
  </si>
  <si>
    <t xml:space="preserve">IMPLEMENTACIÓN Y PUESTA EN MARCHA DE PROYECTO PRODUCTIVO PARA BENEFICIAR  A LA POBLACIÓN VICTIMA DE LA VIOLENCIA DEL MUNICIPIO DETAURAMENA </t>
  </si>
  <si>
    <t xml:space="preserve">CI </t>
  </si>
  <si>
    <t>$38.716.667</t>
  </si>
  <si>
    <t>$ 150.000.000</t>
  </si>
  <si>
    <t xml:space="preserve"> 20.000.000</t>
  </si>
  <si>
    <t>$ 20.000.000</t>
  </si>
  <si>
    <t>$ 780.000.000</t>
  </si>
  <si>
    <t xml:space="preserve">SUMINISTRO DE UN MINICARGADOR CON DESTINO A LA PLANTA INDUSTRIAL DE RESIDUOS SOLIDOS DEL MUNICIPIO DE TAURAMENA. </t>
  </si>
  <si>
    <t xml:space="preserve">INTERVENTORIA TECNICA, FINANCIERA, ADMINISTRATIVA Y AMBIENTAL PARA EL SUMINISTRO DE UN MINICARGADOR CON DESTINO A LA PLANTA INDUSTRIAL DE RESIDUOS SOLIDO Y MEJORAMIENTO E INDUSTRIALIZACION DE LA PLANTA DE RESIDUOS SOLIDOS MUNICIPIO DE TAURAMENA CASANARE, ORINOQUIA </t>
  </si>
  <si>
    <t xml:space="preserve">MEJORAMIENTO E INDUSTRIALIZACION DE LA PLANTA DE RESIDUOS SOLIDOS MUNICIPIO DE TAURAMENA CASANARE, ORINOQUIA </t>
  </si>
  <si>
    <t>Pavimentación y señalización  de las siguientes vías del área urbana del Municipio de Tauramena: cra 18 entre clles 3 y 5, cra 17a entre clles 5 y 6, clle 7 entre cra 17 y parque buenos aires, Urbanización Portales del sendero,  cra 7 entre clles 4 y diag 8, Urbanización La esperanza, clle 6 entre cras 4  y 5b, clle 6a entre cras 4  y 5b, Urbanización villa del prado, clle 8e, 8f,  y 8g  entre cras 6 y 6a, cra 14a entre clles 18 y 18a, cra 14a entre clles 19 y 20, cra 4a entre clles 5a y 6a, clle 1a entre cras 12 y 13, cra 6 entre clles 2b y polifuncional, cra 13 entre sendero ecologico y clle 1a, clle 20 entre cras 13 y 15, y cra 7 entre clles 19 y 20</t>
  </si>
  <si>
    <t>Estudios y diseños para Ampliaciones electricas en el municipio</t>
  </si>
  <si>
    <t>Mantenimiento de luminarias exteriores y mantenimiento preventivo y correctivo de puertas y ventanas internas y externas del  centro administrativo y casa fiscal.</t>
  </si>
  <si>
    <t>Servicios profesionales para realizacion de manual de contracion  de la Alcaldia Municipal de Tauramena.</t>
  </si>
  <si>
    <t>La asistencia tecnica a los procesos precontractuales en el sector electrico y la supervision en la ejecucion de los proyectos de infraestructura electrica del municipio de Tauarmena.</t>
  </si>
  <si>
    <t>cd</t>
  </si>
  <si>
    <t>Coordinación, difusión y realización del Encuentro Periodistico Departamental en el municpio de Tauramena</t>
  </si>
  <si>
    <t>Elaboración video y pauta de informe de gestión anual para publicación en medios de comunicación Departamentales.</t>
  </si>
  <si>
    <t xml:space="preserve">MANTENIMIENTO Y SUMINITRO DE REPUESTOS PARA MAQUINARIA AMARILLA Y VEHICULOS DE PROPIEDAD DEL MUNICIPIO DE TAURAMENA </t>
  </si>
  <si>
    <t>PRESTACION DE SERVICIOS PROFESIONALES DE UN CONTADOR PUBLICO TITULADO Y CON EXPERIENCIA ESPECIFICA PARA LIDERAR EN LA SECRETARIA DE HACIENDA Y EL ALMACEN LAS ACTIVIDADES DE APRESTAMIENTO, PLANEACION Y ORGANIZACIÓN DEL PROCESO DE SOSTENIBILIDAD CONTABLE .</t>
  </si>
  <si>
    <t xml:space="preserve">1 MES Y 15 DIAS </t>
  </si>
  <si>
    <t>PRESTACION DE SERVICIOS PROFESIONALES DE UN CONTADOR PUBLICO TITULADO Y CON EXPERIENCIA PROFESIONAL  PARA APOYAR EN LA SECRETARIA DE HACIENDA Y EL ALMACEN LAS ACTIVIDADES DE APRESTAMIENTO, PLANEACION Y ORGANIZACIÓN DEL PROCESO DE SOSTENIBILIDAD CONTABLE .</t>
  </si>
  <si>
    <t>SGP-LIBRE DESTINACIÓN-26</t>
  </si>
  <si>
    <t>DISEÑO DE ESTRUCTURA DE CUBIERTA, CUBIERTA Y DISEÑOS COMPLEMENTARIOS PARA LAS CANCHAS MULTIFUNCIONALES DE LOS BARRIOS, GAVAN, NUEVO HORIZONTE, PALAMARITO Y URBANIZACIÓN EL BOSQUE DEL MUNICIPIO DE TAURAMENA.</t>
  </si>
  <si>
    <t>RECURSOS PROPIOS SUPERAVIT-86</t>
  </si>
  <si>
    <t>SAMC
CON-INT.</t>
  </si>
  <si>
    <t>ADICION EN VALOR   1 Y MODIFICACION AL CONVENIO DE COOPERACION NO, 011 DE 2013 ENTRE EL MUNICIPIO DE TAURAMENA PARA PRESTACION DE SERVICIO PUBLICO ESENCIAL PARA LA GESTION INTEGRAL DEL RIESGO CONTRA INCENDIO. LOS PREPARATIVOS ATENCION DE RESCATES CON MATERIALES PELIGROSOS  AUXILIOS Y DEMAS CALAMIDADES CONEXAS EN EL MUNICIPIO DE TAURAMENA DEPARTAMENTO DE CASANARE.</t>
  </si>
  <si>
    <t xml:space="preserve">SERVICIOS PROFESIONALES DE SUPERVISION A LOS PROYECTOS EJECUTADOS EN DESARROLLO DEL PLAN INTEGRAL DE CONVIVENCIA Y SEGURIDAD CIUDADANA </t>
  </si>
  <si>
    <t xml:space="preserve">REALIZACION DE FUNCIONES TEATRALES COMO MEDIO EDUCATIVO  DE PROMOCION DE LA SEGURIDAD EN EL MUNICIPIO DE TAURAMENA </t>
  </si>
  <si>
    <t>199.984.000</t>
  </si>
  <si>
    <t>350.000.000</t>
  </si>
  <si>
    <t>7.575.000</t>
  </si>
  <si>
    <t>121.200.000</t>
  </si>
  <si>
    <t>26.500.000</t>
  </si>
  <si>
    <t xml:space="preserve">CONVENIO </t>
  </si>
  <si>
    <t xml:space="preserve">SECRETIRIA DE GOBIERNO </t>
  </si>
  <si>
    <t xml:space="preserve">CONSTRUCCION DE LA SEDE DEL CUERPO DE BOMBEROS DEL MUNICIPIO DE TAURAMENA </t>
  </si>
  <si>
    <t>91- SGR ASIGNACIONES DIRECTAS VIG. ACTUAL</t>
  </si>
  <si>
    <t>07/11/20132</t>
  </si>
  <si>
    <t xml:space="preserve">SUPERVISION EN LA EJECUCIÓN DE LOS PROYECTOS DE INFRAESTRUCTURA DEL SECTOR EQUIPAMIENTO DEL MUNICIPIO DE TAURAMENA </t>
  </si>
  <si>
    <t xml:space="preserve">INTERVENTORIA TECNICA, ADMINISATRATIVA Y FINANCIERA A LA EJECUCION DEL PROYECTO CONSTRUCCION DE LA SEDE DEL CUERPO DE BOMBEROS DEL MUNICIPIO DE TAURAMENA </t>
  </si>
  <si>
    <t>LPSI-MT</t>
  </si>
  <si>
    <t>86-RP SUPERAVIT</t>
  </si>
  <si>
    <t>11 MESES</t>
  </si>
  <si>
    <t xml:space="preserve">Desarrollar una estrategia de atención integral en salud, basada en atención primaria en salud dirigida a la primera infancia, la niñez, los adolescentes y la familia con el fin disminuir la morbimoratlidad en el municipio de tauramena </t>
  </si>
  <si>
    <t xml:space="preserve">24 MESES </t>
  </si>
  <si>
    <t xml:space="preserve">12mes </t>
  </si>
  <si>
    <t>Interventoria técnica, juridica, administrativa y financiera al ocntrato interadministrativo a suscribir con la ESE Hospital Local de Tauramena, cuyo objeto es: desarrollar una estrategia de atención integral en salud a la primera infancia, la niñez los adolescentes y la familia con el fin disminuir la morbimortalidad en el municpio de tauramena.</t>
  </si>
  <si>
    <t xml:space="preserve">consultoria </t>
  </si>
  <si>
    <t>RECURSOS APROBADOS POR EL OCAD</t>
  </si>
  <si>
    <t>ESTUDIOS Y DISEÑOS PARA LA ACUTALIZACIÓN Y MEJORAMIENTO DE LA RED CONTRA INCEDIOS DEL EDIFICIO DE LA ADMINSITRACIÓN MUNICIPAL</t>
  </si>
  <si>
    <t>1 mes
Y 15dias</t>
  </si>
  <si>
    <t>SERVICIOS PARA REALIZAR INTEGRACION (CENA NAVIDEÑA) DE LOS FUNCIONARIOS Y SUS FAMILIAS EN CUMPLIMIENTO DEL PROGRAMA DE BIENESTAR SOCIAL.</t>
  </si>
  <si>
    <t>2 DIAS</t>
  </si>
  <si>
    <t>SUMINISTRO DE ANCHETAS COMO ESTIMULO PARA LOS FUNCIONARIOS DE LA ADMINISTRACION MUNICIPAL.</t>
  </si>
  <si>
    <t>SERVICIOS PARA LA ORGANIZACIÓN  Y EJECUCION DE LA NOVENA NAVIDEÑA DE AGUINALDOS EN CUMPLIMIENTO DEL PROGRAMA DE BIENESTAR SOCIAL DIRIGIDO A LOS FUNCIOANRIOS Y SUS FAMILIAS.</t>
  </si>
  <si>
    <t>16 DIAS</t>
  </si>
  <si>
    <t>SUMINISTRO DE REPUESTOS PARA VEHICULOS DE PLACAS OJA-034, OSE-617 Y OSE-691 DE PROPIEDAD DEL MUNICIPIO.</t>
  </si>
  <si>
    <t>5 DIAS</t>
  </si>
  <si>
    <t>01 - RECURSOS PROPIOS
61-RENDIMIENTOS RP
86- RECURSOS PROPIOS SUPERAVIT</t>
  </si>
  <si>
    <t>EDICIÓN DOCUMENTAL, DISEÑO, DIAGRAMACIÓN Y REPRODUCCIÓN DE MATERIAL PUBLICITARIO PARA SOCIALIZAR EL INFORME DE GESTION DE LA ALCALDIA DE TAURAMENA 2012-2013</t>
  </si>
  <si>
    <t>14/11/2013</t>
  </si>
  <si>
    <t xml:space="preserve">CM
LPMT-SI </t>
  </si>
  <si>
    <t>COSNTRUCCION RED DE DISTRIBUCION DE GAS NATURAL DOMICILIARIO EN LAS VEREDAS AGUAMACO, JUVE, GÜICHIRE Y PALMAR DEL MUNICIPIO DE TAURAMENA</t>
  </si>
  <si>
    <t xml:space="preserve">CONSTRUCCION DE ANDENES PERIMENTRALES DEL COLEGIO BETHEL EN LAS CARRERAS 13 Y 14 ENTRE CALLES 18 Y 19, Y LAS CALLES 18 Y 19 ENTRE CARRERAS 13Y 14, Y CONSTRUCCION DE ANDEN LATERAL A LA MANGA DE COLEO EN LA CALLE 4 ENTRE CARRERAS 4 Y 7 DEL MUNICIPIO DE TAURAMENA </t>
  </si>
  <si>
    <t>EMBELLECIMIENTO  Y MEJORAMIENTO  DEL ESPACIO PUBLICO URBANO DEL MUNICIPIO DE TAURAMENA</t>
  </si>
  <si>
    <t xml:space="preserve">ADECUACION Y MEJORAMIENTO DEL SENDERO ECOLOGICO Y PARQUES DEL CASCO URBANO DEL MUNICIPIO DE TAURAMENA </t>
  </si>
  <si>
    <t xml:space="preserve">actividades de promocion y participación del grupo de teatrode la casa de la cultura en el festival nacional e internacional de cultura popular en la ciudad de Bogotá </t>
  </si>
  <si>
    <t xml:space="preserve">DESARROLLAR PROESOS DE FORMACION Y CUALIFICACION DEL TALENTO HUMANO VINCULADO A LOS SERVICIOS DE ATENCION INTEGRAL A LA PRIMERA INFANCIA EN EL MUNICIPIO DE TAURAMENA </t>
  </si>
  <si>
    <t>PROMOVER LA CONVIVENCIA PACIFICA DE LOS JOVENES DEL MUNICIPIO, A TRAVES DE LA PRACTICA DE LOS DEPORTES EXTREMOS.</t>
  </si>
  <si>
    <t xml:space="preserve">1 MES </t>
  </si>
  <si>
    <t>MCMT</t>
  </si>
  <si>
    <t xml:space="preserve">ORGANIZACIÓN Y DESARROLLO DE ACTVIDADES DE ARTE Y LA CULTURA CON PARTICIPACION DE LA POBLACION JUVENIL DEL MUNICIPIO DE TAURAMENA CON EL FINDE RESALTAR SUS TALENTOS </t>
  </si>
  <si>
    <t>1MES</t>
  </si>
  <si>
    <t xml:space="preserve">DESARROLLAR UNA JORNADA MUSICAL DIRIGIDA A LOS JOVENES DEL JOVENES DEL MUNICIPIO, CON EL FIN DE BRINDAR UN ESPACIO MOTIVACIONAL CON MENSAJES DE LIDERAZGO, AUTOESTIMA Y RESPETO. </t>
  </si>
  <si>
    <t>ALQUILER DE MAQUINARIA PARA ATENCION DE EMERGENCIA PARA PARA DESASTRES NATURALEs</t>
  </si>
  <si>
    <t xml:space="preserve">Servicio de logistica necesario para apoyar el proceso  de elecciones de consulta popular a realizarse el dia 15 de Diciembre  del 2013 en el Municipio de Tauramena. </t>
  </si>
  <si>
    <t>ADQUISICION DE AYUDAS HUMANITARIAS PARA ATENDER A LA POBLACION EN SITUACION DE DESPLAZAMIENTO DEL MUNICIPIO DE TAURAMENA.</t>
  </si>
  <si>
    <t xml:space="preserve">ADICIONAL  SUMINISTRO DE  RACCIONES ALIMENTICIAS DE CAMPAÑA PARA APOYAR ACCIONES QUE BUSCAN EL MEJORAMIENTO DE LOS INDICES DE SEGURIDAD CIUDADANA ADELANTADAS POR LOS ORGANISMOS DE SEGURIDAD (POLICIA NACIONAL EN EL MUNICIPIO DE TAURAMENA.)EN   VALOR  </t>
  </si>
  <si>
    <t>26.000.000</t>
  </si>
  <si>
    <t>100.000.000</t>
  </si>
  <si>
    <t>57.878.000</t>
  </si>
  <si>
    <t>$ 15.000.000</t>
  </si>
  <si>
    <t>86-110</t>
  </si>
  <si>
    <t>01 RP</t>
  </si>
  <si>
    <t>Desarrollo de Acciones de Sensibilización y Seguimiento a la Implementación de los PRAES y PROCEDAS.</t>
  </si>
  <si>
    <t xml:space="preserve">115- SGR SALDOS NO EJECUTADOS 2012
92 SGR </t>
  </si>
  <si>
    <t>EJECUTAR EL PROGRAMA DE CONTROL Y SEGUIMIENTO AMBIENTAL A LAS ACTIVIDADES DESARROLLADAS POR EL  SECTOR MINERO ENERGÉTICO PRESENTES EN EL MUNICIPIO DE TAURAMENA, CASANARE</t>
  </si>
  <si>
    <t>NOV</t>
  </si>
  <si>
    <t>Contrato de Servicios</t>
  </si>
  <si>
    <t>26-SGP LD</t>
  </si>
  <si>
    <t>DIC</t>
  </si>
  <si>
    <t>SELECCIÓN ABREVIADA</t>
  </si>
  <si>
    <t>Desarrollo de acciones para el fortalecimiento de los programas de certificación de fincas libres de Brucelosis y Tubercuosis bovina,  de prevención de enfermedades zoonoticas y de control oficial que se adelanta en el municipio de Tauramena, departamento de Casanare</t>
  </si>
  <si>
    <t>CONVENIO DE COOPERACION</t>
  </si>
  <si>
    <t>MANTENIMIENTO CORRECTIVO Y PREVENTIVO DEL SISTEMA DE AUDIO Y VIDEO,  MESA SALA DE JUNTAS Y SUS DOCE SILLAS DE LA ADMINISTRACION MUNICIPAL.</t>
  </si>
  <si>
    <t>SUMINISTRO E INSTALACIÓN  DE MANGUERA NAVIDEÑA GRUESA TRANSPARENTE CON BOMBILLERIA  LED Y OTRAS LUCES  NAVIDEÑAS.</t>
  </si>
  <si>
    <t>ADECUACION  DE LAS REDES ELECTRICAS INTERNAS DE LA AULA ANEXA JAGÜITO</t>
  </si>
  <si>
    <t>ADECUACION Y REHABILITACION DE LAS INSTALACIONES DE LAS REDES ELECTRICAS INTERNAS DE LA INSTITUCION EDUCATIVA EL CRIEET, ESCUELA VEREDA LA ESMERALDA.</t>
  </si>
  <si>
    <t>OPTIMIZACION DEL SISTEMA DE ALCANTARILLADO SANITARIO EN EL BARRIO GAITAN DEL MUNICIPIO DE TAURAMENA CASANARE</t>
  </si>
  <si>
    <t>REALIZACION DE JORNADAS ECOLOGICAS, TALLERES DE PÍNTURA, ARTES  PLASTICAS Y CHARLAS DE VALORES, DIRIGIDA A LOS HIJOS DE LOS EMPLEADOS DE LA ADMINISTRACION MUNICIPAL EN MARCADO EN LOS OBJETIVOS DEL PROGRAMA DE BIENESTAR SOCIAL.</t>
  </si>
  <si>
    <t xml:space="preserve">ASISTENCIA A SEMINARIO NACIONAL DE CAPACITACIÓN EN GESTION Y RESPONSABILIDADES DE LAS COMISIONES DE PERSONAL, EN SUS FUNCIONES DE ADMINISTRACION Y VIGILANCIA DEL EMPLEADO PÚBLICO </t>
  </si>
  <si>
    <t xml:space="preserve">SECRETARIO GENERAL </t>
  </si>
  <si>
    <t xml:space="preserve">ASIGNCION  POR RESOLUCION </t>
  </si>
  <si>
    <t xml:space="preserve">REALIZAR LA EVALUACION TECNICA Y ECONOMICA DEL SERVICIO DE PREPARACIÓN, MECANIZACION Y ADECUACIÓN DE TIERRAS PRESTADO A PEQUEÑOS Y MEDIANOS PRODUCTORES DE LAS DIFERENTES CADENAS PRODUCTIVAS DEL MUNICIPIO DE TAURAMENA </t>
  </si>
  <si>
    <t xml:space="preserve">MINIMA CUANTIA </t>
  </si>
  <si>
    <t>26 - SGP LIBRE DESTINACION</t>
  </si>
  <si>
    <t xml:space="preserve">SECRETARIO DE DESARROLLO ECONÓMICO </t>
  </si>
  <si>
    <t>93- EXTRACCION DE MATERIALES SUPERAVIT</t>
  </si>
  <si>
    <t xml:space="preserve">SERVICIOS DE CAMPAÑA DE SENSIBILIZACION PARA LA PROMOCION DE NO USO DE LA POLVORA EN EPOCA DECEMBRINA DIRIGIDO A LOS NIÑOS Y NIÑA DEL MUNICIPIO DE TAURAMENA </t>
  </si>
  <si>
    <t>SUMINISTRO DE CARTILLAS ILUSTRATIVAS Y MATERIAL EDUCATIVO  SOBRE PREVENCION Y SEÑALES DE ALERTA EN CASOS  DE ABUSO SEXUAL DE INFANTES Y ADOLESCENTES DEL  MUNICIPIO DE TAURAMENA</t>
  </si>
  <si>
    <t>ASQUISICON DE BIENES , Y EQUIPOS PARA APOYAR ACTIVIDADES DE GENERACION DE INGRESOS CON DESTINO A LA POBLACION VICTIMA DE LA VIOLENCIA DEL MUNICIPIO DE TAURAMENA</t>
  </si>
  <si>
    <t>ADQUISICON DE MATERIALES ELEMENTOS E INSUMOS PARA APOYAR ACTIVIDADES DE GENERACION DE INGRESOS CON DESTINO A LA POBLACION VICTIMA DE LA VIOLENCIA DEL MUNICIPIO DE TAURAMENA</t>
  </si>
  <si>
    <t>REC 1-29 -46</t>
  </si>
  <si>
    <t xml:space="preserve">C COMPRAVENTA </t>
  </si>
  <si>
    <t>REC: 29-86</t>
  </si>
  <si>
    <t>REC: 01 RP</t>
  </si>
  <si>
    <t xml:space="preserve">CCOMPRAVENTA </t>
  </si>
  <si>
    <t>REC:01 RP</t>
  </si>
  <si>
    <t>26.400.000</t>
  </si>
  <si>
    <t>30.000.000</t>
  </si>
  <si>
    <t>14.071.900</t>
  </si>
  <si>
    <t>17.280.000</t>
  </si>
  <si>
    <t>ADQUISICION DE BIENES, ELEMENTOS Y MANTENIMIENTO DE EQUIPOS Y MUEBLES, COMO APOYO AL DESARROLLO Y FOMENTO DE LA EDUCACION TECNICA, TECNOLOGICA Y SUPERIOR EN EL MUNICIPIO DE TAURAMENA.</t>
  </si>
  <si>
    <t xml:space="preserve">1MES </t>
  </si>
  <si>
    <t>REALIZAR LAS ACCIONES DE VIGILANCIA, SEGUIMIENTO, EVALUACION E INVESTIGACION A LOS EVENTOS RELACIONADOS CON LA MORBIMORTALIDAD Y FACTORES DE RIESGOS DE LA CONVIVENCIA SOCIAL Y SALUD MENTAL, VIDA SALUDABLE , SEGUIMIENTO A LAS ENFERMEDADES TRASNAMISIBLES Y LAS ALTERACIONES VISUALES, BUCALES Y AUDITIVAS Y MONITOREO A LOS RESPECTIVOS INDICADORES.</t>
  </si>
  <si>
    <t>Realización de actividades logisticas y operativas como apoyo a la realizacion del festival pentagrama celestial.</t>
  </si>
  <si>
    <t>Ejecución de actividades artisiticas y culturalesa para el desarrollo del festival cultural Pentagrama celestial, con el fin de promover el rescate del patrimonio historico y cultural del municipio.</t>
  </si>
  <si>
    <t xml:space="preserve">SUMINISTRO DE PAQUETES Y COMPLEMENTOS NUTRICIONALES PARA LOS ADULTOS MAYORES QUE ASISTEN AL PROGRAMA CASA VIDA DEL MUNICIPIO DE TAURAMENA </t>
  </si>
  <si>
    <t>ADQUISICION DE UNIFORMES PARA LOS ADULTOS MAYORES QUE ASITEN AL PROGRAMA CASA VIDA DEL MUNICIPIO DE TAURAMENA.</t>
  </si>
  <si>
    <t>REALIZACION DE SALIDAS AMBIENTALES Y PEDAGOGICAS DIRIGIDAS A LOS ADULTOS MAYORES QUE ASISTEN AL PROGRAMA CASA VIDA DEL MUNICIPIO DE TAURAMENA.</t>
  </si>
  <si>
    <t>EJECUCION DE TALLERES LITERRIOS DIRIGIDOS A LOS ADULTOS MAYORES, CON EL FIN DE RESCATAR LA MEMORIA HISTORICA DEL MUNICIPIO DE TAURAMENA.</t>
  </si>
  <si>
    <t xml:space="preserve">REAIZAR UN PROCESO DE ORIENTACION LEGAL A LO CUIDADORES DE LOS ADULTOS MAYORES DEL MUNICIPIO,  CON EL FIN DE GARANTIZAR EL CUMPLIMIENTO DE LOS DEBERES Y DERECHOS DE ESTA POBLACION. </t>
  </si>
  <si>
    <t>ENTREGA DE KIT DE ASEO A LOS ADULTOS MAYORES QUE ASITEN AL PROGRAMA CASA VIDA DEL MUNICIPIO, CON EL FIN DE CONTRIBUIR AL MEJORMIENTO DE SU CALIDAD DE VIDA.</t>
  </si>
  <si>
    <t xml:space="preserve">ARRENDAMIENTOS DE INSTALACIONES FISICAS PARA EL SERVICIO DE ALBERGUE TEMPORAL DE ADULTOS MAYORES QUE ASISTEN AL PROGRAMA CASA VIDA DEL MUNICIPIO DE TAURAMENA </t>
  </si>
  <si>
    <t xml:space="preserve">CELEBRACION DEL DIA DEL ADULTO MAYOR  EN EL MUNICIPIO </t>
  </si>
  <si>
    <t xml:space="preserve">OPTIMIZACIÓN DE LOS TRAMOS EN MAL ESTADO DEL ALCANTARILLADO DEL CENTRO POBLADO TUNUPE DEL MUNICIPIO DE TAURAMENA </t>
  </si>
  <si>
    <t xml:space="preserve">PRESTACION DE SERVICIOS PROFESIONALES EN ASESORIA TÉCNICA PARA LA ACTUALIZACIÓN DE DISEÑOS PARA LA PAVIMENTACIÓN DE LA VÍA LA VIRGEN- ESCUELA CHAPARRAL- EL KIOSCO DEL MUNICIPIO DETAURAMENA </t>
  </si>
  <si>
    <t xml:space="preserve">AMPLIACION DE SISTEMA DE ACUEDUCTO EN LA CALLE 20 ENTRE CARRERAS 11 Y 12 Y EL CORREDOR SUBURBANO ZONA INDUSTRIAL DEL BARRIO LA PRIMAVERA MUNICIPIO DE TAURAMENA </t>
  </si>
  <si>
    <t>51-SGP AGUA POTABLE SUPERAVIT</t>
  </si>
  <si>
    <t>SECRETRIA DE INFRAESTRUCTURA</t>
  </si>
  <si>
    <t xml:space="preserve">AMPLIACION DE LA RED DE ACUEDUCTO PARA CONEXIÓN DE USUARIOS NUEVOS EN LA VEREDA VISINACA DEL MUNICIPIO DE TAURAMENA </t>
  </si>
  <si>
    <t xml:space="preserve">SUNMINISTRO DE CARTILLAS ILUSTRATIVAS Y MATERIAL EDUCASTIVO  SOBRE PREVENCION Y SEÑALES DE ALERTA EN CASOS DE ABUSO SEXUAL DE INFANTILES Y ADOLESCENTES EN EL MUNICIPIO DE TAURAMENA </t>
  </si>
  <si>
    <t>CAMPAÑA PUBLICITARIA DE SOCIALIZACION , DIVULGACION Y COMUNICACIÓN COMO APOYO A LAS ACCIONES EN MATERIA DE CONVIVENCIA Y SEGURIDAD CIUDADANA EN EL MUNICIPIO DE TAURAMENA</t>
  </si>
  <si>
    <t xml:space="preserve">DE INTENDENCIA9 COMUNICACIÓN, DESTINADOS A FORTALECER LAS ACTIVIDADES DE OPERATIVIDAD ADELANTADAS POR CTI Y POLCIIA NACIONAL  QUE TIENEN COMO PROPOSITO GARANTIZAR EL ORDEN PUBLICO Y LA SEGURIDAD EN EL MUNICIPIO DE TAURAMENA </t>
  </si>
  <si>
    <t xml:space="preserve">
46-SGP LIBRE INVERSION SUPERAVIT
29 - SGP LIBRE INVERSION
86- RECURSOS
 PROPIOS SUPERAVIT</t>
  </si>
  <si>
    <t>24.171.900</t>
  </si>
  <si>
    <t>50.000.000</t>
  </si>
  <si>
    <t>130.000.000</t>
  </si>
  <si>
    <t>69-REND. CONTRIBUCION ESPECIAL SOBRE CONTRATOS DE OBRA
26 - SGP LIBRE DESTINACION
86- RECURSOS
 PROPIOS SUPERAVIT</t>
  </si>
  <si>
    <t>102- CONTRIBUCION  CONTRATOS DE OBRA SUPERAVIT</t>
  </si>
  <si>
    <t>ADICIONAL No 01 EN VALOR Y PLAZO AL CONVENIO INTERADMINISTRATIVO DE COOPERACIÓN No 013 DE 2013 CUYO OBJETO ES FORTALECER LA CADENA CARNICA EN LAS FASES DE TRANSFORMACIÓN Y COMERCIALIZACIÓN DE CARNE PROVENIENTE DE LAS ESPECIES BOVINA, BUFALINA Y PORCINA, EN LA PLANTA DE BENEFICIO ANIMAL DE TAURAMENA DEPARTAMENTO DE CASANARE.</t>
  </si>
  <si>
    <t xml:space="preserve">CONVENIO INTERADMINISTRATIVO </t>
  </si>
  <si>
    <t xml:space="preserve">31- VENTA DE ACTIVOS </t>
  </si>
  <si>
    <t>SUMINISTRO DE COMBUSTIBLE  (GASOLINA Y ACPM) PARA LOS VEHICULOS DE LA ADMINSITRACION MUNICIPAL. ADICION EN TIEMPO Y VALOR AL CONTRATO DE SUMINISTRO No.226/013.</t>
  </si>
  <si>
    <t>SUMINISTRO DE PASAJES AEREOS PARA EL DESPLAZAMIENTO DEL SEÑOR ALCALDE Y LOS FUNCIONARIOS DE LA ADMINSITRACION MUNICIPAL EN CUMPLIMIENTO DE SUS FUNCIONES. ADICION EN TIEMPO Y VALOR AL CONTRATO DE SUMINISTRO No.189 DE 28 DE AGOSTO DE 2013.</t>
  </si>
  <si>
    <t>13/12/2013</t>
  </si>
  <si>
    <t>REALIZAR EVALUACION, MONITOREO Y SEGUIMIENTO DE LOS INDICADORES DEL PLAN DE SALUD TERRITORIAL 2012-2015 DEL MUNICIPIO DE TAURAMENA Y DISEÑO DE ESTRATEGIAS CORRECTIVAS.</t>
  </si>
  <si>
    <t xml:space="preserve">15 DIAS </t>
  </si>
  <si>
    <t>13.000.000</t>
  </si>
  <si>
    <t xml:space="preserve">Servicio de nutricion para los adultos mayores beneficiarios del servicio de albergue temporal en el municipio de  Tauramena </t>
  </si>
  <si>
    <t>SUPERVISIÓN, SEGUIMIENTO Y MONITOREO A LAS ACTIVIDADES DE PROMOCION DE LA SALUD Y PREVENCION DE LA ENFERMEDAD CONTENIDAS EN EL PLAN DE INTERVENCIONES COLECTIVAS (PIC) DIRIGIDAS A DISMINUIR LA MORBIMORTALIDAD GENERAL EN EL MUNICIPIO DE TAURAMENA.</t>
  </si>
  <si>
    <r>
      <t>RESOLUCION DE MODIFICACION No</t>
    </r>
    <r>
      <rPr>
        <b/>
        <sz val="14"/>
        <color indexed="10"/>
        <rFont val="Calibri"/>
        <family val="2"/>
      </rPr>
      <t xml:space="preserve"> </t>
    </r>
    <r>
      <rPr>
        <b/>
        <sz val="14"/>
        <rFont val="Calibri"/>
        <family val="2"/>
      </rPr>
      <t xml:space="preserve">1096 </t>
    </r>
    <r>
      <rPr>
        <b/>
        <sz val="14"/>
        <color indexed="8"/>
        <rFont val="Calibri"/>
        <family val="2"/>
      </rPr>
      <t>DEL 20 DE DICIEMBRE DE 2013</t>
    </r>
  </si>
  <si>
    <t>RP-01
61-REND. RP</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</si>
</sst>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Red]\(&quot;$&quot;#,##0\)"/>
    <numFmt numFmtId="165" formatCode="_(&quot;$&quot;* #,##0.00_);_(&quot;$&quot;* \(#,##0.00\);_(&quot;$&quot;* &quot;-&quot;??_);_(@_)"/>
    <numFmt numFmtId="166" formatCode="_(* #,##0_);_(* \(#,##0\);_(* &quot;-&quot;??_);_(@_)"/>
    <numFmt numFmtId="167" formatCode="#,##0.0"/>
    <numFmt numFmtId="168" formatCode="_(* #,##0.0_);_(* \(#,##0.0\);_(* &quot;-&quot;??_);_(@_)"/>
    <numFmt numFmtId="169" formatCode="_(&quot;$&quot;* #,##0_);_(&quot;$&quot;* \(#,##0\);_(&quot;$&quot;* &quot;-&quot;??_);_(@_)"/>
    <numFmt numFmtId="170" formatCode="_(&quot;$&quot;\ * #,##0_);_(&quot;$&quot;\ * \(#,##0\);_(&quot;$&quot;\ * &quot;-&quot;??_);_(@_)"/>
    <numFmt numFmtId="171" formatCode="&quot;$&quot;#,##0"/>
    <numFmt numFmtId="172" formatCode="_(* #,##0.0000_);_(* \(#,##0.0000\);_(* &quot;-&quot;??_);_(@_)"/>
    <numFmt numFmtId="173" formatCode="_-* #,##0.00\ _€_-;\-* #,##0.00\ _€_-;_-* &quot;-&quot;??\ _€_-;_-@_-"/>
    <numFmt numFmtId="174" formatCode="[$-C0A]d\-mmm\-yy;@"/>
  </numFmts>
  <fonts count="102">
    <font>
      <sz val="11"/>
      <color theme="1"/>
      <name val="Calibri"/>
      <family val="2"/>
    </font>
    <font>
      <sz val="11"/>
      <color indexed="8"/>
      <name val="Calibri"/>
      <family val="2"/>
    </font>
    <font>
      <b/>
      <sz val="11"/>
      <color indexed="8"/>
      <name val="Calibri"/>
      <family val="2"/>
    </font>
    <font>
      <sz val="9"/>
      <name val="Tahoma"/>
      <family val="2"/>
    </font>
    <font>
      <b/>
      <sz val="9"/>
      <name val="Tahoma"/>
      <family val="2"/>
    </font>
    <font>
      <b/>
      <sz val="14"/>
      <color indexed="8"/>
      <name val="Calibri"/>
      <family val="2"/>
    </font>
    <font>
      <sz val="11"/>
      <color indexed="8"/>
      <name val="Arial"/>
      <family val="2"/>
    </font>
    <font>
      <sz val="14"/>
      <color indexed="8"/>
      <name val="Calibri"/>
      <family val="2"/>
    </font>
    <font>
      <sz val="10"/>
      <color indexed="8"/>
      <name val="Calibri"/>
      <family val="2"/>
    </font>
    <font>
      <u val="single"/>
      <sz val="11"/>
      <color indexed="12"/>
      <name val="Calibri"/>
      <family val="2"/>
    </font>
    <font>
      <u val="single"/>
      <sz val="8"/>
      <color indexed="12"/>
      <name val="Calibri"/>
      <family val="2"/>
    </font>
    <font>
      <sz val="11"/>
      <name val="Arial"/>
      <family val="2"/>
    </font>
    <font>
      <sz val="12"/>
      <color indexed="8"/>
      <name val="Calibri"/>
      <family val="2"/>
    </font>
    <font>
      <sz val="11"/>
      <name val="Calibri"/>
      <family val="2"/>
    </font>
    <font>
      <sz val="8"/>
      <color indexed="8"/>
      <name val="Calibri"/>
      <family val="2"/>
    </font>
    <font>
      <sz val="7"/>
      <color indexed="8"/>
      <name val="Calibri"/>
      <family val="2"/>
    </font>
    <font>
      <sz val="9"/>
      <color indexed="8"/>
      <name val="Calibri"/>
      <family val="2"/>
    </font>
    <font>
      <u val="single"/>
      <sz val="10"/>
      <color indexed="12"/>
      <name val="Calibri"/>
      <family val="2"/>
    </font>
    <font>
      <sz val="12"/>
      <name val="Tahoma"/>
      <family val="2"/>
    </font>
    <font>
      <b/>
      <sz val="9"/>
      <color indexed="8"/>
      <name val="Calibri"/>
      <family val="2"/>
    </font>
    <font>
      <sz val="10"/>
      <name val="Arial"/>
      <family val="2"/>
    </font>
    <font>
      <sz val="10"/>
      <name val="Calibri"/>
      <family val="2"/>
    </font>
    <font>
      <b/>
      <sz val="8"/>
      <color indexed="8"/>
      <name val="Calibri"/>
      <family val="2"/>
    </font>
    <font>
      <sz val="10"/>
      <color indexed="8"/>
      <name val="Arial"/>
      <family val="2"/>
    </font>
    <font>
      <sz val="6"/>
      <color indexed="8"/>
      <name val="Calibri"/>
      <family val="2"/>
    </font>
    <font>
      <sz val="11"/>
      <name val="Tahoma"/>
      <family val="2"/>
    </font>
    <font>
      <sz val="8"/>
      <color indexed="8"/>
      <name val="Arial"/>
      <family val="2"/>
    </font>
    <font>
      <b/>
      <sz val="11"/>
      <name val="Arial"/>
      <family val="2"/>
    </font>
    <font>
      <u val="single"/>
      <sz val="11"/>
      <name val="Calibri"/>
      <family val="2"/>
    </font>
    <font>
      <sz val="9"/>
      <name val="Calibri"/>
      <family val="2"/>
    </font>
    <font>
      <b/>
      <sz val="26"/>
      <color indexed="8"/>
      <name val="Calibri"/>
      <family val="2"/>
    </font>
    <font>
      <sz val="16"/>
      <color indexed="8"/>
      <name val="Calibri"/>
      <family val="2"/>
    </font>
    <font>
      <sz val="12"/>
      <color indexed="8"/>
      <name val="Arial"/>
      <family val="2"/>
    </font>
    <font>
      <sz val="12"/>
      <name val="Calibri"/>
      <family val="2"/>
    </font>
    <font>
      <sz val="14"/>
      <name val="Arial"/>
      <family val="2"/>
    </font>
    <font>
      <sz val="14"/>
      <name val="Calibri"/>
      <family val="2"/>
    </font>
    <font>
      <sz val="12"/>
      <name val="Arial"/>
      <family val="2"/>
    </font>
    <font>
      <sz val="9"/>
      <color indexed="8"/>
      <name val="Arial"/>
      <family val="2"/>
    </font>
    <font>
      <sz val="12"/>
      <color indexed="63"/>
      <name val=".HelveticaNeueUI"/>
      <family val="0"/>
    </font>
    <font>
      <sz val="11"/>
      <color indexed="63"/>
      <name val=".HelveticaNeueUI"/>
      <family val="0"/>
    </font>
    <font>
      <sz val="7"/>
      <name val="Calibri"/>
      <family val="2"/>
    </font>
    <font>
      <b/>
      <sz val="14"/>
      <name val="Calibri"/>
      <family val="2"/>
    </font>
    <font>
      <b/>
      <sz val="14"/>
      <color indexed="10"/>
      <name val="Calibri"/>
      <family val="2"/>
    </font>
    <font>
      <sz val="8"/>
      <name val="Calibri"/>
      <family val="2"/>
    </font>
    <font>
      <u val="single"/>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2"/>
      <color rgb="FF444444"/>
      <name val=".HelveticaNeueUI"/>
      <family val="0"/>
    </font>
    <font>
      <u val="single"/>
      <sz val="10"/>
      <color theme="10"/>
      <name val="Calibri"/>
      <family val="2"/>
    </font>
    <font>
      <sz val="10"/>
      <color theme="1"/>
      <name val="Calibri"/>
      <family val="2"/>
    </font>
    <font>
      <sz val="11"/>
      <color theme="1"/>
      <name val="Arial"/>
      <family val="2"/>
    </font>
    <font>
      <u val="single"/>
      <sz val="8"/>
      <color theme="10"/>
      <name val="Calibri"/>
      <family val="2"/>
    </font>
    <font>
      <sz val="12"/>
      <color theme="1"/>
      <name val="Arial"/>
      <family val="2"/>
    </font>
    <font>
      <sz val="10"/>
      <color theme="1"/>
      <name val="Arial"/>
      <family val="2"/>
    </font>
    <font>
      <sz val="8"/>
      <color theme="1"/>
      <name val="Calibri"/>
      <family val="2"/>
    </font>
    <font>
      <sz val="7"/>
      <color theme="1"/>
      <name val="Calibri"/>
      <family val="2"/>
    </font>
    <font>
      <sz val="9"/>
      <color theme="1"/>
      <name val="Calibri"/>
      <family val="2"/>
    </font>
    <font>
      <sz val="16"/>
      <color theme="1"/>
      <name val="Calibri"/>
      <family val="2"/>
    </font>
    <font>
      <sz val="8"/>
      <color theme="1"/>
      <name val="Arial"/>
      <family val="2"/>
    </font>
    <font>
      <b/>
      <sz val="8"/>
      <color theme="1"/>
      <name val="Calibri"/>
      <family val="2"/>
    </font>
    <font>
      <sz val="6"/>
      <color theme="1"/>
      <name val="Calibri"/>
      <family val="2"/>
    </font>
    <font>
      <sz val="9"/>
      <color theme="1"/>
      <name val="Arial"/>
      <family val="2"/>
    </font>
    <font>
      <sz val="10"/>
      <color rgb="FF000000"/>
      <name val="Arial"/>
      <family val="2"/>
    </font>
    <font>
      <b/>
      <sz val="26"/>
      <color theme="1"/>
      <name val="Calibri"/>
      <family val="2"/>
    </font>
    <font>
      <b/>
      <sz val="14"/>
      <color theme="1"/>
      <name val="Calibri"/>
      <family val="2"/>
    </font>
    <font>
      <b/>
      <sz val="9"/>
      <color theme="1"/>
      <name val="Calibri"/>
      <family val="2"/>
    </font>
    <font>
      <sz val="11"/>
      <color rgb="FF444444"/>
      <name val=".HelveticaNeueUI"/>
      <family val="0"/>
    </font>
    <font>
      <sz val="11"/>
      <color rgb="FF000000"/>
      <name val="Calibri"/>
      <family val="2"/>
    </font>
    <font>
      <sz val="12"/>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style="thin"/>
      <bottom style="medium"/>
    </border>
    <border>
      <left style="thin"/>
      <right style="thin"/>
      <top style="thin"/>
      <bottom style="thin"/>
    </border>
    <border>
      <left style="thin"/>
      <right style="thin"/>
      <top/>
      <bottom style="thin"/>
    </border>
    <border>
      <left style="thin"/>
      <right style="medium"/>
      <top/>
      <bottom style="thin"/>
    </border>
    <border>
      <left style="medium"/>
      <right style="thin"/>
      <top style="thin"/>
      <bottom style="thin"/>
    </border>
    <border>
      <left style="medium"/>
      <right/>
      <top style="thin"/>
      <bottom style="thin"/>
    </border>
    <border>
      <left style="thin"/>
      <right style="thin"/>
      <top style="thin"/>
      <bottom/>
    </border>
    <border>
      <left style="thin"/>
      <right/>
      <top style="thin"/>
      <bottom style="thin"/>
    </border>
    <border>
      <left/>
      <right style="thin"/>
      <top style="thin"/>
      <bottom style="thin"/>
    </border>
    <border>
      <left style="medium"/>
      <right style="thin"/>
      <top style="thin"/>
      <bottom/>
    </border>
    <border>
      <left style="medium"/>
      <right style="thin"/>
      <top/>
      <bottom style="thin"/>
    </border>
    <border>
      <left style="thin"/>
      <right style="medium"/>
      <top style="thin"/>
      <bottom style="thin"/>
    </border>
    <border>
      <left/>
      <right style="thin"/>
      <top style="thin"/>
      <bottom/>
    </border>
    <border>
      <left/>
      <right style="thin"/>
      <top/>
      <bottom/>
    </border>
    <border>
      <left style="thin"/>
      <right/>
      <top/>
      <bottom/>
    </border>
    <border>
      <left/>
      <right style="thin"/>
      <top/>
      <bottom style="thin"/>
    </border>
    <border>
      <left style="thin"/>
      <right/>
      <top/>
      <bottom style="thin"/>
    </border>
    <border>
      <left style="thin"/>
      <right/>
      <top style="thin"/>
      <bottom/>
    </border>
    <border>
      <left style="thin"/>
      <right style="medium"/>
      <top style="thin"/>
      <bottom/>
    </border>
    <border>
      <left style="thin"/>
      <right style="thin"/>
      <top style="medium"/>
      <bottom/>
    </border>
    <border>
      <left style="medium"/>
      <right/>
      <top/>
      <bottom/>
    </border>
    <border>
      <left style="medium"/>
      <right/>
      <top/>
      <bottom style="thin"/>
    </border>
    <border>
      <left style="thin"/>
      <right style="medium"/>
      <top style="medium"/>
      <bottom style="thin"/>
    </border>
    <border>
      <left style="thin"/>
      <right style="medium"/>
      <top style="thin"/>
      <bottom style="medium"/>
    </border>
    <border>
      <left style="thin"/>
      <right style="thin"/>
      <top style="medium"/>
      <bottom style="thin"/>
    </border>
    <border>
      <left/>
      <right style="thin"/>
      <top style="medium"/>
      <bottom style="thin"/>
    </border>
    <border>
      <left/>
      <right style="thin"/>
      <top style="thin"/>
      <bottom style="medium"/>
    </border>
    <border>
      <left style="thin"/>
      <right style="thin"/>
      <top/>
      <bottom style="medium"/>
    </border>
    <border>
      <left style="thin"/>
      <right/>
      <top/>
      <bottom style="medium"/>
    </border>
    <border>
      <left/>
      <right style="thin"/>
      <top/>
      <bottom style="medium"/>
    </border>
    <border>
      <left style="medium"/>
      <right style="medium"/>
      <top style="medium"/>
      <bottom style="thin"/>
    </border>
    <border>
      <left style="medium"/>
      <right style="medium"/>
      <top style="thin"/>
      <bottom style="medium"/>
    </border>
    <border>
      <left style="medium"/>
      <right style="thin"/>
      <top/>
      <bottom/>
    </border>
    <border>
      <left style="medium"/>
      <right style="medium"/>
      <top style="thin"/>
      <bottom/>
    </border>
    <border>
      <left style="medium"/>
      <right style="medium"/>
      <top/>
      <bottom/>
    </border>
    <border>
      <left style="medium"/>
      <right style="medium"/>
      <top/>
      <bottom style="thin"/>
    </border>
    <border>
      <left style="thin"/>
      <right style="medium"/>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782">
    <xf numFmtId="0" fontId="0" fillId="0" borderId="0" xfId="0" applyFont="1" applyAlignment="1">
      <alignment/>
    </xf>
    <xf numFmtId="0" fontId="77"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right" vertical="center"/>
    </xf>
    <xf numFmtId="0" fontId="0" fillId="0" borderId="0" xfId="0" applyAlignment="1">
      <alignment horizontal="center" vertical="center"/>
    </xf>
    <xf numFmtId="43" fontId="0" fillId="0" borderId="0" xfId="48" applyFont="1" applyAlignment="1">
      <alignment horizontal="center" vertical="center"/>
    </xf>
    <xf numFmtId="0" fontId="0" fillId="34" borderId="0" xfId="0" applyFill="1" applyAlignment="1">
      <alignment horizontal="center" vertical="center" wrapText="1"/>
    </xf>
    <xf numFmtId="43" fontId="0" fillId="35" borderId="0" xfId="48" applyFont="1" applyFill="1" applyAlignment="1">
      <alignment horizontal="center" vertical="center"/>
    </xf>
    <xf numFmtId="0" fontId="0" fillId="0" borderId="0" xfId="0" applyFill="1" applyAlignment="1">
      <alignment horizontal="center" vertical="center"/>
    </xf>
    <xf numFmtId="0" fontId="78" fillId="15" borderId="10" xfId="0" applyFont="1" applyFill="1" applyBorder="1" applyAlignment="1">
      <alignment horizontal="center" vertical="center" wrapText="1"/>
    </xf>
    <xf numFmtId="2" fontId="0" fillId="0" borderId="0" xfId="0" applyNumberFormat="1" applyAlignment="1">
      <alignment horizontal="center" vertical="center"/>
    </xf>
    <xf numFmtId="0" fontId="78" fillId="17" borderId="0" xfId="0" applyFont="1" applyFill="1" applyAlignment="1">
      <alignment horizontal="center" vertical="center" wrapText="1"/>
    </xf>
    <xf numFmtId="0" fontId="0" fillId="36" borderId="0" xfId="0" applyFill="1" applyAlignment="1">
      <alignment horizontal="center" vertical="center" wrapText="1"/>
    </xf>
    <xf numFmtId="4" fontId="0" fillId="0" borderId="0" xfId="0" applyNumberFormat="1" applyAlignment="1">
      <alignment horizontal="center" vertical="center"/>
    </xf>
    <xf numFmtId="0" fontId="0" fillId="16" borderId="10" xfId="0" applyFill="1" applyBorder="1" applyAlignment="1">
      <alignment horizontal="center" vertical="center" wrapText="1"/>
    </xf>
    <xf numFmtId="0" fontId="0" fillId="37" borderId="0" xfId="0" applyFill="1" applyAlignment="1">
      <alignment horizontal="center" vertical="center"/>
    </xf>
    <xf numFmtId="43"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Alignment="1">
      <alignment/>
    </xf>
    <xf numFmtId="0" fontId="0" fillId="36" borderId="0" xfId="0" applyFill="1" applyAlignment="1">
      <alignment horizontal="center" vertical="center"/>
    </xf>
    <xf numFmtId="0" fontId="0" fillId="36" borderId="0" xfId="0" applyFill="1" applyAlignment="1">
      <alignment/>
    </xf>
    <xf numFmtId="0" fontId="0" fillId="0" borderId="0" xfId="0" applyAlignment="1">
      <alignment/>
    </xf>
    <xf numFmtId="0" fontId="0" fillId="36" borderId="0" xfId="0" applyFill="1" applyBorder="1" applyAlignment="1">
      <alignment horizontal="center" vertical="center"/>
    </xf>
    <xf numFmtId="0" fontId="76" fillId="36" borderId="11" xfId="0" applyFont="1" applyFill="1" applyBorder="1" applyAlignment="1">
      <alignment horizontal="center" vertical="center"/>
    </xf>
    <xf numFmtId="0" fontId="21" fillId="36" borderId="12" xfId="0" applyFont="1" applyFill="1" applyBorder="1" applyAlignment="1">
      <alignment horizontal="center" vertical="center" wrapText="1"/>
    </xf>
    <xf numFmtId="0" fontId="0" fillId="36" borderId="12" xfId="0" applyFill="1" applyBorder="1" applyAlignment="1">
      <alignment vertical="center" wrapText="1"/>
    </xf>
    <xf numFmtId="173" fontId="0" fillId="36" borderId="12" xfId="50" applyFont="1" applyFill="1" applyBorder="1" applyAlignment="1">
      <alignment horizontal="center" vertical="center" wrapText="1"/>
    </xf>
    <xf numFmtId="4" fontId="0" fillId="36" borderId="13" xfId="0" applyNumberFormat="1" applyFill="1" applyBorder="1" applyAlignment="1">
      <alignment vertical="center"/>
    </xf>
    <xf numFmtId="43" fontId="79" fillId="0" borderId="0" xfId="48" applyFont="1" applyAlignment="1">
      <alignment/>
    </xf>
    <xf numFmtId="43" fontId="0" fillId="0" borderId="0" xfId="0" applyNumberFormat="1" applyAlignment="1">
      <alignment/>
    </xf>
    <xf numFmtId="4" fontId="0" fillId="36" borderId="0" xfId="0" applyNumberFormat="1" applyFill="1" applyAlignment="1">
      <alignment horizontal="center" vertical="center"/>
    </xf>
    <xf numFmtId="0" fontId="13" fillId="36" borderId="12" xfId="0" applyFont="1" applyFill="1" applyBorder="1" applyAlignment="1">
      <alignment vertical="center"/>
    </xf>
    <xf numFmtId="0" fontId="0" fillId="0" borderId="0" xfId="0" applyBorder="1" applyAlignment="1">
      <alignment/>
    </xf>
    <xf numFmtId="0" fontId="0" fillId="38" borderId="12" xfId="0" applyFill="1" applyBorder="1" applyAlignment="1">
      <alignment horizontal="center" vertical="center" wrapText="1"/>
    </xf>
    <xf numFmtId="173" fontId="0" fillId="36" borderId="0" xfId="0" applyNumberFormat="1" applyFill="1" applyAlignment="1">
      <alignment horizontal="center" vertical="center"/>
    </xf>
    <xf numFmtId="0" fontId="76" fillId="36" borderId="11" xfId="0" applyFont="1" applyFill="1" applyBorder="1" applyAlignment="1">
      <alignment horizontal="center" vertical="center" wrapText="1"/>
    </xf>
    <xf numFmtId="0" fontId="0" fillId="36" borderId="12" xfId="0" applyFill="1" applyBorder="1" applyAlignment="1">
      <alignment horizontal="center" vertical="center" wrapText="1"/>
    </xf>
    <xf numFmtId="4" fontId="0" fillId="36" borderId="13" xfId="0" applyNumberFormat="1" applyFill="1" applyBorder="1" applyAlignment="1">
      <alignment horizontal="center" vertical="center"/>
    </xf>
    <xf numFmtId="0" fontId="78" fillId="38" borderId="12" xfId="0" applyFont="1" applyFill="1" applyBorder="1" applyAlignment="1">
      <alignment horizontal="center" vertical="center"/>
    </xf>
    <xf numFmtId="14" fontId="0" fillId="38" borderId="13" xfId="0" applyNumberFormat="1" applyFill="1" applyBorder="1" applyAlignment="1">
      <alignment horizontal="center" vertical="center"/>
    </xf>
    <xf numFmtId="0" fontId="0" fillId="38" borderId="13" xfId="0" applyFill="1" applyBorder="1" applyAlignment="1">
      <alignment horizontal="center" vertical="center" wrapText="1"/>
    </xf>
    <xf numFmtId="0" fontId="0" fillId="38" borderId="12" xfId="0" applyFill="1" applyBorder="1" applyAlignment="1">
      <alignment horizontal="center" vertical="center"/>
    </xf>
    <xf numFmtId="14" fontId="0" fillId="38" borderId="12" xfId="0" applyNumberFormat="1" applyFill="1" applyBorder="1" applyAlignment="1">
      <alignment horizontal="center" vertical="center"/>
    </xf>
    <xf numFmtId="0" fontId="80" fillId="38" borderId="13" xfId="46" applyFont="1" applyFill="1" applyBorder="1" applyAlignment="1">
      <alignment horizontal="center" vertical="center" wrapText="1"/>
    </xf>
    <xf numFmtId="0" fontId="81" fillId="38" borderId="14" xfId="0" applyFont="1" applyFill="1" applyBorder="1" applyAlignment="1">
      <alignment horizontal="center" vertical="center"/>
    </xf>
    <xf numFmtId="4" fontId="0" fillId="38" borderId="13" xfId="0" applyNumberFormat="1" applyFill="1" applyBorder="1" applyAlignment="1">
      <alignment horizontal="center" vertical="center"/>
    </xf>
    <xf numFmtId="0" fontId="0" fillId="38" borderId="15" xfId="0" applyFill="1" applyBorder="1" applyAlignment="1">
      <alignment horizontal="center" vertical="center" wrapText="1"/>
    </xf>
    <xf numFmtId="0" fontId="82" fillId="38" borderId="16" xfId="0" applyFont="1" applyFill="1" applyBorder="1" applyAlignment="1">
      <alignment horizontal="center" vertical="center" wrapText="1"/>
    </xf>
    <xf numFmtId="0" fontId="0" fillId="38" borderId="12" xfId="0" applyFill="1" applyBorder="1" applyAlignment="1">
      <alignment horizontal="center" vertical="center" wrapText="1"/>
    </xf>
    <xf numFmtId="0" fontId="0" fillId="38" borderId="13" xfId="0" applyFill="1" applyBorder="1" applyAlignment="1">
      <alignment horizontal="center" vertical="center"/>
    </xf>
    <xf numFmtId="0" fontId="81" fillId="38" borderId="13" xfId="0" applyFont="1" applyFill="1" applyBorder="1" applyAlignment="1">
      <alignment horizontal="center" vertical="center" wrapText="1"/>
    </xf>
    <xf numFmtId="43" fontId="0" fillId="36" borderId="0" xfId="48" applyFont="1" applyFill="1" applyAlignment="1">
      <alignment horizontal="center" vertical="center"/>
    </xf>
    <xf numFmtId="43" fontId="0" fillId="36" borderId="0" xfId="0" applyNumberFormat="1" applyFill="1" applyAlignment="1">
      <alignment horizontal="center" vertical="center"/>
    </xf>
    <xf numFmtId="43" fontId="13" fillId="36" borderId="10" xfId="48" applyFont="1" applyFill="1" applyBorder="1" applyAlignment="1">
      <alignment horizontal="center" vertical="center"/>
    </xf>
    <xf numFmtId="43" fontId="13" fillId="36" borderId="13" xfId="48" applyFont="1" applyFill="1" applyBorder="1" applyAlignment="1">
      <alignment horizontal="center" vertical="center"/>
    </xf>
    <xf numFmtId="0" fontId="0" fillId="36" borderId="17"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13" xfId="0" applyFill="1" applyBorder="1" applyAlignment="1">
      <alignment horizontal="center" vertical="center" wrapText="1"/>
    </xf>
    <xf numFmtId="14" fontId="0" fillId="36" borderId="17" xfId="0" applyNumberFormat="1" applyFill="1" applyBorder="1" applyAlignment="1">
      <alignment horizontal="center" vertical="center"/>
    </xf>
    <xf numFmtId="0" fontId="0" fillId="36" borderId="13" xfId="0" applyFill="1" applyBorder="1" applyAlignment="1">
      <alignment horizontal="center" vertical="center"/>
    </xf>
    <xf numFmtId="0" fontId="68" fillId="36" borderId="17" xfId="46" applyFill="1" applyBorder="1" applyAlignment="1">
      <alignment horizontal="center" vertical="center" wrapText="1"/>
    </xf>
    <xf numFmtId="0" fontId="0" fillId="36" borderId="17" xfId="0" applyFill="1" applyBorder="1" applyAlignment="1">
      <alignment horizontal="center" vertical="center"/>
    </xf>
    <xf numFmtId="0" fontId="0" fillId="36" borderId="10" xfId="0" applyFill="1" applyBorder="1" applyAlignment="1">
      <alignment horizontal="center" vertical="center"/>
    </xf>
    <xf numFmtId="14" fontId="0" fillId="36" borderId="17" xfId="0" applyNumberFormat="1" applyFill="1" applyBorder="1" applyAlignment="1">
      <alignment horizontal="center" vertical="center" wrapText="1"/>
    </xf>
    <xf numFmtId="0" fontId="0" fillId="36" borderId="18" xfId="0" applyFill="1" applyBorder="1" applyAlignment="1">
      <alignment horizontal="center" vertical="center"/>
    </xf>
    <xf numFmtId="0" fontId="0" fillId="36" borderId="19" xfId="0" applyFill="1" applyBorder="1" applyAlignment="1">
      <alignment horizontal="center" vertical="center"/>
    </xf>
    <xf numFmtId="4" fontId="0" fillId="36" borderId="13" xfId="0" applyNumberFormat="1" applyFill="1" applyBorder="1" applyAlignment="1">
      <alignment horizontal="center" vertical="center"/>
    </xf>
    <xf numFmtId="0" fontId="0" fillId="36" borderId="12" xfId="0" applyFill="1" applyBorder="1" applyAlignment="1">
      <alignment horizontal="center" vertical="center" wrapText="1"/>
    </xf>
    <xf numFmtId="0" fontId="80" fillId="36" borderId="13" xfId="46" applyFont="1" applyFill="1" applyBorder="1" applyAlignment="1">
      <alignment horizontal="center" vertical="center" wrapText="1"/>
    </xf>
    <xf numFmtId="0" fontId="81" fillId="36" borderId="14" xfId="0" applyFont="1" applyFill="1" applyBorder="1" applyAlignment="1">
      <alignment horizontal="center" vertical="center"/>
    </xf>
    <xf numFmtId="0" fontId="81" fillId="36" borderId="13" xfId="0" applyFont="1" applyFill="1" applyBorder="1" applyAlignment="1">
      <alignment horizontal="center" vertical="center" wrapText="1"/>
    </xf>
    <xf numFmtId="14" fontId="0" fillId="36" borderId="10" xfId="0" applyNumberFormat="1" applyFill="1" applyBorder="1" applyAlignment="1">
      <alignment horizontal="center" vertical="center"/>
    </xf>
    <xf numFmtId="14" fontId="0" fillId="36" borderId="13" xfId="0" applyNumberFormat="1" applyFill="1" applyBorder="1" applyAlignment="1">
      <alignment horizontal="center" vertical="center"/>
    </xf>
    <xf numFmtId="0" fontId="81" fillId="36" borderId="10" xfId="0" applyFont="1" applyFill="1" applyBorder="1" applyAlignment="1">
      <alignment horizontal="center" vertical="center" wrapText="1"/>
    </xf>
    <xf numFmtId="4" fontId="0" fillId="36" borderId="10" xfId="0" applyNumberFormat="1" applyFill="1" applyBorder="1" applyAlignment="1">
      <alignment horizontal="center" vertical="center"/>
    </xf>
    <xf numFmtId="0" fontId="82" fillId="36" borderId="20" xfId="0" applyFont="1" applyFill="1" applyBorder="1" applyAlignment="1">
      <alignment horizontal="center" vertical="center" wrapText="1"/>
    </xf>
    <xf numFmtId="0" fontId="82" fillId="36" borderId="21" xfId="0" applyFont="1" applyFill="1" applyBorder="1" applyAlignment="1">
      <alignment horizontal="center" vertical="center" wrapText="1"/>
    </xf>
    <xf numFmtId="0" fontId="21" fillId="36" borderId="12" xfId="0" applyFont="1" applyFill="1" applyBorder="1" applyAlignment="1">
      <alignment horizontal="center" vertical="center"/>
    </xf>
    <xf numFmtId="0" fontId="21" fillId="36" borderId="13" xfId="0" applyFont="1" applyFill="1" applyBorder="1" applyAlignment="1">
      <alignment horizontal="center" vertical="center"/>
    </xf>
    <xf numFmtId="14" fontId="21" fillId="36" borderId="13" xfId="0" applyNumberFormat="1" applyFont="1" applyFill="1" applyBorder="1" applyAlignment="1">
      <alignment horizontal="center" vertical="center"/>
    </xf>
    <xf numFmtId="0" fontId="21" fillId="36" borderId="13" xfId="0" applyFont="1" applyFill="1" applyBorder="1" applyAlignment="1">
      <alignment vertical="center" wrapText="1"/>
    </xf>
    <xf numFmtId="0" fontId="21" fillId="36" borderId="13" xfId="0" applyFont="1" applyFill="1" applyBorder="1" applyAlignment="1">
      <alignment vertical="center"/>
    </xf>
    <xf numFmtId="0" fontId="80" fillId="36" borderId="13" xfId="46" applyFont="1" applyFill="1" applyBorder="1" applyAlignment="1">
      <alignment vertical="center" wrapText="1"/>
    </xf>
    <xf numFmtId="0" fontId="11" fillId="36" borderId="15" xfId="0" applyNumberFormat="1" applyFont="1" applyFill="1" applyBorder="1" applyAlignment="1">
      <alignment horizontal="center" vertical="center" wrapText="1"/>
    </xf>
    <xf numFmtId="0" fontId="11" fillId="36" borderId="12" xfId="0" applyNumberFormat="1" applyFont="1" applyFill="1" applyBorder="1" applyAlignment="1">
      <alignment horizontal="center" vertical="center" wrapText="1"/>
    </xf>
    <xf numFmtId="0" fontId="0" fillId="36" borderId="12" xfId="0" applyFill="1" applyBorder="1" applyAlignment="1">
      <alignment horizontal="center" vertical="center"/>
    </xf>
    <xf numFmtId="0" fontId="77" fillId="36" borderId="12" xfId="0" applyFont="1" applyFill="1" applyBorder="1" applyAlignment="1">
      <alignment horizontal="center" vertical="center"/>
    </xf>
    <xf numFmtId="0" fontId="83" fillId="36" borderId="13" xfId="46" applyFont="1" applyFill="1" applyBorder="1" applyAlignment="1">
      <alignment horizontal="center" vertical="center" wrapText="1"/>
    </xf>
    <xf numFmtId="0" fontId="0" fillId="36" borderId="22" xfId="0" applyFill="1" applyBorder="1" applyAlignment="1">
      <alignment horizontal="center" vertical="center"/>
    </xf>
    <xf numFmtId="0" fontId="84" fillId="36" borderId="12" xfId="0" applyFont="1" applyFill="1" applyBorder="1" applyAlignment="1">
      <alignment horizontal="center" vertical="center"/>
    </xf>
    <xf numFmtId="0" fontId="84" fillId="36" borderId="10" xfId="0" applyFont="1" applyFill="1" applyBorder="1" applyAlignment="1">
      <alignment horizontal="center" vertical="center"/>
    </xf>
    <xf numFmtId="0" fontId="84" fillId="36" borderId="13" xfId="0" applyFont="1" applyFill="1" applyBorder="1" applyAlignment="1">
      <alignment horizontal="center" vertical="center"/>
    </xf>
    <xf numFmtId="0" fontId="0" fillId="36" borderId="14" xfId="0" applyFill="1" applyBorder="1" applyAlignment="1">
      <alignment horizontal="center" vertical="center"/>
    </xf>
    <xf numFmtId="0" fontId="82" fillId="36" borderId="15" xfId="0" applyFont="1" applyFill="1" applyBorder="1" applyAlignment="1">
      <alignment horizontal="center" vertical="center" wrapText="1"/>
    </xf>
    <xf numFmtId="0" fontId="82" fillId="36" borderId="12" xfId="0" applyFont="1" applyFill="1" applyBorder="1" applyAlignment="1">
      <alignment horizontal="center" vertical="center" wrapText="1"/>
    </xf>
    <xf numFmtId="14" fontId="0" fillId="36" borderId="12" xfId="0" applyNumberFormat="1" applyFill="1" applyBorder="1" applyAlignment="1">
      <alignment horizontal="center" vertical="center"/>
    </xf>
    <xf numFmtId="0" fontId="81" fillId="36" borderId="12" xfId="0" applyFont="1" applyFill="1" applyBorder="1" applyAlignment="1">
      <alignment horizontal="center" vertical="center" wrapText="1"/>
    </xf>
    <xf numFmtId="0" fontId="18" fillId="36" borderId="15" xfId="0" applyNumberFormat="1" applyFont="1" applyFill="1" applyBorder="1" applyAlignment="1">
      <alignment horizontal="center" vertical="center" wrapText="1"/>
    </xf>
    <xf numFmtId="0" fontId="18" fillId="36" borderId="12" xfId="0" applyNumberFormat="1" applyFont="1" applyFill="1" applyBorder="1" applyAlignment="1">
      <alignment horizontal="center" vertical="center" wrapText="1"/>
    </xf>
    <xf numFmtId="4" fontId="0" fillId="36" borderId="13" xfId="0" applyNumberFormat="1" applyFill="1" applyBorder="1" applyAlignment="1">
      <alignment/>
    </xf>
    <xf numFmtId="0" fontId="0" fillId="36" borderId="18" xfId="0" applyFill="1" applyBorder="1" applyAlignment="1">
      <alignment/>
    </xf>
    <xf numFmtId="0" fontId="84" fillId="36" borderId="12" xfId="0" applyFont="1" applyFill="1" applyBorder="1" applyAlignment="1">
      <alignment horizontal="center"/>
    </xf>
    <xf numFmtId="0" fontId="84" fillId="36" borderId="19" xfId="0" applyFont="1" applyFill="1" applyBorder="1" applyAlignment="1">
      <alignment/>
    </xf>
    <xf numFmtId="0" fontId="84" fillId="36" borderId="12" xfId="0" applyFont="1" applyFill="1" applyBorder="1" applyAlignment="1">
      <alignment/>
    </xf>
    <xf numFmtId="0" fontId="0" fillId="36" borderId="12" xfId="0" applyFill="1" applyBorder="1" applyAlignment="1">
      <alignment horizontal="center"/>
    </xf>
    <xf numFmtId="0" fontId="0" fillId="36" borderId="13" xfId="0" applyFill="1" applyBorder="1" applyAlignment="1">
      <alignment horizontal="left" wrapText="1"/>
    </xf>
    <xf numFmtId="0" fontId="81" fillId="36" borderId="12" xfId="0" applyFont="1" applyFill="1" applyBorder="1" applyAlignment="1">
      <alignment horizontal="center" wrapText="1"/>
    </xf>
    <xf numFmtId="0" fontId="0" fillId="36" borderId="13" xfId="0" applyFill="1" applyBorder="1" applyAlignment="1">
      <alignment/>
    </xf>
    <xf numFmtId="0" fontId="83" fillId="36" borderId="13" xfId="46" applyFont="1" applyFill="1" applyBorder="1" applyAlignment="1">
      <alignment horizontal="justify" vertical="center" wrapText="1"/>
    </xf>
    <xf numFmtId="0" fontId="25" fillId="36" borderId="12" xfId="0" applyNumberFormat="1" applyFont="1" applyFill="1" applyBorder="1" applyAlignment="1">
      <alignment horizontal="center" vertical="center" wrapText="1"/>
    </xf>
    <xf numFmtId="43" fontId="0" fillId="36" borderId="13" xfId="48" applyFont="1" applyFill="1" applyBorder="1" applyAlignment="1">
      <alignment horizontal="center" vertical="center"/>
    </xf>
    <xf numFmtId="0" fontId="82" fillId="36" borderId="15" xfId="0" applyFont="1" applyFill="1" applyBorder="1" applyAlignment="1">
      <alignment horizontal="justify" vertical="center" wrapText="1"/>
    </xf>
    <xf numFmtId="0" fontId="82" fillId="36" borderId="12" xfId="0" applyFont="1" applyFill="1" applyBorder="1" applyAlignment="1">
      <alignment horizontal="justify" vertical="center" wrapText="1"/>
    </xf>
    <xf numFmtId="0" fontId="0" fillId="36" borderId="12" xfId="0" applyFill="1" applyBorder="1" applyAlignment="1">
      <alignment/>
    </xf>
    <xf numFmtId="14" fontId="0" fillId="36" borderId="12" xfId="0" applyNumberFormat="1" applyFill="1" applyBorder="1" applyAlignment="1">
      <alignment horizontal="center"/>
    </xf>
    <xf numFmtId="0" fontId="82" fillId="36" borderId="13" xfId="0" applyFont="1" applyFill="1" applyBorder="1" applyAlignment="1">
      <alignment horizontal="center" vertical="center" wrapText="1"/>
    </xf>
    <xf numFmtId="14" fontId="0" fillId="36" borderId="13" xfId="0" applyNumberFormat="1" applyFill="1" applyBorder="1" applyAlignment="1">
      <alignment/>
    </xf>
    <xf numFmtId="0" fontId="78" fillId="36" borderId="12" xfId="0" applyFont="1" applyFill="1" applyBorder="1" applyAlignment="1">
      <alignment horizontal="center" vertical="center"/>
    </xf>
    <xf numFmtId="0" fontId="11" fillId="36" borderId="23" xfId="0" applyNumberFormat="1" applyFont="1" applyFill="1" applyBorder="1" applyAlignment="1">
      <alignment horizontal="center" vertical="center" wrapText="1"/>
    </xf>
    <xf numFmtId="4" fontId="0" fillId="36" borderId="12" xfId="0" applyNumberFormat="1" applyFill="1" applyBorder="1" applyAlignment="1">
      <alignment horizontal="center" vertical="center"/>
    </xf>
    <xf numFmtId="0" fontId="33" fillId="36" borderId="12" xfId="0" applyFont="1" applyFill="1" applyBorder="1" applyAlignment="1">
      <alignment horizontal="center" vertical="center" wrapText="1"/>
    </xf>
    <xf numFmtId="0" fontId="13" fillId="36" borderId="12" xfId="0" applyFont="1" applyFill="1" applyBorder="1" applyAlignment="1">
      <alignment horizontal="center" vertical="center" wrapText="1"/>
    </xf>
    <xf numFmtId="0" fontId="13" fillId="36" borderId="13" xfId="0" applyFont="1" applyFill="1" applyBorder="1" applyAlignment="1">
      <alignment horizontal="center" vertical="center" wrapText="1"/>
    </xf>
    <xf numFmtId="43" fontId="13" fillId="36" borderId="13" xfId="48" applyFont="1" applyFill="1" applyBorder="1" applyAlignment="1">
      <alignment horizontal="center" vertical="center" wrapText="1"/>
    </xf>
    <xf numFmtId="0" fontId="13" fillId="36" borderId="13" xfId="0" applyFont="1" applyFill="1" applyBorder="1" applyAlignment="1">
      <alignment/>
    </xf>
    <xf numFmtId="14" fontId="13" fillId="36" borderId="12" xfId="0" applyNumberFormat="1" applyFont="1" applyFill="1" applyBorder="1" applyAlignment="1">
      <alignment horizontal="center" vertical="center" wrapText="1"/>
    </xf>
    <xf numFmtId="0" fontId="13" fillId="36" borderId="13" xfId="0" applyFont="1" applyFill="1" applyBorder="1" applyAlignment="1">
      <alignment vertical="center" wrapText="1"/>
    </xf>
    <xf numFmtId="0" fontId="13" fillId="36" borderId="13" xfId="0" applyFont="1" applyFill="1" applyBorder="1" applyAlignment="1">
      <alignment wrapText="1"/>
    </xf>
    <xf numFmtId="0" fontId="68" fillId="36" borderId="13" xfId="46" applyFont="1" applyFill="1" applyBorder="1" applyAlignment="1">
      <alignment/>
    </xf>
    <xf numFmtId="0" fontId="13" fillId="36" borderId="12" xfId="0" applyFont="1" applyFill="1" applyBorder="1" applyAlignment="1">
      <alignment horizontal="center" vertical="center"/>
    </xf>
    <xf numFmtId="0" fontId="33" fillId="36" borderId="24" xfId="0" applyFont="1" applyFill="1" applyBorder="1" applyAlignment="1">
      <alignment horizontal="center" vertical="center" wrapText="1"/>
    </xf>
    <xf numFmtId="0" fontId="68" fillId="36" borderId="12" xfId="46" applyFont="1" applyFill="1" applyBorder="1" applyAlignment="1">
      <alignment horizontal="center" vertical="center" wrapText="1"/>
    </xf>
    <xf numFmtId="0" fontId="68" fillId="36" borderId="13" xfId="46" applyFill="1" applyBorder="1" applyAlignment="1">
      <alignment horizontal="center" vertical="center" wrapText="1"/>
    </xf>
    <xf numFmtId="0" fontId="13" fillId="36" borderId="12" xfId="0" applyFont="1" applyFill="1" applyBorder="1" applyAlignment="1">
      <alignment/>
    </xf>
    <xf numFmtId="43" fontId="0" fillId="36" borderId="12" xfId="48" applyFont="1" applyFill="1" applyBorder="1" applyAlignment="1">
      <alignment horizontal="center" vertical="center"/>
    </xf>
    <xf numFmtId="0" fontId="13" fillId="36" borderId="12" xfId="0" applyFont="1" applyFill="1" applyBorder="1" applyAlignment="1">
      <alignment horizontal="center"/>
    </xf>
    <xf numFmtId="43" fontId="13" fillId="36" borderId="12" xfId="48" applyFont="1" applyFill="1" applyBorder="1" applyAlignment="1">
      <alignment/>
    </xf>
    <xf numFmtId="14" fontId="13" fillId="36" borderId="13" xfId="0" applyNumberFormat="1" applyFont="1" applyFill="1" applyBorder="1" applyAlignment="1">
      <alignment horizontal="center"/>
    </xf>
    <xf numFmtId="0" fontId="68" fillId="36" borderId="13" xfId="46" applyFill="1" applyBorder="1" applyAlignment="1">
      <alignment wrapText="1"/>
    </xf>
    <xf numFmtId="0" fontId="28" fillId="36" borderId="13" xfId="46" applyFont="1" applyFill="1" applyBorder="1" applyAlignment="1">
      <alignment wrapText="1"/>
    </xf>
    <xf numFmtId="0" fontId="0" fillId="36" borderId="12" xfId="0" applyFill="1" applyBorder="1" applyAlignment="1">
      <alignment horizontal="center" vertical="center" textRotation="255"/>
    </xf>
    <xf numFmtId="0" fontId="13" fillId="36" borderId="10" xfId="0" applyFont="1" applyFill="1" applyBorder="1" applyAlignment="1">
      <alignment horizontal="left" vertical="center" wrapText="1"/>
    </xf>
    <xf numFmtId="0" fontId="40" fillId="36" borderId="12" xfId="0" applyFont="1" applyFill="1" applyBorder="1" applyAlignment="1">
      <alignment horizontal="center" vertical="center" wrapText="1"/>
    </xf>
    <xf numFmtId="0" fontId="13" fillId="36" borderId="13" xfId="0" applyFont="1" applyFill="1" applyBorder="1" applyAlignment="1">
      <alignment horizontal="center" vertical="center"/>
    </xf>
    <xf numFmtId="0" fontId="13" fillId="36" borderId="12" xfId="0" applyFont="1" applyFill="1" applyBorder="1" applyAlignment="1">
      <alignment vertical="center" wrapText="1"/>
    </xf>
    <xf numFmtId="43" fontId="0" fillId="36" borderId="12" xfId="0" applyNumberFormat="1" applyFill="1" applyBorder="1" applyAlignment="1">
      <alignment/>
    </xf>
    <xf numFmtId="0" fontId="33" fillId="36" borderId="12" xfId="0" applyFont="1" applyFill="1" applyBorder="1" applyAlignment="1">
      <alignment/>
    </xf>
    <xf numFmtId="0" fontId="0" fillId="36" borderId="12" xfId="0" applyNumberFormat="1" applyFill="1" applyBorder="1" applyAlignment="1">
      <alignment horizontal="center" vertical="center"/>
    </xf>
    <xf numFmtId="43" fontId="13" fillId="36" borderId="17" xfId="48" applyFont="1" applyFill="1" applyBorder="1" applyAlignment="1">
      <alignment/>
    </xf>
    <xf numFmtId="0" fontId="13" fillId="36" borderId="17" xfId="0" applyFont="1" applyFill="1" applyBorder="1" applyAlignment="1">
      <alignment/>
    </xf>
    <xf numFmtId="14" fontId="13" fillId="36" borderId="10" xfId="0" applyNumberFormat="1" applyFont="1" applyFill="1" applyBorder="1" applyAlignment="1">
      <alignment horizontal="center" vertical="center"/>
    </xf>
    <xf numFmtId="14" fontId="13" fillId="36" borderId="10" xfId="0" applyNumberFormat="1" applyFont="1" applyFill="1" applyBorder="1" applyAlignment="1">
      <alignment horizontal="center"/>
    </xf>
    <xf numFmtId="0" fontId="13" fillId="36" borderId="10" xfId="0" applyFont="1" applyFill="1" applyBorder="1" applyAlignment="1">
      <alignment vertical="center" wrapText="1"/>
    </xf>
    <xf numFmtId="0" fontId="13" fillId="36" borderId="10" xfId="0" applyFont="1" applyFill="1" applyBorder="1" applyAlignment="1">
      <alignment wrapText="1"/>
    </xf>
    <xf numFmtId="0" fontId="13" fillId="36" borderId="10" xfId="0" applyFont="1" applyFill="1" applyBorder="1" applyAlignment="1">
      <alignment/>
    </xf>
    <xf numFmtId="0" fontId="28" fillId="36" borderId="10" xfId="46" applyFont="1" applyFill="1" applyBorder="1" applyAlignment="1">
      <alignment wrapText="1"/>
    </xf>
    <xf numFmtId="0" fontId="13" fillId="36" borderId="10" xfId="0" applyFont="1" applyFill="1" applyBorder="1" applyAlignment="1">
      <alignment horizontal="center" vertical="center"/>
    </xf>
    <xf numFmtId="14" fontId="13" fillId="36" borderId="12" xfId="0" applyNumberFormat="1" applyFont="1" applyFill="1" applyBorder="1" applyAlignment="1">
      <alignment horizontal="center"/>
    </xf>
    <xf numFmtId="0" fontId="0" fillId="36" borderId="12" xfId="0" applyNumberFormat="1" applyFill="1" applyBorder="1" applyAlignment="1">
      <alignment horizontal="center" vertical="center" wrapText="1"/>
    </xf>
    <xf numFmtId="0" fontId="68" fillId="36" borderId="12" xfId="46" applyFill="1" applyBorder="1" applyAlignment="1">
      <alignment horizontal="center" vertical="center" wrapText="1"/>
    </xf>
    <xf numFmtId="0" fontId="0" fillId="36" borderId="13" xfId="0" applyNumberFormat="1" applyFill="1" applyBorder="1" applyAlignment="1">
      <alignment horizontal="center" vertical="center" wrapText="1"/>
    </xf>
    <xf numFmtId="0" fontId="0" fillId="36" borderId="10" xfId="0" applyNumberFormat="1" applyFill="1" applyBorder="1" applyAlignment="1">
      <alignment horizontal="center" vertical="center" wrapText="1"/>
    </xf>
    <xf numFmtId="0" fontId="13" fillId="36" borderId="10" xfId="0" applyFont="1" applyFill="1" applyBorder="1" applyAlignment="1">
      <alignment horizontal="center" vertical="center" wrapText="1"/>
    </xf>
    <xf numFmtId="43" fontId="0" fillId="36" borderId="10" xfId="48" applyFont="1" applyFill="1" applyBorder="1" applyAlignment="1">
      <alignment horizontal="center" vertical="center"/>
    </xf>
    <xf numFmtId="0" fontId="68" fillId="36" borderId="10" xfId="46" applyFill="1" applyBorder="1" applyAlignment="1">
      <alignment horizontal="center" vertical="center" wrapText="1"/>
    </xf>
    <xf numFmtId="168" fontId="0" fillId="36" borderId="13" xfId="48" applyNumberFormat="1" applyFont="1" applyFill="1" applyBorder="1" applyAlignment="1">
      <alignment horizontal="center" vertical="center"/>
    </xf>
    <xf numFmtId="43" fontId="0" fillId="36" borderId="17" xfId="48" applyFont="1" applyFill="1" applyBorder="1" applyAlignment="1">
      <alignment horizontal="center" vertical="center"/>
    </xf>
    <xf numFmtId="43" fontId="13" fillId="36" borderId="17" xfId="48" applyFont="1" applyFill="1" applyBorder="1" applyAlignment="1">
      <alignment/>
    </xf>
    <xf numFmtId="0" fontId="68" fillId="36" borderId="13" xfId="46" applyFill="1" applyBorder="1" applyAlignment="1">
      <alignment horizontal="center" vertical="center"/>
    </xf>
    <xf numFmtId="43" fontId="13" fillId="36" borderId="12" xfId="48" applyFont="1" applyFill="1" applyBorder="1" applyAlignment="1">
      <alignment horizontal="center" vertical="center"/>
    </xf>
    <xf numFmtId="14" fontId="13" fillId="36" borderId="13" xfId="0" applyNumberFormat="1" applyFont="1" applyFill="1" applyBorder="1" applyAlignment="1">
      <alignment horizontal="center" vertical="center"/>
    </xf>
    <xf numFmtId="0" fontId="28" fillId="36" borderId="13" xfId="46" applyFont="1" applyFill="1" applyBorder="1" applyAlignment="1">
      <alignment horizontal="center" vertical="center" wrapText="1"/>
    </xf>
    <xf numFmtId="0" fontId="78" fillId="36" borderId="25" xfId="0" applyFont="1" applyFill="1" applyBorder="1" applyAlignment="1">
      <alignment horizontal="center" vertical="center" wrapText="1"/>
    </xf>
    <xf numFmtId="0" fontId="13" fillId="36" borderId="12" xfId="58" applyFont="1" applyFill="1" applyBorder="1" applyAlignment="1">
      <alignment horizontal="center" vertical="center" wrapText="1"/>
      <protection/>
    </xf>
    <xf numFmtId="0" fontId="13" fillId="36" borderId="17" xfId="58" applyFont="1" applyFill="1" applyBorder="1" applyAlignment="1">
      <alignment horizontal="center" vertical="center" wrapText="1"/>
      <protection/>
    </xf>
    <xf numFmtId="0" fontId="13" fillId="36" borderId="10" xfId="0" applyFont="1" applyFill="1" applyBorder="1" applyAlignment="1">
      <alignment horizontal="center"/>
    </xf>
    <xf numFmtId="0" fontId="13" fillId="36" borderId="17" xfId="0" applyFont="1" applyFill="1" applyBorder="1" applyAlignment="1">
      <alignment horizontal="center" vertical="center" wrapText="1"/>
    </xf>
    <xf numFmtId="0" fontId="21" fillId="36" borderId="12" xfId="0" applyFont="1" applyFill="1" applyBorder="1" applyAlignment="1">
      <alignment vertical="center" wrapText="1"/>
    </xf>
    <xf numFmtId="43" fontId="21" fillId="36" borderId="12" xfId="48" applyFont="1" applyFill="1" applyBorder="1" applyAlignment="1">
      <alignment horizontal="center" vertical="center" wrapText="1"/>
    </xf>
    <xf numFmtId="0" fontId="21" fillId="36" borderId="13" xfId="0" applyFont="1" applyFill="1" applyBorder="1" applyAlignment="1">
      <alignment horizontal="center" vertical="center" wrapText="1"/>
    </xf>
    <xf numFmtId="43" fontId="0" fillId="36" borderId="12" xfId="48" applyFont="1" applyFill="1" applyBorder="1" applyAlignment="1">
      <alignment horizontal="center" vertical="center" wrapText="1"/>
    </xf>
    <xf numFmtId="43" fontId="0" fillId="36" borderId="17" xfId="48" applyFont="1" applyFill="1" applyBorder="1" applyAlignment="1">
      <alignment vertical="center" wrapText="1"/>
    </xf>
    <xf numFmtId="43" fontId="0" fillId="36" borderId="13" xfId="48" applyFont="1" applyFill="1" applyBorder="1" applyAlignment="1">
      <alignment horizontal="center" vertical="center" wrapText="1"/>
    </xf>
    <xf numFmtId="43" fontId="0" fillId="36" borderId="10" xfId="48" applyFont="1" applyFill="1" applyBorder="1" applyAlignment="1">
      <alignment vertical="center" wrapText="1"/>
    </xf>
    <xf numFmtId="0" fontId="81" fillId="36" borderId="17" xfId="0" applyFont="1" applyFill="1" applyBorder="1" applyAlignment="1">
      <alignment vertical="center" wrapText="1"/>
    </xf>
    <xf numFmtId="43" fontId="13" fillId="36" borderId="13" xfId="48" applyFont="1" applyFill="1" applyBorder="1" applyAlignment="1">
      <alignment vertical="center" wrapText="1"/>
    </xf>
    <xf numFmtId="14" fontId="13" fillId="36" borderId="13" xfId="0" applyNumberFormat="1" applyFont="1" applyFill="1" applyBorder="1" applyAlignment="1">
      <alignment/>
    </xf>
    <xf numFmtId="0" fontId="13" fillId="36" borderId="13" xfId="0" applyFont="1" applyFill="1" applyBorder="1" applyAlignment="1">
      <alignment horizontal="center"/>
    </xf>
    <xf numFmtId="43" fontId="0" fillId="36" borderId="12" xfId="48" applyFont="1" applyFill="1" applyBorder="1" applyAlignment="1">
      <alignment vertical="center"/>
    </xf>
    <xf numFmtId="43" fontId="0" fillId="36" borderId="13" xfId="48" applyFont="1" applyFill="1" applyBorder="1" applyAlignment="1">
      <alignment vertical="center" wrapText="1"/>
    </xf>
    <xf numFmtId="0" fontId="13" fillId="36" borderId="0" xfId="0" applyFont="1" applyFill="1" applyAlignment="1">
      <alignment horizontal="center" vertical="center" wrapText="1"/>
    </xf>
    <xf numFmtId="0" fontId="13" fillId="36" borderId="17" xfId="0" applyFont="1" applyFill="1" applyBorder="1" applyAlignment="1">
      <alignment vertical="center"/>
    </xf>
    <xf numFmtId="0" fontId="13" fillId="36" borderId="13" xfId="0" applyFont="1" applyFill="1" applyBorder="1" applyAlignment="1">
      <alignment vertical="center"/>
    </xf>
    <xf numFmtId="43" fontId="0" fillId="36" borderId="12" xfId="48" applyFont="1" applyFill="1" applyBorder="1" applyAlignment="1">
      <alignment/>
    </xf>
    <xf numFmtId="14" fontId="13" fillId="36" borderId="13" xfId="0" applyNumberFormat="1" applyFont="1" applyFill="1" applyBorder="1" applyAlignment="1">
      <alignment vertical="center"/>
    </xf>
    <xf numFmtId="0" fontId="13" fillId="36" borderId="13" xfId="0" applyFont="1" applyFill="1" applyBorder="1" applyAlignment="1">
      <alignment horizontal="left" vertical="center"/>
    </xf>
    <xf numFmtId="0" fontId="21" fillId="36" borderId="12" xfId="0" applyFont="1" applyFill="1" applyBorder="1" applyAlignment="1">
      <alignment horizontal="left" vertical="center" wrapText="1"/>
    </xf>
    <xf numFmtId="0" fontId="0" fillId="36" borderId="12" xfId="48" applyNumberFormat="1" applyFont="1" applyFill="1" applyBorder="1" applyAlignment="1">
      <alignment horizontal="center" vertical="center" wrapText="1"/>
    </xf>
    <xf numFmtId="0" fontId="13" fillId="36" borderId="12" xfId="58" applyFont="1" applyFill="1" applyBorder="1" applyAlignment="1">
      <alignment horizontal="center" vertical="center"/>
      <protection/>
    </xf>
    <xf numFmtId="0" fontId="33" fillId="36" borderId="12" xfId="0" applyFont="1" applyFill="1" applyBorder="1" applyAlignment="1">
      <alignment horizontal="center"/>
    </xf>
    <xf numFmtId="43" fontId="13" fillId="36" borderId="12" xfId="48" applyFont="1" applyFill="1" applyBorder="1" applyAlignment="1">
      <alignment horizontal="center"/>
    </xf>
    <xf numFmtId="0" fontId="21" fillId="36" borderId="17" xfId="48" applyNumberFormat="1" applyFont="1" applyFill="1" applyBorder="1" applyAlignment="1">
      <alignment horizontal="center" vertical="center" wrapText="1"/>
    </xf>
    <xf numFmtId="0" fontId="33" fillId="36" borderId="17" xfId="0" applyFont="1" applyFill="1" applyBorder="1" applyAlignment="1">
      <alignment vertical="center" wrapText="1"/>
    </xf>
    <xf numFmtId="43" fontId="13" fillId="36" borderId="17" xfId="48" applyFont="1" applyFill="1" applyBorder="1" applyAlignment="1">
      <alignment horizontal="center" vertical="center"/>
    </xf>
    <xf numFmtId="0" fontId="44" fillId="36" borderId="13" xfId="46" applyFont="1" applyFill="1" applyBorder="1" applyAlignment="1">
      <alignment horizontal="center" vertical="center" wrapText="1"/>
    </xf>
    <xf numFmtId="0" fontId="33" fillId="36" borderId="12" xfId="0" applyFont="1" applyFill="1" applyBorder="1" applyAlignment="1">
      <alignment horizontal="center" vertical="center"/>
    </xf>
    <xf numFmtId="14" fontId="13" fillId="36" borderId="13" xfId="0" applyNumberFormat="1" applyFont="1" applyFill="1" applyBorder="1" applyAlignment="1">
      <alignment horizontal="left"/>
    </xf>
    <xf numFmtId="0" fontId="13" fillId="36" borderId="10" xfId="0" applyFont="1" applyFill="1" applyBorder="1" applyAlignment="1">
      <alignment vertical="center"/>
    </xf>
    <xf numFmtId="0" fontId="13" fillId="36" borderId="17" xfId="0" applyFont="1" applyFill="1" applyBorder="1" applyAlignment="1">
      <alignment horizontal="center" vertical="center"/>
    </xf>
    <xf numFmtId="43" fontId="13" fillId="36" borderId="13" xfId="48" applyFont="1" applyFill="1" applyBorder="1" applyAlignment="1">
      <alignment/>
    </xf>
    <xf numFmtId="43" fontId="33" fillId="36" borderId="13" xfId="48" applyFont="1" applyFill="1" applyBorder="1" applyAlignment="1">
      <alignment vertical="center"/>
    </xf>
    <xf numFmtId="14" fontId="13" fillId="36" borderId="13" xfId="0" applyNumberFormat="1" applyFont="1" applyFill="1" applyBorder="1" applyAlignment="1">
      <alignment horizontal="center" vertical="center" wrapText="1"/>
    </xf>
    <xf numFmtId="0" fontId="33" fillId="36" borderId="10" xfId="0" applyFont="1" applyFill="1" applyBorder="1" applyAlignment="1">
      <alignment vertical="center"/>
    </xf>
    <xf numFmtId="43" fontId="0" fillId="36" borderId="12" xfId="48" applyFont="1" applyFill="1" applyBorder="1" applyAlignment="1">
      <alignment/>
    </xf>
    <xf numFmtId="0" fontId="33" fillId="36" borderId="13" xfId="0" applyFont="1" applyFill="1" applyBorder="1" applyAlignment="1">
      <alignment vertical="center"/>
    </xf>
    <xf numFmtId="0" fontId="13" fillId="36" borderId="13" xfId="0" applyFont="1" applyFill="1" applyBorder="1" applyAlignment="1">
      <alignment/>
    </xf>
    <xf numFmtId="0" fontId="11" fillId="36" borderId="12" xfId="0" applyFont="1" applyFill="1" applyBorder="1" applyAlignment="1">
      <alignment horizontal="center" vertical="center" wrapText="1"/>
    </xf>
    <xf numFmtId="0" fontId="11" fillId="36" borderId="12" xfId="0" applyFont="1" applyFill="1" applyBorder="1" applyAlignment="1">
      <alignment horizontal="center" vertical="center"/>
    </xf>
    <xf numFmtId="3" fontId="11" fillId="36" borderId="12" xfId="0" applyNumberFormat="1" applyFont="1" applyFill="1" applyBorder="1" applyAlignment="1">
      <alignment horizontal="center" vertical="center" wrapText="1"/>
    </xf>
    <xf numFmtId="0" fontId="27" fillId="36" borderId="12" xfId="0" applyFont="1" applyFill="1" applyBorder="1" applyAlignment="1">
      <alignment horizontal="center" vertical="center" wrapText="1"/>
    </xf>
    <xf numFmtId="14" fontId="11" fillId="36" borderId="12" xfId="0" applyNumberFormat="1" applyFont="1" applyFill="1" applyBorder="1" applyAlignment="1">
      <alignment horizontal="center" vertical="center"/>
    </xf>
    <xf numFmtId="0" fontId="68" fillId="36" borderId="12" xfId="46" applyFill="1" applyBorder="1" applyAlignment="1" applyProtection="1">
      <alignment horizontal="center" vertical="center" wrapText="1"/>
      <protection/>
    </xf>
    <xf numFmtId="0" fontId="11" fillId="36" borderId="13" xfId="0" applyFont="1" applyFill="1" applyBorder="1" applyAlignment="1">
      <alignment horizontal="center" vertical="center" wrapText="1"/>
    </xf>
    <xf numFmtId="0" fontId="11" fillId="36" borderId="13" xfId="0" applyFont="1" applyFill="1" applyBorder="1" applyAlignment="1">
      <alignment horizontal="center" vertical="center"/>
    </xf>
    <xf numFmtId="3" fontId="11" fillId="36" borderId="13" xfId="0" applyNumberFormat="1" applyFont="1" applyFill="1" applyBorder="1" applyAlignment="1">
      <alignment horizontal="center" vertical="center"/>
    </xf>
    <xf numFmtId="14" fontId="11" fillId="36" borderId="13" xfId="0" applyNumberFormat="1" applyFont="1" applyFill="1" applyBorder="1" applyAlignment="1">
      <alignment horizontal="center" vertical="center"/>
    </xf>
    <xf numFmtId="0" fontId="68" fillId="36" borderId="13" xfId="46" applyFill="1" applyBorder="1" applyAlignment="1" applyProtection="1">
      <alignment horizontal="center" vertical="center" wrapText="1"/>
      <protection/>
    </xf>
    <xf numFmtId="3" fontId="11" fillId="36" borderId="12" xfId="0" applyNumberFormat="1" applyFont="1" applyFill="1" applyBorder="1" applyAlignment="1">
      <alignment horizontal="center" vertical="center"/>
    </xf>
    <xf numFmtId="164" fontId="13" fillId="36" borderId="12" xfId="0" applyNumberFormat="1" applyFont="1" applyFill="1" applyBorder="1" applyAlignment="1">
      <alignment horizontal="center" vertical="center"/>
    </xf>
    <xf numFmtId="44" fontId="13" fillId="36" borderId="12" xfId="51" applyFont="1" applyFill="1" applyBorder="1" applyAlignment="1">
      <alignment horizontal="center" vertical="center"/>
    </xf>
    <xf numFmtId="171" fontId="11" fillId="36" borderId="12" xfId="0" applyNumberFormat="1" applyFont="1" applyFill="1" applyBorder="1" applyAlignment="1">
      <alignment horizontal="center" vertical="center"/>
    </xf>
    <xf numFmtId="3" fontId="13" fillId="36" borderId="12" xfId="0" applyNumberFormat="1" applyFont="1" applyFill="1" applyBorder="1" applyAlignment="1">
      <alignment horizontal="center" vertical="center"/>
    </xf>
    <xf numFmtId="166" fontId="11" fillId="36" borderId="12" xfId="48" applyNumberFormat="1" applyFont="1" applyFill="1" applyBorder="1" applyAlignment="1">
      <alignment horizontal="center" vertical="center"/>
    </xf>
    <xf numFmtId="3" fontId="11" fillId="36" borderId="12" xfId="51" applyNumberFormat="1" applyFont="1" applyFill="1" applyBorder="1" applyAlignment="1">
      <alignment horizontal="center" vertical="center"/>
    </xf>
    <xf numFmtId="0" fontId="0" fillId="36" borderId="12" xfId="0" applyFont="1" applyFill="1" applyBorder="1" applyAlignment="1">
      <alignment horizontal="center" vertical="center" wrapText="1"/>
    </xf>
    <xf numFmtId="0" fontId="0" fillId="36" borderId="12" xfId="0" applyFont="1" applyFill="1" applyBorder="1" applyAlignment="1">
      <alignment horizontal="center" vertical="center"/>
    </xf>
    <xf numFmtId="169" fontId="11" fillId="36" borderId="12" xfId="51" applyNumberFormat="1" applyFont="1" applyFill="1" applyBorder="1" applyAlignment="1">
      <alignment horizontal="center" vertical="center"/>
    </xf>
    <xf numFmtId="0" fontId="11" fillId="36" borderId="0" xfId="0" applyFont="1" applyFill="1" applyAlignment="1">
      <alignment horizontal="center" vertical="center" wrapText="1"/>
    </xf>
    <xf numFmtId="0" fontId="20" fillId="36" borderId="12" xfId="0" applyFont="1" applyFill="1" applyBorder="1" applyAlignment="1">
      <alignment horizontal="center" vertical="center" wrapText="1"/>
    </xf>
    <xf numFmtId="164" fontId="11" fillId="36" borderId="12" xfId="0" applyNumberFormat="1" applyFont="1" applyFill="1" applyBorder="1" applyAlignment="1">
      <alignment horizontal="center" vertical="center"/>
    </xf>
    <xf numFmtId="0" fontId="82" fillId="36" borderId="0" xfId="0" applyFont="1" applyFill="1" applyAlignment="1">
      <alignment horizontal="center" vertical="center" wrapText="1"/>
    </xf>
    <xf numFmtId="0" fontId="36" fillId="36" borderId="12" xfId="0" applyFont="1" applyFill="1" applyBorder="1" applyAlignment="1">
      <alignment wrapText="1"/>
    </xf>
    <xf numFmtId="0" fontId="35" fillId="36" borderId="12" xfId="0" applyFont="1" applyFill="1" applyBorder="1" applyAlignment="1">
      <alignment/>
    </xf>
    <xf numFmtId="3" fontId="35" fillId="36" borderId="12" xfId="0" applyNumberFormat="1" applyFont="1" applyFill="1" applyBorder="1" applyAlignment="1">
      <alignment horizontal="right"/>
    </xf>
    <xf numFmtId="3" fontId="34" fillId="36" borderId="12" xfId="0" applyNumberFormat="1" applyFont="1" applyFill="1" applyBorder="1" applyAlignment="1">
      <alignment horizontal="right"/>
    </xf>
    <xf numFmtId="14" fontId="34" fillId="36" borderId="12" xfId="0" applyNumberFormat="1" applyFont="1" applyFill="1" applyBorder="1" applyAlignment="1">
      <alignment/>
    </xf>
    <xf numFmtId="14" fontId="34" fillId="36" borderId="12" xfId="0" applyNumberFormat="1" applyFont="1" applyFill="1" applyBorder="1" applyAlignment="1">
      <alignment vertical="center"/>
    </xf>
    <xf numFmtId="0" fontId="13" fillId="36" borderId="12" xfId="0" applyFont="1" applyFill="1" applyBorder="1" applyAlignment="1">
      <alignment wrapText="1"/>
    </xf>
    <xf numFmtId="44" fontId="13" fillId="36" borderId="12" xfId="51" applyFont="1" applyFill="1" applyBorder="1" applyAlignment="1">
      <alignment/>
    </xf>
    <xf numFmtId="14" fontId="13" fillId="36" borderId="12" xfId="0" applyNumberFormat="1" applyFont="1" applyFill="1" applyBorder="1" applyAlignment="1">
      <alignment/>
    </xf>
    <xf numFmtId="44" fontId="13" fillId="36" borderId="12" xfId="51" applyFont="1" applyFill="1" applyBorder="1" applyAlignment="1">
      <alignment horizontal="right"/>
    </xf>
    <xf numFmtId="0" fontId="13" fillId="36" borderId="12" xfId="0" applyFont="1" applyFill="1" applyBorder="1" applyAlignment="1">
      <alignment horizontal="right" vertical="center"/>
    </xf>
    <xf numFmtId="44" fontId="13" fillId="36" borderId="12" xfId="51" applyFont="1" applyFill="1" applyBorder="1" applyAlignment="1">
      <alignment vertical="center"/>
    </xf>
    <xf numFmtId="169" fontId="13" fillId="36" borderId="12" xfId="51" applyNumberFormat="1" applyFont="1" applyFill="1" applyBorder="1" applyAlignment="1">
      <alignment vertical="center"/>
    </xf>
    <xf numFmtId="14" fontId="13" fillId="36" borderId="12" xfId="0" applyNumberFormat="1" applyFont="1" applyFill="1" applyBorder="1" applyAlignment="1">
      <alignment horizontal="center" vertical="center"/>
    </xf>
    <xf numFmtId="6" fontId="13" fillId="36" borderId="12" xfId="0" applyNumberFormat="1" applyFont="1" applyFill="1" applyBorder="1" applyAlignment="1">
      <alignment/>
    </xf>
    <xf numFmtId="44" fontId="0" fillId="36" borderId="12" xfId="51" applyFont="1" applyFill="1" applyBorder="1" applyAlignment="1">
      <alignment horizontal="center" vertical="center"/>
    </xf>
    <xf numFmtId="0" fontId="85" fillId="36" borderId="12" xfId="0" applyFont="1" applyFill="1" applyBorder="1" applyAlignment="1">
      <alignment horizontal="justify" vertical="center"/>
    </xf>
    <xf numFmtId="0" fontId="20" fillId="36" borderId="12" xfId="0" applyFont="1" applyFill="1" applyBorder="1" applyAlignment="1">
      <alignment horizontal="justify" vertical="center"/>
    </xf>
    <xf numFmtId="44" fontId="13" fillId="36" borderId="12" xfId="51" applyFont="1" applyFill="1" applyBorder="1" applyAlignment="1">
      <alignment horizontal="left" vertical="center"/>
    </xf>
    <xf numFmtId="0" fontId="86" fillId="36" borderId="12" xfId="0" applyFont="1" applyFill="1" applyBorder="1" applyAlignment="1">
      <alignment horizontal="center" vertical="center" wrapText="1"/>
    </xf>
    <xf numFmtId="0" fontId="83" fillId="36" borderId="12" xfId="46" applyFont="1" applyFill="1" applyBorder="1" applyAlignment="1">
      <alignment horizontal="center" vertical="center" wrapText="1"/>
    </xf>
    <xf numFmtId="4" fontId="0" fillId="36" borderId="12" xfId="0" applyNumberFormat="1" applyFill="1" applyBorder="1" applyAlignment="1">
      <alignment horizontal="center" vertical="center" wrapText="1"/>
    </xf>
    <xf numFmtId="0" fontId="87" fillId="36" borderId="12" xfId="0" applyFont="1" applyFill="1" applyBorder="1" applyAlignment="1">
      <alignment horizontal="center" vertical="center" wrapText="1"/>
    </xf>
    <xf numFmtId="167" fontId="0" fillId="36" borderId="12" xfId="0" applyNumberFormat="1" applyFill="1" applyBorder="1" applyAlignment="1">
      <alignment horizontal="center" vertical="center" wrapText="1"/>
    </xf>
    <xf numFmtId="14" fontId="0" fillId="36" borderId="12" xfId="0" applyNumberFormat="1" applyFill="1" applyBorder="1" applyAlignment="1">
      <alignment horizontal="center" vertical="center" wrapText="1"/>
    </xf>
    <xf numFmtId="0" fontId="0" fillId="36" borderId="12" xfId="0" applyFill="1" applyBorder="1" applyAlignment="1">
      <alignment horizontal="justify" vertical="justify" wrapText="1"/>
    </xf>
    <xf numFmtId="167" fontId="0" fillId="36" borderId="12" xfId="0" applyNumberFormat="1" applyFill="1" applyBorder="1" applyAlignment="1">
      <alignment horizontal="right" vertical="center" wrapText="1"/>
    </xf>
    <xf numFmtId="4" fontId="0" fillId="36" borderId="12" xfId="0" applyNumberFormat="1" applyFill="1" applyBorder="1" applyAlignment="1">
      <alignment vertical="center" wrapText="1"/>
    </xf>
    <xf numFmtId="0" fontId="0" fillId="36" borderId="12" xfId="0" applyFill="1" applyBorder="1" applyAlignment="1">
      <alignment wrapText="1"/>
    </xf>
    <xf numFmtId="15" fontId="0" fillId="36" borderId="12" xfId="0" applyNumberFormat="1" applyFill="1" applyBorder="1" applyAlignment="1">
      <alignment horizontal="center" vertical="center" wrapText="1"/>
    </xf>
    <xf numFmtId="14" fontId="0" fillId="36" borderId="12" xfId="0" applyNumberFormat="1" applyFill="1" applyBorder="1" applyAlignment="1">
      <alignment horizont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justify" vertical="center" wrapText="1"/>
    </xf>
    <xf numFmtId="0" fontId="88" fillId="36" borderId="12" xfId="0" applyFont="1" applyFill="1" applyBorder="1" applyAlignment="1">
      <alignment horizontal="center" vertical="center" wrapText="1"/>
    </xf>
    <xf numFmtId="168" fontId="0" fillId="36" borderId="12" xfId="48" applyNumberFormat="1" applyFont="1" applyFill="1" applyBorder="1" applyAlignment="1">
      <alignment horizontal="right" vertical="center" wrapText="1"/>
    </xf>
    <xf numFmtId="168" fontId="0" fillId="36" borderId="12" xfId="48" applyNumberFormat="1" applyFont="1" applyFill="1" applyBorder="1" applyAlignment="1">
      <alignment vertical="center" wrapText="1"/>
    </xf>
    <xf numFmtId="0" fontId="0" fillId="36" borderId="26" xfId="0" applyFill="1" applyBorder="1" applyAlignment="1">
      <alignment horizontal="center" vertical="center"/>
    </xf>
    <xf numFmtId="15" fontId="0" fillId="36" borderId="12" xfId="0" applyNumberFormat="1" applyFill="1" applyBorder="1" applyAlignment="1">
      <alignment horizontal="center" vertical="center"/>
    </xf>
    <xf numFmtId="0" fontId="0" fillId="36" borderId="26" xfId="0" applyFill="1" applyBorder="1" applyAlignment="1">
      <alignment/>
    </xf>
    <xf numFmtId="0" fontId="0" fillId="36" borderId="12" xfId="0" applyFill="1" applyBorder="1" applyAlignment="1">
      <alignment horizontal="right" vertical="center" wrapText="1"/>
    </xf>
    <xf numFmtId="15" fontId="0" fillId="36" borderId="12" xfId="0" applyNumberFormat="1" applyFill="1" applyBorder="1" applyAlignment="1">
      <alignment/>
    </xf>
    <xf numFmtId="0" fontId="0" fillId="36" borderId="24" xfId="0" applyFill="1" applyBorder="1" applyAlignment="1">
      <alignment horizontal="center" vertical="center"/>
    </xf>
    <xf numFmtId="15" fontId="0" fillId="36" borderId="17" xfId="0" applyNumberFormat="1" applyFill="1" applyBorder="1" applyAlignment="1">
      <alignment horizontal="center" vertical="center"/>
    </xf>
    <xf numFmtId="0" fontId="86" fillId="36" borderId="17" xfId="0" applyFont="1" applyFill="1" applyBorder="1" applyAlignment="1">
      <alignment horizontal="center" vertical="center" wrapText="1"/>
    </xf>
    <xf numFmtId="0" fontId="83" fillId="36" borderId="17" xfId="46" applyFont="1" applyFill="1" applyBorder="1" applyAlignment="1">
      <alignment horizontal="center" vertical="center" wrapText="1"/>
    </xf>
    <xf numFmtId="0" fontId="78" fillId="36" borderId="12" xfId="0" applyFont="1" applyFill="1" applyBorder="1" applyAlignment="1">
      <alignment horizontal="center" vertical="center" wrapText="1"/>
    </xf>
    <xf numFmtId="0" fontId="0" fillId="36" borderId="12" xfId="0" applyFill="1" applyBorder="1" applyAlignment="1">
      <alignment horizontal="justify" vertical="center"/>
    </xf>
    <xf numFmtId="4" fontId="0" fillId="36" borderId="12" xfId="0" applyNumberFormat="1" applyFill="1" applyBorder="1" applyAlignment="1">
      <alignment vertical="center"/>
    </xf>
    <xf numFmtId="4" fontId="0" fillId="36" borderId="12" xfId="0" applyNumberFormat="1" applyFill="1" applyBorder="1" applyAlignment="1">
      <alignment horizontal="right" vertical="center" wrapText="1"/>
    </xf>
    <xf numFmtId="49" fontId="81" fillId="36" borderId="12" xfId="0" applyNumberFormat="1" applyFont="1" applyFill="1" applyBorder="1" applyAlignment="1">
      <alignment horizontal="center" vertical="center" wrapText="1"/>
    </xf>
    <xf numFmtId="0" fontId="87" fillId="36" borderId="12" xfId="0" applyFont="1" applyFill="1" applyBorder="1" applyAlignment="1">
      <alignment horizontal="justify" vertical="center" wrapText="1"/>
    </xf>
    <xf numFmtId="2" fontId="0" fillId="36" borderId="12" xfId="0" applyNumberFormat="1" applyFill="1" applyBorder="1" applyAlignment="1">
      <alignment horizontal="right" vertical="center" wrapText="1"/>
    </xf>
    <xf numFmtId="43" fontId="0" fillId="36" borderId="12" xfId="48" applyNumberFormat="1" applyFont="1" applyFill="1" applyBorder="1" applyAlignment="1">
      <alignment horizontal="right" vertical="center" wrapText="1"/>
    </xf>
    <xf numFmtId="0" fontId="0" fillId="36" borderId="12" xfId="0" applyFill="1" applyBorder="1" applyAlignment="1">
      <alignment horizontal="justify" vertical="top" wrapText="1"/>
    </xf>
    <xf numFmtId="14" fontId="0" fillId="36" borderId="12" xfId="0" applyNumberFormat="1" applyFill="1" applyBorder="1" applyAlignment="1">
      <alignment vertical="center" wrapText="1"/>
    </xf>
    <xf numFmtId="15" fontId="0" fillId="36" borderId="12" xfId="0" applyNumberFormat="1" applyFill="1" applyBorder="1" applyAlignment="1">
      <alignment wrapText="1"/>
    </xf>
    <xf numFmtId="0" fontId="0" fillId="36" borderId="24" xfId="0" applyFill="1" applyBorder="1" applyAlignment="1">
      <alignment/>
    </xf>
    <xf numFmtId="0" fontId="0" fillId="36" borderId="17" xfId="0" applyFill="1" applyBorder="1" applyAlignment="1">
      <alignment horizontal="justify" vertical="center" wrapText="1"/>
    </xf>
    <xf numFmtId="0" fontId="0" fillId="36" borderId="17" xfId="0" applyFill="1" applyBorder="1" applyAlignment="1">
      <alignment vertical="center" wrapText="1"/>
    </xf>
    <xf numFmtId="4" fontId="0" fillId="36" borderId="17" xfId="0" applyNumberFormat="1" applyFill="1" applyBorder="1" applyAlignment="1">
      <alignment horizontal="right" vertical="center" wrapText="1"/>
    </xf>
    <xf numFmtId="0" fontId="0" fillId="36" borderId="17" xfId="0" applyFill="1" applyBorder="1" applyAlignment="1">
      <alignment/>
    </xf>
    <xf numFmtId="49" fontId="0" fillId="36" borderId="17" xfId="0" applyNumberFormat="1" applyFill="1" applyBorder="1" applyAlignment="1">
      <alignment horizontal="center" vertical="center" wrapText="1"/>
    </xf>
    <xf numFmtId="15" fontId="0" fillId="36" borderId="17" xfId="0" applyNumberFormat="1" applyFill="1" applyBorder="1" applyAlignment="1">
      <alignment vertical="center"/>
    </xf>
    <xf numFmtId="15" fontId="0" fillId="36" borderId="12" xfId="0" applyNumberFormat="1" applyFill="1" applyBorder="1" applyAlignment="1">
      <alignment vertical="center"/>
    </xf>
    <xf numFmtId="0" fontId="0" fillId="36" borderId="10" xfId="0" applyFill="1" applyBorder="1" applyAlignment="1">
      <alignment horizontal="justify" vertical="center" wrapText="1"/>
    </xf>
    <xf numFmtId="0" fontId="0" fillId="36" borderId="13" xfId="0" applyFill="1" applyBorder="1" applyAlignment="1">
      <alignment vertical="center" wrapText="1"/>
    </xf>
    <xf numFmtId="0" fontId="86" fillId="36" borderId="10" xfId="0" applyFont="1" applyFill="1" applyBorder="1" applyAlignment="1">
      <alignment horizontal="center" vertical="center" wrapText="1"/>
    </xf>
    <xf numFmtId="4" fontId="0" fillId="36" borderId="10" xfId="0" applyNumberFormat="1" applyFill="1" applyBorder="1" applyAlignment="1">
      <alignment horizontal="right" vertical="center" wrapText="1"/>
    </xf>
    <xf numFmtId="0" fontId="0" fillId="36" borderId="10" xfId="0" applyFill="1" applyBorder="1" applyAlignment="1">
      <alignment/>
    </xf>
    <xf numFmtId="14" fontId="0" fillId="36" borderId="13" xfId="0" applyNumberFormat="1" applyFill="1" applyBorder="1" applyAlignment="1">
      <alignment horizontal="center" vertical="center" wrapText="1"/>
    </xf>
    <xf numFmtId="14" fontId="0" fillId="36" borderId="10" xfId="0" applyNumberFormat="1" applyFill="1" applyBorder="1" applyAlignment="1">
      <alignment/>
    </xf>
    <xf numFmtId="0" fontId="86" fillId="36" borderId="13" xfId="0" applyFont="1" applyFill="1" applyBorder="1" applyAlignment="1">
      <alignment horizontal="center" vertical="center" wrapText="1"/>
    </xf>
    <xf numFmtId="49" fontId="0" fillId="36" borderId="10" xfId="0" applyNumberFormat="1" applyFill="1" applyBorder="1" applyAlignment="1">
      <alignment horizontal="center" vertical="center" wrapText="1"/>
    </xf>
    <xf numFmtId="0" fontId="0" fillId="36" borderId="17" xfId="0" applyFont="1" applyFill="1" applyBorder="1" applyAlignment="1">
      <alignment horizontal="center" vertical="center" wrapText="1"/>
    </xf>
    <xf numFmtId="0" fontId="78" fillId="36" borderId="12" xfId="0" applyFont="1" applyFill="1" applyBorder="1" applyAlignment="1">
      <alignment horizontal="justify" vertical="top" wrapText="1"/>
    </xf>
    <xf numFmtId="169" fontId="0" fillId="36" borderId="12" xfId="51" applyNumberFormat="1" applyFont="1" applyFill="1" applyBorder="1" applyAlignment="1">
      <alignment horizontal="right" vertical="center"/>
    </xf>
    <xf numFmtId="169" fontId="0" fillId="36" borderId="12" xfId="0" applyNumberFormat="1" applyFill="1" applyBorder="1" applyAlignment="1">
      <alignment horizontal="right" vertical="center"/>
    </xf>
    <xf numFmtId="44" fontId="0" fillId="36" borderId="13" xfId="51" applyFont="1" applyFill="1" applyBorder="1" applyAlignment="1">
      <alignment horizontal="right" vertical="center"/>
    </xf>
    <xf numFmtId="0" fontId="0" fillId="36" borderId="26" xfId="0" applyFill="1" applyBorder="1" applyAlignment="1">
      <alignment horizontal="center"/>
    </xf>
    <xf numFmtId="169" fontId="0" fillId="36" borderId="13" xfId="0" applyNumberFormat="1" applyFill="1" applyBorder="1" applyAlignment="1">
      <alignment horizontal="center" vertical="center"/>
    </xf>
    <xf numFmtId="0" fontId="0" fillId="36" borderId="27" xfId="0" applyFill="1" applyBorder="1" applyAlignment="1">
      <alignment horizontal="center"/>
    </xf>
    <xf numFmtId="0" fontId="77" fillId="36" borderId="13" xfId="0" applyFont="1" applyFill="1" applyBorder="1" applyAlignment="1">
      <alignment horizontal="center" vertical="center"/>
    </xf>
    <xf numFmtId="0" fontId="76" fillId="36" borderId="12" xfId="0" applyFont="1" applyFill="1" applyBorder="1" applyAlignment="1">
      <alignment horizontal="center" vertical="center" wrapText="1"/>
    </xf>
    <xf numFmtId="0" fontId="82" fillId="36" borderId="16" xfId="0" applyFont="1" applyFill="1" applyBorder="1" applyAlignment="1">
      <alignment horizontal="center" vertical="center" wrapText="1"/>
    </xf>
    <xf numFmtId="0" fontId="0" fillId="36" borderId="15" xfId="0" applyFill="1" applyBorder="1" applyAlignment="1">
      <alignment horizontal="justify" vertical="center" wrapText="1"/>
    </xf>
    <xf numFmtId="0" fontId="81" fillId="36" borderId="13" xfId="0" applyFont="1" applyFill="1" applyBorder="1" applyAlignment="1">
      <alignment horizontal="center" wrapText="1"/>
    </xf>
    <xf numFmtId="0" fontId="0" fillId="36" borderId="15" xfId="0" applyFill="1" applyBorder="1" applyAlignment="1">
      <alignment horizontal="center" vertical="center" wrapText="1"/>
    </xf>
    <xf numFmtId="0" fontId="89" fillId="36" borderId="12" xfId="0" applyFont="1" applyFill="1" applyBorder="1" applyAlignment="1">
      <alignment horizontal="center" vertical="center"/>
    </xf>
    <xf numFmtId="0" fontId="81" fillId="36" borderId="14" xfId="0" applyFont="1" applyFill="1" applyBorder="1" applyAlignment="1">
      <alignment horizontal="center" vertical="center" wrapText="1"/>
    </xf>
    <xf numFmtId="0" fontId="90" fillId="36" borderId="0" xfId="0" applyFont="1" applyFill="1" applyAlignment="1">
      <alignment horizontal="center" vertical="center" wrapText="1"/>
    </xf>
    <xf numFmtId="4" fontId="0" fillId="36" borderId="13" xfId="0" applyNumberFormat="1" applyFill="1" applyBorder="1" applyAlignment="1">
      <alignment horizontal="center" vertical="center" wrapText="1"/>
    </xf>
    <xf numFmtId="0" fontId="77" fillId="36" borderId="12" xfId="0" applyFont="1" applyFill="1" applyBorder="1" applyAlignment="1">
      <alignment horizontal="center" vertical="center" wrapText="1"/>
    </xf>
    <xf numFmtId="0" fontId="82" fillId="36" borderId="17" xfId="0" applyFont="1" applyFill="1" applyBorder="1" applyAlignment="1">
      <alignment horizontal="center" vertical="center" wrapText="1"/>
    </xf>
    <xf numFmtId="0" fontId="77" fillId="36" borderId="17" xfId="0" applyFont="1" applyFill="1" applyBorder="1" applyAlignment="1">
      <alignment horizontal="center" vertical="center" wrapText="1"/>
    </xf>
    <xf numFmtId="0" fontId="0" fillId="36" borderId="20" xfId="0" applyFill="1" applyBorder="1" applyAlignment="1">
      <alignment horizontal="center" vertical="center"/>
    </xf>
    <xf numFmtId="0" fontId="80" fillId="36" borderId="12" xfId="46" applyFont="1" applyFill="1" applyBorder="1" applyAlignment="1">
      <alignment horizontal="center" vertical="center" wrapText="1"/>
    </xf>
    <xf numFmtId="16" fontId="0" fillId="36" borderId="12" xfId="0" applyNumberFormat="1" applyFill="1" applyBorder="1" applyAlignment="1">
      <alignment horizontal="center" vertical="center" wrapText="1"/>
    </xf>
    <xf numFmtId="170" fontId="0" fillId="36" borderId="12" xfId="51" applyNumberFormat="1" applyFont="1" applyFill="1" applyBorder="1" applyAlignment="1">
      <alignment horizontal="center" vertical="center"/>
    </xf>
    <xf numFmtId="0" fontId="90" fillId="36" borderId="12" xfId="0" applyFont="1" applyFill="1" applyBorder="1" applyAlignment="1">
      <alignment horizontal="center" vertical="center" wrapText="1"/>
    </xf>
    <xf numFmtId="0" fontId="0" fillId="36" borderId="12" xfId="0" applyFill="1" applyBorder="1" applyAlignment="1">
      <alignment/>
    </xf>
    <xf numFmtId="0" fontId="0" fillId="36" borderId="12" xfId="0" applyFill="1" applyBorder="1" applyAlignment="1">
      <alignment horizontal="center" wrapText="1"/>
    </xf>
    <xf numFmtId="43" fontId="0" fillId="36" borderId="12" xfId="48" applyFont="1" applyFill="1" applyBorder="1" applyAlignment="1">
      <alignment vertical="center" wrapText="1"/>
    </xf>
    <xf numFmtId="43" fontId="0" fillId="36" borderId="12" xfId="48" applyFont="1" applyFill="1" applyBorder="1" applyAlignment="1">
      <alignment wrapText="1"/>
    </xf>
    <xf numFmtId="0" fontId="0" fillId="36" borderId="28" xfId="0" applyFill="1" applyBorder="1" applyAlignment="1">
      <alignment horizontal="center"/>
    </xf>
    <xf numFmtId="0" fontId="13" fillId="36" borderId="12" xfId="0" applyFont="1" applyFill="1" applyBorder="1" applyAlignment="1">
      <alignment horizontal="center" wrapText="1"/>
    </xf>
    <xf numFmtId="4" fontId="0" fillId="36" borderId="12" xfId="0" applyNumberFormat="1" applyFill="1" applyBorder="1" applyAlignment="1">
      <alignment/>
    </xf>
    <xf numFmtId="0" fontId="0" fillId="36" borderId="12" xfId="0" applyFill="1" applyBorder="1" applyAlignment="1">
      <alignment vertical="center"/>
    </xf>
    <xf numFmtId="173" fontId="0" fillId="36" borderId="12" xfId="0" applyNumberFormat="1" applyFill="1" applyBorder="1" applyAlignment="1">
      <alignment vertical="center"/>
    </xf>
    <xf numFmtId="14" fontId="0" fillId="36" borderId="12" xfId="0" applyNumberFormat="1" applyFill="1" applyBorder="1" applyAlignment="1">
      <alignment vertical="center"/>
    </xf>
    <xf numFmtId="0" fontId="13" fillId="36" borderId="12" xfId="0" applyNumberFormat="1" applyFont="1" applyFill="1" applyBorder="1" applyAlignment="1">
      <alignment horizontal="justify" vertical="center" wrapText="1"/>
    </xf>
    <xf numFmtId="0" fontId="33" fillId="36" borderId="12" xfId="0" applyNumberFormat="1" applyFont="1" applyFill="1" applyBorder="1" applyAlignment="1">
      <alignment horizontal="justify" vertical="center" wrapText="1"/>
    </xf>
    <xf numFmtId="174" fontId="33" fillId="36" borderId="12" xfId="0" applyNumberFormat="1" applyFont="1" applyFill="1" applyBorder="1" applyAlignment="1">
      <alignment horizontal="justify" vertical="center" wrapText="1"/>
    </xf>
    <xf numFmtId="4" fontId="20" fillId="36" borderId="13" xfId="57" applyNumberFormat="1" applyFont="1" applyFill="1" applyBorder="1" applyAlignment="1">
      <alignment horizontal="center" vertical="center"/>
      <protection/>
    </xf>
    <xf numFmtId="4" fontId="20" fillId="36" borderId="12" xfId="56" applyNumberFormat="1" applyFill="1" applyBorder="1" applyAlignment="1">
      <alignment horizontal="center" vertical="center"/>
      <protection/>
    </xf>
    <xf numFmtId="174" fontId="35" fillId="36" borderId="12" xfId="0" applyNumberFormat="1" applyFont="1" applyFill="1" applyBorder="1" applyAlignment="1">
      <alignment horizontal="justify" vertical="center" wrapText="1"/>
    </xf>
    <xf numFmtId="43" fontId="0" fillId="36" borderId="19" xfId="48" applyFont="1" applyFill="1" applyBorder="1" applyAlignment="1">
      <alignment vertical="center" wrapText="1"/>
    </xf>
    <xf numFmtId="49" fontId="21" fillId="36" borderId="12" xfId="56" applyNumberFormat="1" applyFont="1" applyFill="1" applyBorder="1" applyAlignment="1">
      <alignment horizontal="justify" vertical="center" wrapText="1"/>
      <protection/>
    </xf>
    <xf numFmtId="0" fontId="0" fillId="36" borderId="0" xfId="0" applyFill="1" applyAlignment="1">
      <alignment horizontal="justify" vertical="justify" wrapText="1"/>
    </xf>
    <xf numFmtId="0" fontId="0" fillId="36" borderId="17" xfId="0" applyFill="1" applyBorder="1" applyAlignment="1">
      <alignment horizontal="center"/>
    </xf>
    <xf numFmtId="0" fontId="0" fillId="36" borderId="12" xfId="0" applyFill="1" applyBorder="1" applyAlignment="1">
      <alignment horizontal="center" vertical="justify" wrapText="1"/>
    </xf>
    <xf numFmtId="173" fontId="0" fillId="36" borderId="17" xfId="50" applyFont="1" applyFill="1" applyBorder="1" applyAlignment="1">
      <alignment horizontal="center" vertical="center"/>
    </xf>
    <xf numFmtId="173" fontId="0" fillId="36" borderId="17" xfId="0" applyNumberFormat="1" applyFill="1" applyBorder="1" applyAlignment="1">
      <alignment horizontal="center" vertical="center"/>
    </xf>
    <xf numFmtId="173" fontId="0" fillId="36" borderId="17" xfId="50" applyFont="1" applyFill="1" applyBorder="1" applyAlignment="1">
      <alignment vertical="center"/>
    </xf>
    <xf numFmtId="173" fontId="0" fillId="36" borderId="17" xfId="0" applyNumberFormat="1" applyFill="1" applyBorder="1" applyAlignment="1">
      <alignment vertical="center"/>
    </xf>
    <xf numFmtId="0" fontId="0" fillId="36" borderId="17" xfId="0" applyFill="1" applyBorder="1" applyAlignment="1">
      <alignment vertical="center"/>
    </xf>
    <xf numFmtId="14" fontId="0" fillId="36" borderId="17" xfId="0" applyNumberFormat="1" applyFill="1" applyBorder="1" applyAlignment="1">
      <alignment vertical="center"/>
    </xf>
    <xf numFmtId="0" fontId="0" fillId="36" borderId="18" xfId="0" applyFill="1" applyBorder="1" applyAlignment="1">
      <alignment vertical="center" wrapText="1"/>
    </xf>
    <xf numFmtId="173" fontId="0" fillId="36" borderId="12" xfId="50" applyFont="1" applyFill="1" applyBorder="1" applyAlignment="1">
      <alignment vertical="center" wrapText="1"/>
    </xf>
    <xf numFmtId="0" fontId="0" fillId="36" borderId="13" xfId="0" applyFill="1" applyBorder="1" applyAlignment="1">
      <alignment horizontal="center"/>
    </xf>
    <xf numFmtId="173" fontId="0" fillId="36" borderId="13" xfId="50" applyFont="1" applyFill="1" applyBorder="1" applyAlignment="1">
      <alignment horizontal="center" vertical="center"/>
    </xf>
    <xf numFmtId="0" fontId="0" fillId="36" borderId="18" xfId="0" applyNumberFormat="1" applyFill="1" applyBorder="1" applyAlignment="1">
      <alignment vertical="center" wrapText="1"/>
    </xf>
    <xf numFmtId="49" fontId="20" fillId="36" borderId="12" xfId="56" applyNumberFormat="1" applyFont="1" applyFill="1" applyBorder="1" applyAlignment="1">
      <alignment horizontal="center" vertical="center" wrapText="1"/>
      <protection/>
    </xf>
    <xf numFmtId="0" fontId="0" fillId="36" borderId="12" xfId="0" applyNumberFormat="1" applyFill="1" applyBorder="1" applyAlignment="1">
      <alignment vertical="center" wrapText="1"/>
    </xf>
    <xf numFmtId="49" fontId="11" fillId="36" borderId="12" xfId="56" applyNumberFormat="1" applyFont="1" applyFill="1" applyBorder="1" applyAlignment="1">
      <alignment horizontal="center" vertical="center" wrapText="1"/>
      <protection/>
    </xf>
    <xf numFmtId="49" fontId="11" fillId="36" borderId="13" xfId="56" applyNumberFormat="1" applyFont="1" applyFill="1" applyBorder="1" applyAlignment="1">
      <alignment horizontal="center" vertical="center" wrapText="1"/>
      <protection/>
    </xf>
    <xf numFmtId="4" fontId="13" fillId="36" borderId="13" xfId="0" applyNumberFormat="1" applyFont="1" applyFill="1" applyBorder="1" applyAlignment="1">
      <alignment horizontal="center" vertical="center"/>
    </xf>
    <xf numFmtId="0" fontId="81" fillId="36" borderId="12" xfId="0" applyFont="1" applyFill="1" applyBorder="1" applyAlignment="1">
      <alignment horizontal="center" vertical="center"/>
    </xf>
    <xf numFmtId="166" fontId="0" fillId="36" borderId="12" xfId="48" applyNumberFormat="1" applyFont="1" applyFill="1" applyBorder="1" applyAlignment="1">
      <alignment horizontal="center" vertical="center"/>
    </xf>
    <xf numFmtId="0" fontId="83" fillId="36" borderId="13" xfId="46" applyFont="1" applyFill="1" applyBorder="1" applyAlignment="1" applyProtection="1">
      <alignment horizontal="center" vertical="center" wrapText="1"/>
      <protection/>
    </xf>
    <xf numFmtId="3" fontId="0" fillId="36" borderId="12" xfId="0" applyNumberFormat="1" applyFont="1" applyFill="1" applyBorder="1" applyAlignment="1">
      <alignment horizontal="center" vertical="center"/>
    </xf>
    <xf numFmtId="0" fontId="88" fillId="36" borderId="12" xfId="0" applyFont="1" applyFill="1" applyBorder="1" applyAlignment="1">
      <alignment horizontal="center" vertical="center"/>
    </xf>
    <xf numFmtId="14" fontId="88" fillId="36" borderId="12" xfId="0" applyNumberFormat="1" applyFont="1" applyFill="1" applyBorder="1" applyAlignment="1">
      <alignment horizontal="center" vertical="center"/>
    </xf>
    <xf numFmtId="166" fontId="78" fillId="36" borderId="12" xfId="48" applyNumberFormat="1" applyFont="1" applyFill="1" applyBorder="1" applyAlignment="1">
      <alignment vertical="center"/>
    </xf>
    <xf numFmtId="14" fontId="0" fillId="36" borderId="12" xfId="0" applyNumberFormat="1" applyFont="1" applyFill="1" applyBorder="1" applyAlignment="1">
      <alignment horizontal="center" vertical="center"/>
    </xf>
    <xf numFmtId="14" fontId="0" fillId="36" borderId="12" xfId="0" applyNumberFormat="1" applyFont="1" applyFill="1" applyBorder="1" applyAlignment="1">
      <alignment horizontal="center" vertical="center" wrapText="1"/>
    </xf>
    <xf numFmtId="14" fontId="86" fillId="36" borderId="17" xfId="0" applyNumberFormat="1" applyFont="1" applyFill="1" applyBorder="1" applyAlignment="1">
      <alignment horizontal="center" vertical="center" wrapText="1"/>
    </xf>
    <xf numFmtId="0" fontId="91" fillId="36" borderId="12" xfId="0" applyFont="1" applyFill="1" applyBorder="1" applyAlignment="1">
      <alignment horizontal="center" vertical="center" wrapText="1"/>
    </xf>
    <xf numFmtId="14" fontId="88" fillId="36" borderId="17" xfId="0" applyNumberFormat="1" applyFont="1" applyFill="1" applyBorder="1" applyAlignment="1">
      <alignment horizontal="center" vertical="center" wrapText="1"/>
    </xf>
    <xf numFmtId="166" fontId="0" fillId="36" borderId="12" xfId="0" applyNumberFormat="1" applyFill="1" applyBorder="1" applyAlignment="1">
      <alignment horizontal="center" vertical="center"/>
    </xf>
    <xf numFmtId="43" fontId="81" fillId="36" borderId="12" xfId="48" applyFont="1" applyFill="1" applyBorder="1" applyAlignment="1">
      <alignment horizontal="center" vertical="center" wrapText="1"/>
    </xf>
    <xf numFmtId="43" fontId="0" fillId="36" borderId="12" xfId="48" applyFont="1" applyFill="1" applyBorder="1" applyAlignment="1">
      <alignment horizontal="center" vertical="center" wrapText="1"/>
    </xf>
    <xf numFmtId="14" fontId="81" fillId="36" borderId="12" xfId="0" applyNumberFormat="1" applyFont="1" applyFill="1" applyBorder="1" applyAlignment="1">
      <alignment horizontal="center" vertical="center" wrapText="1"/>
    </xf>
    <xf numFmtId="0" fontId="85" fillId="36" borderId="12" xfId="0" applyFont="1" applyFill="1" applyBorder="1" applyAlignment="1">
      <alignment horizontal="center" vertical="center"/>
    </xf>
    <xf numFmtId="0" fontId="92" fillId="36" borderId="12" xfId="0" applyFont="1" applyFill="1" applyBorder="1" applyAlignment="1">
      <alignment horizontal="center" vertical="center"/>
    </xf>
    <xf numFmtId="3" fontId="0" fillId="36" borderId="12" xfId="0" applyNumberFormat="1" applyFill="1" applyBorder="1" applyAlignment="1">
      <alignment horizontal="center" vertical="center"/>
    </xf>
    <xf numFmtId="14" fontId="86" fillId="36" borderId="12" xfId="0" applyNumberFormat="1" applyFont="1" applyFill="1" applyBorder="1" applyAlignment="1">
      <alignment horizontal="center" vertical="center" wrapText="1"/>
    </xf>
    <xf numFmtId="165" fontId="0" fillId="36" borderId="12" xfId="0" applyNumberFormat="1" applyFill="1" applyBorder="1" applyAlignment="1">
      <alignment horizontal="center" vertical="center" textRotation="90"/>
    </xf>
    <xf numFmtId="166" fontId="0" fillId="36" borderId="12" xfId="48" applyNumberFormat="1" applyFont="1" applyFill="1" applyBorder="1" applyAlignment="1">
      <alignment vertical="center"/>
    </xf>
    <xf numFmtId="3" fontId="0" fillId="36" borderId="13" xfId="0" applyNumberFormat="1" applyFill="1" applyBorder="1" applyAlignment="1">
      <alignment horizontal="center" vertical="center"/>
    </xf>
    <xf numFmtId="14" fontId="86" fillId="36" borderId="13" xfId="0" applyNumberFormat="1" applyFont="1" applyFill="1" applyBorder="1" applyAlignment="1">
      <alignment horizontal="center" vertical="center" wrapText="1"/>
    </xf>
    <xf numFmtId="16" fontId="0" fillId="36" borderId="13" xfId="0" applyNumberFormat="1" applyFill="1" applyBorder="1" applyAlignment="1">
      <alignment horizontal="center" vertical="center" wrapText="1"/>
    </xf>
    <xf numFmtId="49" fontId="0" fillId="36" borderId="12" xfId="0" applyNumberFormat="1" applyFill="1" applyBorder="1" applyAlignment="1">
      <alignment horizontal="center" vertical="center"/>
    </xf>
    <xf numFmtId="14" fontId="91" fillId="36" borderId="12" xfId="0" applyNumberFormat="1" applyFont="1" applyFill="1" applyBorder="1" applyAlignment="1">
      <alignment horizontal="center" vertical="center" wrapText="1"/>
    </xf>
    <xf numFmtId="0" fontId="29" fillId="36" borderId="12" xfId="0" applyFont="1" applyFill="1" applyBorder="1" applyAlignment="1">
      <alignment horizontal="center" vertical="center" wrapText="1"/>
    </xf>
    <xf numFmtId="0" fontId="88" fillId="36" borderId="12" xfId="0" applyFont="1" applyFill="1" applyBorder="1" applyAlignment="1">
      <alignment horizontal="center" vertical="center" textRotation="90"/>
    </xf>
    <xf numFmtId="43" fontId="88" fillId="36" borderId="12" xfId="48" applyFont="1" applyFill="1" applyBorder="1" applyAlignment="1">
      <alignment horizontal="center" vertical="center"/>
    </xf>
    <xf numFmtId="165" fontId="88" fillId="36" borderId="12" xfId="0" applyNumberFormat="1" applyFont="1" applyFill="1" applyBorder="1" applyAlignment="1">
      <alignment horizontal="center" vertical="center" textRotation="90"/>
    </xf>
    <xf numFmtId="43" fontId="0" fillId="36" borderId="12" xfId="48" applyFont="1" applyFill="1" applyBorder="1" applyAlignment="1">
      <alignment horizontal="center" vertical="center"/>
    </xf>
    <xf numFmtId="14" fontId="0" fillId="36" borderId="13" xfId="0" applyNumberFormat="1" applyFont="1" applyFill="1" applyBorder="1" applyAlignment="1">
      <alignment horizontal="center" vertical="center" wrapText="1"/>
    </xf>
    <xf numFmtId="3" fontId="78" fillId="36" borderId="12" xfId="0" applyNumberFormat="1" applyFont="1" applyFill="1" applyBorder="1" applyAlignment="1">
      <alignment horizontal="center" vertical="center"/>
    </xf>
    <xf numFmtId="14" fontId="81" fillId="36" borderId="13" xfId="0" applyNumberFormat="1" applyFont="1" applyFill="1" applyBorder="1" applyAlignment="1">
      <alignment horizontal="center" vertical="center" wrapText="1"/>
    </xf>
    <xf numFmtId="43" fontId="88" fillId="36" borderId="13" xfId="48" applyFont="1" applyFill="1" applyBorder="1" applyAlignment="1">
      <alignment horizontal="center" vertical="center"/>
    </xf>
    <xf numFmtId="0" fontId="88" fillId="36" borderId="13" xfId="0" applyFont="1" applyFill="1" applyBorder="1" applyAlignment="1">
      <alignment horizontal="center" vertical="center"/>
    </xf>
    <xf numFmtId="0" fontId="89" fillId="36" borderId="13" xfId="0" applyFont="1" applyFill="1" applyBorder="1" applyAlignment="1">
      <alignment horizontal="center" vertical="center"/>
    </xf>
    <xf numFmtId="0" fontId="88" fillId="36" borderId="12" xfId="0" applyFont="1" applyFill="1" applyBorder="1" applyAlignment="1">
      <alignment wrapText="1"/>
    </xf>
    <xf numFmtId="0" fontId="88" fillId="36" borderId="12" xfId="0" applyFont="1" applyFill="1" applyBorder="1" applyAlignment="1">
      <alignment horizontal="center"/>
    </xf>
    <xf numFmtId="0" fontId="88" fillId="36" borderId="12" xfId="0" applyFont="1" applyFill="1" applyBorder="1" applyAlignment="1">
      <alignment/>
    </xf>
    <xf numFmtId="43" fontId="78" fillId="36" borderId="12" xfId="48" applyFont="1" applyFill="1" applyBorder="1" applyAlignment="1">
      <alignment/>
    </xf>
    <xf numFmtId="0" fontId="0" fillId="36" borderId="12" xfId="0" applyFont="1" applyFill="1" applyBorder="1" applyAlignment="1">
      <alignment horizontal="center"/>
    </xf>
    <xf numFmtId="14" fontId="88" fillId="36" borderId="12" xfId="0" applyNumberFormat="1" applyFont="1" applyFill="1" applyBorder="1" applyAlignment="1">
      <alignment horizontal="center"/>
    </xf>
    <xf numFmtId="0" fontId="88" fillId="36" borderId="13" xfId="0" applyFont="1" applyFill="1" applyBorder="1" applyAlignment="1">
      <alignment/>
    </xf>
    <xf numFmtId="43" fontId="0" fillId="36" borderId="12" xfId="48" applyFont="1" applyFill="1" applyBorder="1" applyAlignment="1">
      <alignment horizontal="center"/>
    </xf>
    <xf numFmtId="43" fontId="78" fillId="36" borderId="12" xfId="48" applyFont="1" applyFill="1" applyBorder="1" applyAlignment="1">
      <alignment vertical="center"/>
    </xf>
    <xf numFmtId="0" fontId="0" fillId="36" borderId="13" xfId="0" applyFill="1" applyBorder="1" applyAlignment="1">
      <alignment wrapText="1"/>
    </xf>
    <xf numFmtId="43" fontId="78" fillId="36" borderId="13" xfId="48" applyFont="1" applyFill="1" applyBorder="1" applyAlignment="1">
      <alignment vertical="center"/>
    </xf>
    <xf numFmtId="0" fontId="0" fillId="36" borderId="13" xfId="0" applyFont="1" applyFill="1" applyBorder="1" applyAlignment="1">
      <alignment horizontal="center" vertical="center"/>
    </xf>
    <xf numFmtId="0" fontId="0" fillId="36" borderId="12" xfId="0" applyFont="1" applyFill="1" applyBorder="1" applyAlignment="1">
      <alignment vertical="center"/>
    </xf>
    <xf numFmtId="3" fontId="0" fillId="36" borderId="12" xfId="0" applyNumberFormat="1" applyFont="1" applyFill="1" applyBorder="1" applyAlignment="1">
      <alignment vertical="center"/>
    </xf>
    <xf numFmtId="0" fontId="0" fillId="36" borderId="13" xfId="0" applyFont="1" applyFill="1" applyBorder="1" applyAlignment="1">
      <alignment horizontal="center" vertical="center" wrapText="1"/>
    </xf>
    <xf numFmtId="3" fontId="0" fillId="36" borderId="13" xfId="0" applyNumberFormat="1" applyFont="1" applyFill="1" applyBorder="1" applyAlignment="1">
      <alignment/>
    </xf>
    <xf numFmtId="166" fontId="0" fillId="36" borderId="13" xfId="48" applyNumberFormat="1" applyFont="1" applyFill="1" applyBorder="1" applyAlignment="1">
      <alignment/>
    </xf>
    <xf numFmtId="0" fontId="0" fillId="36" borderId="13" xfId="0" applyFont="1" applyFill="1" applyBorder="1" applyAlignment="1">
      <alignment/>
    </xf>
    <xf numFmtId="3" fontId="0" fillId="36" borderId="13" xfId="0" applyNumberFormat="1" applyFont="1" applyFill="1" applyBorder="1" applyAlignment="1">
      <alignment horizontal="center" vertical="center"/>
    </xf>
    <xf numFmtId="166" fontId="0" fillId="36" borderId="13" xfId="48" applyNumberFormat="1" applyFont="1" applyFill="1" applyBorder="1" applyAlignment="1">
      <alignment horizontal="center" vertical="center"/>
    </xf>
    <xf numFmtId="14" fontId="0" fillId="36" borderId="13" xfId="0" applyNumberFormat="1" applyFont="1" applyFill="1" applyBorder="1" applyAlignment="1">
      <alignment horizontal="center" vertical="center"/>
    </xf>
    <xf numFmtId="0" fontId="82" fillId="36" borderId="12" xfId="0" applyFont="1" applyFill="1" applyBorder="1" applyAlignment="1">
      <alignment horizontal="center"/>
    </xf>
    <xf numFmtId="0" fontId="82" fillId="36" borderId="12" xfId="0" applyFont="1" applyFill="1" applyBorder="1" applyAlignment="1">
      <alignment horizontal="center" wrapText="1"/>
    </xf>
    <xf numFmtId="0" fontId="11" fillId="36" borderId="12" xfId="0" applyFont="1" applyFill="1" applyBorder="1" applyAlignment="1">
      <alignment wrapText="1"/>
    </xf>
    <xf numFmtId="0" fontId="82" fillId="36" borderId="12" xfId="0" applyFont="1" applyFill="1" applyBorder="1" applyAlignment="1">
      <alignment/>
    </xf>
    <xf numFmtId="0" fontId="82" fillId="36" borderId="12" xfId="0" applyFont="1" applyFill="1" applyBorder="1" applyAlignment="1">
      <alignment wrapText="1"/>
    </xf>
    <xf numFmtId="0" fontId="85" fillId="36" borderId="13" xfId="0" applyFont="1" applyFill="1" applyBorder="1" applyAlignment="1">
      <alignment vertical="center" wrapText="1"/>
    </xf>
    <xf numFmtId="0" fontId="82" fillId="36" borderId="13" xfId="0" applyFont="1" applyFill="1" applyBorder="1" applyAlignment="1">
      <alignment horizontal="center" vertical="center"/>
    </xf>
    <xf numFmtId="0" fontId="82" fillId="36" borderId="13" xfId="0" applyFont="1" applyFill="1" applyBorder="1" applyAlignment="1">
      <alignment vertical="center"/>
    </xf>
    <xf numFmtId="166" fontId="93" fillId="36" borderId="12" xfId="48" applyNumberFormat="1" applyFont="1" applyFill="1" applyBorder="1" applyAlignment="1">
      <alignment horizontal="center" vertical="center"/>
    </xf>
    <xf numFmtId="168" fontId="0" fillId="36" borderId="12" xfId="48" applyNumberFormat="1" applyFont="1" applyFill="1" applyBorder="1" applyAlignment="1">
      <alignment horizontal="center" vertical="center"/>
    </xf>
    <xf numFmtId="0" fontId="88" fillId="36" borderId="13" xfId="0" applyFont="1" applyFill="1" applyBorder="1" applyAlignment="1">
      <alignment horizontal="center" vertical="center" wrapText="1"/>
    </xf>
    <xf numFmtId="3" fontId="78" fillId="36" borderId="13" xfId="0" applyNumberFormat="1" applyFont="1" applyFill="1" applyBorder="1" applyAlignment="1">
      <alignment horizontal="center" vertical="center"/>
    </xf>
    <xf numFmtId="14" fontId="81" fillId="36" borderId="13" xfId="0" applyNumberFormat="1" applyFont="1" applyFill="1" applyBorder="1" applyAlignment="1">
      <alignment horizontal="center" vertical="center"/>
    </xf>
    <xf numFmtId="0" fontId="81" fillId="36" borderId="12" xfId="0" applyFont="1" applyFill="1" applyBorder="1" applyAlignment="1">
      <alignment wrapText="1"/>
    </xf>
    <xf numFmtId="166" fontId="93" fillId="36" borderId="12" xfId="48" applyNumberFormat="1" applyFont="1" applyFill="1" applyBorder="1" applyAlignment="1">
      <alignment horizontal="left" vertical="center"/>
    </xf>
    <xf numFmtId="14" fontId="0" fillId="36" borderId="0" xfId="0" applyNumberFormat="1" applyFill="1" applyAlignment="1">
      <alignment horizontal="center" vertical="center"/>
    </xf>
    <xf numFmtId="0" fontId="0" fillId="36" borderId="12" xfId="0" applyFont="1" applyFill="1" applyBorder="1" applyAlignment="1">
      <alignment wrapText="1"/>
    </xf>
    <xf numFmtId="0" fontId="0" fillId="36" borderId="12" xfId="0" applyFont="1" applyFill="1" applyBorder="1" applyAlignment="1">
      <alignment horizontal="left" vertical="center"/>
    </xf>
    <xf numFmtId="43" fontId="82" fillId="36" borderId="12" xfId="48" applyFont="1" applyFill="1" applyBorder="1" applyAlignment="1">
      <alignment horizontal="left" vertical="center"/>
    </xf>
    <xf numFmtId="14" fontId="81" fillId="36" borderId="12" xfId="0" applyNumberFormat="1" applyFont="1" applyFill="1" applyBorder="1" applyAlignment="1">
      <alignment horizontal="center" vertical="center"/>
    </xf>
    <xf numFmtId="0" fontId="0" fillId="36" borderId="12" xfId="0" applyFont="1" applyFill="1" applyBorder="1" applyAlignment="1">
      <alignment horizontal="center" wrapText="1"/>
    </xf>
    <xf numFmtId="0" fontId="78" fillId="36" borderId="12" xfId="0" applyFont="1" applyFill="1" applyBorder="1" applyAlignment="1">
      <alignment wrapText="1"/>
    </xf>
    <xf numFmtId="0" fontId="78" fillId="36" borderId="12" xfId="0" applyFont="1" applyFill="1" applyBorder="1" applyAlignment="1">
      <alignment horizontal="left" vertical="center"/>
    </xf>
    <xf numFmtId="166" fontId="82" fillId="36" borderId="12" xfId="48" applyNumberFormat="1" applyFont="1" applyFill="1" applyBorder="1" applyAlignment="1">
      <alignment horizontal="left" vertical="center"/>
    </xf>
    <xf numFmtId="0" fontId="78" fillId="36" borderId="12" xfId="0" applyFont="1" applyFill="1" applyBorder="1" applyAlignment="1">
      <alignment vertical="center" wrapText="1"/>
    </xf>
    <xf numFmtId="0" fontId="78" fillId="36" borderId="12" xfId="0" applyFont="1" applyFill="1" applyBorder="1" applyAlignment="1">
      <alignment horizontal="center"/>
    </xf>
    <xf numFmtId="0" fontId="78" fillId="36" borderId="12" xfId="0" applyFont="1" applyFill="1" applyBorder="1" applyAlignment="1">
      <alignment horizontal="center" wrapText="1"/>
    </xf>
    <xf numFmtId="3" fontId="0" fillId="36" borderId="12" xfId="0" applyNumberFormat="1" applyFont="1" applyFill="1" applyBorder="1" applyAlignment="1">
      <alignment/>
    </xf>
    <xf numFmtId="0" fontId="78" fillId="36" borderId="13" xfId="0" applyFont="1" applyFill="1" applyBorder="1" applyAlignment="1">
      <alignment wrapText="1"/>
    </xf>
    <xf numFmtId="0" fontId="78" fillId="36" borderId="13" xfId="0" applyFont="1" applyFill="1" applyBorder="1" applyAlignment="1">
      <alignment horizontal="center"/>
    </xf>
    <xf numFmtId="0" fontId="78" fillId="36" borderId="13" xfId="0" applyFont="1" applyFill="1" applyBorder="1" applyAlignment="1">
      <alignment horizontal="center" wrapText="1"/>
    </xf>
    <xf numFmtId="166" fontId="0" fillId="36" borderId="13" xfId="48" applyNumberFormat="1" applyFont="1" applyFill="1" applyBorder="1" applyAlignment="1">
      <alignment horizontal="center"/>
    </xf>
    <xf numFmtId="0" fontId="88" fillId="36" borderId="13" xfId="0" applyFont="1" applyFill="1" applyBorder="1" applyAlignment="1">
      <alignment horizontal="center"/>
    </xf>
    <xf numFmtId="166" fontId="0" fillId="36" borderId="12" xfId="48" applyNumberFormat="1" applyFont="1" applyFill="1" applyBorder="1" applyAlignment="1">
      <alignment/>
    </xf>
    <xf numFmtId="14" fontId="0" fillId="36" borderId="12" xfId="0" applyNumberFormat="1" applyFill="1" applyBorder="1" applyAlignment="1">
      <alignment/>
    </xf>
    <xf numFmtId="14" fontId="88" fillId="36" borderId="13" xfId="0" applyNumberFormat="1" applyFont="1" applyFill="1" applyBorder="1" applyAlignment="1">
      <alignment horizontal="center"/>
    </xf>
    <xf numFmtId="0" fontId="0" fillId="36" borderId="13" xfId="0" applyFont="1" applyFill="1" applyBorder="1" applyAlignment="1">
      <alignment horizontal="center" wrapText="1"/>
    </xf>
    <xf numFmtId="0" fontId="0" fillId="36" borderId="13" xfId="0" applyFont="1" applyFill="1" applyBorder="1" applyAlignment="1">
      <alignment horizontal="center" vertical="center" textRotation="90" wrapText="1"/>
    </xf>
    <xf numFmtId="3" fontId="0" fillId="36" borderId="13" xfId="0" applyNumberFormat="1" applyFont="1" applyFill="1" applyBorder="1" applyAlignment="1">
      <alignment vertical="center"/>
    </xf>
    <xf numFmtId="0" fontId="0" fillId="36" borderId="13" xfId="0" applyFont="1" applyFill="1" applyBorder="1" applyAlignment="1">
      <alignment horizontal="center"/>
    </xf>
    <xf numFmtId="0" fontId="94" fillId="36" borderId="12" xfId="0" applyFont="1" applyFill="1" applyBorder="1" applyAlignment="1">
      <alignment horizontal="center" vertical="center" wrapText="1"/>
    </xf>
    <xf numFmtId="0" fontId="94" fillId="36" borderId="17" xfId="0" applyFont="1" applyFill="1" applyBorder="1" applyAlignment="1">
      <alignment horizontal="center" vertical="center" wrapText="1"/>
    </xf>
    <xf numFmtId="0" fontId="0" fillId="36" borderId="23" xfId="0" applyFill="1" applyBorder="1" applyAlignment="1">
      <alignment horizontal="center" vertical="center"/>
    </xf>
    <xf numFmtId="0" fontId="81" fillId="36" borderId="12" xfId="0" applyFont="1" applyFill="1" applyBorder="1" applyAlignment="1">
      <alignment horizontal="center" vertical="center" wrapText="1"/>
    </xf>
    <xf numFmtId="0" fontId="0" fillId="36" borderId="12" xfId="0" applyFont="1" applyFill="1" applyBorder="1" applyAlignment="1">
      <alignment horizontal="center" vertical="center"/>
    </xf>
    <xf numFmtId="0" fontId="88" fillId="36" borderId="12" xfId="0" applyFont="1" applyFill="1" applyBorder="1" applyAlignment="1">
      <alignment horizontal="center" vertical="center" wrapText="1"/>
    </xf>
    <xf numFmtId="0" fontId="81" fillId="36" borderId="12" xfId="0" applyFont="1" applyFill="1" applyBorder="1" applyAlignment="1">
      <alignment horizontal="center" vertical="center"/>
    </xf>
    <xf numFmtId="43" fontId="0" fillId="38" borderId="13" xfId="48" applyFont="1" applyFill="1" applyBorder="1" applyAlignment="1">
      <alignment horizontal="center" vertical="center"/>
    </xf>
    <xf numFmtId="0" fontId="0" fillId="36" borderId="17"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13" xfId="0" applyFill="1" applyBorder="1" applyAlignment="1">
      <alignment horizontal="center" vertical="center" wrapText="1"/>
    </xf>
    <xf numFmtId="0" fontId="13" fillId="36" borderId="18" xfId="0" applyFont="1" applyFill="1" applyBorder="1" applyAlignment="1">
      <alignment horizontal="center" vertical="center"/>
    </xf>
    <xf numFmtId="0" fontId="13" fillId="36" borderId="19" xfId="0" applyFont="1" applyFill="1" applyBorder="1" applyAlignment="1">
      <alignment horizontal="center" vertical="center"/>
    </xf>
    <xf numFmtId="0" fontId="13" fillId="36" borderId="17"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3" fillId="36" borderId="13" xfId="0" applyFont="1" applyFill="1" applyBorder="1" applyAlignment="1">
      <alignment horizontal="center" vertical="center" wrapText="1"/>
    </xf>
    <xf numFmtId="0" fontId="33" fillId="36" borderId="18" xfId="0" applyFont="1" applyFill="1" applyBorder="1" applyAlignment="1">
      <alignment horizontal="center" vertical="center"/>
    </xf>
    <xf numFmtId="0" fontId="33" fillId="36" borderId="19" xfId="0" applyFont="1" applyFill="1" applyBorder="1" applyAlignment="1">
      <alignment horizontal="center" vertical="center"/>
    </xf>
    <xf numFmtId="43" fontId="13" fillId="36" borderId="17" xfId="48" applyFont="1" applyFill="1" applyBorder="1" applyAlignment="1">
      <alignment horizontal="center" vertical="center"/>
    </xf>
    <xf numFmtId="43" fontId="13" fillId="36" borderId="10" xfId="48" applyFont="1" applyFill="1" applyBorder="1" applyAlignment="1">
      <alignment horizontal="center" vertical="center"/>
    </xf>
    <xf numFmtId="43" fontId="13" fillId="36" borderId="13" xfId="48" applyFont="1" applyFill="1" applyBorder="1" applyAlignment="1">
      <alignment horizontal="center" vertical="center"/>
    </xf>
    <xf numFmtId="0" fontId="68" fillId="36" borderId="17" xfId="46" applyFill="1" applyBorder="1" applyAlignment="1">
      <alignment horizontal="center" vertical="center" wrapText="1"/>
    </xf>
    <xf numFmtId="0" fontId="68" fillId="36" borderId="10" xfId="46" applyFill="1" applyBorder="1" applyAlignment="1">
      <alignment horizontal="center" vertical="center" wrapText="1"/>
    </xf>
    <xf numFmtId="0" fontId="68" fillId="36" borderId="13" xfId="46" applyFill="1" applyBorder="1" applyAlignment="1">
      <alignment horizontal="center" vertical="center" wrapText="1"/>
    </xf>
    <xf numFmtId="0" fontId="0" fillId="36" borderId="17" xfId="0" applyNumberFormat="1" applyFill="1" applyBorder="1" applyAlignment="1">
      <alignment horizontal="center" vertical="center" wrapText="1"/>
    </xf>
    <xf numFmtId="0" fontId="0" fillId="36" borderId="10" xfId="0" applyNumberFormat="1" applyFill="1" applyBorder="1" applyAlignment="1">
      <alignment horizontal="center" vertical="center" wrapText="1"/>
    </xf>
    <xf numFmtId="0" fontId="0" fillId="36" borderId="13" xfId="0" applyNumberFormat="1" applyFill="1" applyBorder="1" applyAlignment="1">
      <alignment horizontal="center" vertical="center" wrapText="1"/>
    </xf>
    <xf numFmtId="0" fontId="13" fillId="36" borderId="17" xfId="0" applyFont="1" applyFill="1" applyBorder="1" applyAlignment="1">
      <alignment horizontal="center" vertical="center"/>
    </xf>
    <xf numFmtId="0" fontId="13" fillId="36" borderId="10" xfId="0" applyFont="1" applyFill="1" applyBorder="1" applyAlignment="1">
      <alignment horizontal="center" vertical="center"/>
    </xf>
    <xf numFmtId="0" fontId="13" fillId="36" borderId="13" xfId="0" applyFont="1" applyFill="1" applyBorder="1" applyAlignment="1">
      <alignment horizontal="center" vertical="center"/>
    </xf>
    <xf numFmtId="0" fontId="13" fillId="36" borderId="18" xfId="0" applyFont="1" applyFill="1" applyBorder="1" applyAlignment="1">
      <alignment horizontal="center"/>
    </xf>
    <xf numFmtId="0" fontId="13" fillId="36" borderId="19" xfId="0" applyFont="1" applyFill="1" applyBorder="1" applyAlignment="1">
      <alignment horizontal="center"/>
    </xf>
    <xf numFmtId="14" fontId="13" fillId="36" borderId="17" xfId="0" applyNumberFormat="1" applyFont="1" applyFill="1" applyBorder="1" applyAlignment="1">
      <alignment horizontal="center" vertical="center" wrapText="1"/>
    </xf>
    <xf numFmtId="14" fontId="13" fillId="36" borderId="10" xfId="0" applyNumberFormat="1" applyFont="1" applyFill="1" applyBorder="1" applyAlignment="1">
      <alignment horizontal="center" vertical="center" wrapText="1"/>
    </xf>
    <xf numFmtId="14" fontId="13" fillId="36" borderId="13" xfId="0" applyNumberFormat="1" applyFont="1" applyFill="1" applyBorder="1" applyAlignment="1">
      <alignment horizontal="center" vertical="center" wrapText="1"/>
    </xf>
    <xf numFmtId="0" fontId="28" fillId="36" borderId="17" xfId="46" applyFont="1" applyFill="1" applyBorder="1" applyAlignment="1">
      <alignment horizontal="center" vertical="center" wrapText="1"/>
    </xf>
    <xf numFmtId="0" fontId="28" fillId="36" borderId="10" xfId="46" applyFont="1" applyFill="1" applyBorder="1" applyAlignment="1">
      <alignment horizontal="center" vertical="center" wrapText="1"/>
    </xf>
    <xf numFmtId="0" fontId="28" fillId="36" borderId="13" xfId="46" applyFont="1" applyFill="1" applyBorder="1" applyAlignment="1">
      <alignment horizontal="center" vertical="center" wrapText="1"/>
    </xf>
    <xf numFmtId="43" fontId="13" fillId="36" borderId="17" xfId="48" applyFont="1" applyFill="1" applyBorder="1" applyAlignment="1">
      <alignment horizontal="center" vertical="center" wrapText="1"/>
    </xf>
    <xf numFmtId="43" fontId="13" fillId="36" borderId="10" xfId="48" applyFont="1" applyFill="1" applyBorder="1" applyAlignment="1">
      <alignment horizontal="center" vertical="center" wrapText="1"/>
    </xf>
    <xf numFmtId="43" fontId="13" fillId="36" borderId="13" xfId="48" applyFont="1" applyFill="1" applyBorder="1" applyAlignment="1">
      <alignment horizontal="center" vertical="center" wrapText="1"/>
    </xf>
    <xf numFmtId="0" fontId="13" fillId="36" borderId="12" xfId="0" applyFont="1" applyFill="1" applyBorder="1" applyAlignment="1">
      <alignment horizontal="center" vertical="center" wrapText="1"/>
    </xf>
    <xf numFmtId="0" fontId="0" fillId="36" borderId="12" xfId="0" applyFill="1" applyBorder="1" applyAlignment="1">
      <alignment horizont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14" fontId="0" fillId="36" borderId="17" xfId="50" applyNumberFormat="1" applyFont="1" applyFill="1" applyBorder="1" applyAlignment="1">
      <alignment horizontal="center" vertical="center"/>
    </xf>
    <xf numFmtId="14" fontId="0" fillId="36" borderId="13" xfId="50" applyNumberFormat="1" applyFont="1" applyFill="1" applyBorder="1" applyAlignment="1">
      <alignment horizontal="center" vertical="center"/>
    </xf>
    <xf numFmtId="0" fontId="0" fillId="36" borderId="12" xfId="0" applyFill="1" applyBorder="1" applyAlignment="1">
      <alignment horizontal="center" vertical="center" wrapText="1"/>
    </xf>
    <xf numFmtId="0" fontId="68" fillId="36" borderId="12" xfId="46" applyFill="1" applyBorder="1" applyAlignment="1">
      <alignment horizontal="center" vertical="center" wrapText="1"/>
    </xf>
    <xf numFmtId="0" fontId="0" fillId="36" borderId="18" xfId="0" applyFont="1" applyFill="1" applyBorder="1" applyAlignment="1">
      <alignment horizontal="center" vertical="center" wrapText="1"/>
    </xf>
    <xf numFmtId="0" fontId="0" fillId="36" borderId="19" xfId="0" applyFont="1" applyFill="1" applyBorder="1" applyAlignment="1">
      <alignment horizontal="center" vertical="center"/>
    </xf>
    <xf numFmtId="0" fontId="0" fillId="36" borderId="28" xfId="0" applyFill="1" applyBorder="1" applyAlignment="1">
      <alignment horizontal="center" vertical="center" wrapText="1"/>
    </xf>
    <xf numFmtId="0" fontId="0" fillId="36" borderId="23" xfId="0" applyFill="1" applyBorder="1" applyAlignment="1">
      <alignment horizontal="center" vertical="center" wrapText="1"/>
    </xf>
    <xf numFmtId="0" fontId="0" fillId="36" borderId="27" xfId="0" applyFill="1" applyBorder="1" applyAlignment="1">
      <alignment horizontal="center" vertical="center" wrapText="1"/>
    </xf>
    <xf numFmtId="0" fontId="0" fillId="36" borderId="26" xfId="0" applyFill="1" applyBorder="1" applyAlignment="1">
      <alignment horizontal="center" vertical="center" wrapText="1"/>
    </xf>
    <xf numFmtId="0" fontId="0" fillId="36" borderId="18" xfId="0" applyNumberFormat="1" applyFill="1" applyBorder="1" applyAlignment="1">
      <alignment horizontal="center" vertical="center" wrapText="1"/>
    </xf>
    <xf numFmtId="0" fontId="0" fillId="36" borderId="19" xfId="0" applyNumberFormat="1" applyFill="1" applyBorder="1" applyAlignment="1">
      <alignment horizontal="center" vertical="center" wrapText="1"/>
    </xf>
    <xf numFmtId="0" fontId="21" fillId="36" borderId="18" xfId="0" applyFont="1" applyFill="1" applyBorder="1" applyAlignment="1">
      <alignment horizontal="center"/>
    </xf>
    <xf numFmtId="0" fontId="21" fillId="36" borderId="19" xfId="0" applyFont="1" applyFill="1" applyBorder="1" applyAlignment="1">
      <alignment horizontal="center"/>
    </xf>
    <xf numFmtId="43" fontId="0" fillId="36" borderId="17" xfId="48" applyFont="1" applyFill="1" applyBorder="1" applyAlignment="1">
      <alignment horizontal="center" vertical="center"/>
    </xf>
    <xf numFmtId="43" fontId="0" fillId="36" borderId="13" xfId="48" applyFont="1" applyFill="1" applyBorder="1" applyAlignment="1">
      <alignment horizontal="center" vertical="center"/>
    </xf>
    <xf numFmtId="0" fontId="0" fillId="36" borderId="1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7" xfId="48" applyNumberFormat="1" applyFont="1" applyFill="1" applyBorder="1" applyAlignment="1">
      <alignment horizontal="center" vertical="center" wrapText="1"/>
    </xf>
    <xf numFmtId="0" fontId="0" fillId="36" borderId="13" xfId="48" applyNumberFormat="1" applyFont="1" applyFill="1" applyBorder="1" applyAlignment="1">
      <alignment horizontal="center" vertical="center" wrapText="1"/>
    </xf>
    <xf numFmtId="0" fontId="13" fillId="36" borderId="17" xfId="0" applyFont="1" applyFill="1" applyBorder="1" applyAlignment="1">
      <alignment horizontal="center"/>
    </xf>
    <xf numFmtId="0" fontId="13" fillId="36" borderId="13" xfId="0" applyFont="1" applyFill="1" applyBorder="1" applyAlignment="1">
      <alignment horizontal="center"/>
    </xf>
    <xf numFmtId="14" fontId="13" fillId="36" borderId="17" xfId="0" applyNumberFormat="1" applyFont="1" applyFill="1" applyBorder="1" applyAlignment="1">
      <alignment horizontal="center" vertical="center"/>
    </xf>
    <xf numFmtId="14" fontId="13" fillId="36" borderId="13" xfId="0" applyNumberFormat="1" applyFont="1" applyFill="1" applyBorder="1" applyAlignment="1">
      <alignment horizontal="center" vertical="center"/>
    </xf>
    <xf numFmtId="0" fontId="0" fillId="36" borderId="17" xfId="0" applyNumberFormat="1" applyFill="1" applyBorder="1" applyAlignment="1">
      <alignment horizontal="center" vertical="center"/>
    </xf>
    <xf numFmtId="0" fontId="0" fillId="36" borderId="13" xfId="0" applyNumberFormat="1" applyFill="1" applyBorder="1" applyAlignment="1">
      <alignment horizontal="center" vertical="center"/>
    </xf>
    <xf numFmtId="0" fontId="33" fillId="36" borderId="17" xfId="0" applyFont="1" applyFill="1" applyBorder="1" applyAlignment="1">
      <alignment horizontal="center" vertical="center"/>
    </xf>
    <xf numFmtId="0" fontId="33" fillId="36" borderId="10" xfId="0" applyFont="1" applyFill="1" applyBorder="1" applyAlignment="1">
      <alignment horizontal="center" vertical="center"/>
    </xf>
    <xf numFmtId="0" fontId="33" fillId="36" borderId="12" xfId="0" applyFont="1" applyFill="1" applyBorder="1" applyAlignment="1">
      <alignment horizontal="center" vertical="center"/>
    </xf>
    <xf numFmtId="0" fontId="13" fillId="36" borderId="12" xfId="0" applyFont="1" applyFill="1" applyBorder="1" applyAlignment="1">
      <alignment horizontal="center" vertical="center"/>
    </xf>
    <xf numFmtId="0" fontId="81" fillId="36" borderId="17" xfId="0"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81" fillId="36" borderId="13" xfId="0" applyFont="1" applyFill="1" applyBorder="1" applyAlignment="1">
      <alignment horizontal="center" vertical="center" wrapText="1"/>
    </xf>
    <xf numFmtId="0" fontId="21" fillId="36" borderId="17" xfId="0" applyFont="1" applyFill="1" applyBorder="1" applyAlignment="1">
      <alignment horizontal="left" vertical="center" wrapText="1"/>
    </xf>
    <xf numFmtId="0" fontId="21" fillId="36" borderId="10" xfId="0" applyFont="1" applyFill="1" applyBorder="1" applyAlignment="1">
      <alignment horizontal="left" vertical="center" wrapText="1"/>
    </xf>
    <xf numFmtId="0" fontId="21" fillId="36" borderId="13" xfId="0" applyFont="1" applyFill="1" applyBorder="1" applyAlignment="1">
      <alignment horizontal="left" vertical="center" wrapText="1"/>
    </xf>
    <xf numFmtId="43" fontId="0" fillId="36" borderId="17" xfId="48" applyFont="1" applyFill="1" applyBorder="1" applyAlignment="1">
      <alignment horizontal="center" vertical="center" wrapText="1"/>
    </xf>
    <xf numFmtId="43" fontId="0" fillId="36" borderId="10" xfId="48" applyFont="1" applyFill="1" applyBorder="1" applyAlignment="1">
      <alignment horizontal="center" vertical="center" wrapText="1"/>
    </xf>
    <xf numFmtId="43" fontId="0" fillId="36" borderId="13" xfId="48" applyFont="1" applyFill="1" applyBorder="1" applyAlignment="1">
      <alignment horizontal="center" vertical="center" wrapText="1"/>
    </xf>
    <xf numFmtId="0" fontId="81" fillId="36" borderId="18" xfId="0" applyFont="1" applyFill="1" applyBorder="1" applyAlignment="1">
      <alignment horizontal="center" vertical="center" wrapText="1"/>
    </xf>
    <xf numFmtId="0" fontId="81" fillId="36" borderId="19" xfId="0" applyFont="1" applyFill="1" applyBorder="1" applyAlignment="1">
      <alignment horizontal="center" vertical="center" wrapText="1"/>
    </xf>
    <xf numFmtId="0" fontId="86" fillId="36" borderId="18" xfId="0" applyFont="1" applyFill="1" applyBorder="1" applyAlignment="1">
      <alignment horizontal="center" vertical="center" wrapText="1"/>
    </xf>
    <xf numFmtId="0" fontId="86" fillId="36" borderId="19" xfId="0" applyFont="1" applyFill="1" applyBorder="1" applyAlignment="1">
      <alignment horizontal="center" vertical="center" wrapText="1"/>
    </xf>
    <xf numFmtId="0" fontId="0" fillId="36" borderId="18" xfId="0" applyFont="1" applyFill="1" applyBorder="1" applyAlignment="1">
      <alignment horizontal="center" vertical="center"/>
    </xf>
    <xf numFmtId="14" fontId="0" fillId="36" borderId="17" xfId="0" applyNumberFormat="1" applyFill="1" applyBorder="1" applyAlignment="1">
      <alignment horizontal="center" vertical="center"/>
    </xf>
    <xf numFmtId="14" fontId="0" fillId="36" borderId="10" xfId="0" applyNumberFormat="1" applyFill="1" applyBorder="1" applyAlignment="1">
      <alignment horizontal="center" vertical="center"/>
    </xf>
    <xf numFmtId="14" fontId="0" fillId="36" borderId="13" xfId="0" applyNumberFormat="1" applyFill="1" applyBorder="1" applyAlignment="1">
      <alignment horizontal="center" vertical="center"/>
    </xf>
    <xf numFmtId="0" fontId="77" fillId="36" borderId="17" xfId="0" applyFont="1" applyFill="1" applyBorder="1" applyAlignment="1">
      <alignment horizontal="center" vertical="center" wrapText="1"/>
    </xf>
    <xf numFmtId="0" fontId="77" fillId="36" borderId="13" xfId="0" applyFont="1" applyFill="1" applyBorder="1" applyAlignment="1">
      <alignment horizontal="center" vertical="center" wrapText="1"/>
    </xf>
    <xf numFmtId="0" fontId="0" fillId="36" borderId="17" xfId="0" applyFill="1" applyBorder="1" applyAlignment="1">
      <alignment horizontal="center"/>
    </xf>
    <xf numFmtId="0" fontId="0" fillId="36" borderId="10" xfId="0" applyFill="1" applyBorder="1" applyAlignment="1">
      <alignment horizontal="center"/>
    </xf>
    <xf numFmtId="0" fontId="0" fillId="36" borderId="13" xfId="0" applyFill="1" applyBorder="1" applyAlignment="1">
      <alignment horizontal="center"/>
    </xf>
    <xf numFmtId="0" fontId="0" fillId="36" borderId="17" xfId="0" applyFill="1" applyBorder="1" applyAlignment="1">
      <alignment horizontal="center" vertical="center"/>
    </xf>
    <xf numFmtId="0" fontId="0" fillId="36" borderId="13" xfId="0" applyFill="1" applyBorder="1" applyAlignment="1">
      <alignment horizontal="center" vertical="center"/>
    </xf>
    <xf numFmtId="0" fontId="11" fillId="36" borderId="18"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35" fillId="36" borderId="18" xfId="0" applyFont="1" applyFill="1" applyBorder="1" applyAlignment="1">
      <alignment horizontal="center"/>
    </xf>
    <xf numFmtId="0" fontId="35" fillId="36" borderId="19" xfId="0" applyFont="1" applyFill="1" applyBorder="1" applyAlignment="1">
      <alignment horizontal="center"/>
    </xf>
    <xf numFmtId="0" fontId="11" fillId="36" borderId="18" xfId="0" applyFont="1" applyFill="1" applyBorder="1" applyAlignment="1">
      <alignment horizontal="center" vertical="center"/>
    </xf>
    <xf numFmtId="0" fontId="11" fillId="36" borderId="19" xfId="0" applyFont="1" applyFill="1" applyBorder="1" applyAlignment="1">
      <alignment horizontal="center" vertical="center"/>
    </xf>
    <xf numFmtId="0" fontId="0" fillId="36" borderId="19" xfId="0" applyFont="1" applyFill="1" applyBorder="1" applyAlignment="1">
      <alignment horizontal="center" vertical="center" wrapText="1"/>
    </xf>
    <xf numFmtId="0" fontId="0" fillId="36" borderId="18" xfId="0" applyFill="1" applyBorder="1" applyAlignment="1">
      <alignment horizontal="center" wrapText="1"/>
    </xf>
    <xf numFmtId="0" fontId="0" fillId="36" borderId="19" xfId="0" applyFill="1" applyBorder="1" applyAlignment="1">
      <alignment horizontal="center" wrapText="1"/>
    </xf>
    <xf numFmtId="0" fontId="35" fillId="36" borderId="18" xfId="0" applyFont="1" applyFill="1" applyBorder="1" applyAlignment="1">
      <alignment horizontal="center" vertical="center"/>
    </xf>
    <xf numFmtId="0" fontId="35" fillId="36" borderId="19" xfId="0" applyFont="1" applyFill="1" applyBorder="1" applyAlignment="1">
      <alignment horizontal="center" vertical="center"/>
    </xf>
    <xf numFmtId="0" fontId="13" fillId="36" borderId="18" xfId="0" applyFont="1" applyFill="1" applyBorder="1" applyAlignment="1">
      <alignment horizontal="center" vertical="center" wrapText="1"/>
    </xf>
    <xf numFmtId="0" fontId="13" fillId="36" borderId="19" xfId="0" applyFont="1" applyFill="1" applyBorder="1" applyAlignment="1">
      <alignment horizontal="center" vertical="center" wrapText="1"/>
    </xf>
    <xf numFmtId="0" fontId="13" fillId="36" borderId="27" xfId="0" applyFont="1" applyFill="1" applyBorder="1" applyAlignment="1">
      <alignment horizontal="center"/>
    </xf>
    <xf numFmtId="0" fontId="13" fillId="36" borderId="26" xfId="0" applyFont="1" applyFill="1" applyBorder="1" applyAlignment="1">
      <alignment horizontal="center"/>
    </xf>
    <xf numFmtId="0" fontId="0" fillId="36" borderId="12" xfId="0" applyFill="1" applyBorder="1" applyAlignment="1">
      <alignment horizontal="center" vertical="justify" wrapText="1"/>
    </xf>
    <xf numFmtId="49" fontId="20" fillId="36" borderId="17" xfId="56" applyNumberFormat="1" applyFont="1" applyFill="1" applyBorder="1" applyAlignment="1">
      <alignment horizontal="center" vertical="center" wrapText="1"/>
      <protection/>
    </xf>
    <xf numFmtId="49" fontId="20" fillId="36" borderId="13" xfId="56" applyNumberFormat="1" applyFont="1" applyFill="1" applyBorder="1" applyAlignment="1">
      <alignment horizontal="center" vertical="center" wrapText="1"/>
      <protection/>
    </xf>
    <xf numFmtId="0" fontId="0" fillId="36" borderId="29" xfId="0" applyFill="1" applyBorder="1" applyAlignment="1">
      <alignment horizontal="center" vertical="center"/>
    </xf>
    <xf numFmtId="0" fontId="0" fillId="36" borderId="14" xfId="0" applyFill="1" applyBorder="1" applyAlignment="1">
      <alignment horizontal="center" vertical="center"/>
    </xf>
    <xf numFmtId="0" fontId="0" fillId="36" borderId="10" xfId="0" applyFill="1" applyBorder="1" applyAlignment="1">
      <alignment horizontal="center" vertical="center"/>
    </xf>
    <xf numFmtId="43" fontId="0" fillId="36" borderId="12" xfId="48" applyFont="1" applyFill="1" applyBorder="1" applyAlignment="1">
      <alignment horizontal="center" vertical="center"/>
    </xf>
    <xf numFmtId="0" fontId="0" fillId="36" borderId="12" xfId="0" applyFill="1" applyBorder="1" applyAlignment="1">
      <alignment horizontal="center" vertical="center"/>
    </xf>
    <xf numFmtId="43" fontId="0" fillId="36" borderId="10" xfId="48" applyFont="1" applyFill="1" applyBorder="1" applyAlignment="1">
      <alignment horizontal="center" vertical="center"/>
    </xf>
    <xf numFmtId="0" fontId="13" fillId="36" borderId="17" xfId="58" applyFont="1" applyFill="1" applyBorder="1" applyAlignment="1">
      <alignment horizontal="center" vertical="center" wrapText="1"/>
      <protection/>
    </xf>
    <xf numFmtId="0" fontId="13" fillId="36" borderId="10" xfId="58" applyFont="1" applyFill="1" applyBorder="1" applyAlignment="1">
      <alignment horizontal="center" vertical="center" wrapText="1"/>
      <protection/>
    </xf>
    <xf numFmtId="0" fontId="13" fillId="36" borderId="13" xfId="58" applyFont="1" applyFill="1" applyBorder="1" applyAlignment="1">
      <alignment horizontal="center" vertical="center" wrapText="1"/>
      <protection/>
    </xf>
    <xf numFmtId="0" fontId="13" fillId="36" borderId="28" xfId="0" applyFont="1" applyFill="1" applyBorder="1" applyAlignment="1">
      <alignment horizontal="center" vertical="center"/>
    </xf>
    <xf numFmtId="0" fontId="13" fillId="36" borderId="23" xfId="0" applyFont="1" applyFill="1" applyBorder="1" applyAlignment="1">
      <alignment horizontal="center" vertical="center"/>
    </xf>
    <xf numFmtId="0" fontId="13" fillId="36" borderId="27" xfId="0" applyFont="1" applyFill="1" applyBorder="1" applyAlignment="1">
      <alignment horizontal="center" vertical="center"/>
    </xf>
    <xf numFmtId="0" fontId="13" fillId="36" borderId="26" xfId="0" applyFont="1" applyFill="1" applyBorder="1" applyAlignment="1">
      <alignment horizontal="center" vertical="center"/>
    </xf>
    <xf numFmtId="173" fontId="0" fillId="36" borderId="17" xfId="50" applyFont="1" applyFill="1" applyBorder="1" applyAlignment="1">
      <alignment horizontal="center" vertical="center"/>
    </xf>
    <xf numFmtId="173" fontId="0" fillId="36" borderId="13" xfId="50" applyFont="1" applyFill="1" applyBorder="1" applyAlignment="1">
      <alignment horizontal="center" vertical="center"/>
    </xf>
    <xf numFmtId="173" fontId="0" fillId="36" borderId="17" xfId="0" applyNumberFormat="1" applyFill="1" applyBorder="1" applyAlignment="1">
      <alignment horizontal="center" vertical="center"/>
    </xf>
    <xf numFmtId="173" fontId="0" fillId="36" borderId="13" xfId="0" applyNumberFormat="1" applyFill="1" applyBorder="1" applyAlignment="1">
      <alignment horizontal="center" vertical="center"/>
    </xf>
    <xf numFmtId="4" fontId="0" fillId="36" borderId="12" xfId="0" applyNumberFormat="1" applyFill="1" applyBorder="1" applyAlignment="1">
      <alignment horizontal="center" vertical="center" wrapText="1"/>
    </xf>
    <xf numFmtId="0" fontId="13" fillId="36" borderId="12" xfId="0" applyFont="1" applyFill="1" applyBorder="1" applyAlignment="1">
      <alignment horizontal="center"/>
    </xf>
    <xf numFmtId="0" fontId="13" fillId="36" borderId="28" xfId="0" applyFont="1" applyFill="1" applyBorder="1" applyAlignment="1">
      <alignment horizontal="center"/>
    </xf>
    <xf numFmtId="0" fontId="13" fillId="36" borderId="23" xfId="0" applyFont="1" applyFill="1" applyBorder="1" applyAlignment="1">
      <alignment horizontal="center"/>
    </xf>
    <xf numFmtId="43" fontId="0" fillId="36" borderId="12" xfId="48" applyFont="1" applyFill="1" applyBorder="1" applyAlignment="1">
      <alignment horizontal="center" vertical="center" wrapText="1"/>
    </xf>
    <xf numFmtId="14" fontId="0" fillId="36" borderId="17" xfId="0" applyNumberFormat="1" applyFill="1" applyBorder="1" applyAlignment="1">
      <alignment horizontal="center" vertical="center" wrapText="1"/>
    </xf>
    <xf numFmtId="14" fontId="0" fillId="36" borderId="10" xfId="0" applyNumberFormat="1" applyFill="1" applyBorder="1" applyAlignment="1">
      <alignment horizontal="center" vertical="center" wrapText="1"/>
    </xf>
    <xf numFmtId="0" fontId="83" fillId="36" borderId="17" xfId="46" applyFont="1" applyFill="1" applyBorder="1" applyAlignment="1">
      <alignment horizontal="center" vertical="center" wrapText="1"/>
    </xf>
    <xf numFmtId="0" fontId="83" fillId="36" borderId="13" xfId="46" applyFont="1" applyFill="1" applyBorder="1" applyAlignment="1">
      <alignment horizontal="center" vertical="center" wrapText="1"/>
    </xf>
    <xf numFmtId="0" fontId="0" fillId="36" borderId="18" xfId="0" applyFill="1" applyBorder="1" applyAlignment="1">
      <alignment horizontal="center"/>
    </xf>
    <xf numFmtId="0" fontId="0" fillId="36" borderId="19" xfId="0" applyFill="1" applyBorder="1" applyAlignment="1">
      <alignment horizontal="center"/>
    </xf>
    <xf numFmtId="0" fontId="43" fillId="36" borderId="10" xfId="0" applyFont="1" applyFill="1" applyBorder="1" applyAlignment="1">
      <alignment horizontal="center" vertical="center" wrapText="1"/>
    </xf>
    <xf numFmtId="0" fontId="43" fillId="36" borderId="13" xfId="0" applyFont="1" applyFill="1" applyBorder="1" applyAlignment="1">
      <alignment horizontal="center" vertical="center" wrapText="1"/>
    </xf>
    <xf numFmtId="0" fontId="21" fillId="36" borderId="17" xfId="0"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0" fillId="36" borderId="30" xfId="0" applyFill="1" applyBorder="1" applyAlignment="1">
      <alignment horizontal="center" vertical="center"/>
    </xf>
    <xf numFmtId="14" fontId="0" fillId="36" borderId="30" xfId="0" applyNumberFormat="1" applyFill="1" applyBorder="1" applyAlignment="1">
      <alignment horizontal="center" vertical="center"/>
    </xf>
    <xf numFmtId="173" fontId="0" fillId="36" borderId="31" xfId="0" applyNumberFormat="1" applyFill="1" applyBorder="1" applyAlignment="1">
      <alignment horizontal="center" vertical="center"/>
    </xf>
    <xf numFmtId="0" fontId="0" fillId="36" borderId="31" xfId="0" applyFill="1" applyBorder="1" applyAlignment="1">
      <alignment horizontal="center" vertical="center"/>
    </xf>
    <xf numFmtId="0" fontId="0" fillId="36" borderId="32" xfId="0" applyFill="1" applyBorder="1" applyAlignment="1">
      <alignment horizontal="center" vertical="center"/>
    </xf>
    <xf numFmtId="0" fontId="80" fillId="36" borderId="13" xfId="46" applyFont="1" applyFill="1" applyBorder="1" applyAlignment="1">
      <alignment horizontal="center" vertical="center" wrapText="1"/>
    </xf>
    <xf numFmtId="4" fontId="0" fillId="36" borderId="10" xfId="0" applyNumberFormat="1" applyFill="1" applyBorder="1" applyAlignment="1">
      <alignment horizontal="center" vertical="center" wrapText="1"/>
    </xf>
    <xf numFmtId="4" fontId="0" fillId="36" borderId="13" xfId="0" applyNumberFormat="1" applyFill="1" applyBorder="1" applyAlignment="1">
      <alignment horizontal="center" vertical="center" wrapText="1"/>
    </xf>
    <xf numFmtId="0" fontId="80" fillId="36" borderId="17" xfId="46" applyFont="1" applyFill="1" applyBorder="1" applyAlignment="1">
      <alignment horizontal="center" vertical="center" wrapText="1"/>
    </xf>
    <xf numFmtId="0" fontId="95" fillId="0" borderId="0" xfId="0" applyFont="1" applyAlignment="1">
      <alignment horizontal="center" vertical="center"/>
    </xf>
    <xf numFmtId="0" fontId="96" fillId="0" borderId="0" xfId="0" applyFont="1" applyAlignment="1">
      <alignment horizontal="center" vertical="center"/>
    </xf>
    <xf numFmtId="43" fontId="96" fillId="0" borderId="0" xfId="48" applyFont="1" applyBorder="1" applyAlignment="1">
      <alignment horizontal="center" vertical="center"/>
    </xf>
    <xf numFmtId="43" fontId="96" fillId="0" borderId="0" xfId="48" applyFont="1" applyAlignment="1">
      <alignment horizontal="center" vertical="center"/>
    </xf>
    <xf numFmtId="14" fontId="96" fillId="0" borderId="0" xfId="0" applyNumberFormat="1" applyFont="1" applyAlignment="1">
      <alignment horizontal="center" vertical="center"/>
    </xf>
    <xf numFmtId="0" fontId="81" fillId="36" borderId="23" xfId="0" applyFont="1" applyFill="1" applyBorder="1" applyAlignment="1">
      <alignment horizontal="center" vertical="center" wrapText="1"/>
    </xf>
    <xf numFmtId="0" fontId="81" fillId="36" borderId="2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68" fillId="0" borderId="0" xfId="46" applyAlignment="1">
      <alignment horizontal="center" vertical="center"/>
    </xf>
    <xf numFmtId="0" fontId="96" fillId="0" borderId="0" xfId="0" applyFont="1" applyAlignment="1">
      <alignment horizontal="center" vertical="center" wrapText="1"/>
    </xf>
    <xf numFmtId="0" fontId="76" fillId="36" borderId="33" xfId="0" applyFont="1" applyFill="1" applyBorder="1" applyAlignment="1">
      <alignment horizontal="center" vertical="center"/>
    </xf>
    <xf numFmtId="0" fontId="76" fillId="36" borderId="34" xfId="0" applyFont="1" applyFill="1" applyBorder="1" applyAlignment="1">
      <alignment horizontal="center" vertical="center"/>
    </xf>
    <xf numFmtId="0" fontId="76" fillId="36" borderId="35" xfId="0" applyFont="1" applyFill="1" applyBorder="1" applyAlignment="1">
      <alignment horizontal="center" vertical="center" wrapText="1"/>
    </xf>
    <xf numFmtId="0" fontId="76" fillId="36" borderId="36" xfId="0" applyFont="1" applyFill="1" applyBorder="1" applyAlignment="1">
      <alignment horizontal="center" vertical="center" wrapText="1"/>
    </xf>
    <xf numFmtId="0" fontId="76" fillId="36" borderId="37" xfId="0" applyFont="1" applyFill="1" applyBorder="1" applyAlignment="1">
      <alignment horizontal="center" vertical="center" wrapText="1"/>
    </xf>
    <xf numFmtId="0" fontId="76" fillId="36" borderId="30" xfId="0" applyFont="1" applyFill="1" applyBorder="1" applyAlignment="1">
      <alignment horizontal="center" vertical="center" textRotation="90" wrapText="1"/>
    </xf>
    <xf numFmtId="0" fontId="76" fillId="36" borderId="38" xfId="0" applyFont="1" applyFill="1" applyBorder="1" applyAlignment="1">
      <alignment horizontal="center" vertical="center" textRotation="90" wrapText="1"/>
    </xf>
    <xf numFmtId="0" fontId="76" fillId="36" borderId="35" xfId="0" applyFont="1" applyFill="1" applyBorder="1" applyAlignment="1">
      <alignment horizontal="center" vertical="center" textRotation="90" wrapText="1"/>
    </xf>
    <xf numFmtId="0" fontId="76" fillId="36" borderId="11" xfId="0" applyFont="1" applyFill="1" applyBorder="1" applyAlignment="1">
      <alignment horizontal="center" vertical="center" textRotation="90" wrapText="1"/>
    </xf>
    <xf numFmtId="0" fontId="76" fillId="36" borderId="30" xfId="0" applyFont="1" applyFill="1" applyBorder="1" applyAlignment="1">
      <alignment horizontal="center" vertical="center" wrapText="1"/>
    </xf>
    <xf numFmtId="0" fontId="76" fillId="36" borderId="38" xfId="0" applyFont="1" applyFill="1" applyBorder="1" applyAlignment="1">
      <alignment horizontal="center" vertical="center" wrapText="1"/>
    </xf>
    <xf numFmtId="0" fontId="76" fillId="36" borderId="11" xfId="0" applyFont="1" applyFill="1" applyBorder="1" applyAlignment="1">
      <alignment horizontal="center" vertical="center" wrapText="1"/>
    </xf>
    <xf numFmtId="0" fontId="76" fillId="36" borderId="28" xfId="0" applyFont="1" applyFill="1" applyBorder="1" applyAlignment="1">
      <alignment horizontal="center" vertical="center" textRotation="90" wrapText="1"/>
    </xf>
    <xf numFmtId="0" fontId="76" fillId="36" borderId="23" xfId="0" applyFont="1" applyFill="1" applyBorder="1" applyAlignment="1">
      <alignment horizontal="center" vertical="center" textRotation="90" wrapText="1"/>
    </xf>
    <xf numFmtId="0" fontId="76" fillId="36" borderId="39" xfId="0" applyFont="1" applyFill="1" applyBorder="1" applyAlignment="1">
      <alignment horizontal="center" vertical="center" textRotation="90" wrapText="1"/>
    </xf>
    <xf numFmtId="0" fontId="76" fillId="36" borderId="40" xfId="0" applyFont="1" applyFill="1" applyBorder="1" applyAlignment="1">
      <alignment horizontal="center" vertical="center" textRotation="90" wrapText="1"/>
    </xf>
    <xf numFmtId="0" fontId="0" fillId="36" borderId="28" xfId="0" applyFill="1" applyBorder="1" applyAlignment="1">
      <alignment horizontal="center" vertical="center"/>
    </xf>
    <xf numFmtId="0" fontId="0" fillId="36" borderId="23" xfId="0" applyFill="1" applyBorder="1" applyAlignment="1">
      <alignment horizontal="center" vertical="center"/>
    </xf>
    <xf numFmtId="0" fontId="0" fillId="36" borderId="27" xfId="0" applyFill="1" applyBorder="1" applyAlignment="1">
      <alignment horizontal="center" vertical="center"/>
    </xf>
    <xf numFmtId="0" fontId="0" fillId="36" borderId="26" xfId="0" applyFill="1" applyBorder="1" applyAlignment="1">
      <alignment horizontal="center" vertical="center"/>
    </xf>
    <xf numFmtId="43" fontId="13" fillId="36" borderId="17" xfId="48" applyFont="1" applyFill="1" applyBorder="1" applyAlignment="1">
      <alignment horizontal="center"/>
    </xf>
    <xf numFmtId="43" fontId="13" fillId="36" borderId="10" xfId="48" applyFont="1" applyFill="1" applyBorder="1" applyAlignment="1">
      <alignment horizontal="center"/>
    </xf>
    <xf numFmtId="0" fontId="0" fillId="36" borderId="17" xfId="0" applyFont="1" applyFill="1" applyBorder="1" applyAlignment="1">
      <alignment horizontal="center" vertical="center" textRotation="255" wrapText="1"/>
    </xf>
    <xf numFmtId="0" fontId="0" fillId="36" borderId="13" xfId="0" applyFont="1" applyFill="1" applyBorder="1" applyAlignment="1">
      <alignment horizontal="center" vertical="center" textRotation="255" wrapText="1"/>
    </xf>
    <xf numFmtId="0" fontId="86" fillId="36" borderId="17" xfId="0" applyFont="1" applyFill="1" applyBorder="1" applyAlignment="1">
      <alignment horizontal="center" vertical="center" textRotation="255"/>
    </xf>
    <xf numFmtId="0" fontId="86" fillId="36" borderId="13" xfId="0" applyFont="1" applyFill="1" applyBorder="1" applyAlignment="1">
      <alignment horizontal="center" vertical="center" textRotation="255"/>
    </xf>
    <xf numFmtId="166" fontId="0" fillId="36" borderId="30" xfId="48" applyNumberFormat="1" applyFont="1" applyFill="1" applyBorder="1" applyAlignment="1">
      <alignment horizontal="center" vertical="center" wrapText="1"/>
    </xf>
    <xf numFmtId="166" fontId="0" fillId="36" borderId="10" xfId="48" applyNumberFormat="1" applyFont="1" applyFill="1" applyBorder="1" applyAlignment="1">
      <alignment horizontal="center" vertical="center" wrapText="1"/>
    </xf>
    <xf numFmtId="166" fontId="0" fillId="36" borderId="13" xfId="48" applyNumberFormat="1" applyFont="1" applyFill="1" applyBorder="1" applyAlignment="1">
      <alignment horizontal="center" vertical="center" wrapText="1"/>
    </xf>
    <xf numFmtId="43" fontId="13" fillId="36" borderId="12" xfId="0" applyNumberFormat="1" applyFont="1" applyFill="1" applyBorder="1" applyAlignment="1">
      <alignment horizontal="center" vertical="center" wrapText="1"/>
    </xf>
    <xf numFmtId="0" fontId="88" fillId="36" borderId="28" xfId="0" applyFont="1" applyFill="1" applyBorder="1" applyAlignment="1">
      <alignment horizontal="center" vertical="center" wrapText="1"/>
    </xf>
    <xf numFmtId="0" fontId="88" fillId="36" borderId="23" xfId="0" applyFont="1" applyFill="1" applyBorder="1" applyAlignment="1">
      <alignment horizontal="center" vertical="center" wrapText="1"/>
    </xf>
    <xf numFmtId="0" fontId="88" fillId="36" borderId="12" xfId="0" applyFont="1" applyFill="1" applyBorder="1" applyAlignment="1">
      <alignment horizontal="center" vertical="center" wrapText="1"/>
    </xf>
    <xf numFmtId="0" fontId="0" fillId="36" borderId="25" xfId="0" applyFill="1" applyBorder="1" applyAlignment="1">
      <alignment horizontal="center" vertical="center"/>
    </xf>
    <xf numFmtId="0" fontId="0" fillId="36" borderId="24" xfId="0" applyFill="1" applyBorder="1" applyAlignment="1">
      <alignment horizontal="center" vertical="center"/>
    </xf>
    <xf numFmtId="172" fontId="13" fillId="36" borderId="17" xfId="48" applyNumberFormat="1" applyFont="1" applyFill="1" applyBorder="1" applyAlignment="1">
      <alignment horizontal="center" vertical="center"/>
    </xf>
    <xf numFmtId="172" fontId="13" fillId="36" borderId="13" xfId="48" applyNumberFormat="1" applyFont="1" applyFill="1" applyBorder="1" applyAlignment="1">
      <alignment horizontal="center" vertical="center"/>
    </xf>
    <xf numFmtId="0" fontId="97" fillId="36" borderId="41" xfId="0" applyFont="1" applyFill="1" applyBorder="1" applyAlignment="1">
      <alignment horizontal="center" vertical="center" wrapText="1"/>
    </xf>
    <xf numFmtId="0" fontId="88" fillId="36" borderId="42" xfId="0" applyFont="1" applyFill="1" applyBorder="1" applyAlignment="1">
      <alignment horizontal="center" vertical="center" wrapText="1"/>
    </xf>
    <xf numFmtId="0" fontId="0" fillId="36" borderId="17" xfId="0" applyFill="1" applyBorder="1" applyAlignment="1">
      <alignment horizontal="center" vertical="center" textRotation="255"/>
    </xf>
    <xf numFmtId="0" fontId="0" fillId="36" borderId="10" xfId="0" applyFill="1" applyBorder="1" applyAlignment="1">
      <alignment horizontal="center" vertical="center" textRotation="255"/>
    </xf>
    <xf numFmtId="0" fontId="0" fillId="36" borderId="13" xfId="0" applyFill="1" applyBorder="1" applyAlignment="1">
      <alignment horizontal="center" vertical="center" textRotation="255"/>
    </xf>
    <xf numFmtId="0" fontId="82" fillId="36" borderId="13"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82" fillId="36" borderId="23" xfId="0" applyFont="1" applyFill="1" applyBorder="1" applyAlignment="1">
      <alignment horizontal="center" vertical="center" wrapText="1"/>
    </xf>
    <xf numFmtId="0" fontId="82" fillId="36" borderId="26" xfId="0" applyFont="1" applyFill="1" applyBorder="1" applyAlignment="1">
      <alignment horizontal="center" vertical="center" wrapText="1"/>
    </xf>
    <xf numFmtId="0" fontId="13" fillId="36" borderId="17" xfId="0" applyFont="1" applyFill="1" applyBorder="1" applyAlignment="1">
      <alignment horizontal="center" vertical="center" textRotation="4" wrapText="1"/>
    </xf>
    <xf numFmtId="0" fontId="13" fillId="36" borderId="13" xfId="0" applyFont="1" applyFill="1" applyBorder="1" applyAlignment="1">
      <alignment horizontal="center" vertical="center" textRotation="4" wrapText="1"/>
    </xf>
    <xf numFmtId="0" fontId="78" fillId="36" borderId="17" xfId="0" applyFont="1" applyFill="1" applyBorder="1" applyAlignment="1">
      <alignment horizontal="center" vertical="center" wrapText="1"/>
    </xf>
    <xf numFmtId="0" fontId="78" fillId="36" borderId="13" xfId="0" applyFont="1" applyFill="1" applyBorder="1" applyAlignment="1">
      <alignment horizontal="center" vertical="center" wrapText="1"/>
    </xf>
    <xf numFmtId="0" fontId="13" fillId="36" borderId="12" xfId="58" applyFont="1" applyFill="1" applyBorder="1" applyAlignment="1">
      <alignment horizontal="center" vertical="center" wrapText="1"/>
      <protection/>
    </xf>
    <xf numFmtId="0" fontId="82" fillId="36" borderId="17"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0" fillId="36" borderId="28" xfId="0" applyNumberFormat="1" applyFill="1" applyBorder="1" applyAlignment="1">
      <alignment horizontal="center" vertical="center" wrapText="1"/>
    </xf>
    <xf numFmtId="0" fontId="0" fillId="36" borderId="25" xfId="0" applyNumberFormat="1" applyFill="1" applyBorder="1" applyAlignment="1">
      <alignment horizontal="center" vertical="center" wrapText="1"/>
    </xf>
    <xf numFmtId="0" fontId="0" fillId="36" borderId="27" xfId="0" applyNumberForma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10" xfId="0" applyFont="1" applyFill="1" applyBorder="1" applyAlignment="1">
      <alignment horizontal="center" vertical="center" wrapText="1"/>
    </xf>
    <xf numFmtId="0" fontId="29" fillId="36" borderId="13" xfId="0" applyFont="1" applyFill="1" applyBorder="1" applyAlignment="1">
      <alignment horizontal="center" vertical="center" wrapText="1"/>
    </xf>
    <xf numFmtId="0" fontId="13" fillId="36" borderId="10" xfId="0" applyFont="1" applyFill="1" applyBorder="1" applyAlignment="1">
      <alignment horizontal="center"/>
    </xf>
    <xf numFmtId="173" fontId="0" fillId="36" borderId="12" xfId="0" applyNumberFormat="1" applyFill="1" applyBorder="1" applyAlignment="1">
      <alignment horizontal="center" vertical="center"/>
    </xf>
    <xf numFmtId="4" fontId="0" fillId="36" borderId="17" xfId="0" applyNumberFormat="1" applyFill="1" applyBorder="1" applyAlignment="1">
      <alignment horizontal="center" vertical="center"/>
    </xf>
    <xf numFmtId="4" fontId="0" fillId="36" borderId="10" xfId="0" applyNumberFormat="1" applyFill="1" applyBorder="1" applyAlignment="1">
      <alignment horizontal="center" vertical="center"/>
    </xf>
    <xf numFmtId="4" fontId="0" fillId="36" borderId="17" xfId="0" applyNumberFormat="1" applyFill="1" applyBorder="1" applyAlignment="1">
      <alignment horizontal="center" vertical="center" wrapText="1"/>
    </xf>
    <xf numFmtId="0" fontId="0" fillId="36" borderId="28" xfId="0" applyFill="1" applyBorder="1" applyAlignment="1">
      <alignment horizontal="center"/>
    </xf>
    <xf numFmtId="0" fontId="0" fillId="36" borderId="25" xfId="0" applyFill="1" applyBorder="1" applyAlignment="1">
      <alignment horizontal="center"/>
    </xf>
    <xf numFmtId="0" fontId="0" fillId="36" borderId="27" xfId="0" applyFill="1" applyBorder="1" applyAlignment="1">
      <alignment horizontal="center"/>
    </xf>
    <xf numFmtId="173" fontId="0" fillId="36" borderId="10" xfId="50" applyFont="1" applyFill="1" applyBorder="1" applyAlignment="1">
      <alignment horizontal="center" vertical="center"/>
    </xf>
    <xf numFmtId="0" fontId="0" fillId="38" borderId="18" xfId="0" applyFill="1" applyBorder="1" applyAlignment="1">
      <alignment horizontal="center" vertical="center" wrapText="1"/>
    </xf>
    <xf numFmtId="0" fontId="0" fillId="38" borderId="19" xfId="0" applyFill="1" applyBorder="1" applyAlignment="1">
      <alignment horizontal="center" vertical="center"/>
    </xf>
    <xf numFmtId="14" fontId="0" fillId="36" borderId="12" xfId="0" applyNumberFormat="1" applyFill="1" applyBorder="1" applyAlignment="1">
      <alignment horizontal="center" vertical="center"/>
    </xf>
    <xf numFmtId="49" fontId="20" fillId="36" borderId="12" xfId="56" applyNumberFormat="1" applyFont="1" applyFill="1" applyBorder="1" applyAlignment="1">
      <alignment horizontal="center" vertical="center" wrapText="1"/>
      <protection/>
    </xf>
    <xf numFmtId="14" fontId="0" fillId="36" borderId="13" xfId="0" applyNumberFormat="1" applyFill="1" applyBorder="1" applyAlignment="1">
      <alignment horizontal="center" vertical="center" wrapText="1"/>
    </xf>
    <xf numFmtId="14" fontId="0" fillId="36" borderId="17" xfId="0" applyNumberFormat="1" applyFont="1" applyFill="1" applyBorder="1" applyAlignment="1">
      <alignment horizontal="center" vertical="center"/>
    </xf>
    <xf numFmtId="14" fontId="0" fillId="36" borderId="13" xfId="0" applyNumberFormat="1" applyFont="1" applyFill="1" applyBorder="1" applyAlignment="1">
      <alignment horizontal="center" vertical="center"/>
    </xf>
    <xf numFmtId="173" fontId="0" fillId="36" borderId="10" xfId="0" applyNumberFormat="1" applyFill="1" applyBorder="1" applyAlignment="1">
      <alignment horizontal="center" vertical="center"/>
    </xf>
    <xf numFmtId="14" fontId="0" fillId="36" borderId="17" xfId="0" applyNumberFormat="1" applyFill="1" applyBorder="1" applyAlignment="1">
      <alignment horizontal="center"/>
    </xf>
    <xf numFmtId="14" fontId="0" fillId="36" borderId="10" xfId="0" applyNumberFormat="1" applyFill="1" applyBorder="1" applyAlignment="1">
      <alignment horizontal="center"/>
    </xf>
    <xf numFmtId="14" fontId="0" fillId="36" borderId="13" xfId="0" applyNumberFormat="1" applyFill="1" applyBorder="1" applyAlignment="1">
      <alignment horizontal="center"/>
    </xf>
    <xf numFmtId="0" fontId="0" fillId="36" borderId="17" xfId="0" applyFill="1" applyBorder="1" applyAlignment="1">
      <alignment horizontal="center" wrapText="1"/>
    </xf>
    <xf numFmtId="0" fontId="0" fillId="36" borderId="10" xfId="0" applyFill="1" applyBorder="1" applyAlignment="1">
      <alignment horizontal="center" wrapText="1"/>
    </xf>
    <xf numFmtId="0" fontId="0" fillId="36" borderId="13" xfId="0" applyFill="1" applyBorder="1" applyAlignment="1">
      <alignment horizontal="center" wrapText="1"/>
    </xf>
    <xf numFmtId="0" fontId="82" fillId="36" borderId="20" xfId="0" applyFont="1" applyFill="1" applyBorder="1" applyAlignment="1">
      <alignment horizontal="center" vertical="center" wrapText="1"/>
    </xf>
    <xf numFmtId="0" fontId="82" fillId="36" borderId="43" xfId="0" applyFont="1" applyFill="1" applyBorder="1" applyAlignment="1">
      <alignment horizontal="center" vertical="center" wrapText="1"/>
    </xf>
    <xf numFmtId="4" fontId="0" fillId="36" borderId="13" xfId="0" applyNumberFormat="1" applyFill="1" applyBorder="1" applyAlignment="1">
      <alignment horizontal="center" vertical="center"/>
    </xf>
    <xf numFmtId="14" fontId="13" fillId="36" borderId="10" xfId="0" applyNumberFormat="1" applyFont="1" applyFill="1" applyBorder="1" applyAlignment="1">
      <alignment horizontal="center" vertical="center"/>
    </xf>
    <xf numFmtId="0" fontId="0" fillId="36" borderId="20" xfId="0" applyFill="1" applyBorder="1" applyAlignment="1">
      <alignment horizontal="center" vertical="center" wrapText="1"/>
    </xf>
    <xf numFmtId="0" fontId="0" fillId="36" borderId="21" xfId="0" applyFill="1" applyBorder="1" applyAlignment="1">
      <alignment horizontal="center" vertical="center" wrapText="1"/>
    </xf>
    <xf numFmtId="0" fontId="82" fillId="36" borderId="44" xfId="0" applyFont="1" applyFill="1" applyBorder="1" applyAlignment="1">
      <alignment horizontal="center" vertical="center" wrapText="1"/>
    </xf>
    <xf numFmtId="0" fontId="82" fillId="36" borderId="45" xfId="0" applyFont="1" applyFill="1" applyBorder="1" applyAlignment="1">
      <alignment horizontal="center" vertical="center" wrapText="1"/>
    </xf>
    <xf numFmtId="0" fontId="82" fillId="36" borderId="46" xfId="0" applyFont="1" applyFill="1" applyBorder="1" applyAlignment="1">
      <alignment horizontal="center" vertical="center" wrapText="1"/>
    </xf>
    <xf numFmtId="0" fontId="82" fillId="36" borderId="21"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98" fillId="36" borderId="17" xfId="0" applyFont="1" applyFill="1" applyBorder="1" applyAlignment="1">
      <alignment horizontal="center" wrapText="1"/>
    </xf>
    <xf numFmtId="0" fontId="98" fillId="36" borderId="10" xfId="0" applyFont="1" applyFill="1" applyBorder="1" applyAlignment="1">
      <alignment horizontal="center" wrapText="1"/>
    </xf>
    <xf numFmtId="0" fontId="98" fillId="36" borderId="13" xfId="0" applyFont="1" applyFill="1" applyBorder="1" applyAlignment="1">
      <alignment horizontal="center" wrapText="1"/>
    </xf>
    <xf numFmtId="0" fontId="0" fillId="36" borderId="10" xfId="0" applyFont="1" applyFill="1" applyBorder="1" applyAlignment="1">
      <alignment horizontal="center" vertical="center"/>
    </xf>
    <xf numFmtId="0" fontId="80" fillId="36" borderId="10" xfId="46" applyFont="1" applyFill="1" applyBorder="1" applyAlignment="1">
      <alignment horizontal="center" vertical="center" wrapText="1"/>
    </xf>
    <xf numFmtId="0" fontId="81" fillId="36" borderId="29" xfId="0" applyFont="1" applyFill="1" applyBorder="1" applyAlignment="1">
      <alignment horizontal="center" vertical="center"/>
    </xf>
    <xf numFmtId="0" fontId="81" fillId="36" borderId="47" xfId="0" applyFont="1" applyFill="1" applyBorder="1" applyAlignment="1">
      <alignment horizontal="center" vertical="center"/>
    </xf>
    <xf numFmtId="0" fontId="81" fillId="36" borderId="14" xfId="0" applyFont="1" applyFill="1" applyBorder="1" applyAlignment="1">
      <alignment horizontal="center" vertical="center"/>
    </xf>
    <xf numFmtId="4" fontId="13" fillId="36" borderId="17" xfId="0" applyNumberFormat="1" applyFont="1" applyFill="1" applyBorder="1" applyAlignment="1">
      <alignment horizontal="center" vertical="center"/>
    </xf>
    <xf numFmtId="4" fontId="13" fillId="36" borderId="13" xfId="0" applyNumberFormat="1" applyFont="1" applyFill="1" applyBorder="1" applyAlignment="1">
      <alignment horizontal="center" vertical="center"/>
    </xf>
    <xf numFmtId="0" fontId="78" fillId="36" borderId="17" xfId="0" applyFont="1" applyFill="1" applyBorder="1" applyAlignment="1">
      <alignment horizontal="center" vertical="center"/>
    </xf>
    <xf numFmtId="0" fontId="78" fillId="36" borderId="10" xfId="0" applyFont="1" applyFill="1" applyBorder="1" applyAlignment="1">
      <alignment horizontal="center" vertical="center"/>
    </xf>
    <xf numFmtId="0" fontId="78" fillId="36" borderId="13" xfId="0" applyFont="1" applyFill="1" applyBorder="1" applyAlignment="1">
      <alignment horizontal="center" vertical="center"/>
    </xf>
    <xf numFmtId="43" fontId="0" fillId="36" borderId="17" xfId="50" applyNumberFormat="1" applyFont="1" applyFill="1" applyBorder="1" applyAlignment="1">
      <alignment horizontal="center" vertical="center"/>
    </xf>
    <xf numFmtId="43" fontId="0" fillId="36" borderId="13" xfId="50" applyNumberFormat="1"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24"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35" fillId="36" borderId="17" xfId="0" applyNumberFormat="1" applyFont="1" applyFill="1" applyBorder="1" applyAlignment="1">
      <alignment horizontal="center" vertical="center" wrapText="1"/>
    </xf>
    <xf numFmtId="0" fontId="35" fillId="36" borderId="13" xfId="0" applyNumberFormat="1" applyFont="1" applyFill="1" applyBorder="1" applyAlignment="1">
      <alignment horizontal="center" vertical="center" wrapText="1"/>
    </xf>
    <xf numFmtId="49" fontId="20" fillId="36" borderId="10" xfId="56" applyNumberFormat="1" applyFont="1" applyFill="1" applyBorder="1" applyAlignment="1">
      <alignment horizontal="center" vertical="center" wrapText="1"/>
      <protection/>
    </xf>
    <xf numFmtId="0" fontId="99" fillId="36" borderId="12" xfId="0" applyFont="1" applyFill="1" applyBorder="1" applyAlignment="1">
      <alignment horizontal="center" vertical="center"/>
    </xf>
    <xf numFmtId="43" fontId="78" fillId="36" borderId="17" xfId="48" applyFont="1" applyFill="1" applyBorder="1" applyAlignment="1">
      <alignment horizontal="center" vertical="center" wrapText="1"/>
    </xf>
    <xf numFmtId="43" fontId="78" fillId="36" borderId="13" xfId="48" applyFont="1" applyFill="1" applyBorder="1" applyAlignment="1">
      <alignment horizontal="center" vertical="center" wrapText="1"/>
    </xf>
    <xf numFmtId="14" fontId="78" fillId="36" borderId="17" xfId="0" applyNumberFormat="1" applyFont="1" applyFill="1" applyBorder="1" applyAlignment="1">
      <alignment horizontal="center" vertical="center" wrapText="1"/>
    </xf>
    <xf numFmtId="4" fontId="0" fillId="36" borderId="17" xfId="0" applyNumberFormat="1" applyFont="1" applyFill="1" applyBorder="1" applyAlignment="1">
      <alignment horizontal="center" vertical="center"/>
    </xf>
    <xf numFmtId="49" fontId="11" fillId="36" borderId="17" xfId="56" applyNumberFormat="1" applyFont="1" applyFill="1" applyBorder="1" applyAlignment="1">
      <alignment horizontal="center" vertical="center" wrapText="1"/>
      <protection/>
    </xf>
    <xf numFmtId="49" fontId="11" fillId="36" borderId="13" xfId="56" applyNumberFormat="1" applyFont="1" applyFill="1" applyBorder="1" applyAlignment="1">
      <alignment horizontal="center" vertical="center" wrapText="1"/>
      <protection/>
    </xf>
    <xf numFmtId="0" fontId="0" fillId="36" borderId="23" xfId="0" applyFill="1" applyBorder="1" applyAlignment="1">
      <alignment horizontal="center"/>
    </xf>
    <xf numFmtId="0" fontId="0" fillId="36" borderId="26" xfId="0" applyFill="1" applyBorder="1" applyAlignment="1">
      <alignment horizontal="center"/>
    </xf>
    <xf numFmtId="169" fontId="0" fillId="36" borderId="17" xfId="0" applyNumberFormat="1" applyFill="1" applyBorder="1" applyAlignment="1">
      <alignment horizontal="center" vertical="center"/>
    </xf>
    <xf numFmtId="169" fontId="0" fillId="36" borderId="13" xfId="0" applyNumberFormat="1" applyFill="1" applyBorder="1" applyAlignment="1">
      <alignment horizontal="center" vertical="center"/>
    </xf>
    <xf numFmtId="14" fontId="78" fillId="36" borderId="13" xfId="0" applyNumberFormat="1" applyFont="1" applyFill="1" applyBorder="1" applyAlignment="1">
      <alignment horizontal="center" vertical="center" wrapText="1"/>
    </xf>
    <xf numFmtId="0" fontId="100" fillId="36" borderId="17" xfId="0" applyFont="1" applyFill="1" applyBorder="1" applyAlignment="1">
      <alignment horizontal="center" vertical="center" wrapText="1"/>
    </xf>
    <xf numFmtId="0" fontId="100" fillId="36" borderId="13" xfId="0" applyFont="1" applyFill="1" applyBorder="1" applyAlignment="1">
      <alignment horizontal="center" vertical="center" wrapText="1"/>
    </xf>
    <xf numFmtId="43" fontId="21" fillId="36" borderId="10" xfId="48" applyFont="1" applyFill="1" applyBorder="1" applyAlignment="1">
      <alignment horizontal="center" vertical="center" wrapText="1"/>
    </xf>
    <xf numFmtId="43" fontId="21" fillId="36" borderId="13" xfId="48" applyFont="1" applyFill="1" applyBorder="1" applyAlignment="1">
      <alignment horizontal="center" vertical="center" wrapText="1"/>
    </xf>
    <xf numFmtId="0" fontId="13" fillId="36" borderId="18" xfId="0" applyFont="1" applyFill="1" applyBorder="1" applyAlignment="1">
      <alignment horizontal="center" wrapText="1"/>
    </xf>
    <xf numFmtId="0" fontId="13" fillId="36" borderId="19" xfId="0" applyFont="1" applyFill="1" applyBorder="1" applyAlignment="1">
      <alignment horizontal="center" wrapText="1"/>
    </xf>
    <xf numFmtId="0" fontId="0" fillId="38" borderId="19" xfId="0"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19" xfId="54"/>
    <cellStyle name="Normal 19 2" xfId="55"/>
    <cellStyle name="Normal 2" xfId="56"/>
    <cellStyle name="Normal 3"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0</xdr:col>
      <xdr:colOff>1009650</xdr:colOff>
      <xdr:row>5</xdr:row>
      <xdr:rowOff>85725</xdr:rowOff>
    </xdr:to>
    <xdr:pic>
      <xdr:nvPicPr>
        <xdr:cNvPr id="1" name="1 Imagen"/>
        <xdr:cNvPicPr preferRelativeResize="1">
          <a:picLocks noChangeAspect="1"/>
        </xdr:cNvPicPr>
      </xdr:nvPicPr>
      <xdr:blipFill>
        <a:blip r:embed="rId1"/>
        <a:stretch>
          <a:fillRect/>
        </a:stretch>
      </xdr:blipFill>
      <xdr:spPr>
        <a:xfrm>
          <a:off x="9525" y="657225"/>
          <a:ext cx="1000125" cy="962025"/>
        </a:xfrm>
        <a:prstGeom prst="rect">
          <a:avLst/>
        </a:prstGeom>
        <a:noFill/>
        <a:ln w="9525" cmpd="sng">
          <a:noFill/>
        </a:ln>
      </xdr:spPr>
    </xdr:pic>
    <xdr:clientData/>
  </xdr:twoCellAnchor>
  <xdr:twoCellAnchor editAs="oneCell">
    <xdr:from>
      <xdr:col>0</xdr:col>
      <xdr:colOff>38100</xdr:colOff>
      <xdr:row>7</xdr:row>
      <xdr:rowOff>9525</xdr:rowOff>
    </xdr:from>
    <xdr:to>
      <xdr:col>0</xdr:col>
      <xdr:colOff>981075</xdr:colOff>
      <xdr:row>10</xdr:row>
      <xdr:rowOff>228600</xdr:rowOff>
    </xdr:to>
    <xdr:pic>
      <xdr:nvPicPr>
        <xdr:cNvPr id="2" name="2 Imagen"/>
        <xdr:cNvPicPr preferRelativeResize="1">
          <a:picLocks noChangeAspect="1"/>
        </xdr:cNvPicPr>
      </xdr:nvPicPr>
      <xdr:blipFill>
        <a:blip r:embed="rId2"/>
        <a:stretch>
          <a:fillRect/>
        </a:stretch>
      </xdr:blipFill>
      <xdr:spPr>
        <a:xfrm>
          <a:off x="38100" y="3000375"/>
          <a:ext cx="942975"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SISTEMAS\Documentos\CONTROL%20INTERNO\PLAN%20ANUAL%20DE%20ADQUISICIONES\UNSPSC_CATALOGO_4_NIVELES_V2%20(Autoguar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anish"/>
    </sheetNames>
    <sheetDataSet>
      <sheetData sheetId="0">
        <row r="12503">
          <cell r="E12503" t="str">
            <v>Construcción general de edificios </v>
          </cell>
        </row>
        <row r="13498">
          <cell r="E13498" t="str">
            <v>Servicios públicos</v>
          </cell>
        </row>
        <row r="13499">
          <cell r="E13499" t="str">
            <v>Servicios de abastecimiento de agua y alcantarillado</v>
          </cell>
        </row>
        <row r="13505">
          <cell r="E13505" t="str">
            <v>Servicios de tratamiento del agua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neral@tauramena-casanare.gov.co" TargetMode="External" /><Relationship Id="rId2" Type="http://schemas.openxmlformats.org/officeDocument/2006/relationships/hyperlink" Target="mailto:general@tauramena-casanare.gov.co" TargetMode="External" /><Relationship Id="rId3" Type="http://schemas.openxmlformats.org/officeDocument/2006/relationships/hyperlink" Target="mailto:general@tauramena-casanare.gov.co" TargetMode="External" /><Relationship Id="rId4" Type="http://schemas.openxmlformats.org/officeDocument/2006/relationships/hyperlink" Target="mailto:general@tauramena-casanare.gov.co" TargetMode="External" /><Relationship Id="rId5" Type="http://schemas.openxmlformats.org/officeDocument/2006/relationships/hyperlink" Target="mailto:general@tauramena-casanare.gov.co" TargetMode="External" /><Relationship Id="rId6" Type="http://schemas.openxmlformats.org/officeDocument/2006/relationships/hyperlink" Target="mailto:general@tauramena-casanare.gov.co" TargetMode="External" /><Relationship Id="rId7" Type="http://schemas.openxmlformats.org/officeDocument/2006/relationships/hyperlink" Target="mailto:general@tauramena-casanare.gov.co" TargetMode="External" /><Relationship Id="rId8" Type="http://schemas.openxmlformats.org/officeDocument/2006/relationships/hyperlink" Target="mailto:general@tauramena-casanare.gov.co" TargetMode="External" /><Relationship Id="rId9" Type="http://schemas.openxmlformats.org/officeDocument/2006/relationships/hyperlink" Target="mailto:general@tauramena-casanare.gov.co" TargetMode="External" /><Relationship Id="rId10" Type="http://schemas.openxmlformats.org/officeDocument/2006/relationships/hyperlink" Target="mailto:general@tauramena-casanare.gov.co" TargetMode="External" /><Relationship Id="rId11" Type="http://schemas.openxmlformats.org/officeDocument/2006/relationships/hyperlink" Target="mailto:general@tauramena-casanare.gov.co" TargetMode="External" /><Relationship Id="rId12" Type="http://schemas.openxmlformats.org/officeDocument/2006/relationships/hyperlink" Target="mailto:general@tauramena-casanare.gov.co" TargetMode="External" /><Relationship Id="rId13" Type="http://schemas.openxmlformats.org/officeDocument/2006/relationships/hyperlink" Target="mailto:general@tauramena-casanare.gov.co" TargetMode="External" /><Relationship Id="rId14" Type="http://schemas.openxmlformats.org/officeDocument/2006/relationships/hyperlink" Target="mailto:general@tauramena-casanare.gov.co" TargetMode="External" /><Relationship Id="rId15" Type="http://schemas.openxmlformats.org/officeDocument/2006/relationships/hyperlink" Target="mailto:general@tauramena-casanare.gov.co" TargetMode="External" /><Relationship Id="rId16" Type="http://schemas.openxmlformats.org/officeDocument/2006/relationships/hyperlink" Target="mailto:general@tauramena-casanare.gov.co" TargetMode="External" /><Relationship Id="rId17" Type="http://schemas.openxmlformats.org/officeDocument/2006/relationships/hyperlink" Target="mailto:general@tauramena-casanare.gov.co" TargetMode="External" /><Relationship Id="rId18" Type="http://schemas.openxmlformats.org/officeDocument/2006/relationships/hyperlink" Target="mailto:general@tauramena-casanare.gov.co" TargetMode="External" /><Relationship Id="rId19" Type="http://schemas.openxmlformats.org/officeDocument/2006/relationships/hyperlink" Target="mailto:general@tauramena-casanare.gov.co" TargetMode="External" /><Relationship Id="rId20" Type="http://schemas.openxmlformats.org/officeDocument/2006/relationships/hyperlink" Target="mailto:general@tauramena-casanare.gov.co" TargetMode="External" /><Relationship Id="rId21" Type="http://schemas.openxmlformats.org/officeDocument/2006/relationships/hyperlink" Target="mailto:general@tauramena-casanare.gov.co" TargetMode="External" /><Relationship Id="rId22" Type="http://schemas.openxmlformats.org/officeDocument/2006/relationships/hyperlink" Target="mailto:general@tauramena-casanare.gov.co" TargetMode="External" /><Relationship Id="rId23" Type="http://schemas.openxmlformats.org/officeDocument/2006/relationships/hyperlink" Target="mailto:general@tauramena-casanare.gov.co" TargetMode="External" /><Relationship Id="rId24" Type="http://schemas.openxmlformats.org/officeDocument/2006/relationships/hyperlink" Target="mailto:general@tauramena-casanare.gov.co" TargetMode="External" /><Relationship Id="rId25" Type="http://schemas.openxmlformats.org/officeDocument/2006/relationships/hyperlink" Target="mailto:general@tauramena-casanare.gov.co" TargetMode="External" /><Relationship Id="rId26" Type="http://schemas.openxmlformats.org/officeDocument/2006/relationships/hyperlink" Target="mailto:general@tauramena-casanare.gov.co" TargetMode="External" /><Relationship Id="rId27" Type="http://schemas.openxmlformats.org/officeDocument/2006/relationships/hyperlink" Target="mailto:general@tauramena-casanare.gov.co" TargetMode="External" /><Relationship Id="rId28" Type="http://schemas.openxmlformats.org/officeDocument/2006/relationships/hyperlink" Target="mailto:general@tauramena-casanare.gov.co" TargetMode="External" /><Relationship Id="rId29" Type="http://schemas.openxmlformats.org/officeDocument/2006/relationships/hyperlink" Target="mailto:general@tauramena-casanare.gov.co" TargetMode="External" /><Relationship Id="rId30" Type="http://schemas.openxmlformats.org/officeDocument/2006/relationships/hyperlink" Target="mailto:general@tauramena-casanare.gov.co" TargetMode="External" /><Relationship Id="rId31" Type="http://schemas.openxmlformats.org/officeDocument/2006/relationships/hyperlink" Target="mailto:general@tauramena-casanare.gov.co" TargetMode="External" /><Relationship Id="rId32" Type="http://schemas.openxmlformats.org/officeDocument/2006/relationships/hyperlink" Target="mailto:general@tauramena-casanare.gov.co" TargetMode="External" /><Relationship Id="rId33" Type="http://schemas.openxmlformats.org/officeDocument/2006/relationships/hyperlink" Target="mailto:general@tauramena-casanare.gov.co" TargetMode="External" /><Relationship Id="rId34" Type="http://schemas.openxmlformats.org/officeDocument/2006/relationships/hyperlink" Target="mailto:general@tauramena-casanare.gov.co" TargetMode="External" /><Relationship Id="rId35" Type="http://schemas.openxmlformats.org/officeDocument/2006/relationships/hyperlink" Target="mailto:general@tauramena-casanare.gov.co" TargetMode="External" /><Relationship Id="rId36" Type="http://schemas.openxmlformats.org/officeDocument/2006/relationships/hyperlink" Target="mailto:general@tauramena-casanare.gov.co" TargetMode="External" /><Relationship Id="rId37" Type="http://schemas.openxmlformats.org/officeDocument/2006/relationships/hyperlink" Target="mailto:general@tauramena-casanare.gov.co" TargetMode="External" /><Relationship Id="rId38" Type="http://schemas.openxmlformats.org/officeDocument/2006/relationships/hyperlink" Target="mailto:general@tauramena-casanare.gov.co" TargetMode="External" /><Relationship Id="rId39" Type="http://schemas.openxmlformats.org/officeDocument/2006/relationships/hyperlink" Target="mailto:general@tauramena-casanare.gov.co" TargetMode="External" /><Relationship Id="rId40" Type="http://schemas.openxmlformats.org/officeDocument/2006/relationships/hyperlink" Target="mailto:general@tauramena-casanare.gov.co" TargetMode="External" /><Relationship Id="rId41" Type="http://schemas.openxmlformats.org/officeDocument/2006/relationships/hyperlink" Target="mailto:general@tauramena-casanare.gov.co" TargetMode="External" /><Relationship Id="rId42" Type="http://schemas.openxmlformats.org/officeDocument/2006/relationships/hyperlink" Target="mailto:gobierno@tauramena-casanare.gov.co" TargetMode="External" /><Relationship Id="rId43" Type="http://schemas.openxmlformats.org/officeDocument/2006/relationships/hyperlink" Target="mailto:gobierno@tauramena-casanare.gov.co" TargetMode="External" /><Relationship Id="rId44" Type="http://schemas.openxmlformats.org/officeDocument/2006/relationships/hyperlink" Target="mailto:gobierno@tauramena-casanare.gov.co" TargetMode="External" /><Relationship Id="rId45" Type="http://schemas.openxmlformats.org/officeDocument/2006/relationships/hyperlink" Target="mailto:gobierno@tauramena-casanare.gov.co" TargetMode="External" /><Relationship Id="rId46" Type="http://schemas.openxmlformats.org/officeDocument/2006/relationships/hyperlink" Target="mailto:gobierno@tauramena-casanare.gov.co" TargetMode="External" /><Relationship Id="rId47" Type="http://schemas.openxmlformats.org/officeDocument/2006/relationships/hyperlink" Target="mailto:gobierno@tauramena-casanare.gov.co" TargetMode="External" /><Relationship Id="rId48" Type="http://schemas.openxmlformats.org/officeDocument/2006/relationships/hyperlink" Target="mailto:gobierno@tauramena-casanare.gov.co" TargetMode="External" /><Relationship Id="rId49" Type="http://schemas.openxmlformats.org/officeDocument/2006/relationships/hyperlink" Target="mailto:gobierno@tauramena-casanare.gov.co" TargetMode="External" /><Relationship Id="rId50" Type="http://schemas.openxmlformats.org/officeDocument/2006/relationships/hyperlink" Target="mailto:gobierno@tauramena-casanare.gov.co" TargetMode="External" /><Relationship Id="rId51" Type="http://schemas.openxmlformats.org/officeDocument/2006/relationships/hyperlink" Target="mailto:gobierno@tauramena-casanare.gov.co" TargetMode="External" /><Relationship Id="rId52" Type="http://schemas.openxmlformats.org/officeDocument/2006/relationships/hyperlink" Target="mailto:gobierno@tauramena-casanare.gov.co" TargetMode="External" /><Relationship Id="rId53" Type="http://schemas.openxmlformats.org/officeDocument/2006/relationships/hyperlink" Target="mailto:gobierno@tauramena-casanare.gov.co" TargetMode="External" /><Relationship Id="rId54" Type="http://schemas.openxmlformats.org/officeDocument/2006/relationships/hyperlink" Target="mailto:gobierno@tauramena-casanare.gov.co" TargetMode="External" /><Relationship Id="rId55" Type="http://schemas.openxmlformats.org/officeDocument/2006/relationships/hyperlink" Target="mailto:gobierno@tauramena-casanare.gov.co" TargetMode="External" /><Relationship Id="rId56" Type="http://schemas.openxmlformats.org/officeDocument/2006/relationships/hyperlink" Target="mailto:general@tauramena-casanare.gov.co" TargetMode="External" /><Relationship Id="rId57" Type="http://schemas.openxmlformats.org/officeDocument/2006/relationships/hyperlink" Target="mailto:general@tauramena-casanare.gov.co" TargetMode="External" /><Relationship Id="rId58" Type="http://schemas.openxmlformats.org/officeDocument/2006/relationships/hyperlink" Target="mailto:general@tauramena-casanare.gov.co" TargetMode="External" /><Relationship Id="rId59" Type="http://schemas.openxmlformats.org/officeDocument/2006/relationships/hyperlink" Target="mailto:general@tauramena-casanare.gov.co" TargetMode="External" /><Relationship Id="rId60" Type="http://schemas.openxmlformats.org/officeDocument/2006/relationships/hyperlink" Target="mailto:desarrollosocial@tauramena-casanare.gov.co" TargetMode="External" /><Relationship Id="rId61" Type="http://schemas.openxmlformats.org/officeDocument/2006/relationships/hyperlink" Target="mailto:desarrollosocial@tauramena-casanare.gov.co" TargetMode="External" /><Relationship Id="rId62" Type="http://schemas.openxmlformats.org/officeDocument/2006/relationships/hyperlink" Target="mailto:desarrollosocial@tauramena-casanare.gov.co" TargetMode="External" /><Relationship Id="rId63" Type="http://schemas.openxmlformats.org/officeDocument/2006/relationships/hyperlink" Target="mailto:desarrollosocial@tauramena-casanare.gov.co" TargetMode="External" /><Relationship Id="rId64" Type="http://schemas.openxmlformats.org/officeDocument/2006/relationships/hyperlink" Target="mailto:desarrollosocial@tauramena-casanare.gov.co" TargetMode="External" /><Relationship Id="rId65" Type="http://schemas.openxmlformats.org/officeDocument/2006/relationships/hyperlink" Target="mailto:desarrollosocial@tauramena-casanare.gov.co" TargetMode="External" /><Relationship Id="rId66" Type="http://schemas.openxmlformats.org/officeDocument/2006/relationships/hyperlink" Target="mailto:desarrollosocial@tauramena-casanare.gov.co" TargetMode="External" /><Relationship Id="rId67" Type="http://schemas.openxmlformats.org/officeDocument/2006/relationships/hyperlink" Target="mailto:desarrollosocial@tauramena-casanare.gov.co" TargetMode="External" /><Relationship Id="rId68" Type="http://schemas.openxmlformats.org/officeDocument/2006/relationships/hyperlink" Target="mailto:desarrollosocial@tauramena-casanare.gov.co" TargetMode="External" /><Relationship Id="rId69" Type="http://schemas.openxmlformats.org/officeDocument/2006/relationships/hyperlink" Target="mailto:desarrollosocial@tauramena-casanare.gov.co" TargetMode="External" /><Relationship Id="rId70" Type="http://schemas.openxmlformats.org/officeDocument/2006/relationships/hyperlink" Target="mailto:desarrollosocial@tauramena-casanare.gov.co" TargetMode="External" /><Relationship Id="rId71" Type="http://schemas.openxmlformats.org/officeDocument/2006/relationships/hyperlink" Target="mailto:desarrollosocial@tauramena-casanare.gov.co" TargetMode="External" /><Relationship Id="rId72" Type="http://schemas.openxmlformats.org/officeDocument/2006/relationships/hyperlink" Target="mailto:desarrollosocial@tauramena-casanare.gov.co" TargetMode="External" /><Relationship Id="rId73" Type="http://schemas.openxmlformats.org/officeDocument/2006/relationships/hyperlink" Target="mailto:desarrollosocial@tauramena-casanare.gov.co" TargetMode="External" /><Relationship Id="rId74" Type="http://schemas.openxmlformats.org/officeDocument/2006/relationships/hyperlink" Target="mailto:desarrollosocial@tauramena-casanare.gov.co" TargetMode="External" /><Relationship Id="rId75" Type="http://schemas.openxmlformats.org/officeDocument/2006/relationships/hyperlink" Target="mailto:desarrollosocial@tauramena-casanare.gov.co" TargetMode="External" /><Relationship Id="rId76" Type="http://schemas.openxmlformats.org/officeDocument/2006/relationships/hyperlink" Target="mailto:desarrollosocial@tauramena-casanare.gov.co" TargetMode="External" /><Relationship Id="rId77" Type="http://schemas.openxmlformats.org/officeDocument/2006/relationships/hyperlink" Target="mailto:desarrollosocial@tauramena-casanare.gov.co" TargetMode="External" /><Relationship Id="rId78" Type="http://schemas.openxmlformats.org/officeDocument/2006/relationships/hyperlink" Target="mailto:desarrollosocial@tauramena-casanare.gov.co" TargetMode="External" /><Relationship Id="rId79" Type="http://schemas.openxmlformats.org/officeDocument/2006/relationships/hyperlink" Target="mailto:desarrollosocial@tauramena-casanare.gov.co" TargetMode="External" /><Relationship Id="rId80" Type="http://schemas.openxmlformats.org/officeDocument/2006/relationships/hyperlink" Target="mailto:desarrollosocial@tauramena-casanare.gov.co" TargetMode="External" /><Relationship Id="rId81" Type="http://schemas.openxmlformats.org/officeDocument/2006/relationships/hyperlink" Target="mailto:desarrollosocial@tauramena-casanare.gov.co" TargetMode="External" /><Relationship Id="rId82" Type="http://schemas.openxmlformats.org/officeDocument/2006/relationships/hyperlink" Target="mailto:desarrollosocial@tauramena-casanare.gov.co" TargetMode="External" /><Relationship Id="rId83" Type="http://schemas.openxmlformats.org/officeDocument/2006/relationships/hyperlink" Target="mailto:desarrollosocial@tauramena-casanare.gov.co" TargetMode="External" /><Relationship Id="rId84" Type="http://schemas.openxmlformats.org/officeDocument/2006/relationships/hyperlink" Target="mailto:desarrollosocial@tauramena-casanare.gov.co" TargetMode="External" /><Relationship Id="rId85" Type="http://schemas.openxmlformats.org/officeDocument/2006/relationships/hyperlink" Target="mailto:desarrollosocial@tauramena-casanare.gov.co" TargetMode="External" /><Relationship Id="rId86" Type="http://schemas.openxmlformats.org/officeDocument/2006/relationships/hyperlink" Target="mailto:desarrollosocial@tauramena-casanare.gov.co" TargetMode="External" /><Relationship Id="rId87" Type="http://schemas.openxmlformats.org/officeDocument/2006/relationships/hyperlink" Target="mailto:desarrollosocial@tauramena-casanare.gov.co" TargetMode="External" /><Relationship Id="rId88" Type="http://schemas.openxmlformats.org/officeDocument/2006/relationships/hyperlink" Target="mailto:desarrollosocial@tauramena-casanare.gov.co" TargetMode="External" /><Relationship Id="rId89" Type="http://schemas.openxmlformats.org/officeDocument/2006/relationships/hyperlink" Target="mailto:desarrollosocial@tauramena-casanare.gov.co" TargetMode="External" /><Relationship Id="rId90" Type="http://schemas.openxmlformats.org/officeDocument/2006/relationships/hyperlink" Target="mailto:desarrollosocial@tauramena-casanare.gov.co" TargetMode="External" /><Relationship Id="rId91" Type="http://schemas.openxmlformats.org/officeDocument/2006/relationships/hyperlink" Target="mailto:desarrollosocial@tauramena-casanare.gov.co" TargetMode="External" /><Relationship Id="rId92" Type="http://schemas.openxmlformats.org/officeDocument/2006/relationships/hyperlink" Target="mailto:desarrollosocial@tauramena-casanare.gov.co" TargetMode="External" /><Relationship Id="rId93" Type="http://schemas.openxmlformats.org/officeDocument/2006/relationships/hyperlink" Target="mailto:desarrollosocial@tauramena-casanare.gov.co" TargetMode="External" /><Relationship Id="rId94" Type="http://schemas.openxmlformats.org/officeDocument/2006/relationships/hyperlink" Target="mailto:desarrollosocial@tauramena-casanare.gov.co" TargetMode="External" /><Relationship Id="rId95" Type="http://schemas.openxmlformats.org/officeDocument/2006/relationships/hyperlink" Target="mailto:desarrollosocial@tauramena-casanare.gov.co" TargetMode="External" /><Relationship Id="rId96" Type="http://schemas.openxmlformats.org/officeDocument/2006/relationships/hyperlink" Target="mailto:desarrollosocial@tauramena-casanare.gov.co" TargetMode="External" /><Relationship Id="rId97" Type="http://schemas.openxmlformats.org/officeDocument/2006/relationships/hyperlink" Target="mailto:desarrollosocial@tauramena-casanare.gov.co" TargetMode="External" /><Relationship Id="rId98" Type="http://schemas.openxmlformats.org/officeDocument/2006/relationships/hyperlink" Target="mailto:desarrollosocial@tauramena-casanare.gov.co" TargetMode="External" /><Relationship Id="rId99" Type="http://schemas.openxmlformats.org/officeDocument/2006/relationships/hyperlink" Target="mailto:desarrollosocial@tauramena-casanare.gov.co" TargetMode="External" /><Relationship Id="rId100" Type="http://schemas.openxmlformats.org/officeDocument/2006/relationships/hyperlink" Target="mailto:desarrollosocial@tauramena-casanare.gov.co" TargetMode="External" /><Relationship Id="rId101" Type="http://schemas.openxmlformats.org/officeDocument/2006/relationships/hyperlink" Target="mailto:desarrollosocial@tauramena-casanare.gov.co" TargetMode="External" /><Relationship Id="rId102" Type="http://schemas.openxmlformats.org/officeDocument/2006/relationships/hyperlink" Target="mailto:desarrollosocial@tauramena-casanare.gov.co" TargetMode="External" /><Relationship Id="rId103" Type="http://schemas.openxmlformats.org/officeDocument/2006/relationships/hyperlink" Target="mailto:desarrollosocial@tauramena-casanare.gov.co" TargetMode="External" /><Relationship Id="rId104" Type="http://schemas.openxmlformats.org/officeDocument/2006/relationships/hyperlink" Target="mailto:desarrollosocial@tauramena-casanare.gov.co" TargetMode="External" /><Relationship Id="rId105" Type="http://schemas.openxmlformats.org/officeDocument/2006/relationships/hyperlink" Target="mailto:desarrollosocial@tauramena-casanare.gov.co" TargetMode="External" /><Relationship Id="rId106" Type="http://schemas.openxmlformats.org/officeDocument/2006/relationships/hyperlink" Target="mailto:desarrollosocial@tauramena-casanare.gov.co" TargetMode="External" /><Relationship Id="rId107" Type="http://schemas.openxmlformats.org/officeDocument/2006/relationships/hyperlink" Target="mailto:desarrollosocial@tauramena-casanare.gov.co" TargetMode="External" /><Relationship Id="rId108" Type="http://schemas.openxmlformats.org/officeDocument/2006/relationships/hyperlink" Target="mailto:desarrollosocial@tauramena-casanare.gov.co" TargetMode="External" /><Relationship Id="rId109" Type="http://schemas.openxmlformats.org/officeDocument/2006/relationships/hyperlink" Target="mailto:desarrollosocial@tauramena-casanare.gov.co" TargetMode="External" /><Relationship Id="rId110" Type="http://schemas.openxmlformats.org/officeDocument/2006/relationships/hyperlink" Target="mailto:desarrollosocial@tauramena-casanare.gov.co" TargetMode="External" /><Relationship Id="rId111" Type="http://schemas.openxmlformats.org/officeDocument/2006/relationships/hyperlink" Target="mailto:desarrollosocial@tauramena-casanare.gov.co" TargetMode="External" /><Relationship Id="rId112" Type="http://schemas.openxmlformats.org/officeDocument/2006/relationships/hyperlink" Target="mailto:desarrollosocial@tauramena-casanare.gov.co" TargetMode="External" /><Relationship Id="rId113" Type="http://schemas.openxmlformats.org/officeDocument/2006/relationships/hyperlink" Target="mailto:desarrollosocial@tauramena-casanare.gov.co" TargetMode="External" /><Relationship Id="rId114" Type="http://schemas.openxmlformats.org/officeDocument/2006/relationships/hyperlink" Target="mailto:desarrollosocial@tauramena-casanare.gov.co" TargetMode="External" /><Relationship Id="rId115" Type="http://schemas.openxmlformats.org/officeDocument/2006/relationships/hyperlink" Target="mailto:desarrollosocial@tauramena-casanare.gov.co" TargetMode="External" /><Relationship Id="rId116" Type="http://schemas.openxmlformats.org/officeDocument/2006/relationships/hyperlink" Target="mailto:desarrollosocial@tauramena-casanare.gov.co" TargetMode="External" /><Relationship Id="rId117" Type="http://schemas.openxmlformats.org/officeDocument/2006/relationships/hyperlink" Target="mailto:desarrollosocial@tauramena-casanare.gov.co" TargetMode="External" /><Relationship Id="rId118" Type="http://schemas.openxmlformats.org/officeDocument/2006/relationships/hyperlink" Target="mailto:desarrollosocial@tauramena-casanare.gov.co" TargetMode="External" /><Relationship Id="rId119" Type="http://schemas.openxmlformats.org/officeDocument/2006/relationships/hyperlink" Target="mailto:desarrollosocial@tauramena-casanare.gov.co" TargetMode="External" /><Relationship Id="rId120" Type="http://schemas.openxmlformats.org/officeDocument/2006/relationships/hyperlink" Target="mailto:desarrollosocial@tauramena-casanare.gov.co" TargetMode="External" /><Relationship Id="rId121" Type="http://schemas.openxmlformats.org/officeDocument/2006/relationships/hyperlink" Target="mailto:desarrollosocial@tauramena-casanare.gov.co" TargetMode="External" /><Relationship Id="rId122" Type="http://schemas.openxmlformats.org/officeDocument/2006/relationships/hyperlink" Target="mailto:desarrollosocial@tauramena-casanare.gov.co" TargetMode="External" /><Relationship Id="rId123" Type="http://schemas.openxmlformats.org/officeDocument/2006/relationships/hyperlink" Target="mailto:desarrollosocial@tauramena-casanare.gov.co" TargetMode="External" /><Relationship Id="rId124" Type="http://schemas.openxmlformats.org/officeDocument/2006/relationships/hyperlink" Target="mailto:desarrollosocial@tauramena-casanare.gov.co" TargetMode="External" /><Relationship Id="rId125" Type="http://schemas.openxmlformats.org/officeDocument/2006/relationships/hyperlink" Target="mailto:desarrollosocial@tauramena-casanare.gov.co" TargetMode="External" /><Relationship Id="rId126" Type="http://schemas.openxmlformats.org/officeDocument/2006/relationships/hyperlink" Target="mailto:desarrollosocial@tauramena-casanare.gov.co" TargetMode="External" /><Relationship Id="rId127" Type="http://schemas.openxmlformats.org/officeDocument/2006/relationships/hyperlink" Target="mailto:desarrollosocial@tauramena-casanare.gov.co" TargetMode="External" /><Relationship Id="rId128" Type="http://schemas.openxmlformats.org/officeDocument/2006/relationships/hyperlink" Target="mailto:desarrollosocial@tauramena-casanare.gov.co" TargetMode="External" /><Relationship Id="rId129" Type="http://schemas.openxmlformats.org/officeDocument/2006/relationships/hyperlink" Target="mailto:Desarrollosocial@tauramena-casanare.gov.co" TargetMode="External" /><Relationship Id="rId130" Type="http://schemas.openxmlformats.org/officeDocument/2006/relationships/hyperlink" Target="mailto:desarrollosocial@tauramena-casanare.gov.co" TargetMode="External" /><Relationship Id="rId131" Type="http://schemas.openxmlformats.org/officeDocument/2006/relationships/hyperlink" Target="mailto:desarrollosocial@tauramena-casanare.gov.co" TargetMode="External" /><Relationship Id="rId132" Type="http://schemas.openxmlformats.org/officeDocument/2006/relationships/hyperlink" Target="mailto:desarrollosocial@tauramena-casanare.gov.co" TargetMode="External" /><Relationship Id="rId133" Type="http://schemas.openxmlformats.org/officeDocument/2006/relationships/hyperlink" Target="mailto:desarrollosocial@tauramena-casanare.gov.co" TargetMode="External" /><Relationship Id="rId134" Type="http://schemas.openxmlformats.org/officeDocument/2006/relationships/hyperlink" Target="mailto:desarrollosocial@tauramena-casanare.gov.co" TargetMode="External" /><Relationship Id="rId135" Type="http://schemas.openxmlformats.org/officeDocument/2006/relationships/hyperlink" Target="mailto:desarrollosocial@tauramena-casanare.gov.co" TargetMode="External" /><Relationship Id="rId136" Type="http://schemas.openxmlformats.org/officeDocument/2006/relationships/hyperlink" Target="mailto:desarrollosocial@tauramena-casanare.gov.co" TargetMode="External" /><Relationship Id="rId137" Type="http://schemas.openxmlformats.org/officeDocument/2006/relationships/hyperlink" Target="mailto:desarrollosocial@tauramena-casanare.gov.co" TargetMode="External" /><Relationship Id="rId138" Type="http://schemas.openxmlformats.org/officeDocument/2006/relationships/hyperlink" Target="mailto:desarrollosocial@tauramena-casanare.gov.co" TargetMode="External" /><Relationship Id="rId139" Type="http://schemas.openxmlformats.org/officeDocument/2006/relationships/hyperlink" Target="mailto:desarrollosocial@tauramena-casanare.gov.co" TargetMode="External" /><Relationship Id="rId140" Type="http://schemas.openxmlformats.org/officeDocument/2006/relationships/hyperlink" Target="mailto:desarrollosocial@tauramena-casanare.gov.co" TargetMode="External" /><Relationship Id="rId141" Type="http://schemas.openxmlformats.org/officeDocument/2006/relationships/hyperlink" Target="mailto:desarrollosocial@tauramena-casanare.gov.co" TargetMode="External" /><Relationship Id="rId142" Type="http://schemas.openxmlformats.org/officeDocument/2006/relationships/hyperlink" Target="mailto:desarrollosocial@tauramena-casanare.gov.co" TargetMode="External" /><Relationship Id="rId143" Type="http://schemas.openxmlformats.org/officeDocument/2006/relationships/hyperlink" Target="mailto:desarrollosocial@tauramena-casanare.gov.co" TargetMode="External" /><Relationship Id="rId144" Type="http://schemas.openxmlformats.org/officeDocument/2006/relationships/hyperlink" Target="mailto:general@tauramena-casanare.gov.co" TargetMode="External" /><Relationship Id="rId145" Type="http://schemas.openxmlformats.org/officeDocument/2006/relationships/hyperlink" Target="mailto:desarrolloeconomico@tauramena-casanare.gov.co" TargetMode="External" /><Relationship Id="rId146" Type="http://schemas.openxmlformats.org/officeDocument/2006/relationships/hyperlink" Target="mailto:desarrolloeconomico@tauramena-casanare.gov.co" TargetMode="External" /><Relationship Id="rId147" Type="http://schemas.openxmlformats.org/officeDocument/2006/relationships/hyperlink" Target="mailto:desarrolloeconomico@tauramena-casanare.gov.co" TargetMode="External" /><Relationship Id="rId148" Type="http://schemas.openxmlformats.org/officeDocument/2006/relationships/hyperlink" Target="mailto:desarrolloeconomico@tauramena-casanare.gov.co" TargetMode="External" /><Relationship Id="rId149" Type="http://schemas.openxmlformats.org/officeDocument/2006/relationships/hyperlink" Target="mailto:desarrolloeconomico@tauramena-casanare.gov.co" TargetMode="External" /><Relationship Id="rId150" Type="http://schemas.openxmlformats.org/officeDocument/2006/relationships/hyperlink" Target="mailto:desarrolloeconomico@tauramena-casanare.gov.co" TargetMode="External" /><Relationship Id="rId151" Type="http://schemas.openxmlformats.org/officeDocument/2006/relationships/hyperlink" Target="mailto:desarrolloeconomico@tauramena-casanare.gov.co" TargetMode="External" /><Relationship Id="rId152" Type="http://schemas.openxmlformats.org/officeDocument/2006/relationships/hyperlink" Target="mailto:desarrolloeconomico@tauramena-casanare.gov.co" TargetMode="External" /><Relationship Id="rId153" Type="http://schemas.openxmlformats.org/officeDocument/2006/relationships/hyperlink" Target="mailto:desarrolloeconomico@tauramena-casanare.gov.co" TargetMode="External" /><Relationship Id="rId154" Type="http://schemas.openxmlformats.org/officeDocument/2006/relationships/hyperlink" Target="mailto:desarrolloeconomico@tauramena-casanare.gov.co" TargetMode="External" /><Relationship Id="rId155" Type="http://schemas.openxmlformats.org/officeDocument/2006/relationships/hyperlink" Target="mailto:desarrolloeconomico@tauramena-casanare.gov.co" TargetMode="External" /><Relationship Id="rId156" Type="http://schemas.openxmlformats.org/officeDocument/2006/relationships/hyperlink" Target="mailto:desarrolloeconomico@tauramena-casanare.gov.co" TargetMode="External" /><Relationship Id="rId157" Type="http://schemas.openxmlformats.org/officeDocument/2006/relationships/hyperlink" Target="mailto:desarrolloeconomico@tauramena-casanare.gov.co" TargetMode="External" /><Relationship Id="rId158" Type="http://schemas.openxmlformats.org/officeDocument/2006/relationships/hyperlink" Target="mailto:desarrolloeconomico@tauramena-casanare.gov.co" TargetMode="External" /><Relationship Id="rId159" Type="http://schemas.openxmlformats.org/officeDocument/2006/relationships/hyperlink" Target="mailto:desarrolloeconomico@tauramena-casanare.gov.co" TargetMode="External" /><Relationship Id="rId160" Type="http://schemas.openxmlformats.org/officeDocument/2006/relationships/hyperlink" Target="mailto:desarrolloeconomico@tauramena-casanare.gov.co" TargetMode="External" /><Relationship Id="rId161" Type="http://schemas.openxmlformats.org/officeDocument/2006/relationships/hyperlink" Target="mailto:desarrolloeconomico@tauramena-casanare.gov.co" TargetMode="External" /><Relationship Id="rId162" Type="http://schemas.openxmlformats.org/officeDocument/2006/relationships/hyperlink" Target="mailto:desarrolloeconomico@tauramena-casanare.gov.co" TargetMode="External" /><Relationship Id="rId163" Type="http://schemas.openxmlformats.org/officeDocument/2006/relationships/hyperlink" Target="mailto:desarrolloeconomico@tauramena-casanare.gov.co" TargetMode="External" /><Relationship Id="rId164" Type="http://schemas.openxmlformats.org/officeDocument/2006/relationships/hyperlink" Target="mailto:desarrolloeconomico@tauramena-casanare.gov.co" TargetMode="External" /><Relationship Id="rId165" Type="http://schemas.openxmlformats.org/officeDocument/2006/relationships/hyperlink" Target="mailto:gobierno@tauramena-casanare.gov.co" TargetMode="External" /><Relationship Id="rId166" Type="http://schemas.openxmlformats.org/officeDocument/2006/relationships/hyperlink" Target="mailto:gobierno@tauramena-casanare.gov.co" TargetMode="External" /><Relationship Id="rId167" Type="http://schemas.openxmlformats.org/officeDocument/2006/relationships/hyperlink" Target="mailto:gobierno@tauramena-casanare.gov.co" TargetMode="External" /><Relationship Id="rId168" Type="http://schemas.openxmlformats.org/officeDocument/2006/relationships/hyperlink" Target="mailto:gobierno@tauramena-casanare.gov.co" TargetMode="External" /><Relationship Id="rId169" Type="http://schemas.openxmlformats.org/officeDocument/2006/relationships/hyperlink" Target="mailto:gobierno@tauramena-casanare.gov.co" TargetMode="External" /><Relationship Id="rId170" Type="http://schemas.openxmlformats.org/officeDocument/2006/relationships/hyperlink" Target="mailto:gobierno@tauramena-casanare.gov.co" TargetMode="External" /><Relationship Id="rId171" Type="http://schemas.openxmlformats.org/officeDocument/2006/relationships/hyperlink" Target="mailto:gobierno@tauramena-casanare.gov.co" TargetMode="External" /><Relationship Id="rId172" Type="http://schemas.openxmlformats.org/officeDocument/2006/relationships/hyperlink" Target="mailto:gobierno@tauramena-casanare.gov.co" TargetMode="External" /><Relationship Id="rId173" Type="http://schemas.openxmlformats.org/officeDocument/2006/relationships/hyperlink" Target="mailto:gobierno@tauramena-casanare.gov.co" TargetMode="External" /><Relationship Id="rId174" Type="http://schemas.openxmlformats.org/officeDocument/2006/relationships/hyperlink" Target="mailto:gobierno@tauramena-casanare.gov.co" TargetMode="External" /><Relationship Id="rId175" Type="http://schemas.openxmlformats.org/officeDocument/2006/relationships/hyperlink" Target="mailto:gobierno@tauramena-casanare.gov.co" TargetMode="External" /><Relationship Id="rId176" Type="http://schemas.openxmlformats.org/officeDocument/2006/relationships/hyperlink" Target="mailto:gobierno@tauramena-casanare.gov.co" TargetMode="External" /><Relationship Id="rId177" Type="http://schemas.openxmlformats.org/officeDocument/2006/relationships/hyperlink" Target="mailto:gobierno@tauramena-casanare.gov.co" TargetMode="External" /><Relationship Id="rId178" Type="http://schemas.openxmlformats.org/officeDocument/2006/relationships/hyperlink" Target="mailto:general@tauramena-casanare.gov.co" TargetMode="External" /><Relationship Id="rId179" Type="http://schemas.openxmlformats.org/officeDocument/2006/relationships/hyperlink" Target="mailto:desarrollosocial@tauramena-casanare.gov.co" TargetMode="External" /><Relationship Id="rId180" Type="http://schemas.openxmlformats.org/officeDocument/2006/relationships/hyperlink" Target="mailto:desarrollosocial@tauramena-casanare.gov.co" TargetMode="External" /><Relationship Id="rId181" Type="http://schemas.openxmlformats.org/officeDocument/2006/relationships/hyperlink" Target="mailto:desarrollosocial@tauramena-casanare.gov.co" TargetMode="External" /><Relationship Id="rId182" Type="http://schemas.openxmlformats.org/officeDocument/2006/relationships/hyperlink" Target="mailto:desarrollosocial@tauramena-casanare.gov.co" TargetMode="External" /><Relationship Id="rId183" Type="http://schemas.openxmlformats.org/officeDocument/2006/relationships/hyperlink" Target="mailto:desarrollosocial@tauramena-casanare.gov.co" TargetMode="External" /><Relationship Id="rId184" Type="http://schemas.openxmlformats.org/officeDocument/2006/relationships/hyperlink" Target="mailto:desarrollosocial@tauramena-casanare.gov.co" TargetMode="External" /><Relationship Id="rId185" Type="http://schemas.openxmlformats.org/officeDocument/2006/relationships/hyperlink" Target="mailto:desarrollosocial@tauramena-casanare.gov.co" TargetMode="External" /><Relationship Id="rId186" Type="http://schemas.openxmlformats.org/officeDocument/2006/relationships/hyperlink" Target="mailto:desarrollosocial@tauramena-casanare.gov.co" TargetMode="External" /><Relationship Id="rId187" Type="http://schemas.openxmlformats.org/officeDocument/2006/relationships/hyperlink" Target="mailto:desarrollosocial@tauramena-casanare.gov.co" TargetMode="External" /><Relationship Id="rId188" Type="http://schemas.openxmlformats.org/officeDocument/2006/relationships/hyperlink" Target="mailto:desarrollosocial@tauramena-casanare.gov.co" TargetMode="External" /><Relationship Id="rId189" Type="http://schemas.openxmlformats.org/officeDocument/2006/relationships/hyperlink" Target="mailto:desarrollosocial@tauramena-casanare.gov.co" TargetMode="External" /><Relationship Id="rId190" Type="http://schemas.openxmlformats.org/officeDocument/2006/relationships/hyperlink" Target="mailto:Desarrollosocial@tauramena-casanare.gov.co" TargetMode="External" /><Relationship Id="rId191" Type="http://schemas.openxmlformats.org/officeDocument/2006/relationships/hyperlink" Target="mailto:desarrollosocial@tauramena-casanare.gov.co" TargetMode="External" /><Relationship Id="rId192" Type="http://schemas.openxmlformats.org/officeDocument/2006/relationships/hyperlink" Target="mailto:gobierno@tauramena-casanare.gov.co" TargetMode="External" /><Relationship Id="rId193" Type="http://schemas.openxmlformats.org/officeDocument/2006/relationships/hyperlink" Target="mailto:infraestructua@tauramena-casanare.gov.co" TargetMode="External" /><Relationship Id="rId194" Type="http://schemas.openxmlformats.org/officeDocument/2006/relationships/hyperlink" Target="mailto:infraestructua@tauramena-casanare.gov.co" TargetMode="External" /><Relationship Id="rId195" Type="http://schemas.openxmlformats.org/officeDocument/2006/relationships/hyperlink" Target="mailto:infraestructua@tauramena-casanare.gov.co" TargetMode="External" /><Relationship Id="rId196" Type="http://schemas.openxmlformats.org/officeDocument/2006/relationships/hyperlink" Target="mailto:infraestructua@tauramena-casanare.gov.co" TargetMode="External" /><Relationship Id="rId197" Type="http://schemas.openxmlformats.org/officeDocument/2006/relationships/hyperlink" Target="mailto:infraestructua@tauramena-casanare.gov.co" TargetMode="External" /><Relationship Id="rId198" Type="http://schemas.openxmlformats.org/officeDocument/2006/relationships/hyperlink" Target="mailto:infraestructua@tauramena-casanare.gov.co" TargetMode="External" /><Relationship Id="rId199" Type="http://schemas.openxmlformats.org/officeDocument/2006/relationships/hyperlink" Target="mailto:infraestructua@tauramena-casanare.gov.co" TargetMode="External" /><Relationship Id="rId200" Type="http://schemas.openxmlformats.org/officeDocument/2006/relationships/hyperlink" Target="mailto:infraestructua@tauramena-casanare.gov.co" TargetMode="External" /><Relationship Id="rId201" Type="http://schemas.openxmlformats.org/officeDocument/2006/relationships/hyperlink" Target="mailto:infraestructua@tauramena-casanare.gov.co" TargetMode="External" /><Relationship Id="rId202" Type="http://schemas.openxmlformats.org/officeDocument/2006/relationships/hyperlink" Target="mailto:infraestructua@tauramena-casanare.gov.co" TargetMode="External" /><Relationship Id="rId203" Type="http://schemas.openxmlformats.org/officeDocument/2006/relationships/hyperlink" Target="mailto:infraestructua@tauramena-casanare.gov.co" TargetMode="External" /><Relationship Id="rId204" Type="http://schemas.openxmlformats.org/officeDocument/2006/relationships/hyperlink" Target="mailto:infraestructua@tauramena-casanare.gov.co" TargetMode="External" /><Relationship Id="rId205" Type="http://schemas.openxmlformats.org/officeDocument/2006/relationships/hyperlink" Target="mailto:infraestructua@tauramena-casanare.gov.co" TargetMode="External" /><Relationship Id="rId206" Type="http://schemas.openxmlformats.org/officeDocument/2006/relationships/hyperlink" Target="mailto:infraestructua@tauramena-casanare.gov.co" TargetMode="External" /><Relationship Id="rId207" Type="http://schemas.openxmlformats.org/officeDocument/2006/relationships/hyperlink" Target="mailto:infraestructua@tauramena-casanare.gov.co" TargetMode="External" /><Relationship Id="rId208" Type="http://schemas.openxmlformats.org/officeDocument/2006/relationships/hyperlink" Target="mailto:infraestructua@tauramena-casanare.gov.co" TargetMode="External" /><Relationship Id="rId209" Type="http://schemas.openxmlformats.org/officeDocument/2006/relationships/hyperlink" Target="mailto:infraestructua@tauramena-casanare.gov.co" TargetMode="External" /><Relationship Id="rId210" Type="http://schemas.openxmlformats.org/officeDocument/2006/relationships/hyperlink" Target="mailto:infraestructua@tauramena-casanare.gov.co" TargetMode="External" /><Relationship Id="rId211" Type="http://schemas.openxmlformats.org/officeDocument/2006/relationships/hyperlink" Target="mailto:infraestructua@tauramena-casanare.gov.co" TargetMode="External" /><Relationship Id="rId212" Type="http://schemas.openxmlformats.org/officeDocument/2006/relationships/hyperlink" Target="mailto:infraestructua@tauramena-casanare.gov.co" TargetMode="External" /><Relationship Id="rId213" Type="http://schemas.openxmlformats.org/officeDocument/2006/relationships/hyperlink" Target="mailto:infraestructua@tauramena-casanare.gov.co" TargetMode="External" /><Relationship Id="rId214" Type="http://schemas.openxmlformats.org/officeDocument/2006/relationships/hyperlink" Target="mailto:desarrolloeconomico@tauramena-casanare.gov.co" TargetMode="External" /><Relationship Id="rId215" Type="http://schemas.openxmlformats.org/officeDocument/2006/relationships/hyperlink" Target="mailto:general@tauramena-casanare.gov.co" TargetMode="External" /><Relationship Id="rId216" Type="http://schemas.openxmlformats.org/officeDocument/2006/relationships/hyperlink" Target="mailto:general@tauramena-casanare.gov.co" TargetMode="External" /><Relationship Id="rId217" Type="http://schemas.openxmlformats.org/officeDocument/2006/relationships/hyperlink" Target="mailto:general@tauramena-casanare.gov.co" TargetMode="External" /><Relationship Id="rId218" Type="http://schemas.openxmlformats.org/officeDocument/2006/relationships/hyperlink" Target="mailto:general@tauramena-casanare.gov.co" TargetMode="External" /><Relationship Id="rId219" Type="http://schemas.openxmlformats.org/officeDocument/2006/relationships/hyperlink" Target="mailto:general@tauramena-casanare.gov.co" TargetMode="External" /><Relationship Id="rId220" Type="http://schemas.openxmlformats.org/officeDocument/2006/relationships/hyperlink" Target="mailto:general@tauramena-casanare.gov.co" TargetMode="External" /><Relationship Id="rId221" Type="http://schemas.openxmlformats.org/officeDocument/2006/relationships/hyperlink" Target="mailto:general@tauramena-casanare.gov.co" TargetMode="External" /><Relationship Id="rId222" Type="http://schemas.openxmlformats.org/officeDocument/2006/relationships/hyperlink" Target="mailto:general@tauramena-casanare.gov.co" TargetMode="External" /><Relationship Id="rId223" Type="http://schemas.openxmlformats.org/officeDocument/2006/relationships/hyperlink" Target="mailto:general@tauramena-casanare.gov.co" TargetMode="External" /><Relationship Id="rId224" Type="http://schemas.openxmlformats.org/officeDocument/2006/relationships/hyperlink" Target="mailto:general@tauramena-casanare.gov.co" TargetMode="External" /><Relationship Id="rId225" Type="http://schemas.openxmlformats.org/officeDocument/2006/relationships/hyperlink" Target="mailto:general@tauramena-casanare.gov.co" TargetMode="External" /><Relationship Id="rId226" Type="http://schemas.openxmlformats.org/officeDocument/2006/relationships/hyperlink" Target="mailto:general@tauramena-casanare.gov.co" TargetMode="External" /><Relationship Id="rId227" Type="http://schemas.openxmlformats.org/officeDocument/2006/relationships/hyperlink" Target="mailto:gobierno@tauramena-casanare.gov.co" TargetMode="External" /><Relationship Id="rId228" Type="http://schemas.openxmlformats.org/officeDocument/2006/relationships/hyperlink" Target="mailto:gobierno@tauramena-casanare.gov.co" TargetMode="External" /><Relationship Id="rId229" Type="http://schemas.openxmlformats.org/officeDocument/2006/relationships/hyperlink" Target="http://www.tauramena-casanare.gov.co/" TargetMode="External" /><Relationship Id="rId230" Type="http://schemas.openxmlformats.org/officeDocument/2006/relationships/hyperlink" Target="mailto:general@tauramena-casanare.gov.co" TargetMode="External" /><Relationship Id="rId231" Type="http://schemas.openxmlformats.org/officeDocument/2006/relationships/hyperlink" Target="mailto:desarrolloeconomico@tauramena-casanare.gov.co" TargetMode="External" /><Relationship Id="rId232" Type="http://schemas.openxmlformats.org/officeDocument/2006/relationships/hyperlink" Target="mailto:desarrolloeconomico@tauramena-casanare.gov.co" TargetMode="External" /><Relationship Id="rId233" Type="http://schemas.openxmlformats.org/officeDocument/2006/relationships/hyperlink" Target="mailto:gobierno@tauramena-casanare.gov.co" TargetMode="External" /><Relationship Id="rId234" Type="http://schemas.openxmlformats.org/officeDocument/2006/relationships/hyperlink" Target="mailto:gobierno@tauramena-casanare.gov.co" TargetMode="External" /><Relationship Id="rId235" Type="http://schemas.openxmlformats.org/officeDocument/2006/relationships/hyperlink" Target="mailto:gobierno@tauramena-casanare.gov.co" TargetMode="External" /><Relationship Id="rId236" Type="http://schemas.openxmlformats.org/officeDocument/2006/relationships/hyperlink" Target="mailto:general@tauramena-casanare.gov.co" TargetMode="External" /><Relationship Id="rId237" Type="http://schemas.openxmlformats.org/officeDocument/2006/relationships/hyperlink" Target="mailto:gobierno@tauramena-casanare.gov.co" TargetMode="External" /><Relationship Id="rId238" Type="http://schemas.openxmlformats.org/officeDocument/2006/relationships/hyperlink" Target="mailto:gobierno@tauramena-casanare.gov.co" TargetMode="External" /><Relationship Id="rId239" Type="http://schemas.openxmlformats.org/officeDocument/2006/relationships/hyperlink" Target="mailto:gobierno@tauramena-casanare.gov.co" TargetMode="External" /><Relationship Id="rId240" Type="http://schemas.openxmlformats.org/officeDocument/2006/relationships/hyperlink" Target="mailto:gobierno@tauramena-casanare.gov.co" TargetMode="External" /><Relationship Id="rId241" Type="http://schemas.openxmlformats.org/officeDocument/2006/relationships/hyperlink" Target="mailto:desarrollosocial@tauramena-casanare.gov.co" TargetMode="External" /><Relationship Id="rId242" Type="http://schemas.openxmlformats.org/officeDocument/2006/relationships/hyperlink" Target="mailto:desarrollosocial@tauramena-casanare.gov.co" TargetMode="External" /><Relationship Id="rId243" Type="http://schemas.openxmlformats.org/officeDocument/2006/relationships/hyperlink" Target="mailto:desarrollosocial@tauramena-casanare.gov.co" TargetMode="External" /><Relationship Id="rId244" Type="http://schemas.openxmlformats.org/officeDocument/2006/relationships/hyperlink" Target="mailto:desarrollosocial@tauramena-casanare.gov.co" TargetMode="External" /><Relationship Id="rId245" Type="http://schemas.openxmlformats.org/officeDocument/2006/relationships/hyperlink" Target="mailto:general@tauramena-casanare.gov.co" TargetMode="External" /><Relationship Id="rId246" Type="http://schemas.openxmlformats.org/officeDocument/2006/relationships/hyperlink" Target="mailto:desarrolloeconomico@tauramena-casanare.gov.co" TargetMode="External" /><Relationship Id="rId247" Type="http://schemas.openxmlformats.org/officeDocument/2006/relationships/hyperlink" Target="mailto:desarrollosocial@tauramena-casanare.gov.co" TargetMode="External" /><Relationship Id="rId248" Type="http://schemas.openxmlformats.org/officeDocument/2006/relationships/hyperlink" Target="mailto:infraestructua@tauramena-casanare.gov.co" TargetMode="External" /><Relationship Id="rId249" Type="http://schemas.openxmlformats.org/officeDocument/2006/relationships/hyperlink" Target="mailto:infraestructua@tauramena-casanare.gov.co" TargetMode="External" /><Relationship Id="rId250" Type="http://schemas.openxmlformats.org/officeDocument/2006/relationships/hyperlink" Target="mailto:general@tauramena-casanare.gov.co" TargetMode="External" /><Relationship Id="rId251" Type="http://schemas.openxmlformats.org/officeDocument/2006/relationships/hyperlink" Target="mailto:general@tauramena-casanare.gov.co" TargetMode="External" /><Relationship Id="rId252" Type="http://schemas.openxmlformats.org/officeDocument/2006/relationships/hyperlink" Target="mailto:infraestructua@tauramena-casanare.gov.co" TargetMode="External" /><Relationship Id="rId253" Type="http://schemas.openxmlformats.org/officeDocument/2006/relationships/hyperlink" Target="mailto:infraestructua@tauramena-casanare.gov.co" TargetMode="External" /><Relationship Id="rId254" Type="http://schemas.openxmlformats.org/officeDocument/2006/relationships/hyperlink" Target="mailto:infraestructua@tauramena-casanare.gov.co" TargetMode="External" /><Relationship Id="rId255" Type="http://schemas.openxmlformats.org/officeDocument/2006/relationships/hyperlink" Target="mailto:gobierno@tauramena-casanare.gov.co" TargetMode="External" /><Relationship Id="rId256" Type="http://schemas.openxmlformats.org/officeDocument/2006/relationships/hyperlink" Target="mailto:gobierno@tauramena-casanare.gov.co" TargetMode="External" /><Relationship Id="rId257" Type="http://schemas.openxmlformats.org/officeDocument/2006/relationships/hyperlink" Target="mailto:gobierno@tauramena-casanare.gov.co" TargetMode="External" /><Relationship Id="rId258" Type="http://schemas.openxmlformats.org/officeDocument/2006/relationships/hyperlink" Target="mailto:gobierno@tauramena-casanare.gov.co" TargetMode="External" /><Relationship Id="rId259" Type="http://schemas.openxmlformats.org/officeDocument/2006/relationships/hyperlink" Target="mailto:gobierno@tauramena-casanare.gov.co" TargetMode="External" /><Relationship Id="rId260" Type="http://schemas.openxmlformats.org/officeDocument/2006/relationships/hyperlink" Target="mailto:gobierno@tauramena-casanare.gov.co" TargetMode="External" /><Relationship Id="rId261" Type="http://schemas.openxmlformats.org/officeDocument/2006/relationships/hyperlink" Target="mailto:gobierno@tauramena-casanare.gov.co" TargetMode="External" /><Relationship Id="rId262" Type="http://schemas.openxmlformats.org/officeDocument/2006/relationships/hyperlink" Target="mailto:gobierno@tauramena-casanare.gov.co" TargetMode="External" /><Relationship Id="rId263" Type="http://schemas.openxmlformats.org/officeDocument/2006/relationships/hyperlink" Target="mailto:gobierno@tauramena-casanare.gov.co" TargetMode="External" /><Relationship Id="rId264" Type="http://schemas.openxmlformats.org/officeDocument/2006/relationships/hyperlink" Target="mailto:gobierno@tauramena-casanare.gov.co" TargetMode="External" /><Relationship Id="rId265" Type="http://schemas.openxmlformats.org/officeDocument/2006/relationships/hyperlink" Target="mailto:general@tauramena-casanare.gov.co" TargetMode="External" /><Relationship Id="rId266" Type="http://schemas.openxmlformats.org/officeDocument/2006/relationships/hyperlink" Target="mailto:general@tauramena-casanare.gov.co" TargetMode="External" /><Relationship Id="rId267" Type="http://schemas.openxmlformats.org/officeDocument/2006/relationships/hyperlink" Target="mailto:general@tauramena-casanare.gov.co" TargetMode="External" /><Relationship Id="rId268" Type="http://schemas.openxmlformats.org/officeDocument/2006/relationships/hyperlink" Target="mailto:general@tauramena-casanare.gov.co" TargetMode="External" /><Relationship Id="rId269" Type="http://schemas.openxmlformats.org/officeDocument/2006/relationships/hyperlink" Target="mailto:infraestructua@tauramena-casanare.gov.co" TargetMode="External" /><Relationship Id="rId270" Type="http://schemas.openxmlformats.org/officeDocument/2006/relationships/hyperlink" Target="mailto:general@tauramena-casanare.gov.co" TargetMode="External" /><Relationship Id="rId271" Type="http://schemas.openxmlformats.org/officeDocument/2006/relationships/hyperlink" Target="mailto:infraestructua@tauramena-casanare.gov.co" TargetMode="External" /><Relationship Id="rId272" Type="http://schemas.openxmlformats.org/officeDocument/2006/relationships/hyperlink" Target="mailto:general@tauramena-casanare.gov.co" TargetMode="External" /><Relationship Id="rId273" Type="http://schemas.openxmlformats.org/officeDocument/2006/relationships/hyperlink" Target="mailto:general@tauramena-casanare.gov.co" TargetMode="External" /><Relationship Id="rId274" Type="http://schemas.openxmlformats.org/officeDocument/2006/relationships/hyperlink" Target="mailto:infraestructua@tauramena-casanare.gov.co" TargetMode="External" /><Relationship Id="rId275" Type="http://schemas.openxmlformats.org/officeDocument/2006/relationships/hyperlink" Target="mailto:planeacion@tauramena-casanare.gov.vo" TargetMode="External" /><Relationship Id="rId276" Type="http://schemas.openxmlformats.org/officeDocument/2006/relationships/hyperlink" Target="mailto:infraestructua@tauramena-casanare.gov.co" TargetMode="External" /><Relationship Id="rId277" Type="http://schemas.openxmlformats.org/officeDocument/2006/relationships/hyperlink" Target="mailto:infraestructua@tauramena-casanare.gov.co" TargetMode="External" /><Relationship Id="rId278" Type="http://schemas.openxmlformats.org/officeDocument/2006/relationships/hyperlink" Target="mailto:infraestructua@tauramena-casanare.gov.co" TargetMode="External" /><Relationship Id="rId279" Type="http://schemas.openxmlformats.org/officeDocument/2006/relationships/hyperlink" Target="mailto:infraestructua@tauramena-casanare.gov.co" TargetMode="External" /><Relationship Id="rId280" Type="http://schemas.openxmlformats.org/officeDocument/2006/relationships/hyperlink" Target="mailto:infraestructua@tauramena-casanare.gov.co" TargetMode="External" /><Relationship Id="rId281" Type="http://schemas.openxmlformats.org/officeDocument/2006/relationships/hyperlink" Target="mailto:infraestructua@tauramena-casanare.gov.co" TargetMode="External" /><Relationship Id="rId282" Type="http://schemas.openxmlformats.org/officeDocument/2006/relationships/hyperlink" Target="mailto:infraestructua@tauramena-casanare.gov.co" TargetMode="External" /><Relationship Id="rId283" Type="http://schemas.openxmlformats.org/officeDocument/2006/relationships/hyperlink" Target="mailto:infraestructua@tauramena-casanare.gov.co" TargetMode="External" /><Relationship Id="rId284" Type="http://schemas.openxmlformats.org/officeDocument/2006/relationships/hyperlink" Target="mailto:infraestructua@tauramena-casanare.gov.co" TargetMode="External" /><Relationship Id="rId285" Type="http://schemas.openxmlformats.org/officeDocument/2006/relationships/hyperlink" Target="mailto:infraestructua@tauramena-casanare.gov.co" TargetMode="External" /><Relationship Id="rId286" Type="http://schemas.openxmlformats.org/officeDocument/2006/relationships/hyperlink" Target="mailto:infraestructua@tauramena-casanare.gov.co" TargetMode="External" /><Relationship Id="rId287" Type="http://schemas.openxmlformats.org/officeDocument/2006/relationships/hyperlink" Target="mailto:desarrollosocial@tauramena-casanare.gov.co" TargetMode="External" /><Relationship Id="rId288" Type="http://schemas.openxmlformats.org/officeDocument/2006/relationships/hyperlink" Target="mailto:desarrollosocial@tauramena-casanare.gov.co" TargetMode="External" /><Relationship Id="rId289" Type="http://schemas.openxmlformats.org/officeDocument/2006/relationships/hyperlink" Target="mailto:desarrolloeconomico@tauramena-casanare.gov.co" TargetMode="External" /><Relationship Id="rId290" Type="http://schemas.openxmlformats.org/officeDocument/2006/relationships/hyperlink" Target="mailto:desarrolloeconomico@tauramena-casanare.gov.co" TargetMode="External" /><Relationship Id="rId291" Type="http://schemas.openxmlformats.org/officeDocument/2006/relationships/hyperlink" Target="mailto:desarrolloeconomico@tauramena-casanare.gov.co" TargetMode="External" /><Relationship Id="rId292" Type="http://schemas.openxmlformats.org/officeDocument/2006/relationships/hyperlink" Target="mailto:desarrolloeconomico@tauramena-casanare.gov.co" TargetMode="External" /><Relationship Id="rId293" Type="http://schemas.openxmlformats.org/officeDocument/2006/relationships/hyperlink" Target="mailto:desarrolloeconomico@tauramena-casanare.gov.co" TargetMode="External" /><Relationship Id="rId294" Type="http://schemas.openxmlformats.org/officeDocument/2006/relationships/hyperlink" Target="mailto:desarrolloeconomico@tauramena-casanare.gov.co" TargetMode="External" /><Relationship Id="rId295" Type="http://schemas.openxmlformats.org/officeDocument/2006/relationships/hyperlink" Target="mailto:desarrolloeconomico@tauramena-casanare.gov.co" TargetMode="External" /><Relationship Id="rId296" Type="http://schemas.openxmlformats.org/officeDocument/2006/relationships/hyperlink" Target="mailto:desarrolloeconomico@tauramena-casanare.gov.co" TargetMode="External" /><Relationship Id="rId297" Type="http://schemas.openxmlformats.org/officeDocument/2006/relationships/hyperlink" Target="mailto:desarrolloeconomico@tauramena-casanare.gov.co" TargetMode="External" /><Relationship Id="rId298" Type="http://schemas.openxmlformats.org/officeDocument/2006/relationships/hyperlink" Target="mailto:desarrolloeconomico@tauramena-casanare.gov.co" TargetMode="External" /><Relationship Id="rId299" Type="http://schemas.openxmlformats.org/officeDocument/2006/relationships/hyperlink" Target="mailto:desarrolloeconomico@tauramena-casanare.gov.co" TargetMode="External" /><Relationship Id="rId300" Type="http://schemas.openxmlformats.org/officeDocument/2006/relationships/hyperlink" Target="mailto:desarrolloeconomico@tauramena-casanare.gov.co" TargetMode="External" /><Relationship Id="rId301" Type="http://schemas.openxmlformats.org/officeDocument/2006/relationships/hyperlink" Target="mailto:desarrolloeconomico@tauramena-casanare.gov.co" TargetMode="External" /><Relationship Id="rId302" Type="http://schemas.openxmlformats.org/officeDocument/2006/relationships/hyperlink" Target="mailto:desarrolloeconomico@tauramena-casanare.gov.co" TargetMode="External" /><Relationship Id="rId303" Type="http://schemas.openxmlformats.org/officeDocument/2006/relationships/hyperlink" Target="mailto:general@tauramena-casanare.gov.co" TargetMode="External" /><Relationship Id="rId304" Type="http://schemas.openxmlformats.org/officeDocument/2006/relationships/hyperlink" Target="mailto:general@tauramena-casanare.gov.co" TargetMode="External" /><Relationship Id="rId305" Type="http://schemas.openxmlformats.org/officeDocument/2006/relationships/hyperlink" Target="mailto:general@tauramena-casanare.gov.co" TargetMode="External" /><Relationship Id="rId306" Type="http://schemas.openxmlformats.org/officeDocument/2006/relationships/hyperlink" Target="mailto:general@tauramena-casanare.gov.co" TargetMode="External" /><Relationship Id="rId307" Type="http://schemas.openxmlformats.org/officeDocument/2006/relationships/hyperlink" Target="mailto:infraestructua@tauramena-casanare.gov.co" TargetMode="External" /><Relationship Id="rId308" Type="http://schemas.openxmlformats.org/officeDocument/2006/relationships/hyperlink" Target="mailto:infraestructua@tauramena-casanare.gov.co" TargetMode="External" /><Relationship Id="rId309" Type="http://schemas.openxmlformats.org/officeDocument/2006/relationships/hyperlink" Target="mailto:general@tauramena-casanare.gov.co" TargetMode="External" /><Relationship Id="rId310" Type="http://schemas.openxmlformats.org/officeDocument/2006/relationships/hyperlink" Target="mailto:desarrollosocial@tauramena-casanare.gov.co" TargetMode="External" /><Relationship Id="rId311" Type="http://schemas.openxmlformats.org/officeDocument/2006/relationships/hyperlink" Target="mailto:desarrollosocial@tauramena-casanare.gov.co" TargetMode="External" /><Relationship Id="rId312" Type="http://schemas.openxmlformats.org/officeDocument/2006/relationships/hyperlink" Target="mailto:desarrollosocial@tauramena-casanare.gov.co" TargetMode="External" /><Relationship Id="rId313" Type="http://schemas.openxmlformats.org/officeDocument/2006/relationships/hyperlink" Target="mailto:desarrollosocial@tauramena-casanare.gov.co" TargetMode="External" /><Relationship Id="rId314" Type="http://schemas.openxmlformats.org/officeDocument/2006/relationships/hyperlink" Target="mailto:desarrollosocial@tauramena-casanare.gov.co" TargetMode="External" /><Relationship Id="rId315" Type="http://schemas.openxmlformats.org/officeDocument/2006/relationships/hyperlink" Target="mailto:desarrollosocial@tauramena-casanare.gov.co" TargetMode="External" /><Relationship Id="rId316" Type="http://schemas.openxmlformats.org/officeDocument/2006/relationships/hyperlink" Target="mailto:desarrollosocial@tauramena-casanare.gov.co" TargetMode="External" /><Relationship Id="rId317" Type="http://schemas.openxmlformats.org/officeDocument/2006/relationships/hyperlink" Target="mailto:desarrollosocial@tauramena-casanare.gov.co" TargetMode="External" /><Relationship Id="rId318" Type="http://schemas.openxmlformats.org/officeDocument/2006/relationships/hyperlink" Target="mailto:desarrollosocial@tauramena-casanare.gov.co" TargetMode="External" /><Relationship Id="rId319" Type="http://schemas.openxmlformats.org/officeDocument/2006/relationships/hyperlink" Target="mailto:desarrollosocial@tauramena-casanare.gov.co" TargetMode="External" /><Relationship Id="rId320" Type="http://schemas.openxmlformats.org/officeDocument/2006/relationships/hyperlink" Target="mailto:desarrollosocial@tauramena-casanare.gov.co" TargetMode="External" /><Relationship Id="rId321" Type="http://schemas.openxmlformats.org/officeDocument/2006/relationships/hyperlink" Target="mailto:desarrollosocial@tauramena-casanare.gov.co" TargetMode="External" /><Relationship Id="rId322" Type="http://schemas.openxmlformats.org/officeDocument/2006/relationships/hyperlink" Target="mailto:desarrollosocial@tauramena-casanare.gov.co" TargetMode="External" /><Relationship Id="rId323" Type="http://schemas.openxmlformats.org/officeDocument/2006/relationships/hyperlink" Target="mailto:desarrollosocial@tauramena-casanare.gov.co" TargetMode="External" /><Relationship Id="rId324" Type="http://schemas.openxmlformats.org/officeDocument/2006/relationships/hyperlink" Target="mailto:desarrollosocial@tauramena-casanare.gov.co" TargetMode="External" /><Relationship Id="rId325" Type="http://schemas.openxmlformats.org/officeDocument/2006/relationships/hyperlink" Target="mailto:desarrollosocial@tauramena-casanare.gov.co" TargetMode="External" /><Relationship Id="rId326" Type="http://schemas.openxmlformats.org/officeDocument/2006/relationships/hyperlink" Target="mailto:desarrollosocial@tauramena-casanare.gov.co" TargetMode="External" /><Relationship Id="rId327" Type="http://schemas.openxmlformats.org/officeDocument/2006/relationships/hyperlink" Target="mailto:desarrollosocial@tauramena-casanare.gov.co" TargetMode="External" /><Relationship Id="rId328" Type="http://schemas.openxmlformats.org/officeDocument/2006/relationships/hyperlink" Target="mailto:desarrollosocial@tauramena-casanare.gov.co" TargetMode="External" /><Relationship Id="rId329" Type="http://schemas.openxmlformats.org/officeDocument/2006/relationships/hyperlink" Target="mailto:desarrollosocial@tauramena-casanare.gov.co" TargetMode="External" /><Relationship Id="rId330" Type="http://schemas.openxmlformats.org/officeDocument/2006/relationships/hyperlink" Target="mailto:desarrollosocial@tauramena-casanare.gov.co" TargetMode="External" /><Relationship Id="rId331" Type="http://schemas.openxmlformats.org/officeDocument/2006/relationships/hyperlink" Target="mailto:desarrollosocial@tauramena-casanare.gov.co" TargetMode="External" /><Relationship Id="rId332" Type="http://schemas.openxmlformats.org/officeDocument/2006/relationships/hyperlink" Target="mailto:desarrollosocial@tauramena-casanare.gov.co" TargetMode="External" /><Relationship Id="rId333" Type="http://schemas.openxmlformats.org/officeDocument/2006/relationships/hyperlink" Target="mailto:desarrollosocial@tauramena-casanare.gov.co" TargetMode="External" /><Relationship Id="rId334" Type="http://schemas.openxmlformats.org/officeDocument/2006/relationships/hyperlink" Target="mailto:desarrollosocial@tauramena-casanare.gov.co" TargetMode="External" /><Relationship Id="rId335" Type="http://schemas.openxmlformats.org/officeDocument/2006/relationships/hyperlink" Target="mailto:desarrollosocial@tauramena-casanare.gov.co" TargetMode="External" /><Relationship Id="rId336" Type="http://schemas.openxmlformats.org/officeDocument/2006/relationships/hyperlink" Target="mailto:Desarrollosocial@tauramena-casanare.gov.co" TargetMode="External" /><Relationship Id="rId337" Type="http://schemas.openxmlformats.org/officeDocument/2006/relationships/hyperlink" Target="mailto:desarrollosocial@tauramena-casanare.gov.co" TargetMode="External" /><Relationship Id="rId338" Type="http://schemas.openxmlformats.org/officeDocument/2006/relationships/hyperlink" Target="mailto:infraestructua@tauramena-casanare.gov.co" TargetMode="External" /><Relationship Id="rId339" Type="http://schemas.openxmlformats.org/officeDocument/2006/relationships/hyperlink" Target="mailto:infraestructua@tauramena-casanare.gov.co" TargetMode="External" /><Relationship Id="rId340" Type="http://schemas.openxmlformats.org/officeDocument/2006/relationships/hyperlink" Target="mailto:general@tauramena-casanare.gov.co" TargetMode="External" /><Relationship Id="rId341" Type="http://schemas.openxmlformats.org/officeDocument/2006/relationships/hyperlink" Target="mailto:general@tauramena-casanare.gov.co" TargetMode="External" /><Relationship Id="rId342" Type="http://schemas.openxmlformats.org/officeDocument/2006/relationships/hyperlink" Target="mailto:general@tauramena-casanare.gov.co" TargetMode="External" /><Relationship Id="rId343" Type="http://schemas.openxmlformats.org/officeDocument/2006/relationships/hyperlink" Target="mailto:desarrolloeconomico@tauramena-casanare.gov.co" TargetMode="External" /><Relationship Id="rId344" Type="http://schemas.openxmlformats.org/officeDocument/2006/relationships/hyperlink" Target="mailto:general@tauramena-casanare.gov.co" TargetMode="External" /><Relationship Id="rId345" Type="http://schemas.openxmlformats.org/officeDocument/2006/relationships/hyperlink" Target="mailto:general@tauramena-casanare.gov.co" TargetMode="External" /><Relationship Id="rId346" Type="http://schemas.openxmlformats.org/officeDocument/2006/relationships/hyperlink" Target="mailto:general@tauramena-casanare.gov.co" TargetMode="External" /><Relationship Id="rId347" Type="http://schemas.openxmlformats.org/officeDocument/2006/relationships/hyperlink" Target="mailto:gobierno@tauramena-casanare.gov.co" TargetMode="External" /><Relationship Id="rId348" Type="http://schemas.openxmlformats.org/officeDocument/2006/relationships/hyperlink" Target="mailto:gobierno@tauramena-casanare.gov.co" TargetMode="External" /><Relationship Id="rId349" Type="http://schemas.openxmlformats.org/officeDocument/2006/relationships/hyperlink" Target="mailto:gobierno@tauramena-casanare.gov.co" TargetMode="External" /><Relationship Id="rId350" Type="http://schemas.openxmlformats.org/officeDocument/2006/relationships/hyperlink" Target="mailto:gobierno@tauramena-casanare.gov.co" TargetMode="External" /><Relationship Id="rId351" Type="http://schemas.openxmlformats.org/officeDocument/2006/relationships/hyperlink" Target="mailto:infraestructua@tauramena-casanare.gov.co" TargetMode="External" /><Relationship Id="rId352" Type="http://schemas.openxmlformats.org/officeDocument/2006/relationships/hyperlink" Target="mailto:infraestructua@tauramena-casanare.gov.co" TargetMode="External" /><Relationship Id="rId353" Type="http://schemas.openxmlformats.org/officeDocument/2006/relationships/hyperlink" Target="mailto:infraestructua@tauramena-casanare.gov.co" TargetMode="External" /><Relationship Id="rId354" Type="http://schemas.openxmlformats.org/officeDocument/2006/relationships/hyperlink" Target="mailto:infraestructua@tauramena-casanare.gov.co" TargetMode="External" /><Relationship Id="rId355" Type="http://schemas.openxmlformats.org/officeDocument/2006/relationships/hyperlink" Target="mailto:infraestructua@tauramena-casanare.gov.co" TargetMode="External" /><Relationship Id="rId356" Type="http://schemas.openxmlformats.org/officeDocument/2006/relationships/hyperlink" Target="mailto:infraestructua@tauramena-casanare.gov.co" TargetMode="External" /><Relationship Id="rId357" Type="http://schemas.openxmlformats.org/officeDocument/2006/relationships/hyperlink" Target="mailto:infraestructua@tauramena-casanare.gov.co" TargetMode="External" /><Relationship Id="rId358" Type="http://schemas.openxmlformats.org/officeDocument/2006/relationships/hyperlink" Target="mailto:infraestructua@tauramena-casanare.gov.co" TargetMode="External" /><Relationship Id="rId359" Type="http://schemas.openxmlformats.org/officeDocument/2006/relationships/hyperlink" Target="mailto:desarrollosocial@tauramena-casanare.gov.co" TargetMode="External" /><Relationship Id="rId360" Type="http://schemas.openxmlformats.org/officeDocument/2006/relationships/hyperlink" Target="mailto:desarrollosocial@tauramena-casanare.gov.co" TargetMode="External" /><Relationship Id="rId361" Type="http://schemas.openxmlformats.org/officeDocument/2006/relationships/hyperlink" Target="mailto:desarrollosocial@tauramena-casanare.gov.co" TargetMode="External" /><Relationship Id="rId362" Type="http://schemas.openxmlformats.org/officeDocument/2006/relationships/hyperlink" Target="mailto:desarrollosocial@tauramena-casanare.gov.co" TargetMode="External" /><Relationship Id="rId363" Type="http://schemas.openxmlformats.org/officeDocument/2006/relationships/hyperlink" Target="mailto:infraestructua@tauramena-casanare.gov.co" TargetMode="External" /><Relationship Id="rId364" Type="http://schemas.openxmlformats.org/officeDocument/2006/relationships/hyperlink" Target="mailto:desarrollosocial@tauramena-casanare.gov.co" TargetMode="External" /><Relationship Id="rId365" Type="http://schemas.openxmlformats.org/officeDocument/2006/relationships/hyperlink" Target="mailto:desarrollosocial@tauramena-casanare.gov.co" TargetMode="External" /><Relationship Id="rId366" Type="http://schemas.openxmlformats.org/officeDocument/2006/relationships/hyperlink" Target="mailto:infraestructua@tauramena-casanare.gov.co" TargetMode="External" /><Relationship Id="rId367" Type="http://schemas.openxmlformats.org/officeDocument/2006/relationships/hyperlink" Target="mailto:gobierno@tauramena-casanare.gov.co" TargetMode="External" /><Relationship Id="rId368" Type="http://schemas.openxmlformats.org/officeDocument/2006/relationships/hyperlink" Target="mailto:gobierno@tauramena-casanare.gov.co" TargetMode="External" /><Relationship Id="rId369" Type="http://schemas.openxmlformats.org/officeDocument/2006/relationships/hyperlink" Target="mailto:general@tauramena-casanare.gov.co" TargetMode="External" /><Relationship Id="rId370" Type="http://schemas.openxmlformats.org/officeDocument/2006/relationships/hyperlink" Target="mailto:general@tauramena-casanare.gov.co" TargetMode="External" /><Relationship Id="rId371" Type="http://schemas.openxmlformats.org/officeDocument/2006/relationships/hyperlink" Target="mailto:general@tauramena-casanare.gov.co" TargetMode="External" /><Relationship Id="rId372" Type="http://schemas.openxmlformats.org/officeDocument/2006/relationships/hyperlink" Target="mailto:general@tauramena-casanare.gov.co" TargetMode="External" /><Relationship Id="rId373" Type="http://schemas.openxmlformats.org/officeDocument/2006/relationships/hyperlink" Target="mailto:infraestructua@tauramena-casanare.gov.co" TargetMode="External" /><Relationship Id="rId374" Type="http://schemas.openxmlformats.org/officeDocument/2006/relationships/hyperlink" Target="mailto:gobierno@tauramena-casanare.gov.co" TargetMode="External" /><Relationship Id="rId375" Type="http://schemas.openxmlformats.org/officeDocument/2006/relationships/hyperlink" Target="mailto:gobierno@tauramena-casanare.gov.co" TargetMode="External" /><Relationship Id="rId376" Type="http://schemas.openxmlformats.org/officeDocument/2006/relationships/hyperlink" Target="mailto:gobierno@tauramena-casanare.gov.co" TargetMode="External" /><Relationship Id="rId377" Type="http://schemas.openxmlformats.org/officeDocument/2006/relationships/hyperlink" Target="mailto:gobierno@tauramena-casanare.gov.co" TargetMode="External" /><Relationship Id="rId378" Type="http://schemas.openxmlformats.org/officeDocument/2006/relationships/hyperlink" Target="mailto:general@tauramena-casanare.gov.co" TargetMode="External" /><Relationship Id="rId379" Type="http://schemas.openxmlformats.org/officeDocument/2006/relationships/hyperlink" Target="mailto:general@tauramena-casanare.gov.co" TargetMode="External" /><Relationship Id="rId380" Type="http://schemas.openxmlformats.org/officeDocument/2006/relationships/hyperlink" Target="mailto:general@tauramena-casanare.gov.co" TargetMode="External" /><Relationship Id="rId381" Type="http://schemas.openxmlformats.org/officeDocument/2006/relationships/hyperlink" Target="mailto:general@tauramena-casanare.gov.co" TargetMode="External" /><Relationship Id="rId382" Type="http://schemas.openxmlformats.org/officeDocument/2006/relationships/hyperlink" Target="mailto:general@tauramena-casanare.gov.co" TargetMode="External" /><Relationship Id="rId383" Type="http://schemas.openxmlformats.org/officeDocument/2006/relationships/hyperlink" Target="mailto:general@tauramena-casanare.gov.co" TargetMode="External" /><Relationship Id="rId384" Type="http://schemas.openxmlformats.org/officeDocument/2006/relationships/hyperlink" Target="mailto:general@tauramena-casanare.gov.co" TargetMode="External" /><Relationship Id="rId385" Type="http://schemas.openxmlformats.org/officeDocument/2006/relationships/hyperlink" Target="mailto:general@tauramena-casanare.gov.co" TargetMode="External" /><Relationship Id="rId386" Type="http://schemas.openxmlformats.org/officeDocument/2006/relationships/hyperlink" Target="mailto:infraestructua@tauramena-casanare.gov.co" TargetMode="External" /><Relationship Id="rId387" Type="http://schemas.openxmlformats.org/officeDocument/2006/relationships/hyperlink" Target="mailto:gobierno@tauramena-casanare.gov.co" TargetMode="External" /><Relationship Id="rId388" Type="http://schemas.openxmlformats.org/officeDocument/2006/relationships/hyperlink" Target="mailto:gobierno@tauramena-casanare.gov.co" TargetMode="External" /><Relationship Id="rId389" Type="http://schemas.openxmlformats.org/officeDocument/2006/relationships/hyperlink" Target="mailto:gobierno@tauramena-casanare.gov.co" TargetMode="External" /><Relationship Id="rId390" Type="http://schemas.openxmlformats.org/officeDocument/2006/relationships/hyperlink" Target="mailto:infraestructua@tauramena-casanare.gov.co" TargetMode="External" /><Relationship Id="rId391" Type="http://schemas.openxmlformats.org/officeDocument/2006/relationships/hyperlink" Target="mailto:infraestructua@tauramena-casanare.gov.co" TargetMode="External" /><Relationship Id="rId392" Type="http://schemas.openxmlformats.org/officeDocument/2006/relationships/hyperlink" Target="mailto:infraestructua@tauramena-casanare.gov.co" TargetMode="External" /><Relationship Id="rId393" Type="http://schemas.openxmlformats.org/officeDocument/2006/relationships/hyperlink" Target="mailto:desarrollosocial@tauramena-casanare.gov.co" TargetMode="External" /><Relationship Id="rId394" Type="http://schemas.openxmlformats.org/officeDocument/2006/relationships/hyperlink" Target="mailto:desarrollosocial@tauramena-casanare.gov.co" TargetMode="External" /><Relationship Id="rId395" Type="http://schemas.openxmlformats.org/officeDocument/2006/relationships/hyperlink" Target="mailto:desarrollosocial@tauramena-casanare.gov.co" TargetMode="External" /><Relationship Id="rId396" Type="http://schemas.openxmlformats.org/officeDocument/2006/relationships/hyperlink" Target="mailto:desarrollosocial@tauramena-casanare.gov.co" TargetMode="External" /><Relationship Id="rId397" Type="http://schemas.openxmlformats.org/officeDocument/2006/relationships/hyperlink" Target="mailto:desarrollosocial@tauramena-casanare.gov.co" TargetMode="External" /><Relationship Id="rId398" Type="http://schemas.openxmlformats.org/officeDocument/2006/relationships/hyperlink" Target="mailto:desarrollosocial@tauramena-casanare.gov.co" TargetMode="External" /><Relationship Id="rId399" Type="http://schemas.openxmlformats.org/officeDocument/2006/relationships/hyperlink" Target="mailto:general@tauramena-casanare.gov.co" TargetMode="External" /><Relationship Id="rId400" Type="http://schemas.openxmlformats.org/officeDocument/2006/relationships/hyperlink" Target="mailto:general@tauramena-casanare.gov.co" TargetMode="External" /><Relationship Id="rId401" Type="http://schemas.openxmlformats.org/officeDocument/2006/relationships/hyperlink" Target="mailto:general@tauramena-casanare.gov.co" TargetMode="External" /><Relationship Id="rId402" Type="http://schemas.openxmlformats.org/officeDocument/2006/relationships/hyperlink" Target="mailto:general@tauramena-casanare.gov.co" TargetMode="External" /><Relationship Id="rId403" Type="http://schemas.openxmlformats.org/officeDocument/2006/relationships/hyperlink" Target="mailto:infraestructua@tauramena-casanare.gov.co" TargetMode="External" /><Relationship Id="rId404" Type="http://schemas.openxmlformats.org/officeDocument/2006/relationships/hyperlink" Target="mailto:infraestructua@tauramena-casanare.gov.co" TargetMode="External" /><Relationship Id="rId405" Type="http://schemas.openxmlformats.org/officeDocument/2006/relationships/hyperlink" Target="mailto:infraestructua@tauramena-casanare.gov.co" TargetMode="External" /><Relationship Id="rId406" Type="http://schemas.openxmlformats.org/officeDocument/2006/relationships/hyperlink" Target="mailto:infraestructua@tauramena-casanare.gov.co" TargetMode="External" /><Relationship Id="rId407" Type="http://schemas.openxmlformats.org/officeDocument/2006/relationships/hyperlink" Target="mailto:infraestructua@tauramena-casanare.gov.co" TargetMode="External" /><Relationship Id="rId408" Type="http://schemas.openxmlformats.org/officeDocument/2006/relationships/hyperlink" Target="mailto:infraestructua@tauramena-casanare.gov.co" TargetMode="External" /><Relationship Id="rId409" Type="http://schemas.openxmlformats.org/officeDocument/2006/relationships/hyperlink" Target="mailto:infraestructua@tauramena-casanare.gov.co" TargetMode="External" /><Relationship Id="rId410" Type="http://schemas.openxmlformats.org/officeDocument/2006/relationships/hyperlink" Target="mailto:infraestructua@tauramena-casanare.gov.co" TargetMode="External" /><Relationship Id="rId411" Type="http://schemas.openxmlformats.org/officeDocument/2006/relationships/hyperlink" Target="mailto:infraestructua@tauramena-casanare.gov.co" TargetMode="External" /><Relationship Id="rId412" Type="http://schemas.openxmlformats.org/officeDocument/2006/relationships/hyperlink" Target="mailto:desarrollosocial@tauramena-casanare.gov.co" TargetMode="External" /><Relationship Id="rId413" Type="http://schemas.openxmlformats.org/officeDocument/2006/relationships/hyperlink" Target="mailto:desarrollosocial@tauramena-casanare.gov.co" TargetMode="External" /><Relationship Id="rId414" Type="http://schemas.openxmlformats.org/officeDocument/2006/relationships/hyperlink" Target="mailto:desarrollosocial@tauramena-casanare.gov.co" TargetMode="External" /><Relationship Id="rId415" Type="http://schemas.openxmlformats.org/officeDocument/2006/relationships/hyperlink" Target="mailto:desarrollosocial@tauramena-casanare.gov.co" TargetMode="External" /><Relationship Id="rId416" Type="http://schemas.openxmlformats.org/officeDocument/2006/relationships/hyperlink" Target="mailto:desarrollosocial@tauramena-casanare.gov.co" TargetMode="External" /><Relationship Id="rId417" Type="http://schemas.openxmlformats.org/officeDocument/2006/relationships/hyperlink" Target="mailto:desarrollosocial@tauramena-casanare.gov.co" TargetMode="External" /><Relationship Id="rId418" Type="http://schemas.openxmlformats.org/officeDocument/2006/relationships/hyperlink" Target="mailto:desarrollosocial@tauramena-casanare.gov.co" TargetMode="External" /><Relationship Id="rId419" Type="http://schemas.openxmlformats.org/officeDocument/2006/relationships/hyperlink" Target="mailto:desarrollosocial@tauramena-casanare.gov.co" TargetMode="External" /><Relationship Id="rId420" Type="http://schemas.openxmlformats.org/officeDocument/2006/relationships/hyperlink" Target="mailto:desarrollosocial@tauramena-casanare.gov.co" TargetMode="External" /><Relationship Id="rId421" Type="http://schemas.openxmlformats.org/officeDocument/2006/relationships/hyperlink" Target="mailto:desarrollosocial@tauramena-casanare.gov.co" TargetMode="External" /><Relationship Id="rId422" Type="http://schemas.openxmlformats.org/officeDocument/2006/relationships/hyperlink" Target="mailto:gobierno@tauramena-casanare.gov.co" TargetMode="External" /><Relationship Id="rId423" Type="http://schemas.openxmlformats.org/officeDocument/2006/relationships/hyperlink" Target="mailto:gobierno@tauramena-casanare.gov.co" TargetMode="External" /><Relationship Id="rId424" Type="http://schemas.openxmlformats.org/officeDocument/2006/relationships/hyperlink" Target="mailto:gobierno@tauramena-casanare.gov.co" TargetMode="External" /><Relationship Id="rId425" Type="http://schemas.openxmlformats.org/officeDocument/2006/relationships/hyperlink" Target="mailto:gobierno@tauramena-casanare.gov.co" TargetMode="External" /><Relationship Id="rId426" Type="http://schemas.openxmlformats.org/officeDocument/2006/relationships/hyperlink" Target="mailto:desarrolloeconomico@tauramena-casanare.gov.co" TargetMode="External" /><Relationship Id="rId427" Type="http://schemas.openxmlformats.org/officeDocument/2006/relationships/hyperlink" Target="mailto:desarrolloeconomico@tauramena-casanare.gov.co" TargetMode="External" /><Relationship Id="rId428" Type="http://schemas.openxmlformats.org/officeDocument/2006/relationships/hyperlink" Target="mailto:general@tauramena-casanare.gov.co" TargetMode="External" /><Relationship Id="rId429" Type="http://schemas.openxmlformats.org/officeDocument/2006/relationships/hyperlink" Target="mailto:general@tauramena-casanare.gov.co" TargetMode="External" /><Relationship Id="rId430" Type="http://schemas.openxmlformats.org/officeDocument/2006/relationships/hyperlink" Target="mailto:general@tauramena-casanare.gov.co" TargetMode="External" /><Relationship Id="rId431" Type="http://schemas.openxmlformats.org/officeDocument/2006/relationships/hyperlink" Target="mailto:infraestructua@tauramena-casanare.gov.co" TargetMode="External" /><Relationship Id="rId432" Type="http://schemas.openxmlformats.org/officeDocument/2006/relationships/hyperlink" Target="mailto:infraestructua@tauramena-casanare.gov.co" TargetMode="External" /><Relationship Id="rId433" Type="http://schemas.openxmlformats.org/officeDocument/2006/relationships/hyperlink" Target="mailto:infraestructua@tauramena-casanare.gov.co" TargetMode="External" /><Relationship Id="rId434" Type="http://schemas.openxmlformats.org/officeDocument/2006/relationships/hyperlink" Target="mailto:general@tauramena-casanare.gov.co" TargetMode="External" /><Relationship Id="rId435" Type="http://schemas.openxmlformats.org/officeDocument/2006/relationships/hyperlink" Target="mailto:desarrolloeconomico@tauramena-casanare.gov.co" TargetMode="External" /><Relationship Id="rId436" Type="http://schemas.openxmlformats.org/officeDocument/2006/relationships/hyperlink" Target="mailto:gobierno@tauramena-casanare.gov.co" TargetMode="External" /><Relationship Id="rId437" Type="http://schemas.openxmlformats.org/officeDocument/2006/relationships/hyperlink" Target="mailto:gobierno@tauramena-casanare.gov.co" TargetMode="External" /><Relationship Id="rId438" Type="http://schemas.openxmlformats.org/officeDocument/2006/relationships/hyperlink" Target="mailto:gobierno@tauramena-casanare.gov.co" TargetMode="External" /><Relationship Id="rId439" Type="http://schemas.openxmlformats.org/officeDocument/2006/relationships/hyperlink" Target="mailto:gobierno@tauramena-casanare.gov.co" TargetMode="External" /><Relationship Id="rId440" Type="http://schemas.openxmlformats.org/officeDocument/2006/relationships/hyperlink" Target="mailto:gobierno@tauramena-casanare.gov.co" TargetMode="External" /><Relationship Id="rId441" Type="http://schemas.openxmlformats.org/officeDocument/2006/relationships/hyperlink" Target="mailto:desarrollosocial@tauramena-casanare.gov.co" TargetMode="External" /><Relationship Id="rId442" Type="http://schemas.openxmlformats.org/officeDocument/2006/relationships/hyperlink" Target="mailto:desarrollosocial@tauramena-casanare.gov.co" TargetMode="External" /><Relationship Id="rId443" Type="http://schemas.openxmlformats.org/officeDocument/2006/relationships/hyperlink" Target="mailto:desarrollosocial@tauramena-casanare.gov.co" TargetMode="External" /><Relationship Id="rId444" Type="http://schemas.openxmlformats.org/officeDocument/2006/relationships/hyperlink" Target="mailto:desarrollosocial@tauramena-casanare.gov.co" TargetMode="External" /><Relationship Id="rId445" Type="http://schemas.openxmlformats.org/officeDocument/2006/relationships/hyperlink" Target="mailto:desarrollosocial@tauramena-casanare.gov.co" TargetMode="External" /><Relationship Id="rId446" Type="http://schemas.openxmlformats.org/officeDocument/2006/relationships/hyperlink" Target="mailto:desarrollosocial@tauramena-casanare.gov.co" TargetMode="External" /><Relationship Id="rId447" Type="http://schemas.openxmlformats.org/officeDocument/2006/relationships/hyperlink" Target="mailto:desarrollosocial@tauramena-casanare.gov.co" TargetMode="External" /><Relationship Id="rId448" Type="http://schemas.openxmlformats.org/officeDocument/2006/relationships/hyperlink" Target="mailto:desarrollosocial@tauramena-casanare.gov.co" TargetMode="External" /><Relationship Id="rId449" Type="http://schemas.openxmlformats.org/officeDocument/2006/relationships/hyperlink" Target="mailto:desarrollosocial@tauramena-casanare.gov.co" TargetMode="External" /><Relationship Id="rId450" Type="http://schemas.openxmlformats.org/officeDocument/2006/relationships/hyperlink" Target="mailto:desarrollosocial@tauramena-casanare.gov.co" TargetMode="External" /><Relationship Id="rId451" Type="http://schemas.openxmlformats.org/officeDocument/2006/relationships/hyperlink" Target="mailto:desarrollosocial@tauramena-casanare.gov.co" TargetMode="External" /><Relationship Id="rId452" Type="http://schemas.openxmlformats.org/officeDocument/2006/relationships/hyperlink" Target="mailto:infraestructua@tauramena-casanare.gov.co" TargetMode="External" /><Relationship Id="rId453" Type="http://schemas.openxmlformats.org/officeDocument/2006/relationships/hyperlink" Target="mailto:infraestructua@tauramena-casanare.gov.co" TargetMode="External" /><Relationship Id="rId454" Type="http://schemas.openxmlformats.org/officeDocument/2006/relationships/hyperlink" Target="mailto:infraestructua@tauramena-casanare.gov.co" TargetMode="External" /><Relationship Id="rId455" Type="http://schemas.openxmlformats.org/officeDocument/2006/relationships/hyperlink" Target="mailto:infraestructua@tauramena-casanare.gov.co" TargetMode="External" /><Relationship Id="rId456" Type="http://schemas.openxmlformats.org/officeDocument/2006/relationships/hyperlink" Target="mailto:gobierno@tauramena-casanare.gov.co" TargetMode="External" /><Relationship Id="rId457" Type="http://schemas.openxmlformats.org/officeDocument/2006/relationships/hyperlink" Target="mailto:gobierno@tauramena-casanare.gov.co" TargetMode="External" /><Relationship Id="rId458" Type="http://schemas.openxmlformats.org/officeDocument/2006/relationships/hyperlink" Target="mailto:gobierno@tauramena-casanare.gov.co" TargetMode="External" /><Relationship Id="rId459" Type="http://schemas.openxmlformats.org/officeDocument/2006/relationships/hyperlink" Target="mailto:desarrolloeconomico@tauramena-casanare.gov.co" TargetMode="External" /><Relationship Id="rId460" Type="http://schemas.openxmlformats.org/officeDocument/2006/relationships/hyperlink" Target="mailto:general@tauramena-casanare.gov.co" TargetMode="External" /><Relationship Id="rId461" Type="http://schemas.openxmlformats.org/officeDocument/2006/relationships/hyperlink" Target="mailto:general@tauramena-casanare.gov.co" TargetMode="External" /><Relationship Id="rId462" Type="http://schemas.openxmlformats.org/officeDocument/2006/relationships/hyperlink" Target="mailto:desarrollosocial@tauramena-casanare.gov.co" TargetMode="External" /><Relationship Id="rId463" Type="http://schemas.openxmlformats.org/officeDocument/2006/relationships/hyperlink" Target="mailto:desarrollosocial@tauramena-casanare.gov.co" TargetMode="External" /><Relationship Id="rId464" Type="http://schemas.openxmlformats.org/officeDocument/2006/relationships/hyperlink" Target="mailto:desarrollosocial@tauramena-casanare.gov.co" TargetMode="External" /><Relationship Id="rId465" Type="http://schemas.openxmlformats.org/officeDocument/2006/relationships/comments" Target="../comments1.xml" /><Relationship Id="rId466" Type="http://schemas.openxmlformats.org/officeDocument/2006/relationships/vmlDrawing" Target="../drawings/vmlDrawing1.vml" /><Relationship Id="rId467" Type="http://schemas.openxmlformats.org/officeDocument/2006/relationships/drawing" Target="../drawings/drawing1.xml" /><Relationship Id="rId46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raestructua@tauramena-casanare.gov.co" TargetMode="External" /><Relationship Id="rId2" Type="http://schemas.openxmlformats.org/officeDocument/2006/relationships/hyperlink" Target="mailto:infraestructua@tauramena-casanare.gov.co"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653"/>
  <sheetViews>
    <sheetView tabSelected="1" zoomScale="60" zoomScaleNormal="60" zoomScalePageLayoutView="50" workbookViewId="0" topLeftCell="A1">
      <selection activeCell="H643" sqref="H643:I643"/>
    </sheetView>
  </sheetViews>
  <sheetFormatPr defaultColWidth="11.421875" defaultRowHeight="15"/>
  <cols>
    <col min="1" max="1" width="15.140625" style="18" customWidth="1"/>
    <col min="2" max="2" width="29.421875" style="18" customWidth="1"/>
    <col min="3" max="4" width="9.421875" style="0" customWidth="1"/>
    <col min="5" max="5" width="8.140625" style="0" customWidth="1"/>
    <col min="6" max="6" width="8.8515625" style="0" customWidth="1"/>
    <col min="7" max="7" width="9.7109375" style="0" customWidth="1"/>
    <col min="8" max="8" width="13.57421875" style="0" customWidth="1"/>
    <col min="9" max="9" width="21.140625" style="0" customWidth="1"/>
    <col min="10" max="10" width="21.57421875" style="3" customWidth="1"/>
    <col min="11" max="11" width="23.00390625" style="3" customWidth="1"/>
    <col min="12" max="12" width="5.140625" style="0" customWidth="1"/>
    <col min="13" max="13" width="5.7109375" style="0" customWidth="1"/>
    <col min="14" max="14" width="6.7109375" style="0" customWidth="1"/>
    <col min="15" max="15" width="7.00390625" style="0" customWidth="1"/>
    <col min="16" max="16" width="7.140625" style="0" customWidth="1"/>
    <col min="17" max="17" width="14.28125" style="0" customWidth="1"/>
    <col min="18" max="18" width="15.57421875" style="0" customWidth="1"/>
    <col min="19" max="19" width="30.8515625" style="0" customWidth="1"/>
    <col min="20" max="20" width="16.8515625" style="0" customWidth="1"/>
    <col min="22" max="22" width="23.140625" style="0" customWidth="1"/>
    <col min="23" max="23" width="20.28125" style="2" customWidth="1"/>
    <col min="24" max="24" width="23.140625" style="0" customWidth="1"/>
  </cols>
  <sheetData>
    <row r="1" spans="1:24" ht="45.75" customHeight="1">
      <c r="A1" s="636" t="s">
        <v>539</v>
      </c>
      <c r="B1" s="636"/>
      <c r="C1" s="636"/>
      <c r="D1" s="636"/>
      <c r="E1" s="636"/>
      <c r="F1" s="636"/>
      <c r="G1" s="636"/>
      <c r="H1" s="636"/>
      <c r="I1" s="636"/>
      <c r="J1" s="636"/>
      <c r="K1" s="636"/>
      <c r="L1" s="636"/>
      <c r="M1" s="636"/>
      <c r="N1" s="636"/>
      <c r="O1" s="636"/>
      <c r="P1" s="636"/>
      <c r="Q1" s="636"/>
      <c r="R1" s="636"/>
      <c r="S1" s="636"/>
      <c r="T1" s="636"/>
      <c r="U1" s="636"/>
      <c r="V1" s="636"/>
      <c r="W1" s="636"/>
      <c r="X1" s="4"/>
    </row>
    <row r="2" spans="1:24" ht="18.75">
      <c r="A2" s="643"/>
      <c r="B2" s="637" t="s">
        <v>532</v>
      </c>
      <c r="C2" s="637"/>
      <c r="D2" s="637"/>
      <c r="E2" s="637"/>
      <c r="F2" s="637"/>
      <c r="G2" s="637"/>
      <c r="H2" s="637"/>
      <c r="I2" s="637"/>
      <c r="J2" s="637"/>
      <c r="K2" s="637" t="s">
        <v>22</v>
      </c>
      <c r="L2" s="637"/>
      <c r="M2" s="637"/>
      <c r="N2" s="637"/>
      <c r="O2" s="637"/>
      <c r="P2" s="637"/>
      <c r="Q2" s="637"/>
      <c r="R2" s="637"/>
      <c r="S2" s="637"/>
      <c r="T2" s="637"/>
      <c r="U2" s="637"/>
      <c r="V2" s="637"/>
      <c r="W2" s="637"/>
      <c r="X2" s="4"/>
    </row>
    <row r="3" spans="1:24" ht="18.75">
      <c r="A3" s="643"/>
      <c r="B3" s="637" t="s">
        <v>533</v>
      </c>
      <c r="C3" s="637"/>
      <c r="D3" s="637"/>
      <c r="E3" s="637"/>
      <c r="F3" s="637"/>
      <c r="G3" s="637"/>
      <c r="H3" s="637"/>
      <c r="I3" s="637"/>
      <c r="J3" s="637"/>
      <c r="K3" s="637" t="s">
        <v>525</v>
      </c>
      <c r="L3" s="637"/>
      <c r="M3" s="637"/>
      <c r="N3" s="637"/>
      <c r="O3" s="637"/>
      <c r="P3" s="637"/>
      <c r="Q3" s="637"/>
      <c r="R3" s="637"/>
      <c r="S3" s="637"/>
      <c r="T3" s="637"/>
      <c r="U3" s="637"/>
      <c r="V3" s="637"/>
      <c r="W3" s="637"/>
      <c r="X3" s="4"/>
    </row>
    <row r="4" spans="1:24" ht="18.75">
      <c r="A4" s="643"/>
      <c r="B4" s="637" t="s">
        <v>534</v>
      </c>
      <c r="C4" s="637"/>
      <c r="D4" s="637"/>
      <c r="E4" s="637"/>
      <c r="F4" s="637"/>
      <c r="G4" s="637"/>
      <c r="H4" s="637"/>
      <c r="I4" s="637"/>
      <c r="J4" s="637"/>
      <c r="K4" s="637" t="s">
        <v>535</v>
      </c>
      <c r="L4" s="637"/>
      <c r="M4" s="637"/>
      <c r="N4" s="637"/>
      <c r="O4" s="637"/>
      <c r="P4" s="637"/>
      <c r="Q4" s="637"/>
      <c r="R4" s="637"/>
      <c r="S4" s="637"/>
      <c r="T4" s="637"/>
      <c r="U4" s="637"/>
      <c r="V4" s="637"/>
      <c r="W4" s="637"/>
      <c r="X4" s="4"/>
    </row>
    <row r="5" spans="1:24" ht="18.75">
      <c r="A5" s="643"/>
      <c r="B5" s="637" t="s">
        <v>536</v>
      </c>
      <c r="C5" s="637"/>
      <c r="D5" s="637"/>
      <c r="E5" s="637"/>
      <c r="F5" s="637"/>
      <c r="G5" s="637"/>
      <c r="H5" s="637"/>
      <c r="I5" s="637"/>
      <c r="J5" s="637"/>
      <c r="K5" s="645" t="s">
        <v>537</v>
      </c>
      <c r="L5" s="637"/>
      <c r="M5" s="637"/>
      <c r="N5" s="637"/>
      <c r="O5" s="637"/>
      <c r="P5" s="637"/>
      <c r="Q5" s="637"/>
      <c r="R5" s="637"/>
      <c r="S5" s="637"/>
      <c r="T5" s="637"/>
      <c r="U5" s="637"/>
      <c r="V5" s="637"/>
      <c r="W5" s="637"/>
      <c r="X5" s="4"/>
    </row>
    <row r="6" spans="1:24" ht="18.75">
      <c r="A6" s="643"/>
      <c r="B6" s="637" t="s">
        <v>526</v>
      </c>
      <c r="C6" s="637"/>
      <c r="D6" s="637"/>
      <c r="E6" s="637"/>
      <c r="F6" s="637"/>
      <c r="G6" s="637"/>
      <c r="H6" s="637"/>
      <c r="I6" s="637"/>
      <c r="J6" s="637"/>
      <c r="K6" s="637"/>
      <c r="L6" s="637"/>
      <c r="M6" s="637"/>
      <c r="N6" s="637"/>
      <c r="O6" s="637"/>
      <c r="P6" s="637"/>
      <c r="Q6" s="637"/>
      <c r="R6" s="637"/>
      <c r="S6" s="637"/>
      <c r="T6" s="637"/>
      <c r="U6" s="637"/>
      <c r="V6" s="637"/>
      <c r="W6" s="637"/>
      <c r="X6" s="4"/>
    </row>
    <row r="7" spans="1:24" ht="96" customHeight="1">
      <c r="A7" s="8"/>
      <c r="B7" s="637" t="s">
        <v>527</v>
      </c>
      <c r="C7" s="637"/>
      <c r="D7" s="637"/>
      <c r="E7" s="637"/>
      <c r="F7" s="637"/>
      <c r="G7" s="637"/>
      <c r="H7" s="637"/>
      <c r="I7" s="637"/>
      <c r="J7" s="637"/>
      <c r="K7" s="646" t="s">
        <v>538</v>
      </c>
      <c r="L7" s="637"/>
      <c r="M7" s="637"/>
      <c r="N7" s="637"/>
      <c r="O7" s="637"/>
      <c r="P7" s="637"/>
      <c r="Q7" s="637"/>
      <c r="R7" s="637"/>
      <c r="S7" s="637"/>
      <c r="T7" s="637"/>
      <c r="U7" s="637"/>
      <c r="V7" s="637"/>
      <c r="W7" s="637"/>
      <c r="X7" s="5"/>
    </row>
    <row r="8" spans="1:24" ht="18.75">
      <c r="A8" s="643"/>
      <c r="B8" s="637" t="s">
        <v>530</v>
      </c>
      <c r="C8" s="637"/>
      <c r="D8" s="637"/>
      <c r="E8" s="637"/>
      <c r="F8" s="637"/>
      <c r="G8" s="637"/>
      <c r="H8" s="637"/>
      <c r="I8" s="637"/>
      <c r="J8" s="637"/>
      <c r="K8" s="638">
        <v>56346185609.24</v>
      </c>
      <c r="L8" s="638"/>
      <c r="M8" s="638"/>
      <c r="N8" s="639"/>
      <c r="O8" s="639"/>
      <c r="P8" s="639"/>
      <c r="Q8" s="639"/>
      <c r="R8" s="639"/>
      <c r="S8" s="639"/>
      <c r="T8" s="639"/>
      <c r="U8" s="639"/>
      <c r="V8" s="639"/>
      <c r="W8" s="639"/>
      <c r="X8" s="4"/>
    </row>
    <row r="9" spans="1:24" ht="18.75">
      <c r="A9" s="643"/>
      <c r="B9" s="637" t="s">
        <v>528</v>
      </c>
      <c r="C9" s="637"/>
      <c r="D9" s="637"/>
      <c r="E9" s="637"/>
      <c r="F9" s="637"/>
      <c r="G9" s="637"/>
      <c r="H9" s="637"/>
      <c r="I9" s="637"/>
      <c r="J9" s="637"/>
      <c r="K9" s="639">
        <v>165060000</v>
      </c>
      <c r="L9" s="639"/>
      <c r="M9" s="639"/>
      <c r="N9" s="637"/>
      <c r="O9" s="637"/>
      <c r="P9" s="637"/>
      <c r="Q9" s="637"/>
      <c r="R9" s="637"/>
      <c r="S9" s="637"/>
      <c r="T9" s="637"/>
      <c r="U9" s="637"/>
      <c r="V9" s="637"/>
      <c r="W9" s="637"/>
      <c r="X9" s="4"/>
    </row>
    <row r="10" spans="1:24" ht="18.75">
      <c r="A10" s="643"/>
      <c r="B10" s="637" t="s">
        <v>529</v>
      </c>
      <c r="C10" s="637"/>
      <c r="D10" s="637"/>
      <c r="E10" s="637"/>
      <c r="F10" s="637"/>
      <c r="G10" s="637"/>
      <c r="H10" s="637"/>
      <c r="I10" s="637"/>
      <c r="J10" s="637"/>
      <c r="K10" s="639">
        <v>26500000</v>
      </c>
      <c r="L10" s="639"/>
      <c r="M10" s="639"/>
      <c r="N10" s="637"/>
      <c r="O10" s="637"/>
      <c r="P10" s="637"/>
      <c r="Q10" s="637"/>
      <c r="R10" s="637"/>
      <c r="S10" s="637"/>
      <c r="T10" s="637"/>
      <c r="U10" s="637"/>
      <c r="V10" s="637"/>
      <c r="W10" s="637"/>
      <c r="X10" s="4"/>
    </row>
    <row r="11" spans="1:24" ht="19.5" thickBot="1">
      <c r="A11" s="644"/>
      <c r="B11" s="637" t="s">
        <v>531</v>
      </c>
      <c r="C11" s="637"/>
      <c r="D11" s="637"/>
      <c r="E11" s="637"/>
      <c r="F11" s="637"/>
      <c r="G11" s="637"/>
      <c r="H11" s="637"/>
      <c r="I11" s="637"/>
      <c r="J11" s="637"/>
      <c r="K11" s="640">
        <v>41628</v>
      </c>
      <c r="L11" s="637"/>
      <c r="M11" s="637"/>
      <c r="N11" s="637" t="s">
        <v>1003</v>
      </c>
      <c r="O11" s="637"/>
      <c r="P11" s="637"/>
      <c r="Q11" s="637"/>
      <c r="R11" s="637"/>
      <c r="S11" s="637"/>
      <c r="T11" s="637"/>
      <c r="U11" s="637"/>
      <c r="V11" s="637"/>
      <c r="W11" s="637"/>
      <c r="X11" s="4"/>
    </row>
    <row r="12" spans="1:24" ht="98.25" customHeight="1">
      <c r="A12" s="684" t="s">
        <v>207</v>
      </c>
      <c r="B12" s="650" t="s">
        <v>19</v>
      </c>
      <c r="C12" s="649" t="s">
        <v>0</v>
      </c>
      <c r="D12" s="649"/>
      <c r="E12" s="652" t="s">
        <v>24</v>
      </c>
      <c r="F12" s="652" t="s">
        <v>3</v>
      </c>
      <c r="G12" s="654" t="s">
        <v>4</v>
      </c>
      <c r="H12" s="659" t="s">
        <v>11</v>
      </c>
      <c r="I12" s="660"/>
      <c r="J12" s="656" t="s">
        <v>20</v>
      </c>
      <c r="K12" s="656" t="s">
        <v>21</v>
      </c>
      <c r="L12" s="649" t="s">
        <v>5</v>
      </c>
      <c r="M12" s="649"/>
      <c r="N12" s="649" t="s">
        <v>10</v>
      </c>
      <c r="O12" s="649"/>
      <c r="P12" s="649"/>
      <c r="Q12" s="649" t="s">
        <v>12</v>
      </c>
      <c r="R12" s="649" t="s">
        <v>13</v>
      </c>
      <c r="S12" s="649" t="s">
        <v>25</v>
      </c>
      <c r="T12" s="649"/>
      <c r="U12" s="649"/>
      <c r="V12" s="649"/>
      <c r="W12" s="647" t="s">
        <v>18</v>
      </c>
      <c r="X12" s="4"/>
    </row>
    <row r="13" spans="1:24" ht="57.75" customHeight="1" thickBot="1">
      <c r="A13" s="685"/>
      <c r="B13" s="651"/>
      <c r="C13" s="23" t="s">
        <v>1</v>
      </c>
      <c r="D13" s="35" t="s">
        <v>2</v>
      </c>
      <c r="E13" s="653"/>
      <c r="F13" s="653"/>
      <c r="G13" s="655"/>
      <c r="H13" s="661"/>
      <c r="I13" s="662"/>
      <c r="J13" s="657"/>
      <c r="K13" s="657"/>
      <c r="L13" s="35" t="s">
        <v>6</v>
      </c>
      <c r="M13" s="35" t="s">
        <v>7</v>
      </c>
      <c r="N13" s="35" t="s">
        <v>8</v>
      </c>
      <c r="O13" s="35" t="s">
        <v>23</v>
      </c>
      <c r="P13" s="35" t="s">
        <v>9</v>
      </c>
      <c r="Q13" s="658"/>
      <c r="R13" s="658"/>
      <c r="S13" s="35" t="s">
        <v>14</v>
      </c>
      <c r="T13" s="35" t="s">
        <v>17</v>
      </c>
      <c r="U13" s="35" t="s">
        <v>15</v>
      </c>
      <c r="V13" s="35" t="s">
        <v>16</v>
      </c>
      <c r="W13" s="648"/>
      <c r="X13" s="4"/>
    </row>
    <row r="14" spans="1:24" ht="57.75" customHeight="1">
      <c r="A14" s="689">
        <v>81101701</v>
      </c>
      <c r="B14" s="691" t="s">
        <v>44</v>
      </c>
      <c r="C14" s="575">
        <v>2</v>
      </c>
      <c r="D14" s="575" t="s">
        <v>26</v>
      </c>
      <c r="E14" s="575">
        <v>2</v>
      </c>
      <c r="F14" s="575">
        <v>4</v>
      </c>
      <c r="G14" s="575" t="s">
        <v>39</v>
      </c>
      <c r="H14" s="486" t="s">
        <v>576</v>
      </c>
      <c r="I14" s="486"/>
      <c r="J14" s="66">
        <v>45000000</v>
      </c>
      <c r="K14" s="66">
        <v>20200000</v>
      </c>
      <c r="L14" s="627"/>
      <c r="M14" s="627" t="s">
        <v>30</v>
      </c>
      <c r="N14" s="627"/>
      <c r="O14" s="627"/>
      <c r="P14" s="627" t="s">
        <v>30</v>
      </c>
      <c r="Q14" s="628">
        <v>41306</v>
      </c>
      <c r="R14" s="628">
        <v>41485</v>
      </c>
      <c r="S14" s="627" t="s">
        <v>31</v>
      </c>
      <c r="T14" s="627" t="s">
        <v>32</v>
      </c>
      <c r="U14" s="627">
        <v>3144421516</v>
      </c>
      <c r="V14" s="627" t="s">
        <v>33</v>
      </c>
      <c r="W14" s="627"/>
      <c r="X14" s="6" t="s">
        <v>208</v>
      </c>
    </row>
    <row r="15" spans="1:24" ht="45" customHeight="1">
      <c r="A15" s="690"/>
      <c r="B15" s="692"/>
      <c r="C15" s="576"/>
      <c r="D15" s="576"/>
      <c r="E15" s="576"/>
      <c r="F15" s="576"/>
      <c r="G15" s="576"/>
      <c r="H15" s="525" t="s">
        <v>505</v>
      </c>
      <c r="I15" s="525"/>
      <c r="J15" s="66">
        <v>80000000</v>
      </c>
      <c r="K15" s="66">
        <v>80000000</v>
      </c>
      <c r="L15" s="576"/>
      <c r="M15" s="576"/>
      <c r="N15" s="576"/>
      <c r="O15" s="576"/>
      <c r="P15" s="576"/>
      <c r="Q15" s="569"/>
      <c r="R15" s="569"/>
      <c r="S15" s="576"/>
      <c r="T15" s="576"/>
      <c r="U15" s="576"/>
      <c r="V15" s="576"/>
      <c r="W15" s="576"/>
      <c r="X15" s="4"/>
    </row>
    <row r="16" spans="1:24" ht="47.25" customHeight="1">
      <c r="A16" s="83" t="s">
        <v>227</v>
      </c>
      <c r="B16" s="84" t="s">
        <v>34</v>
      </c>
      <c r="C16" s="85">
        <v>1</v>
      </c>
      <c r="D16" s="85" t="s">
        <v>26</v>
      </c>
      <c r="E16" s="85">
        <v>5</v>
      </c>
      <c r="F16" s="85">
        <v>7</v>
      </c>
      <c r="G16" s="85" t="s">
        <v>27</v>
      </c>
      <c r="H16" s="521" t="s">
        <v>35</v>
      </c>
      <c r="I16" s="522"/>
      <c r="J16" s="66">
        <v>140000000</v>
      </c>
      <c r="K16" s="66">
        <f>90000000+49090613.18</f>
        <v>139090613.18</v>
      </c>
      <c r="L16" s="85"/>
      <c r="M16" s="86" t="s">
        <v>29</v>
      </c>
      <c r="N16" s="85"/>
      <c r="O16" s="85"/>
      <c r="P16" s="85" t="s">
        <v>30</v>
      </c>
      <c r="Q16" s="72">
        <v>41306</v>
      </c>
      <c r="R16" s="85" t="s">
        <v>228</v>
      </c>
      <c r="S16" s="57" t="s">
        <v>31</v>
      </c>
      <c r="T16" s="70" t="s">
        <v>32</v>
      </c>
      <c r="U16" s="59">
        <v>3144421516</v>
      </c>
      <c r="V16" s="87" t="s">
        <v>33</v>
      </c>
      <c r="W16" s="88"/>
      <c r="X16" s="4"/>
    </row>
    <row r="17" spans="1:24" ht="57" customHeight="1">
      <c r="A17" s="83">
        <v>72111001</v>
      </c>
      <c r="B17" s="84" t="s">
        <v>657</v>
      </c>
      <c r="C17" s="85">
        <v>80</v>
      </c>
      <c r="D17" s="85" t="s">
        <v>26</v>
      </c>
      <c r="E17" s="85">
        <v>9</v>
      </c>
      <c r="F17" s="85">
        <v>4</v>
      </c>
      <c r="G17" s="85" t="s">
        <v>658</v>
      </c>
      <c r="H17" s="519" t="s">
        <v>655</v>
      </c>
      <c r="I17" s="520"/>
      <c r="J17" s="66">
        <v>1070000000</v>
      </c>
      <c r="K17" s="66">
        <v>1070000000</v>
      </c>
      <c r="L17" s="85"/>
      <c r="M17" s="89" t="s">
        <v>30</v>
      </c>
      <c r="N17" s="89"/>
      <c r="O17" s="89"/>
      <c r="P17" s="89" t="s">
        <v>30</v>
      </c>
      <c r="Q17" s="85" t="s">
        <v>656</v>
      </c>
      <c r="R17" s="85"/>
      <c r="S17" s="57" t="s">
        <v>31</v>
      </c>
      <c r="T17" s="70" t="s">
        <v>32</v>
      </c>
      <c r="U17" s="59">
        <v>3144421516</v>
      </c>
      <c r="V17" s="87" t="s">
        <v>33</v>
      </c>
      <c r="W17" s="88"/>
      <c r="X17" s="17"/>
    </row>
    <row r="18" spans="1:24" ht="47.25" customHeight="1">
      <c r="A18" s="83">
        <v>72111006</v>
      </c>
      <c r="B18" s="84" t="s">
        <v>659</v>
      </c>
      <c r="C18" s="85">
        <v>33</v>
      </c>
      <c r="D18" s="85" t="s">
        <v>26</v>
      </c>
      <c r="E18" s="59">
        <v>9</v>
      </c>
      <c r="F18" s="59">
        <v>4</v>
      </c>
      <c r="G18" s="59" t="s">
        <v>658</v>
      </c>
      <c r="H18" s="519" t="s">
        <v>655</v>
      </c>
      <c r="I18" s="520"/>
      <c r="J18" s="66">
        <v>330000000</v>
      </c>
      <c r="K18" s="66">
        <v>330000000</v>
      </c>
      <c r="L18" s="59"/>
      <c r="M18" s="90" t="s">
        <v>30</v>
      </c>
      <c r="N18" s="91"/>
      <c r="O18" s="91"/>
      <c r="P18" s="90" t="s">
        <v>30</v>
      </c>
      <c r="Q18" s="85" t="s">
        <v>656</v>
      </c>
      <c r="R18" s="59"/>
      <c r="S18" s="57" t="s">
        <v>31</v>
      </c>
      <c r="T18" s="70" t="s">
        <v>32</v>
      </c>
      <c r="U18" s="59">
        <v>3144421516</v>
      </c>
      <c r="V18" s="87" t="s">
        <v>33</v>
      </c>
      <c r="W18" s="92"/>
      <c r="X18" s="17"/>
    </row>
    <row r="19" spans="1:24" ht="41.25" customHeight="1">
      <c r="A19" s="93" t="s">
        <v>229</v>
      </c>
      <c r="B19" s="94" t="s">
        <v>36</v>
      </c>
      <c r="C19" s="85">
        <v>2</v>
      </c>
      <c r="D19" s="85" t="s">
        <v>26</v>
      </c>
      <c r="E19" s="85">
        <v>6</v>
      </c>
      <c r="F19" s="85">
        <v>4</v>
      </c>
      <c r="G19" s="85" t="s">
        <v>27</v>
      </c>
      <c r="H19" s="519" t="s">
        <v>28</v>
      </c>
      <c r="I19" s="520"/>
      <c r="J19" s="66">
        <f>777043600-J20</f>
        <v>275043600</v>
      </c>
      <c r="K19" s="66">
        <v>205043600</v>
      </c>
      <c r="L19" s="85"/>
      <c r="M19" s="86" t="s">
        <v>29</v>
      </c>
      <c r="N19" s="85"/>
      <c r="O19" s="85"/>
      <c r="P19" s="85" t="s">
        <v>30</v>
      </c>
      <c r="Q19" s="72">
        <v>41306</v>
      </c>
      <c r="R19" s="95">
        <v>41422</v>
      </c>
      <c r="S19" s="57" t="s">
        <v>31</v>
      </c>
      <c r="T19" s="96" t="s">
        <v>32</v>
      </c>
      <c r="U19" s="59">
        <v>3144421516</v>
      </c>
      <c r="V19" s="87" t="s">
        <v>33</v>
      </c>
      <c r="W19" s="88"/>
      <c r="X19" s="4"/>
    </row>
    <row r="20" spans="1:24" ht="33" customHeight="1">
      <c r="A20" s="93" t="s">
        <v>230</v>
      </c>
      <c r="B20" s="94" t="s">
        <v>37</v>
      </c>
      <c r="C20" s="85">
        <v>1</v>
      </c>
      <c r="D20" s="85" t="s">
        <v>38</v>
      </c>
      <c r="E20" s="85">
        <v>2</v>
      </c>
      <c r="F20" s="85">
        <v>4</v>
      </c>
      <c r="G20" s="85" t="s">
        <v>39</v>
      </c>
      <c r="H20" s="519" t="s">
        <v>28</v>
      </c>
      <c r="I20" s="520"/>
      <c r="J20" s="66">
        <v>502000000</v>
      </c>
      <c r="K20" s="66">
        <v>502000000</v>
      </c>
      <c r="L20" s="85"/>
      <c r="M20" s="86" t="s">
        <v>29</v>
      </c>
      <c r="N20" s="85"/>
      <c r="O20" s="85"/>
      <c r="P20" s="85" t="s">
        <v>30</v>
      </c>
      <c r="Q20" s="72">
        <v>41306</v>
      </c>
      <c r="R20" s="85"/>
      <c r="S20" s="57" t="s">
        <v>31</v>
      </c>
      <c r="T20" s="96" t="s">
        <v>32</v>
      </c>
      <c r="U20" s="59">
        <v>3144421516</v>
      </c>
      <c r="V20" s="87" t="s">
        <v>33</v>
      </c>
      <c r="W20" s="88"/>
      <c r="X20" s="4"/>
    </row>
    <row r="21" spans="1:24" ht="44.25" customHeight="1">
      <c r="A21" s="97" t="s">
        <v>231</v>
      </c>
      <c r="B21" s="98" t="s">
        <v>216</v>
      </c>
      <c r="C21" s="85">
        <v>1</v>
      </c>
      <c r="D21" s="85" t="s">
        <v>38</v>
      </c>
      <c r="E21" s="85">
        <v>9</v>
      </c>
      <c r="F21" s="85">
        <v>3</v>
      </c>
      <c r="G21" s="85" t="s">
        <v>27</v>
      </c>
      <c r="H21" s="519" t="s">
        <v>28</v>
      </c>
      <c r="I21" s="520"/>
      <c r="J21" s="99">
        <v>230000000</v>
      </c>
      <c r="K21" s="99">
        <v>230000000</v>
      </c>
      <c r="L21" s="100"/>
      <c r="M21" s="101" t="s">
        <v>30</v>
      </c>
      <c r="N21" s="102"/>
      <c r="O21" s="103"/>
      <c r="P21" s="101" t="s">
        <v>30</v>
      </c>
      <c r="Q21" s="104" t="s">
        <v>228</v>
      </c>
      <c r="R21" s="104" t="s">
        <v>656</v>
      </c>
      <c r="S21" s="105" t="s">
        <v>31</v>
      </c>
      <c r="T21" s="106" t="s">
        <v>32</v>
      </c>
      <c r="U21" s="107">
        <v>3144421517</v>
      </c>
      <c r="V21" s="108" t="s">
        <v>33</v>
      </c>
      <c r="W21" s="88"/>
      <c r="X21" s="5"/>
    </row>
    <row r="22" spans="1:24" ht="61.5" customHeight="1">
      <c r="A22" s="109">
        <v>93151512</v>
      </c>
      <c r="B22" s="98" t="s">
        <v>450</v>
      </c>
      <c r="C22" s="85">
        <v>1</v>
      </c>
      <c r="D22" s="85" t="s">
        <v>38</v>
      </c>
      <c r="E22" s="85">
        <v>7</v>
      </c>
      <c r="F22" s="85">
        <v>5</v>
      </c>
      <c r="G22" s="85" t="s">
        <v>39</v>
      </c>
      <c r="H22" s="521" t="s">
        <v>399</v>
      </c>
      <c r="I22" s="522"/>
      <c r="J22" s="66" t="s">
        <v>451</v>
      </c>
      <c r="K22" s="66" t="s">
        <v>451</v>
      </c>
      <c r="L22" s="85"/>
      <c r="M22" s="86" t="s">
        <v>29</v>
      </c>
      <c r="N22" s="85"/>
      <c r="O22" s="85"/>
      <c r="P22" s="85" t="s">
        <v>29</v>
      </c>
      <c r="Q22" s="72">
        <v>41446</v>
      </c>
      <c r="R22" s="95"/>
      <c r="S22" s="57" t="s">
        <v>31</v>
      </c>
      <c r="T22" s="96" t="s">
        <v>32</v>
      </c>
      <c r="U22" s="59">
        <v>3144421517</v>
      </c>
      <c r="V22" s="87" t="s">
        <v>33</v>
      </c>
      <c r="W22" s="88"/>
      <c r="X22" s="5"/>
    </row>
    <row r="23" spans="1:24" s="21" customFormat="1" ht="42" customHeight="1">
      <c r="A23" s="691" t="s">
        <v>232</v>
      </c>
      <c r="B23" s="698" t="s">
        <v>40</v>
      </c>
      <c r="C23" s="575">
        <v>8</v>
      </c>
      <c r="D23" s="575" t="s">
        <v>26</v>
      </c>
      <c r="E23" s="575">
        <v>3</v>
      </c>
      <c r="F23" s="575">
        <v>5</v>
      </c>
      <c r="G23" s="575" t="s">
        <v>27</v>
      </c>
      <c r="H23" s="521" t="s">
        <v>399</v>
      </c>
      <c r="I23" s="522"/>
      <c r="J23" s="66">
        <v>5432397</v>
      </c>
      <c r="K23" s="66">
        <v>5432397</v>
      </c>
      <c r="L23" s="85"/>
      <c r="M23" s="86" t="s">
        <v>30</v>
      </c>
      <c r="N23" s="85"/>
      <c r="O23" s="85"/>
      <c r="P23" s="85" t="s">
        <v>30</v>
      </c>
      <c r="Q23" s="567">
        <v>41306</v>
      </c>
      <c r="R23" s="567">
        <v>41585</v>
      </c>
      <c r="S23" s="484" t="s">
        <v>31</v>
      </c>
      <c r="T23" s="553" t="s">
        <v>32</v>
      </c>
      <c r="U23" s="575">
        <v>3144421516</v>
      </c>
      <c r="V23" s="619" t="s">
        <v>33</v>
      </c>
      <c r="W23" s="595"/>
      <c r="X23" s="5"/>
    </row>
    <row r="24" spans="1:24" ht="29.25" customHeight="1">
      <c r="A24" s="692"/>
      <c r="B24" s="689"/>
      <c r="C24" s="576"/>
      <c r="D24" s="576"/>
      <c r="E24" s="576"/>
      <c r="F24" s="576"/>
      <c r="G24" s="576"/>
      <c r="H24" s="519" t="s">
        <v>41</v>
      </c>
      <c r="I24" s="520"/>
      <c r="J24" s="110">
        <v>273000000</v>
      </c>
      <c r="K24" s="66">
        <v>263710399</v>
      </c>
      <c r="L24" s="85"/>
      <c r="M24" s="86" t="s">
        <v>29</v>
      </c>
      <c r="N24" s="85"/>
      <c r="O24" s="85"/>
      <c r="P24" s="85" t="s">
        <v>30</v>
      </c>
      <c r="Q24" s="569"/>
      <c r="R24" s="569"/>
      <c r="S24" s="486"/>
      <c r="T24" s="555"/>
      <c r="U24" s="576"/>
      <c r="V24" s="620"/>
      <c r="W24" s="596"/>
      <c r="X24" s="4"/>
    </row>
    <row r="25" spans="1:24" s="21" customFormat="1" ht="39" customHeight="1">
      <c r="A25" s="111" t="s">
        <v>232</v>
      </c>
      <c r="B25" s="112" t="s">
        <v>40</v>
      </c>
      <c r="C25" s="104">
        <v>2</v>
      </c>
      <c r="D25" s="104" t="s">
        <v>26</v>
      </c>
      <c r="E25" s="104">
        <v>11</v>
      </c>
      <c r="F25" s="104">
        <v>1.5</v>
      </c>
      <c r="G25" s="113" t="s">
        <v>27</v>
      </c>
      <c r="H25" s="621" t="s">
        <v>41</v>
      </c>
      <c r="I25" s="622"/>
      <c r="J25" s="99">
        <v>20000000</v>
      </c>
      <c r="K25" s="99">
        <v>20000000</v>
      </c>
      <c r="L25" s="100"/>
      <c r="M25" s="101" t="s">
        <v>30</v>
      </c>
      <c r="N25" s="102"/>
      <c r="O25" s="103"/>
      <c r="P25" s="101" t="s">
        <v>30</v>
      </c>
      <c r="Q25" s="114" t="s">
        <v>797</v>
      </c>
      <c r="R25" s="20"/>
      <c r="S25" s="105" t="s">
        <v>31</v>
      </c>
      <c r="T25" s="106" t="s">
        <v>32</v>
      </c>
      <c r="U25" s="107">
        <v>3144421516</v>
      </c>
      <c r="V25" s="108" t="s">
        <v>33</v>
      </c>
      <c r="W25" s="88"/>
      <c r="X25" s="17"/>
    </row>
    <row r="26" spans="1:24" ht="58.5" customHeight="1">
      <c r="A26" s="93">
        <v>93151507</v>
      </c>
      <c r="B26" s="94" t="s">
        <v>452</v>
      </c>
      <c r="C26" s="85">
        <v>1</v>
      </c>
      <c r="D26" s="85" t="s">
        <v>38</v>
      </c>
      <c r="E26" s="85">
        <v>7</v>
      </c>
      <c r="F26" s="85">
        <v>5</v>
      </c>
      <c r="G26" s="85" t="s">
        <v>39</v>
      </c>
      <c r="H26" s="521" t="s">
        <v>399</v>
      </c>
      <c r="I26" s="522"/>
      <c r="J26" s="66" t="s">
        <v>453</v>
      </c>
      <c r="K26" s="66" t="s">
        <v>453</v>
      </c>
      <c r="L26" s="85"/>
      <c r="M26" s="86" t="s">
        <v>29</v>
      </c>
      <c r="N26" s="85"/>
      <c r="O26" s="85"/>
      <c r="P26" s="85" t="s">
        <v>29</v>
      </c>
      <c r="Q26" s="72">
        <v>41446</v>
      </c>
      <c r="R26" s="95"/>
      <c r="S26" s="57" t="s">
        <v>31</v>
      </c>
      <c r="T26" s="96" t="s">
        <v>32</v>
      </c>
      <c r="U26" s="59">
        <v>3144421517</v>
      </c>
      <c r="V26" s="87" t="s">
        <v>33</v>
      </c>
      <c r="W26" s="88"/>
      <c r="X26" s="4"/>
    </row>
    <row r="27" spans="1:24" ht="73.5" customHeight="1">
      <c r="A27" s="93">
        <v>93151515</v>
      </c>
      <c r="B27" s="94" t="s">
        <v>454</v>
      </c>
      <c r="C27" s="85">
        <v>2</v>
      </c>
      <c r="D27" s="85" t="s">
        <v>406</v>
      </c>
      <c r="E27" s="85">
        <v>7</v>
      </c>
      <c r="F27" s="85">
        <v>3</v>
      </c>
      <c r="G27" s="85" t="s">
        <v>39</v>
      </c>
      <c r="H27" s="521" t="s">
        <v>455</v>
      </c>
      <c r="I27" s="522"/>
      <c r="J27" s="66" t="s">
        <v>523</v>
      </c>
      <c r="K27" s="66" t="s">
        <v>523</v>
      </c>
      <c r="L27" s="85"/>
      <c r="M27" s="86" t="s">
        <v>29</v>
      </c>
      <c r="N27" s="85"/>
      <c r="O27" s="85"/>
      <c r="P27" s="85" t="s">
        <v>29</v>
      </c>
      <c r="Q27" s="72">
        <v>41446</v>
      </c>
      <c r="R27" s="95">
        <v>41459</v>
      </c>
      <c r="S27" s="57" t="s">
        <v>31</v>
      </c>
      <c r="T27" s="96" t="s">
        <v>32</v>
      </c>
      <c r="U27" s="59">
        <v>3144421517</v>
      </c>
      <c r="V27" s="87" t="s">
        <v>33</v>
      </c>
      <c r="W27" s="88"/>
      <c r="X27" s="7">
        <v>22000000</v>
      </c>
    </row>
    <row r="28" spans="1:24" ht="37.5" customHeight="1">
      <c r="A28" s="93" t="s">
        <v>233</v>
      </c>
      <c r="B28" s="94" t="s">
        <v>217</v>
      </c>
      <c r="C28" s="85">
        <v>2</v>
      </c>
      <c r="D28" s="85" t="s">
        <v>26</v>
      </c>
      <c r="E28" s="85">
        <v>3</v>
      </c>
      <c r="F28" s="85">
        <v>7</v>
      </c>
      <c r="G28" s="85" t="s">
        <v>27</v>
      </c>
      <c r="H28" s="519" t="s">
        <v>218</v>
      </c>
      <c r="I28" s="520"/>
      <c r="J28" s="66">
        <v>50000000</v>
      </c>
      <c r="K28" s="66">
        <v>30722000</v>
      </c>
      <c r="L28" s="85"/>
      <c r="M28" s="86" t="s">
        <v>29</v>
      </c>
      <c r="N28" s="85"/>
      <c r="O28" s="85"/>
      <c r="P28" s="85" t="s">
        <v>29</v>
      </c>
      <c r="Q28" s="85" t="s">
        <v>228</v>
      </c>
      <c r="R28" s="95">
        <v>41422</v>
      </c>
      <c r="S28" s="57" t="s">
        <v>31</v>
      </c>
      <c r="T28" s="96" t="s">
        <v>32</v>
      </c>
      <c r="U28" s="59">
        <v>3144421517</v>
      </c>
      <c r="V28" s="87" t="s">
        <v>33</v>
      </c>
      <c r="W28" s="88"/>
      <c r="X28" s="4"/>
    </row>
    <row r="29" spans="1:24" ht="34.5" customHeight="1">
      <c r="A29" s="93" t="s">
        <v>234</v>
      </c>
      <c r="B29" s="94" t="s">
        <v>42</v>
      </c>
      <c r="C29" s="85">
        <v>1</v>
      </c>
      <c r="D29" s="85" t="s">
        <v>26</v>
      </c>
      <c r="E29" s="85">
        <v>6</v>
      </c>
      <c r="F29" s="85">
        <v>2</v>
      </c>
      <c r="G29" s="85" t="s">
        <v>164</v>
      </c>
      <c r="H29" s="519" t="s">
        <v>41</v>
      </c>
      <c r="I29" s="520"/>
      <c r="J29" s="66">
        <v>16500000</v>
      </c>
      <c r="K29" s="66">
        <v>16000000</v>
      </c>
      <c r="L29" s="85"/>
      <c r="M29" s="86" t="s">
        <v>29</v>
      </c>
      <c r="N29" s="85"/>
      <c r="O29" s="85"/>
      <c r="P29" s="85" t="s">
        <v>30</v>
      </c>
      <c r="Q29" s="72">
        <v>41306</v>
      </c>
      <c r="R29" s="72">
        <v>41459</v>
      </c>
      <c r="S29" s="57" t="s">
        <v>31</v>
      </c>
      <c r="T29" s="96" t="s">
        <v>32</v>
      </c>
      <c r="U29" s="59">
        <v>3144421516</v>
      </c>
      <c r="V29" s="87" t="s">
        <v>33</v>
      </c>
      <c r="W29" s="88"/>
      <c r="X29" s="4"/>
    </row>
    <row r="30" spans="1:24" ht="39.75" customHeight="1">
      <c r="A30" s="93" t="s">
        <v>235</v>
      </c>
      <c r="B30" s="94" t="s">
        <v>43</v>
      </c>
      <c r="C30" s="85">
        <v>1</v>
      </c>
      <c r="D30" s="85" t="s">
        <v>26</v>
      </c>
      <c r="E30" s="85">
        <v>4</v>
      </c>
      <c r="F30" s="85">
        <v>3</v>
      </c>
      <c r="G30" s="85" t="s">
        <v>164</v>
      </c>
      <c r="H30" s="519" t="s">
        <v>41</v>
      </c>
      <c r="I30" s="520"/>
      <c r="J30" s="66">
        <v>16500000</v>
      </c>
      <c r="K30" s="66">
        <v>16500000</v>
      </c>
      <c r="L30" s="85"/>
      <c r="M30" s="86" t="s">
        <v>29</v>
      </c>
      <c r="N30" s="85"/>
      <c r="O30" s="85"/>
      <c r="P30" s="85" t="s">
        <v>30</v>
      </c>
      <c r="Q30" s="72">
        <v>41306</v>
      </c>
      <c r="R30" s="85" t="s">
        <v>228</v>
      </c>
      <c r="S30" s="57" t="s">
        <v>31</v>
      </c>
      <c r="T30" s="96" t="s">
        <v>32</v>
      </c>
      <c r="U30" s="59">
        <v>3144421516</v>
      </c>
      <c r="V30" s="87" t="s">
        <v>33</v>
      </c>
      <c r="W30" s="88"/>
      <c r="X30" s="4"/>
    </row>
    <row r="31" spans="1:24" ht="35.25" customHeight="1">
      <c r="A31" s="76">
        <v>81101701</v>
      </c>
      <c r="B31" s="115" t="s">
        <v>44</v>
      </c>
      <c r="C31" s="85">
        <v>2</v>
      </c>
      <c r="D31" s="85" t="s">
        <v>26</v>
      </c>
      <c r="E31" s="85">
        <v>2</v>
      </c>
      <c r="F31" s="85">
        <v>4</v>
      </c>
      <c r="G31" s="85" t="s">
        <v>39</v>
      </c>
      <c r="H31" s="519" t="s">
        <v>41</v>
      </c>
      <c r="I31" s="520"/>
      <c r="J31" s="66">
        <v>45000000</v>
      </c>
      <c r="K31" s="66">
        <v>36500000</v>
      </c>
      <c r="L31" s="85"/>
      <c r="M31" s="86" t="s">
        <v>29</v>
      </c>
      <c r="N31" s="85"/>
      <c r="O31" s="85"/>
      <c r="P31" s="85" t="s">
        <v>30</v>
      </c>
      <c r="Q31" s="72">
        <v>41306</v>
      </c>
      <c r="R31" s="85" t="s">
        <v>228</v>
      </c>
      <c r="S31" s="57" t="s">
        <v>31</v>
      </c>
      <c r="T31" s="96" t="s">
        <v>32</v>
      </c>
      <c r="U31" s="59">
        <v>3144421516</v>
      </c>
      <c r="V31" s="87" t="s">
        <v>33</v>
      </c>
      <c r="W31" s="88"/>
      <c r="X31" s="4"/>
    </row>
    <row r="32" spans="1:24" ht="35.25" customHeight="1">
      <c r="A32" s="93">
        <v>81101508</v>
      </c>
      <c r="B32" s="94" t="s">
        <v>36</v>
      </c>
      <c r="C32" s="85">
        <v>1</v>
      </c>
      <c r="D32" s="85" t="s">
        <v>26</v>
      </c>
      <c r="E32" s="85">
        <v>2</v>
      </c>
      <c r="F32" s="85">
        <v>4</v>
      </c>
      <c r="G32" s="85" t="s">
        <v>39</v>
      </c>
      <c r="H32" s="519" t="s">
        <v>674</v>
      </c>
      <c r="I32" s="520"/>
      <c r="J32" s="66">
        <v>17000000</v>
      </c>
      <c r="K32" s="66">
        <v>17000000</v>
      </c>
      <c r="L32" s="85"/>
      <c r="M32" s="86" t="s">
        <v>30</v>
      </c>
      <c r="N32" s="85"/>
      <c r="O32" s="85"/>
      <c r="P32" s="85" t="s">
        <v>30</v>
      </c>
      <c r="Q32" s="72">
        <v>41534</v>
      </c>
      <c r="R32" s="85"/>
      <c r="S32" s="57" t="s">
        <v>31</v>
      </c>
      <c r="T32" s="96" t="s">
        <v>32</v>
      </c>
      <c r="U32" s="59">
        <v>3144421516</v>
      </c>
      <c r="V32" s="87" t="s">
        <v>33</v>
      </c>
      <c r="W32" s="88"/>
      <c r="X32" s="17"/>
    </row>
    <row r="33" spans="1:24" ht="30" customHeight="1">
      <c r="A33" s="93" t="s">
        <v>229</v>
      </c>
      <c r="B33" s="94" t="s">
        <v>36</v>
      </c>
      <c r="C33" s="85">
        <v>2</v>
      </c>
      <c r="D33" s="85" t="s">
        <v>26</v>
      </c>
      <c r="E33" s="85">
        <v>9</v>
      </c>
      <c r="F33" s="85">
        <v>2</v>
      </c>
      <c r="G33" s="85" t="s">
        <v>39</v>
      </c>
      <c r="H33" s="519" t="s">
        <v>41</v>
      </c>
      <c r="I33" s="520"/>
      <c r="J33" s="66">
        <v>45000000</v>
      </c>
      <c r="K33" s="66">
        <v>36500000</v>
      </c>
      <c r="L33" s="85"/>
      <c r="M33" s="86" t="s">
        <v>29</v>
      </c>
      <c r="N33" s="85"/>
      <c r="O33" s="85"/>
      <c r="P33" s="85" t="s">
        <v>30</v>
      </c>
      <c r="Q33" s="72">
        <v>41306</v>
      </c>
      <c r="R33" s="85" t="s">
        <v>228</v>
      </c>
      <c r="S33" s="57" t="s">
        <v>31</v>
      </c>
      <c r="T33" s="96" t="s">
        <v>32</v>
      </c>
      <c r="U33" s="59">
        <v>3144421516</v>
      </c>
      <c r="V33" s="87" t="s">
        <v>33</v>
      </c>
      <c r="W33" s="88"/>
      <c r="X33" s="4"/>
    </row>
    <row r="34" spans="1:24" ht="43.5" customHeight="1">
      <c r="A34" s="93" t="s">
        <v>236</v>
      </c>
      <c r="B34" s="94" t="s">
        <v>45</v>
      </c>
      <c r="C34" s="85">
        <v>2</v>
      </c>
      <c r="D34" s="85" t="s">
        <v>26</v>
      </c>
      <c r="E34" s="85">
        <v>2</v>
      </c>
      <c r="F34" s="85">
        <v>4</v>
      </c>
      <c r="G34" s="85" t="s">
        <v>39</v>
      </c>
      <c r="H34" s="519" t="s">
        <v>41</v>
      </c>
      <c r="I34" s="520"/>
      <c r="J34" s="66">
        <v>45000000</v>
      </c>
      <c r="K34" s="66">
        <v>36500000</v>
      </c>
      <c r="L34" s="85"/>
      <c r="M34" s="86" t="s">
        <v>29</v>
      </c>
      <c r="N34" s="85"/>
      <c r="O34" s="85"/>
      <c r="P34" s="85" t="s">
        <v>30</v>
      </c>
      <c r="Q34" s="72">
        <v>41306</v>
      </c>
      <c r="R34" s="85" t="s">
        <v>228</v>
      </c>
      <c r="S34" s="57" t="s">
        <v>31</v>
      </c>
      <c r="T34" s="96" t="s">
        <v>32</v>
      </c>
      <c r="U34" s="59">
        <v>3144421516</v>
      </c>
      <c r="V34" s="87" t="s">
        <v>33</v>
      </c>
      <c r="W34" s="88"/>
      <c r="X34" s="4"/>
    </row>
    <row r="35" spans="1:24" s="21" customFormat="1" ht="43.5" customHeight="1">
      <c r="A35" s="111" t="s">
        <v>236</v>
      </c>
      <c r="B35" s="112" t="s">
        <v>45</v>
      </c>
      <c r="C35" s="104">
        <v>1</v>
      </c>
      <c r="D35" s="104" t="s">
        <v>26</v>
      </c>
      <c r="E35" s="104">
        <v>11</v>
      </c>
      <c r="F35" s="104">
        <v>1.5</v>
      </c>
      <c r="G35" s="113" t="s">
        <v>27</v>
      </c>
      <c r="H35" s="621" t="s">
        <v>41</v>
      </c>
      <c r="I35" s="622"/>
      <c r="J35" s="99">
        <v>60000000</v>
      </c>
      <c r="K35" s="99">
        <v>60000000</v>
      </c>
      <c r="L35" s="100"/>
      <c r="M35" s="101" t="s">
        <v>30</v>
      </c>
      <c r="N35" s="102"/>
      <c r="O35" s="103"/>
      <c r="P35" s="101" t="s">
        <v>30</v>
      </c>
      <c r="Q35" s="116" t="s">
        <v>814</v>
      </c>
      <c r="R35" s="114"/>
      <c r="S35" s="105" t="s">
        <v>31</v>
      </c>
      <c r="T35" s="106" t="s">
        <v>32</v>
      </c>
      <c r="U35" s="107">
        <v>3144421516</v>
      </c>
      <c r="V35" s="108" t="s">
        <v>33</v>
      </c>
      <c r="W35" s="88"/>
      <c r="X35" s="17"/>
    </row>
    <row r="36" spans="1:24" ht="52.5" customHeight="1">
      <c r="A36" s="93" t="s">
        <v>237</v>
      </c>
      <c r="B36" s="94" t="s">
        <v>46</v>
      </c>
      <c r="C36" s="85">
        <v>1</v>
      </c>
      <c r="D36" s="85" t="s">
        <v>26</v>
      </c>
      <c r="E36" s="85">
        <v>2</v>
      </c>
      <c r="F36" s="85">
        <v>3</v>
      </c>
      <c r="G36" s="85" t="s">
        <v>164</v>
      </c>
      <c r="H36" s="519" t="s">
        <v>41</v>
      </c>
      <c r="I36" s="520"/>
      <c r="J36" s="66">
        <v>20200000</v>
      </c>
      <c r="K36" s="66">
        <v>12000000</v>
      </c>
      <c r="L36" s="85"/>
      <c r="M36" s="86" t="s">
        <v>29</v>
      </c>
      <c r="N36" s="85"/>
      <c r="O36" s="85"/>
      <c r="P36" s="85" t="s">
        <v>30</v>
      </c>
      <c r="Q36" s="72">
        <v>41306</v>
      </c>
      <c r="R36" s="85" t="s">
        <v>228</v>
      </c>
      <c r="S36" s="57" t="s">
        <v>31</v>
      </c>
      <c r="T36" s="96" t="s">
        <v>32</v>
      </c>
      <c r="U36" s="59">
        <v>3144421516</v>
      </c>
      <c r="V36" s="87" t="s">
        <v>33</v>
      </c>
      <c r="W36" s="88"/>
      <c r="X36" s="4"/>
    </row>
    <row r="37" spans="1:24" ht="52.5" customHeight="1">
      <c r="A37" s="93">
        <v>93142104</v>
      </c>
      <c r="B37" s="94" t="s">
        <v>219</v>
      </c>
      <c r="C37" s="85">
        <v>1</v>
      </c>
      <c r="D37" s="85" t="s">
        <v>26</v>
      </c>
      <c r="E37" s="85">
        <v>9</v>
      </c>
      <c r="F37" s="85">
        <v>3</v>
      </c>
      <c r="G37" s="85" t="s">
        <v>164</v>
      </c>
      <c r="H37" s="519" t="s">
        <v>674</v>
      </c>
      <c r="I37" s="520"/>
      <c r="J37" s="66">
        <v>16000000</v>
      </c>
      <c r="K37" s="66">
        <v>16000000</v>
      </c>
      <c r="L37" s="85"/>
      <c r="M37" s="86" t="s">
        <v>30</v>
      </c>
      <c r="N37" s="85"/>
      <c r="O37" s="85"/>
      <c r="P37" s="85" t="s">
        <v>30</v>
      </c>
      <c r="Q37" s="72">
        <v>41534</v>
      </c>
      <c r="R37" s="85"/>
      <c r="S37" s="57" t="s">
        <v>31</v>
      </c>
      <c r="T37" s="96" t="s">
        <v>32</v>
      </c>
      <c r="U37" s="59">
        <v>3144421516</v>
      </c>
      <c r="V37" s="87" t="s">
        <v>33</v>
      </c>
      <c r="W37" s="88"/>
      <c r="X37" s="17"/>
    </row>
    <row r="38" spans="1:24" ht="28.5" customHeight="1">
      <c r="A38" s="93">
        <v>93142104</v>
      </c>
      <c r="B38" s="94" t="s">
        <v>219</v>
      </c>
      <c r="C38" s="85">
        <v>1</v>
      </c>
      <c r="D38" s="85" t="s">
        <v>26</v>
      </c>
      <c r="E38" s="85">
        <v>1</v>
      </c>
      <c r="F38" s="85">
        <v>3</v>
      </c>
      <c r="G38" s="85" t="s">
        <v>164</v>
      </c>
      <c r="H38" s="519" t="s">
        <v>41</v>
      </c>
      <c r="I38" s="520"/>
      <c r="J38" s="66">
        <v>46500000</v>
      </c>
      <c r="K38" s="66">
        <v>44950138</v>
      </c>
      <c r="L38" s="85"/>
      <c r="M38" s="117" t="s">
        <v>29</v>
      </c>
      <c r="N38" s="85"/>
      <c r="O38" s="85"/>
      <c r="P38" s="85" t="s">
        <v>29</v>
      </c>
      <c r="Q38" s="85" t="s">
        <v>228</v>
      </c>
      <c r="R38" s="95">
        <v>41459</v>
      </c>
      <c r="S38" s="57" t="s">
        <v>31</v>
      </c>
      <c r="T38" s="96" t="s">
        <v>32</v>
      </c>
      <c r="U38" s="59">
        <v>3144421517</v>
      </c>
      <c r="V38" s="87" t="s">
        <v>33</v>
      </c>
      <c r="W38" s="88"/>
      <c r="X38" s="4"/>
    </row>
    <row r="39" spans="1:24" ht="33.75" customHeight="1">
      <c r="A39" s="93" t="s">
        <v>238</v>
      </c>
      <c r="B39" s="94" t="s">
        <v>220</v>
      </c>
      <c r="C39" s="85">
        <v>1</v>
      </c>
      <c r="D39" s="85" t="s">
        <v>26</v>
      </c>
      <c r="E39" s="85">
        <v>3</v>
      </c>
      <c r="F39" s="85">
        <v>9</v>
      </c>
      <c r="G39" s="85" t="s">
        <v>164</v>
      </c>
      <c r="H39" s="519" t="s">
        <v>41</v>
      </c>
      <c r="I39" s="520"/>
      <c r="J39" s="66">
        <v>20520000</v>
      </c>
      <c r="K39" s="66">
        <v>20520000</v>
      </c>
      <c r="L39" s="85"/>
      <c r="M39" s="117" t="s">
        <v>29</v>
      </c>
      <c r="N39" s="85"/>
      <c r="O39" s="85"/>
      <c r="P39" s="85" t="s">
        <v>29</v>
      </c>
      <c r="Q39" s="85" t="s">
        <v>228</v>
      </c>
      <c r="R39" s="95">
        <v>41335</v>
      </c>
      <c r="S39" s="57" t="s">
        <v>31</v>
      </c>
      <c r="T39" s="96" t="s">
        <v>32</v>
      </c>
      <c r="U39" s="59">
        <v>3144421518</v>
      </c>
      <c r="V39" s="87" t="s">
        <v>33</v>
      </c>
      <c r="W39" s="88"/>
      <c r="X39" s="4"/>
    </row>
    <row r="40" spans="1:24" ht="33.75" customHeight="1">
      <c r="A40" s="93">
        <v>93142002</v>
      </c>
      <c r="B40" s="94" t="s">
        <v>220</v>
      </c>
      <c r="C40" s="85">
        <v>1</v>
      </c>
      <c r="D40" s="85" t="s">
        <v>26</v>
      </c>
      <c r="E40" s="85">
        <v>6</v>
      </c>
      <c r="F40" s="85">
        <v>1</v>
      </c>
      <c r="G40" s="85" t="s">
        <v>164</v>
      </c>
      <c r="H40" s="519" t="s">
        <v>41</v>
      </c>
      <c r="I40" s="520"/>
      <c r="J40" s="66">
        <v>20520000</v>
      </c>
      <c r="K40" s="66">
        <v>4000000</v>
      </c>
      <c r="L40" s="85"/>
      <c r="M40" s="117" t="s">
        <v>29</v>
      </c>
      <c r="N40" s="85"/>
      <c r="O40" s="85"/>
      <c r="P40" s="85" t="s">
        <v>29</v>
      </c>
      <c r="Q40" s="95">
        <v>41422</v>
      </c>
      <c r="R40" s="95"/>
      <c r="S40" s="57" t="s">
        <v>31</v>
      </c>
      <c r="T40" s="96" t="s">
        <v>32</v>
      </c>
      <c r="U40" s="59">
        <v>3144421519</v>
      </c>
      <c r="V40" s="87" t="s">
        <v>33</v>
      </c>
      <c r="W40" s="88"/>
      <c r="X40" s="4"/>
    </row>
    <row r="41" spans="1:24" ht="33.75" customHeight="1">
      <c r="A41" s="111">
        <v>80111501</v>
      </c>
      <c r="B41" s="112" t="s">
        <v>405</v>
      </c>
      <c r="C41" s="104">
        <v>1</v>
      </c>
      <c r="D41" s="104" t="s">
        <v>26</v>
      </c>
      <c r="E41" s="104">
        <v>10</v>
      </c>
      <c r="F41" s="104">
        <v>4</v>
      </c>
      <c r="G41" s="113" t="s">
        <v>91</v>
      </c>
      <c r="H41" s="621" t="s">
        <v>133</v>
      </c>
      <c r="I41" s="622"/>
      <c r="J41" s="99">
        <v>216500000</v>
      </c>
      <c r="K41" s="99">
        <f>14222000+200000000</f>
        <v>214222000</v>
      </c>
      <c r="L41" s="100"/>
      <c r="M41" s="101" t="s">
        <v>30</v>
      </c>
      <c r="N41" s="102"/>
      <c r="O41" s="103"/>
      <c r="P41" s="101" t="s">
        <v>30</v>
      </c>
      <c r="Q41" s="104" t="s">
        <v>228</v>
      </c>
      <c r="R41" s="114">
        <v>41465</v>
      </c>
      <c r="S41" s="105" t="s">
        <v>31</v>
      </c>
      <c r="T41" s="106" t="s">
        <v>32</v>
      </c>
      <c r="U41" s="107">
        <v>3144421518</v>
      </c>
      <c r="V41" s="108" t="s">
        <v>33</v>
      </c>
      <c r="W41" s="88"/>
      <c r="X41" s="4"/>
    </row>
    <row r="42" spans="1:24" ht="41.25" customHeight="1">
      <c r="A42" s="93">
        <v>80101601</v>
      </c>
      <c r="B42" s="94" t="s">
        <v>407</v>
      </c>
      <c r="C42" s="85">
        <v>1</v>
      </c>
      <c r="D42" s="85" t="s">
        <v>26</v>
      </c>
      <c r="E42" s="85">
        <v>4</v>
      </c>
      <c r="F42" s="85">
        <v>3</v>
      </c>
      <c r="G42" s="85" t="s">
        <v>164</v>
      </c>
      <c r="H42" s="519" t="s">
        <v>133</v>
      </c>
      <c r="I42" s="520"/>
      <c r="J42" s="66">
        <v>28500000</v>
      </c>
      <c r="K42" s="66">
        <v>28448273</v>
      </c>
      <c r="L42" s="85"/>
      <c r="M42" s="117" t="s">
        <v>30</v>
      </c>
      <c r="N42" s="85"/>
      <c r="O42" s="85"/>
      <c r="P42" s="85" t="s">
        <v>30</v>
      </c>
      <c r="Q42" s="85" t="s">
        <v>228</v>
      </c>
      <c r="R42" s="95">
        <v>41366</v>
      </c>
      <c r="S42" s="57" t="s">
        <v>31</v>
      </c>
      <c r="T42" s="96" t="s">
        <v>32</v>
      </c>
      <c r="U42" s="59">
        <v>3144421518</v>
      </c>
      <c r="V42" s="87" t="s">
        <v>33</v>
      </c>
      <c r="W42" s="88"/>
      <c r="X42" s="4"/>
    </row>
    <row r="43" spans="1:24" ht="30" customHeight="1">
      <c r="A43" s="93" t="s">
        <v>239</v>
      </c>
      <c r="B43" s="94" t="s">
        <v>47</v>
      </c>
      <c r="C43" s="85">
        <v>1</v>
      </c>
      <c r="D43" s="85" t="s">
        <v>26</v>
      </c>
      <c r="E43" s="85">
        <v>5</v>
      </c>
      <c r="F43" s="85">
        <v>2</v>
      </c>
      <c r="G43" s="85" t="s">
        <v>27</v>
      </c>
      <c r="H43" s="519" t="s">
        <v>48</v>
      </c>
      <c r="I43" s="520"/>
      <c r="J43" s="66">
        <v>26656568</v>
      </c>
      <c r="K43" s="66">
        <v>26656568</v>
      </c>
      <c r="L43" s="85"/>
      <c r="M43" s="117" t="s">
        <v>30</v>
      </c>
      <c r="N43" s="85"/>
      <c r="O43" s="85"/>
      <c r="P43" s="85" t="s">
        <v>30</v>
      </c>
      <c r="Q43" s="72">
        <v>41306</v>
      </c>
      <c r="R43" s="95">
        <v>41366</v>
      </c>
      <c r="S43" s="57" t="s">
        <v>31</v>
      </c>
      <c r="T43" s="96" t="s">
        <v>32</v>
      </c>
      <c r="U43" s="59">
        <v>3144421516</v>
      </c>
      <c r="V43" s="87" t="s">
        <v>33</v>
      </c>
      <c r="W43" s="88"/>
      <c r="X43" s="4"/>
    </row>
    <row r="44" spans="1:24" ht="36.75" customHeight="1">
      <c r="A44" s="83" t="s">
        <v>240</v>
      </c>
      <c r="B44" s="84" t="s">
        <v>49</v>
      </c>
      <c r="C44" s="85">
        <v>2</v>
      </c>
      <c r="D44" s="85" t="s">
        <v>26</v>
      </c>
      <c r="E44" s="85">
        <v>10</v>
      </c>
      <c r="F44" s="85">
        <v>1</v>
      </c>
      <c r="G44" s="85" t="s">
        <v>39</v>
      </c>
      <c r="H44" s="521" t="s">
        <v>50</v>
      </c>
      <c r="I44" s="522"/>
      <c r="J44" s="66">
        <v>25000000</v>
      </c>
      <c r="K44" s="66">
        <v>15000000</v>
      </c>
      <c r="L44" s="85"/>
      <c r="M44" s="86" t="s">
        <v>29</v>
      </c>
      <c r="N44" s="85"/>
      <c r="O44" s="85"/>
      <c r="P44" s="85" t="s">
        <v>30</v>
      </c>
      <c r="Q44" s="72">
        <v>41306</v>
      </c>
      <c r="R44" s="85" t="s">
        <v>228</v>
      </c>
      <c r="S44" s="57" t="s">
        <v>31</v>
      </c>
      <c r="T44" s="70" t="s">
        <v>32</v>
      </c>
      <c r="U44" s="59">
        <v>3144421516</v>
      </c>
      <c r="V44" s="87" t="s">
        <v>33</v>
      </c>
      <c r="W44" s="88"/>
      <c r="X44" s="4"/>
    </row>
    <row r="45" spans="1:24" ht="36.75" customHeight="1">
      <c r="A45" s="118">
        <v>9314</v>
      </c>
      <c r="B45" s="84" t="s">
        <v>675</v>
      </c>
      <c r="C45" s="59">
        <v>1</v>
      </c>
      <c r="D45" s="59" t="s">
        <v>406</v>
      </c>
      <c r="E45" s="59">
        <v>9</v>
      </c>
      <c r="F45" s="85"/>
      <c r="G45" s="59"/>
      <c r="H45" s="521" t="s">
        <v>50</v>
      </c>
      <c r="I45" s="522"/>
      <c r="J45" s="66">
        <v>200000000</v>
      </c>
      <c r="K45" s="119">
        <v>200000000</v>
      </c>
      <c r="L45" s="59"/>
      <c r="M45" s="86" t="s">
        <v>30</v>
      </c>
      <c r="N45" s="85"/>
      <c r="O45" s="85"/>
      <c r="P45" s="85" t="s">
        <v>30</v>
      </c>
      <c r="Q45" s="72">
        <v>41534</v>
      </c>
      <c r="R45" s="85"/>
      <c r="S45" s="57" t="s">
        <v>31</v>
      </c>
      <c r="T45" s="96" t="s">
        <v>32</v>
      </c>
      <c r="U45" s="59">
        <v>3144421516</v>
      </c>
      <c r="V45" s="87" t="s">
        <v>33</v>
      </c>
      <c r="W45" s="88"/>
      <c r="X45" s="17"/>
    </row>
    <row r="46" spans="1:24" ht="36.75" customHeight="1">
      <c r="A46" s="118">
        <v>8010</v>
      </c>
      <c r="B46" s="84" t="s">
        <v>676</v>
      </c>
      <c r="C46" s="59">
        <v>1</v>
      </c>
      <c r="D46" s="59" t="s">
        <v>406</v>
      </c>
      <c r="E46" s="59">
        <v>9</v>
      </c>
      <c r="F46" s="85"/>
      <c r="G46" s="59"/>
      <c r="H46" s="521" t="s">
        <v>50</v>
      </c>
      <c r="I46" s="522"/>
      <c r="J46" s="66">
        <v>25000000</v>
      </c>
      <c r="K46" s="74">
        <v>15000000</v>
      </c>
      <c r="L46" s="59"/>
      <c r="M46" s="86" t="s">
        <v>30</v>
      </c>
      <c r="N46" s="85"/>
      <c r="O46" s="85"/>
      <c r="P46" s="85" t="s">
        <v>30</v>
      </c>
      <c r="Q46" s="72">
        <v>41534</v>
      </c>
      <c r="R46" s="85"/>
      <c r="S46" s="57" t="s">
        <v>31</v>
      </c>
      <c r="T46" s="96" t="s">
        <v>32</v>
      </c>
      <c r="U46" s="59">
        <v>3144421516</v>
      </c>
      <c r="V46" s="87" t="s">
        <v>33</v>
      </c>
      <c r="W46" s="88"/>
      <c r="X46" s="17"/>
    </row>
    <row r="47" spans="1:24" s="21" customFormat="1" ht="104.25" customHeight="1">
      <c r="A47" s="120">
        <v>78111803</v>
      </c>
      <c r="B47" s="120" t="s">
        <v>51</v>
      </c>
      <c r="C47" s="489">
        <v>1</v>
      </c>
      <c r="D47" s="121" t="s">
        <v>59</v>
      </c>
      <c r="E47" s="122">
        <v>11</v>
      </c>
      <c r="F47" s="122" t="s">
        <v>884</v>
      </c>
      <c r="G47" s="122" t="s">
        <v>60</v>
      </c>
      <c r="H47" s="521">
        <v>91</v>
      </c>
      <c r="I47" s="522"/>
      <c r="J47" s="123">
        <v>1212903438</v>
      </c>
      <c r="K47" s="676">
        <f>J47+J48</f>
        <v>1297806679</v>
      </c>
      <c r="L47" s="85"/>
      <c r="M47" s="121" t="s">
        <v>30</v>
      </c>
      <c r="N47" s="124" t="s">
        <v>54</v>
      </c>
      <c r="O47" s="124" t="s">
        <v>54</v>
      </c>
      <c r="P47" s="124" t="s">
        <v>54</v>
      </c>
      <c r="Q47" s="125">
        <v>41466</v>
      </c>
      <c r="R47" s="121" t="s">
        <v>54</v>
      </c>
      <c r="S47" s="126" t="s">
        <v>56</v>
      </c>
      <c r="T47" s="127" t="s">
        <v>57</v>
      </c>
      <c r="U47" s="124">
        <v>3204707120</v>
      </c>
      <c r="V47" s="128" t="s">
        <v>58</v>
      </c>
      <c r="W47" s="129" t="s">
        <v>54</v>
      </c>
      <c r="X47" s="33" t="s">
        <v>209</v>
      </c>
    </row>
    <row r="48" spans="1:24" s="21" customFormat="1" ht="174.75" customHeight="1" thickBot="1">
      <c r="A48" s="120">
        <v>93151501</v>
      </c>
      <c r="B48" s="130" t="s">
        <v>456</v>
      </c>
      <c r="C48" s="491"/>
      <c r="D48" s="122" t="s">
        <v>59</v>
      </c>
      <c r="E48" s="122">
        <v>11</v>
      </c>
      <c r="F48" s="122" t="s">
        <v>75</v>
      </c>
      <c r="G48" s="122" t="s">
        <v>76</v>
      </c>
      <c r="H48" s="521">
        <v>91</v>
      </c>
      <c r="I48" s="522"/>
      <c r="J48" s="123">
        <v>84903241</v>
      </c>
      <c r="K48" s="517"/>
      <c r="L48" s="85"/>
      <c r="M48" s="122" t="s">
        <v>30</v>
      </c>
      <c r="N48" s="124" t="s">
        <v>54</v>
      </c>
      <c r="O48" s="124" t="s">
        <v>54</v>
      </c>
      <c r="P48" s="124" t="s">
        <v>54</v>
      </c>
      <c r="Q48" s="125">
        <v>41466</v>
      </c>
      <c r="R48" s="122" t="s">
        <v>54</v>
      </c>
      <c r="S48" s="126" t="s">
        <v>56</v>
      </c>
      <c r="T48" s="127" t="s">
        <v>57</v>
      </c>
      <c r="U48" s="124">
        <v>3204707120</v>
      </c>
      <c r="V48" s="131" t="s">
        <v>58</v>
      </c>
      <c r="W48" s="129" t="s">
        <v>54</v>
      </c>
      <c r="X48" s="17"/>
    </row>
    <row r="49" spans="1:23" ht="60" customHeight="1">
      <c r="A49" s="553">
        <v>78111803</v>
      </c>
      <c r="B49" s="489" t="s">
        <v>51</v>
      </c>
      <c r="C49" s="59">
        <v>1</v>
      </c>
      <c r="D49" s="59" t="s">
        <v>52</v>
      </c>
      <c r="E49" s="59">
        <v>3</v>
      </c>
      <c r="F49" s="686" t="s">
        <v>210</v>
      </c>
      <c r="G49" s="124" t="s">
        <v>53</v>
      </c>
      <c r="H49" s="519">
        <v>21</v>
      </c>
      <c r="I49" s="520"/>
      <c r="J49" s="110">
        <v>203709392</v>
      </c>
      <c r="K49" s="673">
        <v>1700000000</v>
      </c>
      <c r="L49" s="59"/>
      <c r="M49" s="59" t="s">
        <v>29</v>
      </c>
      <c r="N49" s="59" t="s">
        <v>54</v>
      </c>
      <c r="O49" s="59" t="s">
        <v>54</v>
      </c>
      <c r="P49" s="59" t="s">
        <v>54</v>
      </c>
      <c r="Q49" s="59" t="s">
        <v>55</v>
      </c>
      <c r="R49" s="59" t="s">
        <v>54</v>
      </c>
      <c r="S49" s="57" t="s">
        <v>56</v>
      </c>
      <c r="T49" s="57" t="s">
        <v>57</v>
      </c>
      <c r="U49" s="59">
        <v>3204707120</v>
      </c>
      <c r="V49" s="132" t="s">
        <v>58</v>
      </c>
      <c r="W49" s="59" t="s">
        <v>54</v>
      </c>
    </row>
    <row r="50" spans="1:24" ht="60">
      <c r="A50" s="554"/>
      <c r="B50" s="490"/>
      <c r="C50" s="59">
        <v>1</v>
      </c>
      <c r="D50" s="59" t="s">
        <v>59</v>
      </c>
      <c r="E50" s="59">
        <v>3</v>
      </c>
      <c r="F50" s="687"/>
      <c r="G50" s="133" t="s">
        <v>60</v>
      </c>
      <c r="H50" s="519">
        <v>92</v>
      </c>
      <c r="I50" s="520"/>
      <c r="J50" s="110">
        <f>400000000+230000000</f>
        <v>630000000</v>
      </c>
      <c r="K50" s="674"/>
      <c r="L50" s="59"/>
      <c r="M50" s="59" t="s">
        <v>29</v>
      </c>
      <c r="N50" s="59" t="s">
        <v>54</v>
      </c>
      <c r="O50" s="59" t="s">
        <v>54</v>
      </c>
      <c r="P50" s="59" t="s">
        <v>54</v>
      </c>
      <c r="Q50" s="59" t="s">
        <v>55</v>
      </c>
      <c r="R50" s="72">
        <v>41581</v>
      </c>
      <c r="S50" s="57" t="s">
        <v>56</v>
      </c>
      <c r="T50" s="57" t="s">
        <v>57</v>
      </c>
      <c r="U50" s="59">
        <v>3204707120</v>
      </c>
      <c r="V50" s="132"/>
      <c r="W50" s="59"/>
      <c r="X50" s="4"/>
    </row>
    <row r="51" spans="1:24" ht="60">
      <c r="A51" s="554"/>
      <c r="B51" s="490"/>
      <c r="C51" s="85">
        <v>1</v>
      </c>
      <c r="D51" s="85" t="s">
        <v>59</v>
      </c>
      <c r="E51" s="85">
        <v>3</v>
      </c>
      <c r="F51" s="687"/>
      <c r="G51" s="133" t="s">
        <v>60</v>
      </c>
      <c r="H51" s="519">
        <v>21</v>
      </c>
      <c r="I51" s="520"/>
      <c r="J51" s="134">
        <v>74290608</v>
      </c>
      <c r="K51" s="674"/>
      <c r="L51" s="85"/>
      <c r="M51" s="85" t="s">
        <v>30</v>
      </c>
      <c r="N51" s="59" t="s">
        <v>54</v>
      </c>
      <c r="O51" s="59" t="s">
        <v>54</v>
      </c>
      <c r="P51" s="59" t="s">
        <v>54</v>
      </c>
      <c r="Q51" s="59" t="s">
        <v>55</v>
      </c>
      <c r="R51" s="59" t="s">
        <v>54</v>
      </c>
      <c r="S51" s="57" t="s">
        <v>56</v>
      </c>
      <c r="T51" s="57" t="s">
        <v>57</v>
      </c>
      <c r="U51" s="59">
        <v>3204707120</v>
      </c>
      <c r="V51" s="132" t="s">
        <v>58</v>
      </c>
      <c r="W51" s="59" t="s">
        <v>54</v>
      </c>
      <c r="X51" s="4"/>
    </row>
    <row r="52" spans="1:24" ht="60">
      <c r="A52" s="554"/>
      <c r="B52" s="490"/>
      <c r="C52" s="85">
        <v>1</v>
      </c>
      <c r="D52" s="85" t="s">
        <v>59</v>
      </c>
      <c r="E52" s="85">
        <v>3</v>
      </c>
      <c r="F52" s="687"/>
      <c r="G52" s="133" t="s">
        <v>60</v>
      </c>
      <c r="H52" s="519">
        <v>83</v>
      </c>
      <c r="I52" s="520"/>
      <c r="J52" s="134">
        <v>5000000</v>
      </c>
      <c r="K52" s="674"/>
      <c r="L52" s="85"/>
      <c r="M52" s="85" t="s">
        <v>30</v>
      </c>
      <c r="N52" s="59" t="s">
        <v>54</v>
      </c>
      <c r="O52" s="59" t="s">
        <v>54</v>
      </c>
      <c r="P52" s="59" t="s">
        <v>54</v>
      </c>
      <c r="Q52" s="59" t="s">
        <v>55</v>
      </c>
      <c r="R52" s="59" t="s">
        <v>54</v>
      </c>
      <c r="S52" s="57" t="s">
        <v>56</v>
      </c>
      <c r="T52" s="57" t="s">
        <v>57</v>
      </c>
      <c r="U52" s="59">
        <v>3204707120</v>
      </c>
      <c r="V52" s="132" t="s">
        <v>58</v>
      </c>
      <c r="W52" s="59" t="s">
        <v>54</v>
      </c>
      <c r="X52" s="4"/>
    </row>
    <row r="53" spans="1:24" ht="45" customHeight="1">
      <c r="A53" s="554"/>
      <c r="B53" s="490"/>
      <c r="C53" s="85">
        <v>1</v>
      </c>
      <c r="D53" s="85" t="s">
        <v>59</v>
      </c>
      <c r="E53" s="85">
        <v>3</v>
      </c>
      <c r="F53" s="688"/>
      <c r="G53" s="133" t="s">
        <v>60</v>
      </c>
      <c r="H53" s="519">
        <v>84</v>
      </c>
      <c r="I53" s="520"/>
      <c r="J53" s="134">
        <v>1000</v>
      </c>
      <c r="K53" s="674"/>
      <c r="L53" s="85"/>
      <c r="M53" s="85" t="s">
        <v>30</v>
      </c>
      <c r="N53" s="59" t="s">
        <v>54</v>
      </c>
      <c r="O53" s="59" t="s">
        <v>54</v>
      </c>
      <c r="P53" s="59" t="s">
        <v>54</v>
      </c>
      <c r="Q53" s="59" t="s">
        <v>55</v>
      </c>
      <c r="R53" s="59" t="s">
        <v>54</v>
      </c>
      <c r="S53" s="57" t="s">
        <v>56</v>
      </c>
      <c r="T53" s="57" t="s">
        <v>57</v>
      </c>
      <c r="U53" s="59">
        <v>3204707120</v>
      </c>
      <c r="V53" s="132" t="s">
        <v>58</v>
      </c>
      <c r="W53" s="59" t="s">
        <v>54</v>
      </c>
      <c r="X53" s="4"/>
    </row>
    <row r="54" spans="1:24" ht="45" customHeight="1">
      <c r="A54" s="554"/>
      <c r="B54" s="490"/>
      <c r="C54" s="135">
        <v>1</v>
      </c>
      <c r="D54" s="135" t="s">
        <v>52</v>
      </c>
      <c r="E54" s="135">
        <v>10</v>
      </c>
      <c r="F54" s="693" t="s">
        <v>67</v>
      </c>
      <c r="G54" s="85" t="s">
        <v>739</v>
      </c>
      <c r="H54" s="519">
        <v>68</v>
      </c>
      <c r="I54" s="520"/>
      <c r="J54" s="136">
        <v>5000000</v>
      </c>
      <c r="K54" s="674"/>
      <c r="L54" s="133"/>
      <c r="M54" s="133" t="s">
        <v>30</v>
      </c>
      <c r="N54" s="124" t="s">
        <v>54</v>
      </c>
      <c r="O54" s="124" t="s">
        <v>54</v>
      </c>
      <c r="P54" s="124" t="s">
        <v>54</v>
      </c>
      <c r="Q54" s="124" t="s">
        <v>55</v>
      </c>
      <c r="R54" s="137">
        <v>41550</v>
      </c>
      <c r="S54" s="126" t="s">
        <v>56</v>
      </c>
      <c r="T54" s="127" t="s">
        <v>57</v>
      </c>
      <c r="U54" s="124">
        <v>3204707120</v>
      </c>
      <c r="V54" s="138" t="s">
        <v>58</v>
      </c>
      <c r="W54" s="129" t="s">
        <v>54</v>
      </c>
      <c r="X54" s="17"/>
    </row>
    <row r="55" spans="1:24" ht="45" customHeight="1">
      <c r="A55" s="554"/>
      <c r="B55" s="491"/>
      <c r="C55" s="135">
        <v>1</v>
      </c>
      <c r="D55" s="135" t="s">
        <v>52</v>
      </c>
      <c r="E55" s="135">
        <v>10</v>
      </c>
      <c r="F55" s="694"/>
      <c r="G55" s="85" t="s">
        <v>739</v>
      </c>
      <c r="H55" s="519">
        <v>118</v>
      </c>
      <c r="I55" s="520"/>
      <c r="J55" s="136">
        <v>20217031</v>
      </c>
      <c r="K55" s="674"/>
      <c r="L55" s="133"/>
      <c r="M55" s="133" t="s">
        <v>30</v>
      </c>
      <c r="N55" s="124" t="s">
        <v>54</v>
      </c>
      <c r="O55" s="124" t="s">
        <v>54</v>
      </c>
      <c r="P55" s="124" t="s">
        <v>54</v>
      </c>
      <c r="Q55" s="124" t="s">
        <v>55</v>
      </c>
      <c r="R55" s="137">
        <v>41550</v>
      </c>
      <c r="S55" s="126" t="s">
        <v>56</v>
      </c>
      <c r="T55" s="127" t="s">
        <v>57</v>
      </c>
      <c r="U55" s="124">
        <v>3204707120</v>
      </c>
      <c r="V55" s="139" t="s">
        <v>58</v>
      </c>
      <c r="W55" s="129" t="s">
        <v>54</v>
      </c>
      <c r="X55" s="17"/>
    </row>
    <row r="56" spans="1:24" ht="123" customHeight="1">
      <c r="A56" s="73"/>
      <c r="B56" s="123" t="s">
        <v>456</v>
      </c>
      <c r="C56" s="85">
        <v>1</v>
      </c>
      <c r="D56" s="85" t="s">
        <v>457</v>
      </c>
      <c r="E56" s="85">
        <v>6</v>
      </c>
      <c r="F56" s="140">
        <v>5</v>
      </c>
      <c r="G56" s="85" t="s">
        <v>76</v>
      </c>
      <c r="H56" s="519">
        <v>21</v>
      </c>
      <c r="I56" s="520"/>
      <c r="J56" s="134">
        <v>22000000</v>
      </c>
      <c r="K56" s="675"/>
      <c r="L56" s="85"/>
      <c r="M56" s="85" t="s">
        <v>30</v>
      </c>
      <c r="N56" s="59" t="s">
        <v>54</v>
      </c>
      <c r="O56" s="59" t="s">
        <v>54</v>
      </c>
      <c r="P56" s="59" t="s">
        <v>54</v>
      </c>
      <c r="Q56" s="59" t="s">
        <v>55</v>
      </c>
      <c r="R56" s="59" t="s">
        <v>458</v>
      </c>
      <c r="S56" s="57" t="s">
        <v>56</v>
      </c>
      <c r="T56" s="57" t="s">
        <v>57</v>
      </c>
      <c r="U56" s="59">
        <v>3204707120</v>
      </c>
      <c r="V56" s="132" t="s">
        <v>58</v>
      </c>
      <c r="W56" s="59" t="s">
        <v>54</v>
      </c>
      <c r="X56" s="4"/>
    </row>
    <row r="57" spans="1:24" ht="45" customHeight="1">
      <c r="A57" s="484">
        <v>90101501</v>
      </c>
      <c r="B57" s="484" t="s">
        <v>61</v>
      </c>
      <c r="C57" s="484">
        <v>1</v>
      </c>
      <c r="D57" s="575" t="s">
        <v>59</v>
      </c>
      <c r="E57" s="575">
        <v>6</v>
      </c>
      <c r="F57" s="484" t="s">
        <v>62</v>
      </c>
      <c r="G57" s="575" t="s">
        <v>63</v>
      </c>
      <c r="H57" s="506">
        <v>21</v>
      </c>
      <c r="I57" s="507"/>
      <c r="J57" s="134">
        <v>126486000</v>
      </c>
      <c r="K57" s="537">
        <v>1500000000</v>
      </c>
      <c r="L57" s="85"/>
      <c r="M57" s="85" t="s">
        <v>30</v>
      </c>
      <c r="N57" s="59" t="s">
        <v>54</v>
      </c>
      <c r="O57" s="59" t="s">
        <v>54</v>
      </c>
      <c r="P57" s="59" t="s">
        <v>54</v>
      </c>
      <c r="Q57" s="59" t="s">
        <v>55</v>
      </c>
      <c r="R57" s="59" t="s">
        <v>54</v>
      </c>
      <c r="S57" s="57" t="s">
        <v>56</v>
      </c>
      <c r="T57" s="57" t="s">
        <v>57</v>
      </c>
      <c r="U57" s="59">
        <v>3204707120</v>
      </c>
      <c r="V57" s="132" t="s">
        <v>58</v>
      </c>
      <c r="W57" s="59" t="s">
        <v>54</v>
      </c>
      <c r="X57" s="4"/>
    </row>
    <row r="58" spans="1:24" ht="60">
      <c r="A58" s="485"/>
      <c r="B58" s="485"/>
      <c r="C58" s="485"/>
      <c r="D58" s="597"/>
      <c r="E58" s="597"/>
      <c r="F58" s="485"/>
      <c r="G58" s="597"/>
      <c r="H58" s="506">
        <v>22</v>
      </c>
      <c r="I58" s="507"/>
      <c r="J58" s="134">
        <f>84900000+7618113</f>
        <v>92518113</v>
      </c>
      <c r="K58" s="600"/>
      <c r="L58" s="85"/>
      <c r="M58" s="85" t="s">
        <v>30</v>
      </c>
      <c r="N58" s="59" t="s">
        <v>54</v>
      </c>
      <c r="O58" s="59" t="s">
        <v>54</v>
      </c>
      <c r="P58" s="59" t="s">
        <v>54</v>
      </c>
      <c r="Q58" s="59" t="s">
        <v>55</v>
      </c>
      <c r="R58" s="59" t="s">
        <v>54</v>
      </c>
      <c r="S58" s="57" t="s">
        <v>56</v>
      </c>
      <c r="T58" s="57" t="s">
        <v>57</v>
      </c>
      <c r="U58" s="59">
        <v>3204707120</v>
      </c>
      <c r="V58" s="132" t="s">
        <v>58</v>
      </c>
      <c r="W58" s="59" t="s">
        <v>54</v>
      </c>
      <c r="X58" s="4"/>
    </row>
    <row r="59" spans="1:24" ht="60">
      <c r="A59" s="485"/>
      <c r="B59" s="485"/>
      <c r="C59" s="485"/>
      <c r="D59" s="597"/>
      <c r="E59" s="597"/>
      <c r="F59" s="485"/>
      <c r="G59" s="597"/>
      <c r="H59" s="506">
        <v>45</v>
      </c>
      <c r="I59" s="507"/>
      <c r="J59" s="134">
        <v>4009157.53</v>
      </c>
      <c r="K59" s="600"/>
      <c r="L59" s="85"/>
      <c r="M59" s="85" t="s">
        <v>30</v>
      </c>
      <c r="N59" s="59" t="s">
        <v>54</v>
      </c>
      <c r="O59" s="59" t="s">
        <v>54</v>
      </c>
      <c r="P59" s="59" t="s">
        <v>54</v>
      </c>
      <c r="Q59" s="59" t="s">
        <v>55</v>
      </c>
      <c r="R59" s="59" t="s">
        <v>54</v>
      </c>
      <c r="S59" s="57" t="s">
        <v>56</v>
      </c>
      <c r="T59" s="57" t="s">
        <v>57</v>
      </c>
      <c r="U59" s="59">
        <v>3204707120</v>
      </c>
      <c r="V59" s="132"/>
      <c r="W59" s="59"/>
      <c r="X59" s="4"/>
    </row>
    <row r="60" spans="1:24" ht="60">
      <c r="A60" s="485"/>
      <c r="B60" s="485"/>
      <c r="C60" s="485"/>
      <c r="D60" s="597"/>
      <c r="E60" s="597"/>
      <c r="F60" s="485"/>
      <c r="G60" s="597"/>
      <c r="H60" s="506">
        <v>44</v>
      </c>
      <c r="I60" s="507"/>
      <c r="J60" s="134">
        <v>237624838.01</v>
      </c>
      <c r="K60" s="600"/>
      <c r="L60" s="85"/>
      <c r="M60" s="85" t="s">
        <v>30</v>
      </c>
      <c r="N60" s="59" t="s">
        <v>54</v>
      </c>
      <c r="O60" s="59" t="s">
        <v>54</v>
      </c>
      <c r="P60" s="59" t="s">
        <v>54</v>
      </c>
      <c r="Q60" s="59" t="s">
        <v>55</v>
      </c>
      <c r="R60" s="59" t="s">
        <v>54</v>
      </c>
      <c r="S60" s="57" t="s">
        <v>56</v>
      </c>
      <c r="T60" s="57" t="s">
        <v>57</v>
      </c>
      <c r="U60" s="59">
        <v>3204707120</v>
      </c>
      <c r="V60" s="132"/>
      <c r="W60" s="59"/>
      <c r="X60" s="4"/>
    </row>
    <row r="61" spans="1:24" ht="60">
      <c r="A61" s="485"/>
      <c r="B61" s="485"/>
      <c r="C61" s="485"/>
      <c r="D61" s="597"/>
      <c r="E61" s="597"/>
      <c r="F61" s="485"/>
      <c r="G61" s="597"/>
      <c r="H61" s="506">
        <v>64</v>
      </c>
      <c r="I61" s="507"/>
      <c r="J61" s="134">
        <v>991000</v>
      </c>
      <c r="K61" s="600"/>
      <c r="L61" s="85"/>
      <c r="M61" s="85" t="s">
        <v>30</v>
      </c>
      <c r="N61" s="59" t="s">
        <v>54</v>
      </c>
      <c r="O61" s="59" t="s">
        <v>54</v>
      </c>
      <c r="P61" s="59" t="s">
        <v>54</v>
      </c>
      <c r="Q61" s="59" t="s">
        <v>55</v>
      </c>
      <c r="R61" s="59" t="s">
        <v>54</v>
      </c>
      <c r="S61" s="57" t="s">
        <v>56</v>
      </c>
      <c r="T61" s="57" t="s">
        <v>57</v>
      </c>
      <c r="U61" s="59">
        <v>3204707120</v>
      </c>
      <c r="V61" s="132" t="s">
        <v>58</v>
      </c>
      <c r="W61" s="59" t="s">
        <v>54</v>
      </c>
      <c r="X61" s="4"/>
    </row>
    <row r="62" spans="1:24" ht="60">
      <c r="A62" s="485"/>
      <c r="B62" s="485"/>
      <c r="C62" s="485"/>
      <c r="D62" s="597"/>
      <c r="E62" s="597"/>
      <c r="F62" s="485"/>
      <c r="G62" s="597"/>
      <c r="H62" s="506">
        <v>68</v>
      </c>
      <c r="I62" s="507"/>
      <c r="J62" s="134">
        <v>5000000</v>
      </c>
      <c r="K62" s="600"/>
      <c r="L62" s="85"/>
      <c r="M62" s="85" t="s">
        <v>30</v>
      </c>
      <c r="N62" s="59" t="s">
        <v>54</v>
      </c>
      <c r="O62" s="59" t="s">
        <v>54</v>
      </c>
      <c r="P62" s="59" t="s">
        <v>54</v>
      </c>
      <c r="Q62" s="59" t="s">
        <v>55</v>
      </c>
      <c r="R62" s="59" t="s">
        <v>54</v>
      </c>
      <c r="S62" s="57" t="s">
        <v>56</v>
      </c>
      <c r="T62" s="57" t="s">
        <v>57</v>
      </c>
      <c r="U62" s="59">
        <v>3204707120</v>
      </c>
      <c r="V62" s="132" t="s">
        <v>58</v>
      </c>
      <c r="W62" s="59" t="s">
        <v>54</v>
      </c>
      <c r="X62" s="4"/>
    </row>
    <row r="63" spans="1:24" ht="45" customHeight="1">
      <c r="A63" s="485"/>
      <c r="B63" s="485"/>
      <c r="C63" s="485"/>
      <c r="D63" s="597"/>
      <c r="E63" s="597"/>
      <c r="F63" s="485"/>
      <c r="G63" s="597"/>
      <c r="H63" s="506">
        <v>72</v>
      </c>
      <c r="I63" s="507"/>
      <c r="J63" s="134">
        <v>1000000</v>
      </c>
      <c r="K63" s="600"/>
      <c r="L63" s="85"/>
      <c r="M63" s="85" t="s">
        <v>30</v>
      </c>
      <c r="N63" s="59" t="s">
        <v>54</v>
      </c>
      <c r="O63" s="59" t="s">
        <v>54</v>
      </c>
      <c r="P63" s="59" t="s">
        <v>54</v>
      </c>
      <c r="Q63" s="59" t="s">
        <v>55</v>
      </c>
      <c r="R63" s="59" t="s">
        <v>54</v>
      </c>
      <c r="S63" s="57" t="s">
        <v>56</v>
      </c>
      <c r="T63" s="57" t="s">
        <v>57</v>
      </c>
      <c r="U63" s="59">
        <v>3204707120</v>
      </c>
      <c r="V63" s="132" t="s">
        <v>58</v>
      </c>
      <c r="W63" s="59" t="s">
        <v>54</v>
      </c>
      <c r="X63" s="4"/>
    </row>
    <row r="64" spans="1:24" ht="60">
      <c r="A64" s="485"/>
      <c r="B64" s="486"/>
      <c r="C64" s="485"/>
      <c r="D64" s="597"/>
      <c r="E64" s="597"/>
      <c r="F64" s="485"/>
      <c r="G64" s="597"/>
      <c r="H64" s="506">
        <v>92</v>
      </c>
      <c r="I64" s="507"/>
      <c r="J64" s="134">
        <f>800000000-230000000</f>
        <v>570000000</v>
      </c>
      <c r="K64" s="600"/>
      <c r="L64" s="85"/>
      <c r="M64" s="85" t="s">
        <v>30</v>
      </c>
      <c r="N64" s="59" t="s">
        <v>54</v>
      </c>
      <c r="O64" s="59" t="s">
        <v>54</v>
      </c>
      <c r="P64" s="59" t="s">
        <v>54</v>
      </c>
      <c r="Q64" s="59" t="s">
        <v>55</v>
      </c>
      <c r="R64" s="72">
        <v>41581</v>
      </c>
      <c r="S64" s="57" t="s">
        <v>56</v>
      </c>
      <c r="T64" s="57" t="s">
        <v>57</v>
      </c>
      <c r="U64" s="59">
        <v>3204707120</v>
      </c>
      <c r="V64" s="132" t="s">
        <v>58</v>
      </c>
      <c r="W64" s="59" t="s">
        <v>54</v>
      </c>
      <c r="X64" s="4"/>
    </row>
    <row r="65" spans="1:24" s="21" customFormat="1" ht="75">
      <c r="A65" s="485"/>
      <c r="B65" s="141" t="s">
        <v>834</v>
      </c>
      <c r="C65" s="485"/>
      <c r="D65" s="597"/>
      <c r="E65" s="129">
        <v>11</v>
      </c>
      <c r="F65" s="142" t="s">
        <v>835</v>
      </c>
      <c r="G65" s="597"/>
      <c r="H65" s="506">
        <v>91</v>
      </c>
      <c r="I65" s="507"/>
      <c r="J65" s="136">
        <f>1032552000+520362000+277020000+159408000+130248000</f>
        <v>2119590000</v>
      </c>
      <c r="K65" s="600"/>
      <c r="L65" s="135" t="s">
        <v>30</v>
      </c>
      <c r="M65" s="133"/>
      <c r="N65" s="124" t="s">
        <v>54</v>
      </c>
      <c r="O65" s="124" t="s">
        <v>54</v>
      </c>
      <c r="P65" s="124" t="s">
        <v>54</v>
      </c>
      <c r="Q65" s="124" t="s">
        <v>797</v>
      </c>
      <c r="R65" s="137">
        <v>41579</v>
      </c>
      <c r="S65" s="126" t="s">
        <v>56</v>
      </c>
      <c r="T65" s="127" t="s">
        <v>57</v>
      </c>
      <c r="U65" s="124">
        <v>3204707120</v>
      </c>
      <c r="V65" s="139" t="s">
        <v>58</v>
      </c>
      <c r="W65" s="143" t="s">
        <v>54</v>
      </c>
      <c r="X65" s="17"/>
    </row>
    <row r="66" spans="1:24" s="21" customFormat="1" ht="60">
      <c r="A66" s="485"/>
      <c r="B66" s="144" t="s">
        <v>795</v>
      </c>
      <c r="C66" s="485"/>
      <c r="D66" s="597"/>
      <c r="E66" s="129">
        <v>10</v>
      </c>
      <c r="F66" s="121" t="s">
        <v>212</v>
      </c>
      <c r="G66" s="597"/>
      <c r="H66" s="506">
        <v>142</v>
      </c>
      <c r="I66" s="507"/>
      <c r="J66" s="145">
        <f>47385000+104600000+19008000+3105000</f>
        <v>174098000</v>
      </c>
      <c r="K66" s="600"/>
      <c r="L66" s="135"/>
      <c r="M66" s="133" t="s">
        <v>30</v>
      </c>
      <c r="N66" s="124" t="s">
        <v>54</v>
      </c>
      <c r="O66" s="124" t="s">
        <v>54</v>
      </c>
      <c r="P66" s="124" t="s">
        <v>54</v>
      </c>
      <c r="Q66" s="124" t="s">
        <v>55</v>
      </c>
      <c r="R66" s="137">
        <v>41572</v>
      </c>
      <c r="S66" s="126" t="s">
        <v>56</v>
      </c>
      <c r="T66" s="127" t="s">
        <v>57</v>
      </c>
      <c r="U66" s="124">
        <v>3204707120</v>
      </c>
      <c r="V66" s="139" t="s">
        <v>58</v>
      </c>
      <c r="W66" s="143" t="s">
        <v>54</v>
      </c>
      <c r="X66" s="17"/>
    </row>
    <row r="67" spans="1:24" s="21" customFormat="1" ht="60">
      <c r="A67" s="486"/>
      <c r="B67" s="144" t="s">
        <v>796</v>
      </c>
      <c r="C67" s="486"/>
      <c r="D67" s="576"/>
      <c r="E67" s="129">
        <v>11</v>
      </c>
      <c r="F67" s="121" t="s">
        <v>836</v>
      </c>
      <c r="G67" s="576"/>
      <c r="H67" s="506">
        <v>91</v>
      </c>
      <c r="I67" s="507"/>
      <c r="J67" s="145">
        <v>61050000</v>
      </c>
      <c r="K67" s="538"/>
      <c r="L67" s="146" t="s">
        <v>30</v>
      </c>
      <c r="M67" s="133"/>
      <c r="N67" s="124" t="s">
        <v>54</v>
      </c>
      <c r="O67" s="124" t="s">
        <v>54</v>
      </c>
      <c r="P67" s="124" t="s">
        <v>54</v>
      </c>
      <c r="Q67" s="124" t="s">
        <v>797</v>
      </c>
      <c r="R67" s="137">
        <v>41579</v>
      </c>
      <c r="S67" s="126" t="s">
        <v>56</v>
      </c>
      <c r="T67" s="127" t="s">
        <v>57</v>
      </c>
      <c r="U67" s="124">
        <v>3204707120</v>
      </c>
      <c r="V67" s="139" t="s">
        <v>58</v>
      </c>
      <c r="W67" s="143" t="s">
        <v>54</v>
      </c>
      <c r="X67" s="17"/>
    </row>
    <row r="68" spans="1:24" ht="66.75" customHeight="1">
      <c r="A68" s="541">
        <v>8312</v>
      </c>
      <c r="B68" s="484" t="s">
        <v>242</v>
      </c>
      <c r="C68" s="575">
        <v>5</v>
      </c>
      <c r="D68" s="575" t="s">
        <v>59</v>
      </c>
      <c r="E68" s="575">
        <v>6</v>
      </c>
      <c r="F68" s="669" t="s">
        <v>75</v>
      </c>
      <c r="G68" s="671" t="s">
        <v>354</v>
      </c>
      <c r="H68" s="663">
        <v>7</v>
      </c>
      <c r="I68" s="664"/>
      <c r="J68" s="537">
        <v>414901000</v>
      </c>
      <c r="K68" s="537">
        <f>J68+J69</f>
        <v>414901000</v>
      </c>
      <c r="L68" s="575"/>
      <c r="M68" s="575" t="s">
        <v>30</v>
      </c>
      <c r="N68" s="575" t="s">
        <v>54</v>
      </c>
      <c r="O68" s="575" t="s">
        <v>54</v>
      </c>
      <c r="P68" s="575" t="s">
        <v>54</v>
      </c>
      <c r="Q68" s="567">
        <v>41368</v>
      </c>
      <c r="R68" s="575" t="s">
        <v>355</v>
      </c>
      <c r="S68" s="575" t="s">
        <v>56</v>
      </c>
      <c r="T68" s="484" t="s">
        <v>57</v>
      </c>
      <c r="U68" s="575">
        <v>3204707120</v>
      </c>
      <c r="V68" s="132" t="s">
        <v>58</v>
      </c>
      <c r="W68" s="59" t="s">
        <v>54</v>
      </c>
      <c r="X68" s="4"/>
    </row>
    <row r="69" spans="1:24" ht="75" customHeight="1">
      <c r="A69" s="542"/>
      <c r="B69" s="486"/>
      <c r="C69" s="576"/>
      <c r="D69" s="576" t="s">
        <v>69</v>
      </c>
      <c r="E69" s="576"/>
      <c r="F69" s="670"/>
      <c r="G69" s="672"/>
      <c r="H69" s="665"/>
      <c r="I69" s="666"/>
      <c r="J69" s="538"/>
      <c r="K69" s="538"/>
      <c r="L69" s="576"/>
      <c r="M69" s="576"/>
      <c r="N69" s="576"/>
      <c r="O69" s="576"/>
      <c r="P69" s="576"/>
      <c r="Q69" s="569"/>
      <c r="R69" s="576"/>
      <c r="S69" s="576"/>
      <c r="T69" s="486"/>
      <c r="U69" s="576"/>
      <c r="V69" s="132" t="s">
        <v>58</v>
      </c>
      <c r="W69" s="59" t="s">
        <v>54</v>
      </c>
      <c r="X69" s="4"/>
    </row>
    <row r="70" spans="1:24" ht="45" customHeight="1">
      <c r="A70" s="147">
        <v>271116</v>
      </c>
      <c r="B70" s="57" t="s">
        <v>211</v>
      </c>
      <c r="C70" s="59">
        <v>1</v>
      </c>
      <c r="D70" s="59" t="s">
        <v>59</v>
      </c>
      <c r="E70" s="59">
        <v>5</v>
      </c>
      <c r="F70" s="59" t="s">
        <v>212</v>
      </c>
      <c r="G70" s="59" t="s">
        <v>213</v>
      </c>
      <c r="H70" s="519">
        <v>8</v>
      </c>
      <c r="I70" s="520"/>
      <c r="J70" s="134">
        <v>14000000</v>
      </c>
      <c r="K70" s="110">
        <v>50000000</v>
      </c>
      <c r="L70" s="85"/>
      <c r="M70" s="85" t="s">
        <v>30</v>
      </c>
      <c r="N70" s="59" t="s">
        <v>54</v>
      </c>
      <c r="O70" s="59" t="s">
        <v>54</v>
      </c>
      <c r="P70" s="59" t="s">
        <v>54</v>
      </c>
      <c r="Q70" s="59" t="s">
        <v>55</v>
      </c>
      <c r="R70" s="72">
        <v>41581</v>
      </c>
      <c r="S70" s="57" t="s">
        <v>56</v>
      </c>
      <c r="T70" s="57" t="s">
        <v>57</v>
      </c>
      <c r="U70" s="59">
        <v>3204707120</v>
      </c>
      <c r="V70" s="132" t="s">
        <v>58</v>
      </c>
      <c r="W70" s="59" t="s">
        <v>54</v>
      </c>
      <c r="X70" s="4"/>
    </row>
    <row r="71" spans="1:24" ht="45" customHeight="1">
      <c r="A71" s="541">
        <v>8310</v>
      </c>
      <c r="B71" s="484" t="s">
        <v>64</v>
      </c>
      <c r="C71" s="575">
        <v>1</v>
      </c>
      <c r="D71" s="575" t="s">
        <v>59</v>
      </c>
      <c r="E71" s="575">
        <v>10</v>
      </c>
      <c r="F71" s="575" t="s">
        <v>65</v>
      </c>
      <c r="G71" s="62"/>
      <c r="H71" s="604">
        <v>21</v>
      </c>
      <c r="I71" s="605"/>
      <c r="J71" s="148">
        <v>222771918.5</v>
      </c>
      <c r="K71" s="494">
        <v>262084610</v>
      </c>
      <c r="L71" s="149" t="s">
        <v>30</v>
      </c>
      <c r="M71" s="503"/>
      <c r="N71" s="503" t="s">
        <v>54</v>
      </c>
      <c r="O71" s="503" t="s">
        <v>54</v>
      </c>
      <c r="P71" s="503" t="s">
        <v>54</v>
      </c>
      <c r="Q71" s="150">
        <v>41550</v>
      </c>
      <c r="R71" s="151"/>
      <c r="S71" s="152" t="s">
        <v>56</v>
      </c>
      <c r="T71" s="153" t="s">
        <v>57</v>
      </c>
      <c r="U71" s="154">
        <v>3204707120</v>
      </c>
      <c r="V71" s="155" t="s">
        <v>58</v>
      </c>
      <c r="W71" s="156" t="s">
        <v>54</v>
      </c>
      <c r="X71" s="17"/>
    </row>
    <row r="72" spans="1:24" ht="60">
      <c r="A72" s="542"/>
      <c r="B72" s="486"/>
      <c r="C72" s="576"/>
      <c r="D72" s="576"/>
      <c r="E72" s="576"/>
      <c r="F72" s="576"/>
      <c r="G72" s="61" t="s">
        <v>71</v>
      </c>
      <c r="H72" s="606"/>
      <c r="I72" s="607"/>
      <c r="J72" s="148">
        <v>39312691.5</v>
      </c>
      <c r="K72" s="496"/>
      <c r="L72" s="149" t="s">
        <v>30</v>
      </c>
      <c r="M72" s="505"/>
      <c r="N72" s="505"/>
      <c r="O72" s="505"/>
      <c r="P72" s="505"/>
      <c r="Q72" s="156" t="s">
        <v>55</v>
      </c>
      <c r="R72" s="157">
        <v>41550</v>
      </c>
      <c r="S72" s="152" t="s">
        <v>56</v>
      </c>
      <c r="T72" s="153" t="s">
        <v>57</v>
      </c>
      <c r="U72" s="154">
        <v>3204707120</v>
      </c>
      <c r="V72" s="155" t="s">
        <v>58</v>
      </c>
      <c r="W72" s="156" t="s">
        <v>54</v>
      </c>
      <c r="X72" s="4"/>
    </row>
    <row r="73" spans="1:24" ht="105">
      <c r="A73" s="158">
        <v>151015</v>
      </c>
      <c r="B73" s="67" t="s">
        <v>356</v>
      </c>
      <c r="C73" s="85">
        <v>1</v>
      </c>
      <c r="D73" s="85" t="s">
        <v>59</v>
      </c>
      <c r="E73" s="85">
        <v>6</v>
      </c>
      <c r="F73" s="85" t="s">
        <v>210</v>
      </c>
      <c r="G73" s="85" t="s">
        <v>76</v>
      </c>
      <c r="H73" s="487">
        <v>21</v>
      </c>
      <c r="I73" s="488"/>
      <c r="J73" s="134">
        <v>16503750</v>
      </c>
      <c r="K73" s="134">
        <v>50000000</v>
      </c>
      <c r="L73" s="85"/>
      <c r="M73" s="85" t="s">
        <v>30</v>
      </c>
      <c r="N73" s="85" t="s">
        <v>54</v>
      </c>
      <c r="O73" s="85" t="s">
        <v>54</v>
      </c>
      <c r="P73" s="85" t="s">
        <v>54</v>
      </c>
      <c r="Q73" s="85" t="s">
        <v>355</v>
      </c>
      <c r="R73" s="95" t="s">
        <v>54</v>
      </c>
      <c r="S73" s="67" t="s">
        <v>56</v>
      </c>
      <c r="T73" s="67" t="s">
        <v>57</v>
      </c>
      <c r="U73" s="85">
        <v>3204707120</v>
      </c>
      <c r="V73" s="159" t="s">
        <v>58</v>
      </c>
      <c r="W73" s="85" t="s">
        <v>54</v>
      </c>
      <c r="X73" s="4"/>
    </row>
    <row r="74" spans="1:24" ht="73.5" customHeight="1">
      <c r="A74" s="160">
        <v>721517</v>
      </c>
      <c r="B74" s="122" t="s">
        <v>66</v>
      </c>
      <c r="C74" s="59">
        <v>1</v>
      </c>
      <c r="D74" s="59" t="s">
        <v>52</v>
      </c>
      <c r="E74" s="143">
        <v>8</v>
      </c>
      <c r="F74" s="59" t="s">
        <v>357</v>
      </c>
      <c r="G74" s="59" t="s">
        <v>60</v>
      </c>
      <c r="H74" s="487">
        <v>21</v>
      </c>
      <c r="I74" s="488"/>
      <c r="J74" s="54">
        <v>41351557</v>
      </c>
      <c r="K74" s="54">
        <v>300000000</v>
      </c>
      <c r="L74" s="59"/>
      <c r="M74" s="59" t="s">
        <v>30</v>
      </c>
      <c r="N74" s="59" t="s">
        <v>54</v>
      </c>
      <c r="O74" s="59" t="s">
        <v>54</v>
      </c>
      <c r="P74" s="59" t="s">
        <v>54</v>
      </c>
      <c r="Q74" s="59" t="s">
        <v>55</v>
      </c>
      <c r="R74" s="72" t="s">
        <v>459</v>
      </c>
      <c r="S74" s="57" t="s">
        <v>56</v>
      </c>
      <c r="T74" s="57" t="s">
        <v>57</v>
      </c>
      <c r="U74" s="59">
        <v>3204707120</v>
      </c>
      <c r="V74" s="132" t="s">
        <v>58</v>
      </c>
      <c r="W74" s="59" t="s">
        <v>54</v>
      </c>
      <c r="X74" s="4"/>
    </row>
    <row r="75" spans="1:24" ht="45" customHeight="1">
      <c r="A75" s="161"/>
      <c r="B75" s="162" t="s">
        <v>358</v>
      </c>
      <c r="C75" s="62">
        <v>1</v>
      </c>
      <c r="D75" s="62" t="s">
        <v>52</v>
      </c>
      <c r="E75" s="156">
        <v>6</v>
      </c>
      <c r="F75" s="62" t="s">
        <v>359</v>
      </c>
      <c r="G75" s="56" t="s">
        <v>360</v>
      </c>
      <c r="H75" s="663">
        <v>7</v>
      </c>
      <c r="I75" s="664"/>
      <c r="J75" s="110">
        <v>20000000</v>
      </c>
      <c r="K75" s="163">
        <v>20000000</v>
      </c>
      <c r="L75" s="62"/>
      <c r="M75" s="59" t="s">
        <v>30</v>
      </c>
      <c r="N75" s="59" t="s">
        <v>54</v>
      </c>
      <c r="O75" s="59" t="s">
        <v>54</v>
      </c>
      <c r="P75" s="59" t="s">
        <v>54</v>
      </c>
      <c r="Q75" s="59" t="s">
        <v>55</v>
      </c>
      <c r="R75" s="71" t="s">
        <v>347</v>
      </c>
      <c r="S75" s="57" t="s">
        <v>56</v>
      </c>
      <c r="T75" s="57" t="s">
        <v>57</v>
      </c>
      <c r="U75" s="59">
        <v>3204707120</v>
      </c>
      <c r="V75" s="164" t="s">
        <v>58</v>
      </c>
      <c r="W75" s="62" t="s">
        <v>54</v>
      </c>
      <c r="X75" s="4"/>
    </row>
    <row r="76" spans="1:24" ht="45" customHeight="1">
      <c r="A76" s="500" t="s">
        <v>241</v>
      </c>
      <c r="B76" s="625" t="s">
        <v>243</v>
      </c>
      <c r="C76" s="575">
        <v>1</v>
      </c>
      <c r="D76" s="575" t="s">
        <v>59</v>
      </c>
      <c r="E76" s="484">
        <v>5</v>
      </c>
      <c r="F76" s="575">
        <v>3</v>
      </c>
      <c r="G76" s="575" t="s">
        <v>60</v>
      </c>
      <c r="H76" s="680">
        <v>115</v>
      </c>
      <c r="I76" s="681"/>
      <c r="J76" s="165">
        <v>488622579</v>
      </c>
      <c r="K76" s="537">
        <f>J77+J76</f>
        <v>1988622579</v>
      </c>
      <c r="L76" s="575"/>
      <c r="M76" s="575" t="s">
        <v>30</v>
      </c>
      <c r="N76" s="575" t="s">
        <v>54</v>
      </c>
      <c r="O76" s="575" t="s">
        <v>54</v>
      </c>
      <c r="P76" s="575" t="s">
        <v>54</v>
      </c>
      <c r="Q76" s="575" t="s">
        <v>54</v>
      </c>
      <c r="R76" s="567" t="s">
        <v>361</v>
      </c>
      <c r="S76" s="484" t="s">
        <v>56</v>
      </c>
      <c r="T76" s="484" t="s">
        <v>57</v>
      </c>
      <c r="U76" s="575">
        <v>3204707120</v>
      </c>
      <c r="V76" s="497" t="s">
        <v>58</v>
      </c>
      <c r="W76" s="575" t="s">
        <v>54</v>
      </c>
      <c r="X76" s="4"/>
    </row>
    <row r="77" spans="1:24" ht="91.5" customHeight="1">
      <c r="A77" s="502"/>
      <c r="B77" s="626"/>
      <c r="C77" s="576"/>
      <c r="D77" s="576"/>
      <c r="E77" s="486"/>
      <c r="F77" s="576"/>
      <c r="G77" s="576"/>
      <c r="H77" s="665">
        <v>115</v>
      </c>
      <c r="I77" s="666"/>
      <c r="J77" s="134">
        <v>1500000000</v>
      </c>
      <c r="K77" s="538"/>
      <c r="L77" s="576"/>
      <c r="M77" s="576"/>
      <c r="N77" s="576"/>
      <c r="O77" s="576"/>
      <c r="P77" s="576"/>
      <c r="Q77" s="576"/>
      <c r="R77" s="569"/>
      <c r="S77" s="486"/>
      <c r="T77" s="486"/>
      <c r="U77" s="576"/>
      <c r="V77" s="499"/>
      <c r="W77" s="576"/>
      <c r="X77" s="4"/>
    </row>
    <row r="78" spans="1:24" ht="45" customHeight="1">
      <c r="A78" s="601">
        <v>83112304</v>
      </c>
      <c r="B78" s="484" t="s">
        <v>244</v>
      </c>
      <c r="C78" s="575">
        <v>1</v>
      </c>
      <c r="D78" s="575" t="s">
        <v>59</v>
      </c>
      <c r="E78" s="575">
        <v>3</v>
      </c>
      <c r="F78" s="484" t="s">
        <v>214</v>
      </c>
      <c r="G78" s="575" t="s">
        <v>71</v>
      </c>
      <c r="H78" s="663">
        <v>115</v>
      </c>
      <c r="I78" s="664"/>
      <c r="J78" s="166">
        <v>511377421</v>
      </c>
      <c r="K78" s="134">
        <v>965000000</v>
      </c>
      <c r="L78" s="85"/>
      <c r="M78" s="85" t="s">
        <v>30</v>
      </c>
      <c r="N78" s="59" t="s">
        <v>54</v>
      </c>
      <c r="O78" s="59" t="s">
        <v>54</v>
      </c>
      <c r="P78" s="59" t="s">
        <v>54</v>
      </c>
      <c r="Q78" s="59" t="s">
        <v>54</v>
      </c>
      <c r="R78" s="72" t="s">
        <v>228</v>
      </c>
      <c r="S78" s="57" t="s">
        <v>56</v>
      </c>
      <c r="T78" s="57" t="s">
        <v>57</v>
      </c>
      <c r="U78" s="59">
        <v>3204707120</v>
      </c>
      <c r="V78" s="132" t="s">
        <v>58</v>
      </c>
      <c r="W78" s="59" t="s">
        <v>54</v>
      </c>
      <c r="X78" s="4"/>
    </row>
    <row r="79" spans="1:24" ht="76.5" customHeight="1">
      <c r="A79" s="603"/>
      <c r="B79" s="486"/>
      <c r="C79" s="576"/>
      <c r="D79" s="576"/>
      <c r="E79" s="576"/>
      <c r="F79" s="486"/>
      <c r="G79" s="576"/>
      <c r="H79" s="599">
        <v>118</v>
      </c>
      <c r="I79" s="599"/>
      <c r="J79" s="166">
        <v>450000000</v>
      </c>
      <c r="K79" s="134">
        <v>965000000</v>
      </c>
      <c r="L79" s="85"/>
      <c r="M79" s="85" t="s">
        <v>30</v>
      </c>
      <c r="N79" s="59" t="s">
        <v>54</v>
      </c>
      <c r="O79" s="59" t="s">
        <v>54</v>
      </c>
      <c r="P79" s="59" t="s">
        <v>245</v>
      </c>
      <c r="Q79" s="59" t="s">
        <v>54</v>
      </c>
      <c r="R79" s="72">
        <v>41581</v>
      </c>
      <c r="S79" s="57" t="s">
        <v>56</v>
      </c>
      <c r="T79" s="57" t="s">
        <v>57</v>
      </c>
      <c r="U79" s="59">
        <v>3204707120</v>
      </c>
      <c r="V79" s="132" t="s">
        <v>58</v>
      </c>
      <c r="W79" s="59" t="s">
        <v>54</v>
      </c>
      <c r="X79" s="4"/>
    </row>
    <row r="80" spans="1:24" s="21" customFormat="1" ht="102.75" customHeight="1">
      <c r="A80" s="541">
        <v>4410</v>
      </c>
      <c r="B80" s="489" t="s">
        <v>964</v>
      </c>
      <c r="C80" s="503">
        <v>1</v>
      </c>
      <c r="D80" s="503" t="s">
        <v>59</v>
      </c>
      <c r="E80" s="503">
        <v>12</v>
      </c>
      <c r="F80" s="489" t="s">
        <v>965</v>
      </c>
      <c r="G80" s="489" t="s">
        <v>257</v>
      </c>
      <c r="H80" s="506">
        <v>1</v>
      </c>
      <c r="I80" s="507"/>
      <c r="J80" s="167">
        <v>150000000</v>
      </c>
      <c r="K80" s="514">
        <f>J80+J81</f>
        <v>215000000</v>
      </c>
      <c r="L80" s="543"/>
      <c r="M80" s="503" t="s">
        <v>30</v>
      </c>
      <c r="N80" s="503" t="s">
        <v>54</v>
      </c>
      <c r="O80" s="503" t="s">
        <v>54</v>
      </c>
      <c r="P80" s="503" t="s">
        <v>245</v>
      </c>
      <c r="Q80" s="545">
        <v>41611</v>
      </c>
      <c r="R80" s="518"/>
      <c r="S80" s="503" t="s">
        <v>56</v>
      </c>
      <c r="T80" s="503" t="s">
        <v>57</v>
      </c>
      <c r="U80" s="503">
        <v>3204707120</v>
      </c>
      <c r="V80" s="503" t="s">
        <v>58</v>
      </c>
      <c r="W80" s="503" t="s">
        <v>54</v>
      </c>
      <c r="X80" s="17"/>
    </row>
    <row r="81" spans="1:24" s="21" customFormat="1" ht="90.75" customHeight="1">
      <c r="A81" s="542"/>
      <c r="B81" s="491"/>
      <c r="C81" s="505"/>
      <c r="D81" s="505"/>
      <c r="E81" s="505"/>
      <c r="F81" s="491"/>
      <c r="G81" s="491"/>
      <c r="H81" s="506">
        <v>26</v>
      </c>
      <c r="I81" s="507"/>
      <c r="J81" s="167">
        <v>65000000</v>
      </c>
      <c r="K81" s="516"/>
      <c r="L81" s="544"/>
      <c r="M81" s="505"/>
      <c r="N81" s="505"/>
      <c r="O81" s="505"/>
      <c r="P81" s="505"/>
      <c r="Q81" s="546"/>
      <c r="R81" s="518"/>
      <c r="S81" s="505"/>
      <c r="T81" s="505"/>
      <c r="U81" s="505"/>
      <c r="V81" s="505"/>
      <c r="W81" s="505"/>
      <c r="X81" s="17"/>
    </row>
    <row r="82" spans="1:24" ht="37.5" customHeight="1">
      <c r="A82" s="67">
        <v>86101708</v>
      </c>
      <c r="B82" s="489" t="s">
        <v>68</v>
      </c>
      <c r="C82" s="503">
        <v>1</v>
      </c>
      <c r="D82" s="503" t="s">
        <v>69</v>
      </c>
      <c r="E82" s="503">
        <v>10</v>
      </c>
      <c r="F82" s="503" t="s">
        <v>199</v>
      </c>
      <c r="G82" s="503" t="s">
        <v>71</v>
      </c>
      <c r="H82" s="519">
        <v>1</v>
      </c>
      <c r="I82" s="520"/>
      <c r="J82" s="136">
        <f>584360000+150000000</f>
        <v>734360000</v>
      </c>
      <c r="K82" s="667">
        <v>799360000</v>
      </c>
      <c r="L82" s="543" t="s">
        <v>30</v>
      </c>
      <c r="M82" s="543" t="s">
        <v>30</v>
      </c>
      <c r="N82" s="543" t="s">
        <v>54</v>
      </c>
      <c r="O82" s="543" t="s">
        <v>54</v>
      </c>
      <c r="P82" s="543" t="s">
        <v>54</v>
      </c>
      <c r="Q82" s="124" t="s">
        <v>55</v>
      </c>
      <c r="R82" s="137">
        <v>41572</v>
      </c>
      <c r="S82" s="126" t="s">
        <v>56</v>
      </c>
      <c r="T82" s="127" t="s">
        <v>57</v>
      </c>
      <c r="U82" s="124">
        <v>3204707120</v>
      </c>
      <c r="V82" s="139" t="s">
        <v>58</v>
      </c>
      <c r="W82" s="143" t="s">
        <v>54</v>
      </c>
      <c r="X82" s="4"/>
    </row>
    <row r="83" spans="1:24" ht="66.75" customHeight="1">
      <c r="A83" s="67">
        <v>861017</v>
      </c>
      <c r="B83" s="491"/>
      <c r="C83" s="505"/>
      <c r="D83" s="505"/>
      <c r="E83" s="505"/>
      <c r="F83" s="505"/>
      <c r="G83" s="505"/>
      <c r="H83" s="519">
        <v>26</v>
      </c>
      <c r="I83" s="520"/>
      <c r="J83" s="136">
        <v>65000000</v>
      </c>
      <c r="K83" s="668"/>
      <c r="L83" s="544"/>
      <c r="M83" s="544"/>
      <c r="N83" s="544"/>
      <c r="O83" s="544"/>
      <c r="P83" s="544"/>
      <c r="Q83" s="124" t="s">
        <v>55</v>
      </c>
      <c r="R83" s="137">
        <v>41572</v>
      </c>
      <c r="S83" s="126" t="s">
        <v>56</v>
      </c>
      <c r="T83" s="127" t="s">
        <v>57</v>
      </c>
      <c r="U83" s="124">
        <v>3204707120</v>
      </c>
      <c r="V83" s="139" t="s">
        <v>58</v>
      </c>
      <c r="W83" s="143" t="s">
        <v>54</v>
      </c>
      <c r="X83" s="4"/>
    </row>
    <row r="84" spans="1:24" ht="45" customHeight="1">
      <c r="A84" s="67">
        <v>86121701</v>
      </c>
      <c r="B84" s="67" t="s">
        <v>72</v>
      </c>
      <c r="C84" s="85">
        <v>1</v>
      </c>
      <c r="D84" s="85" t="s">
        <v>59</v>
      </c>
      <c r="E84" s="85">
        <v>1</v>
      </c>
      <c r="F84" s="85">
        <v>6</v>
      </c>
      <c r="G84" s="85" t="s">
        <v>71</v>
      </c>
      <c r="H84" s="599">
        <v>1</v>
      </c>
      <c r="I84" s="599"/>
      <c r="J84" s="134">
        <v>159400000</v>
      </c>
      <c r="K84" s="134">
        <v>200000000</v>
      </c>
      <c r="L84" s="85"/>
      <c r="M84" s="85" t="s">
        <v>30</v>
      </c>
      <c r="N84" s="85" t="s">
        <v>54</v>
      </c>
      <c r="O84" s="85" t="s">
        <v>54</v>
      </c>
      <c r="P84" s="85" t="s">
        <v>54</v>
      </c>
      <c r="Q84" s="59" t="s">
        <v>55</v>
      </c>
      <c r="R84" s="59" t="s">
        <v>54</v>
      </c>
      <c r="S84" s="59" t="s">
        <v>56</v>
      </c>
      <c r="T84" s="57" t="s">
        <v>57</v>
      </c>
      <c r="U84" s="59">
        <v>3204707120</v>
      </c>
      <c r="V84" s="168" t="s">
        <v>58</v>
      </c>
      <c r="W84" s="59" t="s">
        <v>54</v>
      </c>
      <c r="X84" s="4"/>
    </row>
    <row r="85" spans="1:24" ht="45" customHeight="1">
      <c r="A85" s="695">
        <v>86121702</v>
      </c>
      <c r="B85" s="484" t="s">
        <v>73</v>
      </c>
      <c r="C85" s="85">
        <v>1</v>
      </c>
      <c r="D85" s="85" t="s">
        <v>246</v>
      </c>
      <c r="E85" s="85">
        <v>4</v>
      </c>
      <c r="F85" s="85"/>
      <c r="G85" s="85"/>
      <c r="H85" s="599">
        <v>86</v>
      </c>
      <c r="I85" s="599"/>
      <c r="J85" s="134">
        <v>20000000</v>
      </c>
      <c r="K85" s="134"/>
      <c r="L85" s="85"/>
      <c r="M85" s="85"/>
      <c r="N85" s="85"/>
      <c r="O85" s="85"/>
      <c r="P85" s="85"/>
      <c r="Q85" s="59"/>
      <c r="R85" s="72">
        <v>41581</v>
      </c>
      <c r="S85" s="59"/>
      <c r="T85" s="57"/>
      <c r="U85" s="59"/>
      <c r="V85" s="168"/>
      <c r="W85" s="59"/>
      <c r="X85" s="4"/>
    </row>
    <row r="86" spans="1:24" ht="60">
      <c r="A86" s="696"/>
      <c r="B86" s="486"/>
      <c r="C86" s="85">
        <v>1</v>
      </c>
      <c r="D86" s="85" t="s">
        <v>59</v>
      </c>
      <c r="E86" s="85">
        <v>4</v>
      </c>
      <c r="F86" s="85" t="s">
        <v>74</v>
      </c>
      <c r="G86" s="85" t="s">
        <v>71</v>
      </c>
      <c r="H86" s="599">
        <v>1</v>
      </c>
      <c r="I86" s="599"/>
      <c r="J86" s="134">
        <v>80000000</v>
      </c>
      <c r="K86" s="134">
        <v>120000000</v>
      </c>
      <c r="L86" s="85"/>
      <c r="M86" s="85" t="s">
        <v>30</v>
      </c>
      <c r="N86" s="85" t="s">
        <v>54</v>
      </c>
      <c r="O86" s="85" t="s">
        <v>54</v>
      </c>
      <c r="P86" s="85" t="s">
        <v>54</v>
      </c>
      <c r="Q86" s="59" t="s">
        <v>55</v>
      </c>
      <c r="R86" s="72">
        <v>41581</v>
      </c>
      <c r="S86" s="57" t="s">
        <v>56</v>
      </c>
      <c r="T86" s="57" t="s">
        <v>57</v>
      </c>
      <c r="U86" s="59">
        <v>3204707120</v>
      </c>
      <c r="V86" s="132" t="s">
        <v>58</v>
      </c>
      <c r="W86" s="59" t="s">
        <v>54</v>
      </c>
      <c r="X86" s="4"/>
    </row>
    <row r="87" spans="1:24" ht="60">
      <c r="A87" s="697">
        <v>85101706</v>
      </c>
      <c r="B87" s="695" t="s">
        <v>247</v>
      </c>
      <c r="C87" s="484">
        <v>1</v>
      </c>
      <c r="D87" s="484" t="s">
        <v>59</v>
      </c>
      <c r="E87" s="484">
        <v>1</v>
      </c>
      <c r="F87" s="484" t="s">
        <v>75</v>
      </c>
      <c r="G87" s="484" t="s">
        <v>76</v>
      </c>
      <c r="H87" s="599">
        <v>9</v>
      </c>
      <c r="I87" s="599"/>
      <c r="J87" s="134">
        <v>53045000</v>
      </c>
      <c r="K87" s="559">
        <v>3463874762.56</v>
      </c>
      <c r="L87" s="85"/>
      <c r="M87" s="85" t="s">
        <v>29</v>
      </c>
      <c r="N87" s="85" t="s">
        <v>54</v>
      </c>
      <c r="O87" s="85" t="s">
        <v>54</v>
      </c>
      <c r="P87" s="85" t="s">
        <v>54</v>
      </c>
      <c r="Q87" s="59" t="s">
        <v>55</v>
      </c>
      <c r="R87" s="59" t="s">
        <v>54</v>
      </c>
      <c r="S87" s="57" t="s">
        <v>56</v>
      </c>
      <c r="T87" s="57" t="s">
        <v>57</v>
      </c>
      <c r="U87" s="59">
        <v>3204707120</v>
      </c>
      <c r="V87" s="132" t="s">
        <v>58</v>
      </c>
      <c r="W87" s="59" t="s">
        <v>54</v>
      </c>
      <c r="X87" s="4"/>
    </row>
    <row r="88" spans="1:24" ht="60">
      <c r="A88" s="697"/>
      <c r="B88" s="699"/>
      <c r="C88" s="485"/>
      <c r="D88" s="485"/>
      <c r="E88" s="485"/>
      <c r="F88" s="485"/>
      <c r="G88" s="485"/>
      <c r="H88" s="599">
        <v>10</v>
      </c>
      <c r="I88" s="599"/>
      <c r="J88" s="134">
        <v>3735647100.16</v>
      </c>
      <c r="K88" s="560"/>
      <c r="L88" s="85"/>
      <c r="M88" s="85" t="s">
        <v>29</v>
      </c>
      <c r="N88" s="85" t="s">
        <v>54</v>
      </c>
      <c r="O88" s="85" t="s">
        <v>54</v>
      </c>
      <c r="P88" s="85" t="s">
        <v>54</v>
      </c>
      <c r="Q88" s="59" t="s">
        <v>55</v>
      </c>
      <c r="R88" s="59" t="s">
        <v>54</v>
      </c>
      <c r="S88" s="57" t="s">
        <v>56</v>
      </c>
      <c r="T88" s="57" t="s">
        <v>57</v>
      </c>
      <c r="U88" s="59">
        <v>3204707120</v>
      </c>
      <c r="V88" s="132" t="s">
        <v>58</v>
      </c>
      <c r="W88" s="59" t="s">
        <v>54</v>
      </c>
      <c r="X88" s="4"/>
    </row>
    <row r="89" spans="1:24" ht="60">
      <c r="A89" s="697"/>
      <c r="B89" s="699"/>
      <c r="C89" s="485"/>
      <c r="D89" s="485"/>
      <c r="E89" s="485"/>
      <c r="F89" s="485"/>
      <c r="G89" s="485"/>
      <c r="H89" s="599">
        <v>104</v>
      </c>
      <c r="I89" s="599"/>
      <c r="J89" s="134">
        <v>609408880.18</v>
      </c>
      <c r="K89" s="560"/>
      <c r="L89" s="85"/>
      <c r="M89" s="85" t="s">
        <v>29</v>
      </c>
      <c r="N89" s="85" t="s">
        <v>54</v>
      </c>
      <c r="O89" s="85" t="s">
        <v>54</v>
      </c>
      <c r="P89" s="85" t="s">
        <v>54</v>
      </c>
      <c r="Q89" s="59" t="s">
        <v>55</v>
      </c>
      <c r="R89" s="72">
        <v>41368</v>
      </c>
      <c r="S89" s="57" t="s">
        <v>56</v>
      </c>
      <c r="T89" s="57" t="s">
        <v>57</v>
      </c>
      <c r="U89" s="59">
        <v>3204707120</v>
      </c>
      <c r="V89" s="132" t="s">
        <v>248</v>
      </c>
      <c r="W89" s="59"/>
      <c r="X89" s="4"/>
    </row>
    <row r="90" spans="1:24" ht="60">
      <c r="A90" s="697"/>
      <c r="B90" s="699"/>
      <c r="C90" s="485"/>
      <c r="D90" s="485"/>
      <c r="E90" s="485"/>
      <c r="F90" s="485"/>
      <c r="G90" s="485"/>
      <c r="H90" s="599">
        <v>106</v>
      </c>
      <c r="I90" s="599"/>
      <c r="J90" s="134">
        <v>13436194</v>
      </c>
      <c r="K90" s="560"/>
      <c r="L90" s="85"/>
      <c r="M90" s="85" t="s">
        <v>29</v>
      </c>
      <c r="N90" s="85" t="s">
        <v>54</v>
      </c>
      <c r="O90" s="85" t="s">
        <v>54</v>
      </c>
      <c r="P90" s="85" t="s">
        <v>54</v>
      </c>
      <c r="Q90" s="59" t="s">
        <v>55</v>
      </c>
      <c r="R90" s="72">
        <v>41368</v>
      </c>
      <c r="S90" s="57" t="s">
        <v>56</v>
      </c>
      <c r="T90" s="57" t="s">
        <v>57</v>
      </c>
      <c r="U90" s="59">
        <v>3204707120</v>
      </c>
      <c r="V90" s="132" t="s">
        <v>58</v>
      </c>
      <c r="W90" s="59" t="s">
        <v>54</v>
      </c>
      <c r="X90" s="4"/>
    </row>
    <row r="91" spans="1:24" ht="60">
      <c r="A91" s="697"/>
      <c r="B91" s="699"/>
      <c r="C91" s="485"/>
      <c r="D91" s="485"/>
      <c r="E91" s="485"/>
      <c r="F91" s="485"/>
      <c r="G91" s="485"/>
      <c r="H91" s="599">
        <v>24</v>
      </c>
      <c r="I91" s="599"/>
      <c r="J91" s="134">
        <f>1888832233+243415547</f>
        <v>2132247780</v>
      </c>
      <c r="K91" s="560"/>
      <c r="L91" s="85"/>
      <c r="M91" s="85" t="s">
        <v>29</v>
      </c>
      <c r="N91" s="85" t="s">
        <v>54</v>
      </c>
      <c r="O91" s="85" t="s">
        <v>54</v>
      </c>
      <c r="P91" s="85" t="s">
        <v>54</v>
      </c>
      <c r="Q91" s="59" t="s">
        <v>55</v>
      </c>
      <c r="R91" s="72">
        <v>41368</v>
      </c>
      <c r="S91" s="57" t="s">
        <v>56</v>
      </c>
      <c r="T91" s="57" t="s">
        <v>57</v>
      </c>
      <c r="U91" s="59">
        <v>3204707120</v>
      </c>
      <c r="V91" s="132" t="s">
        <v>58</v>
      </c>
      <c r="W91" s="59" t="s">
        <v>54</v>
      </c>
      <c r="X91" s="4"/>
    </row>
    <row r="92" spans="1:24" ht="60">
      <c r="A92" s="697"/>
      <c r="B92" s="699"/>
      <c r="C92" s="485"/>
      <c r="D92" s="485"/>
      <c r="E92" s="485"/>
      <c r="F92" s="485"/>
      <c r="G92" s="485"/>
      <c r="H92" s="599">
        <v>53</v>
      </c>
      <c r="I92" s="599"/>
      <c r="J92" s="134">
        <v>581604555</v>
      </c>
      <c r="K92" s="560"/>
      <c r="L92" s="85"/>
      <c r="M92" s="85" t="s">
        <v>29</v>
      </c>
      <c r="N92" s="85" t="s">
        <v>54</v>
      </c>
      <c r="O92" s="85" t="s">
        <v>54</v>
      </c>
      <c r="P92" s="85" t="s">
        <v>54</v>
      </c>
      <c r="Q92" s="59" t="s">
        <v>55</v>
      </c>
      <c r="R92" s="59" t="s">
        <v>54</v>
      </c>
      <c r="S92" s="57" t="s">
        <v>56</v>
      </c>
      <c r="T92" s="57" t="s">
        <v>57</v>
      </c>
      <c r="U92" s="59">
        <v>3204707120</v>
      </c>
      <c r="V92" s="132" t="s">
        <v>58</v>
      </c>
      <c r="W92" s="59" t="s">
        <v>54</v>
      </c>
      <c r="X92" s="4"/>
    </row>
    <row r="93" spans="1:24" ht="45" customHeight="1">
      <c r="A93" s="697"/>
      <c r="B93" s="699"/>
      <c r="C93" s="485"/>
      <c r="D93" s="485"/>
      <c r="E93" s="485"/>
      <c r="F93" s="485"/>
      <c r="G93" s="485"/>
      <c r="H93" s="599">
        <v>60</v>
      </c>
      <c r="I93" s="599"/>
      <c r="J93" s="134">
        <v>6000000</v>
      </c>
      <c r="K93" s="560"/>
      <c r="L93" s="85"/>
      <c r="M93" s="85" t="s">
        <v>29</v>
      </c>
      <c r="N93" s="85" t="s">
        <v>54</v>
      </c>
      <c r="O93" s="85" t="s">
        <v>54</v>
      </c>
      <c r="P93" s="85" t="s">
        <v>54</v>
      </c>
      <c r="Q93" s="59" t="s">
        <v>55</v>
      </c>
      <c r="R93" s="59" t="s">
        <v>54</v>
      </c>
      <c r="S93" s="57" t="s">
        <v>56</v>
      </c>
      <c r="T93" s="57" t="s">
        <v>57</v>
      </c>
      <c r="U93" s="59">
        <v>3204707120</v>
      </c>
      <c r="V93" s="132" t="s">
        <v>58</v>
      </c>
      <c r="W93" s="59" t="s">
        <v>54</v>
      </c>
      <c r="X93" s="4"/>
    </row>
    <row r="94" spans="1:24" ht="45" customHeight="1">
      <c r="A94" s="697"/>
      <c r="B94" s="699"/>
      <c r="C94" s="485"/>
      <c r="D94" s="485"/>
      <c r="E94" s="485"/>
      <c r="F94" s="485"/>
      <c r="G94" s="485"/>
      <c r="H94" s="599">
        <v>76</v>
      </c>
      <c r="I94" s="599"/>
      <c r="J94" s="134">
        <v>4000000</v>
      </c>
      <c r="K94" s="560"/>
      <c r="L94" s="85"/>
      <c r="M94" s="85" t="s">
        <v>29</v>
      </c>
      <c r="N94" s="85" t="s">
        <v>54</v>
      </c>
      <c r="O94" s="85" t="s">
        <v>54</v>
      </c>
      <c r="P94" s="85" t="s">
        <v>54</v>
      </c>
      <c r="Q94" s="59" t="s">
        <v>55</v>
      </c>
      <c r="R94" s="59" t="s">
        <v>54</v>
      </c>
      <c r="S94" s="57" t="s">
        <v>56</v>
      </c>
      <c r="T94" s="57" t="s">
        <v>57</v>
      </c>
      <c r="U94" s="59">
        <v>3204707120</v>
      </c>
      <c r="V94" s="132" t="s">
        <v>58</v>
      </c>
      <c r="W94" s="59" t="s">
        <v>54</v>
      </c>
      <c r="X94" s="4"/>
    </row>
    <row r="95" spans="1:24" ht="60">
      <c r="A95" s="697"/>
      <c r="B95" s="699"/>
      <c r="C95" s="485"/>
      <c r="D95" s="485"/>
      <c r="E95" s="485"/>
      <c r="F95" s="485"/>
      <c r="G95" s="485"/>
      <c r="H95" s="599">
        <v>77</v>
      </c>
      <c r="I95" s="599"/>
      <c r="J95" s="134">
        <v>2500000</v>
      </c>
      <c r="K95" s="560"/>
      <c r="L95" s="85"/>
      <c r="M95" s="85" t="s">
        <v>29</v>
      </c>
      <c r="N95" s="85" t="s">
        <v>54</v>
      </c>
      <c r="O95" s="85" t="s">
        <v>54</v>
      </c>
      <c r="P95" s="85" t="s">
        <v>54</v>
      </c>
      <c r="Q95" s="59" t="s">
        <v>55</v>
      </c>
      <c r="R95" s="59" t="s">
        <v>54</v>
      </c>
      <c r="S95" s="57" t="s">
        <v>56</v>
      </c>
      <c r="T95" s="57" t="s">
        <v>57</v>
      </c>
      <c r="U95" s="59">
        <v>3204707120</v>
      </c>
      <c r="V95" s="132" t="s">
        <v>58</v>
      </c>
      <c r="W95" s="59" t="s">
        <v>54</v>
      </c>
      <c r="X95" s="4"/>
    </row>
    <row r="96" spans="1:24" ht="60">
      <c r="A96" s="697"/>
      <c r="B96" s="699"/>
      <c r="C96" s="485"/>
      <c r="D96" s="485"/>
      <c r="E96" s="485"/>
      <c r="F96" s="485"/>
      <c r="G96" s="485"/>
      <c r="H96" s="599">
        <v>95</v>
      </c>
      <c r="I96" s="599"/>
      <c r="J96" s="134">
        <v>232575</v>
      </c>
      <c r="K96" s="560"/>
      <c r="L96" s="85"/>
      <c r="M96" s="85" t="s">
        <v>29</v>
      </c>
      <c r="N96" s="85" t="s">
        <v>54</v>
      </c>
      <c r="O96" s="85" t="s">
        <v>54</v>
      </c>
      <c r="P96" s="85" t="s">
        <v>54</v>
      </c>
      <c r="Q96" s="59" t="s">
        <v>55</v>
      </c>
      <c r="R96" s="59" t="s">
        <v>54</v>
      </c>
      <c r="S96" s="57" t="s">
        <v>56</v>
      </c>
      <c r="T96" s="57" t="s">
        <v>57</v>
      </c>
      <c r="U96" s="59">
        <v>3204707120</v>
      </c>
      <c r="V96" s="132" t="s">
        <v>58</v>
      </c>
      <c r="W96" s="59" t="s">
        <v>54</v>
      </c>
      <c r="X96" s="4"/>
    </row>
    <row r="97" spans="1:24" ht="45" customHeight="1">
      <c r="A97" s="697"/>
      <c r="B97" s="699"/>
      <c r="C97" s="485"/>
      <c r="D97" s="485"/>
      <c r="E97" s="485"/>
      <c r="F97" s="485"/>
      <c r="G97" s="485"/>
      <c r="H97" s="599">
        <v>96</v>
      </c>
      <c r="I97" s="599"/>
      <c r="J97" s="134">
        <v>271607757.31</v>
      </c>
      <c r="K97" s="560"/>
      <c r="L97" s="85"/>
      <c r="M97" s="85" t="s">
        <v>29</v>
      </c>
      <c r="N97" s="85" t="s">
        <v>54</v>
      </c>
      <c r="O97" s="85" t="s">
        <v>54</v>
      </c>
      <c r="P97" s="85" t="s">
        <v>54</v>
      </c>
      <c r="Q97" s="72">
        <v>41368</v>
      </c>
      <c r="R97" s="59" t="s">
        <v>54</v>
      </c>
      <c r="S97" s="57" t="s">
        <v>56</v>
      </c>
      <c r="T97" s="57" t="s">
        <v>57</v>
      </c>
      <c r="U97" s="59">
        <v>3204707120</v>
      </c>
      <c r="V97" s="132" t="s">
        <v>58</v>
      </c>
      <c r="W97" s="59" t="s">
        <v>54</v>
      </c>
      <c r="X97" s="4"/>
    </row>
    <row r="98" spans="1:24" ht="60">
      <c r="A98" s="697"/>
      <c r="B98" s="696"/>
      <c r="C98" s="485"/>
      <c r="D98" s="486"/>
      <c r="E98" s="486"/>
      <c r="F98" s="486"/>
      <c r="G98" s="486"/>
      <c r="H98" s="599">
        <v>97</v>
      </c>
      <c r="I98" s="599"/>
      <c r="J98" s="134">
        <v>243096184.66</v>
      </c>
      <c r="K98" s="561"/>
      <c r="L98" s="85"/>
      <c r="M98" s="85" t="s">
        <v>29</v>
      </c>
      <c r="N98" s="85" t="s">
        <v>54</v>
      </c>
      <c r="O98" s="85" t="s">
        <v>54</v>
      </c>
      <c r="P98" s="85" t="s">
        <v>54</v>
      </c>
      <c r="Q98" s="59" t="s">
        <v>55</v>
      </c>
      <c r="R98" s="59" t="s">
        <v>54</v>
      </c>
      <c r="S98" s="57" t="s">
        <v>56</v>
      </c>
      <c r="T98" s="57" t="s">
        <v>57</v>
      </c>
      <c r="U98" s="59">
        <v>3204707120</v>
      </c>
      <c r="V98" s="132" t="s">
        <v>58</v>
      </c>
      <c r="W98" s="59" t="s">
        <v>54</v>
      </c>
      <c r="X98" s="4"/>
    </row>
    <row r="99" spans="1:24" ht="71.25" customHeight="1">
      <c r="A99" s="775">
        <v>851117</v>
      </c>
      <c r="B99" s="24" t="s">
        <v>557</v>
      </c>
      <c r="C99" s="129">
        <v>1</v>
      </c>
      <c r="D99" s="129" t="s">
        <v>373</v>
      </c>
      <c r="E99" s="129">
        <v>8</v>
      </c>
      <c r="F99" s="129">
        <v>4</v>
      </c>
      <c r="G99" s="129" t="s">
        <v>27</v>
      </c>
      <c r="H99" s="519">
        <v>115</v>
      </c>
      <c r="I99" s="520"/>
      <c r="J99" s="169">
        <v>8967000</v>
      </c>
      <c r="K99" s="494">
        <v>94109200</v>
      </c>
      <c r="L99" s="129"/>
      <c r="M99" s="129" t="s">
        <v>29</v>
      </c>
      <c r="N99" s="129" t="s">
        <v>54</v>
      </c>
      <c r="O99" s="129" t="s">
        <v>54</v>
      </c>
      <c r="P99" s="129" t="s">
        <v>54</v>
      </c>
      <c r="Q99" s="170">
        <v>41368</v>
      </c>
      <c r="R99" s="143" t="s">
        <v>54</v>
      </c>
      <c r="S99" s="122" t="s">
        <v>56</v>
      </c>
      <c r="T99" s="122" t="s">
        <v>57</v>
      </c>
      <c r="U99" s="143">
        <v>3204707120</v>
      </c>
      <c r="V99" s="171" t="s">
        <v>58</v>
      </c>
      <c r="W99" s="143" t="s">
        <v>54</v>
      </c>
      <c r="X99" s="4"/>
    </row>
    <row r="100" spans="1:24" ht="195" customHeight="1">
      <c r="A100" s="776"/>
      <c r="B100" s="24" t="s">
        <v>1002</v>
      </c>
      <c r="C100" s="129">
        <v>1</v>
      </c>
      <c r="D100" s="129" t="s">
        <v>373</v>
      </c>
      <c r="E100" s="129">
        <v>7</v>
      </c>
      <c r="F100" s="129">
        <v>3</v>
      </c>
      <c r="G100" s="129" t="s">
        <v>559</v>
      </c>
      <c r="H100" s="519">
        <v>115</v>
      </c>
      <c r="I100" s="520"/>
      <c r="J100" s="169">
        <f>94109200-8967000</f>
        <v>85142200</v>
      </c>
      <c r="K100" s="496"/>
      <c r="L100" s="129"/>
      <c r="M100" s="129" t="s">
        <v>29</v>
      </c>
      <c r="N100" s="129" t="s">
        <v>54</v>
      </c>
      <c r="O100" s="129" t="s">
        <v>54</v>
      </c>
      <c r="P100" s="129" t="s">
        <v>54</v>
      </c>
      <c r="Q100" s="170">
        <v>41368</v>
      </c>
      <c r="R100" s="143" t="s">
        <v>54</v>
      </c>
      <c r="S100" s="122" t="s">
        <v>56</v>
      </c>
      <c r="T100" s="122" t="s">
        <v>57</v>
      </c>
      <c r="U100" s="143">
        <v>3204707120</v>
      </c>
      <c r="V100" s="171" t="s">
        <v>58</v>
      </c>
      <c r="W100" s="143" t="s">
        <v>54</v>
      </c>
      <c r="X100" s="4"/>
    </row>
    <row r="101" spans="1:24" s="21" customFormat="1" ht="136.5" customHeight="1">
      <c r="A101" s="77">
        <v>851016</v>
      </c>
      <c r="B101" s="24" t="s">
        <v>998</v>
      </c>
      <c r="C101" s="78">
        <v>1</v>
      </c>
      <c r="D101" s="77" t="s">
        <v>59</v>
      </c>
      <c r="E101" s="77">
        <v>12</v>
      </c>
      <c r="F101" s="77" t="s">
        <v>999</v>
      </c>
      <c r="G101" s="77" t="s">
        <v>912</v>
      </c>
      <c r="H101" s="519">
        <v>23</v>
      </c>
      <c r="I101" s="520"/>
      <c r="J101" s="54" t="s">
        <v>1000</v>
      </c>
      <c r="K101" s="53" t="s">
        <v>920</v>
      </c>
      <c r="L101" s="31"/>
      <c r="M101" s="31" t="s">
        <v>30</v>
      </c>
      <c r="N101" s="31" t="s">
        <v>54</v>
      </c>
      <c r="O101" s="31" t="s">
        <v>54</v>
      </c>
      <c r="P101" s="31" t="s">
        <v>54</v>
      </c>
      <c r="Q101" s="79">
        <v>41621</v>
      </c>
      <c r="R101" s="79">
        <v>41625</v>
      </c>
      <c r="S101" s="80" t="s">
        <v>56</v>
      </c>
      <c r="T101" s="80" t="s">
        <v>57</v>
      </c>
      <c r="U101" s="81">
        <v>3204707120</v>
      </c>
      <c r="V101" s="82" t="s">
        <v>58</v>
      </c>
      <c r="W101" s="81" t="s">
        <v>54</v>
      </c>
      <c r="X101" s="17"/>
    </row>
    <row r="102" spans="1:24" ht="75" customHeight="1">
      <c r="A102" s="601">
        <v>85121502</v>
      </c>
      <c r="B102" s="172" t="s">
        <v>460</v>
      </c>
      <c r="C102" s="67">
        <v>1</v>
      </c>
      <c r="D102" s="56" t="s">
        <v>59</v>
      </c>
      <c r="E102" s="56">
        <v>5</v>
      </c>
      <c r="F102" s="56" t="s">
        <v>249</v>
      </c>
      <c r="G102" s="56" t="s">
        <v>91</v>
      </c>
      <c r="H102" s="599">
        <v>23</v>
      </c>
      <c r="I102" s="599"/>
      <c r="J102" s="134">
        <v>25000000</v>
      </c>
      <c r="K102" s="514">
        <v>225700000</v>
      </c>
      <c r="L102" s="85"/>
      <c r="M102" s="85" t="s">
        <v>29</v>
      </c>
      <c r="N102" s="85" t="s">
        <v>54</v>
      </c>
      <c r="O102" s="85" t="s">
        <v>54</v>
      </c>
      <c r="P102" s="85" t="s">
        <v>54</v>
      </c>
      <c r="Q102" s="72">
        <v>41368</v>
      </c>
      <c r="R102" s="59" t="s">
        <v>54</v>
      </c>
      <c r="S102" s="57" t="s">
        <v>56</v>
      </c>
      <c r="T102" s="57" t="s">
        <v>57</v>
      </c>
      <c r="U102" s="59">
        <v>3204707120</v>
      </c>
      <c r="V102" s="132" t="s">
        <v>58</v>
      </c>
      <c r="W102" s="59" t="s">
        <v>54</v>
      </c>
      <c r="X102" s="4"/>
    </row>
    <row r="103" spans="1:24" ht="45" customHeight="1">
      <c r="A103" s="603"/>
      <c r="B103" s="484" t="s">
        <v>799</v>
      </c>
      <c r="C103" s="525">
        <v>1</v>
      </c>
      <c r="D103" s="525" t="s">
        <v>59</v>
      </c>
      <c r="E103" s="484">
        <v>10</v>
      </c>
      <c r="F103" s="525" t="s">
        <v>798</v>
      </c>
      <c r="G103" s="525" t="s">
        <v>71</v>
      </c>
      <c r="H103" s="599">
        <v>20</v>
      </c>
      <c r="I103" s="599"/>
      <c r="J103" s="134">
        <v>700000</v>
      </c>
      <c r="K103" s="515"/>
      <c r="L103" s="85"/>
      <c r="M103" s="85" t="s">
        <v>29</v>
      </c>
      <c r="N103" s="85" t="s">
        <v>54</v>
      </c>
      <c r="O103" s="85" t="s">
        <v>54</v>
      </c>
      <c r="P103" s="85" t="s">
        <v>54</v>
      </c>
      <c r="Q103" s="59" t="s">
        <v>55</v>
      </c>
      <c r="R103" s="72">
        <v>41572</v>
      </c>
      <c r="S103" s="57" t="s">
        <v>56</v>
      </c>
      <c r="T103" s="57" t="s">
        <v>57</v>
      </c>
      <c r="U103" s="59">
        <v>3204707120</v>
      </c>
      <c r="V103" s="132" t="s">
        <v>58</v>
      </c>
      <c r="W103" s="59" t="s">
        <v>54</v>
      </c>
      <c r="X103" s="4"/>
    </row>
    <row r="104" spans="1:24" ht="105" customHeight="1">
      <c r="A104" s="173">
        <v>85111510</v>
      </c>
      <c r="B104" s="486"/>
      <c r="C104" s="525"/>
      <c r="D104" s="525"/>
      <c r="E104" s="486"/>
      <c r="F104" s="525"/>
      <c r="G104" s="525"/>
      <c r="H104" s="599">
        <v>23</v>
      </c>
      <c r="I104" s="599"/>
      <c r="J104" s="169">
        <f>200000000-14000000</f>
        <v>186000000</v>
      </c>
      <c r="K104" s="515"/>
      <c r="L104" s="85"/>
      <c r="M104" s="85" t="s">
        <v>29</v>
      </c>
      <c r="N104" s="85" t="s">
        <v>54</v>
      </c>
      <c r="O104" s="85" t="s">
        <v>54</v>
      </c>
      <c r="P104" s="85" t="s">
        <v>54</v>
      </c>
      <c r="Q104" s="59" t="s">
        <v>55</v>
      </c>
      <c r="R104" s="72">
        <v>41572</v>
      </c>
      <c r="S104" s="57" t="s">
        <v>56</v>
      </c>
      <c r="T104" s="57" t="s">
        <v>57</v>
      </c>
      <c r="U104" s="59">
        <v>3204707120</v>
      </c>
      <c r="V104" s="132" t="s">
        <v>58</v>
      </c>
      <c r="W104" s="59" t="s">
        <v>54</v>
      </c>
      <c r="X104" s="4"/>
    </row>
    <row r="105" spans="1:24" ht="105" customHeight="1">
      <c r="A105" s="174"/>
      <c r="B105" s="122" t="s">
        <v>740</v>
      </c>
      <c r="C105" s="525"/>
      <c r="D105" s="525"/>
      <c r="E105" s="122">
        <v>10</v>
      </c>
      <c r="F105" s="122">
        <v>1</v>
      </c>
      <c r="G105" s="525"/>
      <c r="H105" s="519">
        <v>52</v>
      </c>
      <c r="I105" s="520"/>
      <c r="J105" s="136">
        <v>6840000</v>
      </c>
      <c r="K105" s="515"/>
      <c r="L105" s="129"/>
      <c r="M105" s="129" t="s">
        <v>30</v>
      </c>
      <c r="N105" s="129" t="s">
        <v>54</v>
      </c>
      <c r="O105" s="129" t="s">
        <v>54</v>
      </c>
      <c r="P105" s="129" t="s">
        <v>54</v>
      </c>
      <c r="Q105" s="170">
        <v>41284</v>
      </c>
      <c r="R105" s="170">
        <v>41550</v>
      </c>
      <c r="S105" s="122" t="s">
        <v>56</v>
      </c>
      <c r="T105" s="122" t="s">
        <v>57</v>
      </c>
      <c r="U105" s="143">
        <v>3204707120</v>
      </c>
      <c r="V105" s="171" t="s">
        <v>58</v>
      </c>
      <c r="W105" s="143" t="s">
        <v>54</v>
      </c>
      <c r="X105" s="17"/>
    </row>
    <row r="106" spans="1:24" ht="105" customHeight="1">
      <c r="A106" s="174"/>
      <c r="B106" s="126" t="s">
        <v>560</v>
      </c>
      <c r="C106" s="525"/>
      <c r="D106" s="525"/>
      <c r="E106" s="122">
        <v>10</v>
      </c>
      <c r="F106" s="122">
        <v>1</v>
      </c>
      <c r="G106" s="525"/>
      <c r="H106" s="487">
        <v>52</v>
      </c>
      <c r="I106" s="488"/>
      <c r="J106" s="136">
        <v>14000000</v>
      </c>
      <c r="K106" s="516"/>
      <c r="L106" s="129"/>
      <c r="M106" s="129" t="s">
        <v>30</v>
      </c>
      <c r="N106" s="129" t="s">
        <v>54</v>
      </c>
      <c r="O106" s="129" t="s">
        <v>54</v>
      </c>
      <c r="P106" s="129" t="s">
        <v>54</v>
      </c>
      <c r="Q106" s="143" t="s">
        <v>55</v>
      </c>
      <c r="R106" s="170">
        <v>41550</v>
      </c>
      <c r="S106" s="122" t="s">
        <v>56</v>
      </c>
      <c r="T106" s="122" t="s">
        <v>57</v>
      </c>
      <c r="U106" s="143">
        <v>3204707120</v>
      </c>
      <c r="V106" s="171" t="s">
        <v>58</v>
      </c>
      <c r="W106" s="143" t="s">
        <v>54</v>
      </c>
      <c r="X106" s="4"/>
    </row>
    <row r="107" spans="1:24" s="21" customFormat="1" ht="105" customHeight="1">
      <c r="A107" s="135">
        <v>851016</v>
      </c>
      <c r="B107" s="489" t="s">
        <v>885</v>
      </c>
      <c r="C107" s="489">
        <v>1</v>
      </c>
      <c r="D107" s="489" t="s">
        <v>59</v>
      </c>
      <c r="E107" s="126">
        <v>11</v>
      </c>
      <c r="F107" s="144" t="s">
        <v>886</v>
      </c>
      <c r="G107" s="121" t="s">
        <v>315</v>
      </c>
      <c r="H107" s="506">
        <v>91</v>
      </c>
      <c r="I107" s="507"/>
      <c r="J107" s="136">
        <v>2914300000</v>
      </c>
      <c r="K107" s="514">
        <v>4220000000</v>
      </c>
      <c r="L107" s="133"/>
      <c r="M107" s="133" t="s">
        <v>30</v>
      </c>
      <c r="N107" s="133" t="s">
        <v>54</v>
      </c>
      <c r="O107" s="133" t="s">
        <v>54</v>
      </c>
      <c r="P107" s="133" t="s">
        <v>54</v>
      </c>
      <c r="Q107" s="137">
        <v>41466</v>
      </c>
      <c r="R107" s="137" t="s">
        <v>54</v>
      </c>
      <c r="S107" s="126" t="s">
        <v>56</v>
      </c>
      <c r="T107" s="127" t="s">
        <v>57</v>
      </c>
      <c r="U107" s="124">
        <v>3204707120</v>
      </c>
      <c r="V107" s="138" t="s">
        <v>58</v>
      </c>
      <c r="W107" s="489" t="s">
        <v>890</v>
      </c>
      <c r="X107" s="17"/>
    </row>
    <row r="108" spans="1:24" s="21" customFormat="1" ht="105" customHeight="1">
      <c r="A108" s="175">
        <v>851016</v>
      </c>
      <c r="B108" s="491"/>
      <c r="C108" s="491"/>
      <c r="D108" s="491"/>
      <c r="E108" s="126">
        <v>11</v>
      </c>
      <c r="F108" s="152" t="s">
        <v>887</v>
      </c>
      <c r="G108" s="162" t="s">
        <v>315</v>
      </c>
      <c r="H108" s="506">
        <v>91</v>
      </c>
      <c r="I108" s="507"/>
      <c r="J108" s="136">
        <v>1305700000</v>
      </c>
      <c r="K108" s="516"/>
      <c r="L108" s="133"/>
      <c r="M108" s="133" t="s">
        <v>30</v>
      </c>
      <c r="N108" s="133" t="s">
        <v>54</v>
      </c>
      <c r="O108" s="133" t="s">
        <v>54</v>
      </c>
      <c r="P108" s="133" t="s">
        <v>54</v>
      </c>
      <c r="Q108" s="137">
        <v>41466</v>
      </c>
      <c r="R108" s="137" t="s">
        <v>54</v>
      </c>
      <c r="S108" s="126" t="s">
        <v>56</v>
      </c>
      <c r="T108" s="127" t="s">
        <v>57</v>
      </c>
      <c r="U108" s="124">
        <v>3204707120</v>
      </c>
      <c r="V108" s="138" t="s">
        <v>58</v>
      </c>
      <c r="W108" s="491"/>
      <c r="X108" s="17"/>
    </row>
    <row r="109" spans="1:24" s="21" customFormat="1" ht="105" customHeight="1">
      <c r="A109" s="135">
        <v>851016</v>
      </c>
      <c r="B109" s="489" t="s">
        <v>888</v>
      </c>
      <c r="C109" s="489">
        <v>1</v>
      </c>
      <c r="D109" s="489" t="s">
        <v>59</v>
      </c>
      <c r="E109" s="489">
        <v>11</v>
      </c>
      <c r="F109" s="489" t="s">
        <v>476</v>
      </c>
      <c r="G109" s="517" t="s">
        <v>889</v>
      </c>
      <c r="H109" s="506">
        <v>91</v>
      </c>
      <c r="I109" s="507"/>
      <c r="J109" s="136">
        <v>220000000</v>
      </c>
      <c r="K109" s="514">
        <f>J109+J110</f>
        <v>380000000</v>
      </c>
      <c r="L109" s="133"/>
      <c r="M109" s="133" t="s">
        <v>30</v>
      </c>
      <c r="N109" s="133" t="s">
        <v>54</v>
      </c>
      <c r="O109" s="133" t="s">
        <v>54</v>
      </c>
      <c r="P109" s="133" t="s">
        <v>54</v>
      </c>
      <c r="Q109" s="137">
        <v>41466</v>
      </c>
      <c r="R109" s="137" t="s">
        <v>54</v>
      </c>
      <c r="S109" s="126" t="s">
        <v>56</v>
      </c>
      <c r="T109" s="127" t="s">
        <v>57</v>
      </c>
      <c r="U109" s="124">
        <v>3204707120</v>
      </c>
      <c r="V109" s="138" t="s">
        <v>58</v>
      </c>
      <c r="W109" s="489" t="s">
        <v>890</v>
      </c>
      <c r="X109" s="17"/>
    </row>
    <row r="110" spans="1:24" s="21" customFormat="1" ht="105" customHeight="1">
      <c r="A110" s="135">
        <v>851016</v>
      </c>
      <c r="B110" s="491"/>
      <c r="C110" s="491"/>
      <c r="D110" s="491"/>
      <c r="E110" s="491"/>
      <c r="F110" s="491"/>
      <c r="G110" s="517"/>
      <c r="H110" s="506">
        <v>91</v>
      </c>
      <c r="I110" s="507"/>
      <c r="J110" s="136">
        <v>160000000</v>
      </c>
      <c r="K110" s="516"/>
      <c r="L110" s="133"/>
      <c r="M110" s="133" t="s">
        <v>30</v>
      </c>
      <c r="N110" s="133" t="s">
        <v>54</v>
      </c>
      <c r="O110" s="133" t="s">
        <v>54</v>
      </c>
      <c r="P110" s="133" t="s">
        <v>54</v>
      </c>
      <c r="Q110" s="137">
        <v>41466</v>
      </c>
      <c r="R110" s="137" t="s">
        <v>251</v>
      </c>
      <c r="S110" s="126" t="s">
        <v>56</v>
      </c>
      <c r="T110" s="127" t="s">
        <v>57</v>
      </c>
      <c r="U110" s="124">
        <v>3204707120</v>
      </c>
      <c r="V110" s="138" t="s">
        <v>58</v>
      </c>
      <c r="W110" s="491"/>
      <c r="X110" s="17"/>
    </row>
    <row r="111" spans="1:24" ht="78.75" customHeight="1">
      <c r="A111" s="601">
        <v>851016</v>
      </c>
      <c r="B111" s="24" t="s">
        <v>561</v>
      </c>
      <c r="C111" s="484">
        <v>1</v>
      </c>
      <c r="D111" s="484" t="s">
        <v>59</v>
      </c>
      <c r="E111" s="129">
        <v>8</v>
      </c>
      <c r="F111" s="176" t="s">
        <v>357</v>
      </c>
      <c r="G111" s="484" t="s">
        <v>60</v>
      </c>
      <c r="H111" s="487">
        <v>115</v>
      </c>
      <c r="I111" s="488"/>
      <c r="J111" s="169">
        <v>9333000</v>
      </c>
      <c r="K111" s="514">
        <v>82958000</v>
      </c>
      <c r="L111" s="129"/>
      <c r="M111" s="129" t="s">
        <v>29</v>
      </c>
      <c r="N111" s="129" t="s">
        <v>54</v>
      </c>
      <c r="O111" s="129" t="s">
        <v>54</v>
      </c>
      <c r="P111" s="129" t="s">
        <v>54</v>
      </c>
      <c r="Q111" s="143" t="s">
        <v>55</v>
      </c>
      <c r="R111" s="170">
        <v>41581</v>
      </c>
      <c r="S111" s="122" t="s">
        <v>56</v>
      </c>
      <c r="T111" s="122" t="s">
        <v>57</v>
      </c>
      <c r="U111" s="143">
        <v>3204707120</v>
      </c>
      <c r="V111" s="171" t="s">
        <v>58</v>
      </c>
      <c r="W111" s="143" t="s">
        <v>54</v>
      </c>
      <c r="X111" s="4"/>
    </row>
    <row r="112" spans="1:24" s="21" customFormat="1" ht="113.25" customHeight="1">
      <c r="A112" s="602"/>
      <c r="B112" s="177" t="s">
        <v>800</v>
      </c>
      <c r="C112" s="485"/>
      <c r="D112" s="485"/>
      <c r="E112" s="503">
        <v>10</v>
      </c>
      <c r="F112" s="489" t="s">
        <v>801</v>
      </c>
      <c r="G112" s="485"/>
      <c r="H112" s="604">
        <v>115</v>
      </c>
      <c r="I112" s="605"/>
      <c r="J112" s="494">
        <f>82958000-9333000</f>
        <v>73625000</v>
      </c>
      <c r="K112" s="515"/>
      <c r="L112" s="129"/>
      <c r="M112" s="129" t="s">
        <v>29</v>
      </c>
      <c r="N112" s="129" t="s">
        <v>54</v>
      </c>
      <c r="O112" s="129" t="s">
        <v>54</v>
      </c>
      <c r="P112" s="129" t="s">
        <v>54</v>
      </c>
      <c r="Q112" s="170">
        <v>41572</v>
      </c>
      <c r="R112" s="170"/>
      <c r="S112" s="122" t="s">
        <v>56</v>
      </c>
      <c r="T112" s="122" t="s">
        <v>57</v>
      </c>
      <c r="U112" s="143">
        <v>3204707120</v>
      </c>
      <c r="V112" s="171" t="s">
        <v>58</v>
      </c>
      <c r="W112" s="143" t="s">
        <v>54</v>
      </c>
      <c r="X112" s="17"/>
    </row>
    <row r="113" spans="1:24" ht="172.5" customHeight="1">
      <c r="A113" s="603"/>
      <c r="B113" s="24" t="s">
        <v>558</v>
      </c>
      <c r="C113" s="485"/>
      <c r="D113" s="485"/>
      <c r="E113" s="505"/>
      <c r="F113" s="491"/>
      <c r="G113" s="485"/>
      <c r="H113" s="606"/>
      <c r="I113" s="607"/>
      <c r="J113" s="496"/>
      <c r="K113" s="516"/>
      <c r="L113" s="129"/>
      <c r="M113" s="129" t="s">
        <v>29</v>
      </c>
      <c r="N113" s="129" t="s">
        <v>54</v>
      </c>
      <c r="O113" s="129" t="s">
        <v>54</v>
      </c>
      <c r="P113" s="129" t="s">
        <v>54</v>
      </c>
      <c r="Q113" s="143" t="s">
        <v>562</v>
      </c>
      <c r="R113" s="143" t="s">
        <v>562</v>
      </c>
      <c r="S113" s="122" t="s">
        <v>56</v>
      </c>
      <c r="T113" s="122" t="s">
        <v>57</v>
      </c>
      <c r="U113" s="143">
        <v>3204707120</v>
      </c>
      <c r="V113" s="171" t="s">
        <v>58</v>
      </c>
      <c r="W113" s="143" t="s">
        <v>54</v>
      </c>
      <c r="X113" s="4"/>
    </row>
    <row r="114" spans="1:24" ht="165" customHeight="1">
      <c r="A114" s="500">
        <v>851016</v>
      </c>
      <c r="B114" s="489" t="s">
        <v>461</v>
      </c>
      <c r="C114" s="485"/>
      <c r="D114" s="485"/>
      <c r="E114" s="484">
        <v>6</v>
      </c>
      <c r="F114" s="517">
        <v>6</v>
      </c>
      <c r="G114" s="485"/>
      <c r="H114" s="517">
        <v>23</v>
      </c>
      <c r="I114" s="517"/>
      <c r="J114" s="169">
        <v>13000000</v>
      </c>
      <c r="K114" s="559">
        <v>800000000</v>
      </c>
      <c r="L114" s="129"/>
      <c r="M114" s="129" t="s">
        <v>29</v>
      </c>
      <c r="N114" s="129" t="s">
        <v>54</v>
      </c>
      <c r="O114" s="129" t="s">
        <v>54</v>
      </c>
      <c r="P114" s="129" t="s">
        <v>54</v>
      </c>
      <c r="Q114" s="143" t="s">
        <v>55</v>
      </c>
      <c r="R114" s="170">
        <v>41581</v>
      </c>
      <c r="S114" s="122" t="s">
        <v>56</v>
      </c>
      <c r="T114" s="122" t="s">
        <v>57</v>
      </c>
      <c r="U114" s="143">
        <v>3204707120</v>
      </c>
      <c r="V114" s="171" t="s">
        <v>58</v>
      </c>
      <c r="W114" s="143" t="s">
        <v>54</v>
      </c>
      <c r="X114" s="4"/>
    </row>
    <row r="115" spans="1:24" ht="45" customHeight="1">
      <c r="A115" s="501"/>
      <c r="B115" s="491"/>
      <c r="C115" s="485"/>
      <c r="D115" s="485"/>
      <c r="E115" s="485"/>
      <c r="F115" s="517"/>
      <c r="G115" s="485"/>
      <c r="H115" s="517">
        <v>115</v>
      </c>
      <c r="I115" s="517"/>
      <c r="J115" s="169">
        <v>11000000</v>
      </c>
      <c r="K115" s="560"/>
      <c r="L115" s="129"/>
      <c r="M115" s="129" t="s">
        <v>29</v>
      </c>
      <c r="N115" s="129" t="s">
        <v>54</v>
      </c>
      <c r="O115" s="129" t="s">
        <v>54</v>
      </c>
      <c r="P115" s="129" t="s">
        <v>54</v>
      </c>
      <c r="Q115" s="143" t="s">
        <v>55</v>
      </c>
      <c r="R115" s="170" t="s">
        <v>458</v>
      </c>
      <c r="S115" s="122" t="s">
        <v>56</v>
      </c>
      <c r="T115" s="122" t="s">
        <v>57</v>
      </c>
      <c r="U115" s="143">
        <v>3204707120</v>
      </c>
      <c r="V115" s="132" t="s">
        <v>58</v>
      </c>
      <c r="W115" s="143" t="s">
        <v>54</v>
      </c>
      <c r="X115" s="4"/>
    </row>
    <row r="116" spans="1:24" ht="126.75" customHeight="1">
      <c r="A116" s="501"/>
      <c r="B116" s="176" t="s">
        <v>462</v>
      </c>
      <c r="C116" s="485"/>
      <c r="D116" s="485"/>
      <c r="E116" s="485"/>
      <c r="F116" s="121">
        <v>6</v>
      </c>
      <c r="G116" s="485"/>
      <c r="H116" s="517">
        <v>23</v>
      </c>
      <c r="I116" s="517"/>
      <c r="J116" s="169">
        <v>34800000</v>
      </c>
      <c r="K116" s="560"/>
      <c r="L116" s="129"/>
      <c r="M116" s="129" t="s">
        <v>29</v>
      </c>
      <c r="N116" s="129" t="s">
        <v>54</v>
      </c>
      <c r="O116" s="129" t="s">
        <v>54</v>
      </c>
      <c r="P116" s="129" t="s">
        <v>54</v>
      </c>
      <c r="Q116" s="143" t="s">
        <v>55</v>
      </c>
      <c r="R116" s="170" t="s">
        <v>463</v>
      </c>
      <c r="S116" s="122" t="s">
        <v>56</v>
      </c>
      <c r="T116" s="122" t="s">
        <v>57</v>
      </c>
      <c r="U116" s="143">
        <v>3204707120</v>
      </c>
      <c r="V116" s="171" t="s">
        <v>58</v>
      </c>
      <c r="W116" s="143" t="s">
        <v>54</v>
      </c>
      <c r="X116" s="4"/>
    </row>
    <row r="117" spans="1:24" ht="60">
      <c r="A117" s="501"/>
      <c r="B117" s="525" t="s">
        <v>77</v>
      </c>
      <c r="C117" s="485"/>
      <c r="D117" s="485"/>
      <c r="E117" s="485"/>
      <c r="F117" s="517">
        <v>9</v>
      </c>
      <c r="G117" s="485"/>
      <c r="H117" s="552">
        <v>23</v>
      </c>
      <c r="I117" s="552"/>
      <c r="J117" s="169">
        <v>39200000</v>
      </c>
      <c r="K117" s="560"/>
      <c r="L117" s="85"/>
      <c r="M117" s="85" t="s">
        <v>29</v>
      </c>
      <c r="N117" s="85" t="s">
        <v>54</v>
      </c>
      <c r="O117" s="85" t="s">
        <v>54</v>
      </c>
      <c r="P117" s="85" t="s">
        <v>54</v>
      </c>
      <c r="Q117" s="59" t="s">
        <v>55</v>
      </c>
      <c r="R117" s="72">
        <v>41581</v>
      </c>
      <c r="S117" s="57" t="s">
        <v>56</v>
      </c>
      <c r="T117" s="57" t="s">
        <v>57</v>
      </c>
      <c r="U117" s="59">
        <v>3204707120</v>
      </c>
      <c r="V117" s="132" t="s">
        <v>58</v>
      </c>
      <c r="W117" s="59" t="s">
        <v>54</v>
      </c>
      <c r="X117" s="4"/>
    </row>
    <row r="118" spans="1:24" ht="45" customHeight="1">
      <c r="A118" s="501"/>
      <c r="B118" s="525"/>
      <c r="C118" s="485"/>
      <c r="D118" s="485"/>
      <c r="E118" s="485"/>
      <c r="F118" s="517"/>
      <c r="G118" s="485"/>
      <c r="H118" s="552">
        <v>54</v>
      </c>
      <c r="I118" s="552"/>
      <c r="J118" s="169">
        <v>500000</v>
      </c>
      <c r="K118" s="560"/>
      <c r="L118" s="85"/>
      <c r="M118" s="85" t="s">
        <v>29</v>
      </c>
      <c r="N118" s="85" t="s">
        <v>54</v>
      </c>
      <c r="O118" s="85" t="s">
        <v>54</v>
      </c>
      <c r="P118" s="85" t="s">
        <v>54</v>
      </c>
      <c r="Q118" s="59" t="s">
        <v>55</v>
      </c>
      <c r="R118" s="72">
        <v>41581</v>
      </c>
      <c r="S118" s="57" t="s">
        <v>56</v>
      </c>
      <c r="T118" s="57" t="s">
        <v>57</v>
      </c>
      <c r="U118" s="59">
        <v>3204707120</v>
      </c>
      <c r="V118" s="132" t="s">
        <v>58</v>
      </c>
      <c r="W118" s="59" t="s">
        <v>54</v>
      </c>
      <c r="X118" s="4"/>
    </row>
    <row r="119" spans="1:24" ht="45" customHeight="1">
      <c r="A119" s="501"/>
      <c r="B119" s="525"/>
      <c r="C119" s="486"/>
      <c r="D119" s="486"/>
      <c r="E119" s="486"/>
      <c r="F119" s="517"/>
      <c r="G119" s="485"/>
      <c r="H119" s="552">
        <v>55</v>
      </c>
      <c r="I119" s="552"/>
      <c r="J119" s="169">
        <v>100000</v>
      </c>
      <c r="K119" s="560"/>
      <c r="L119" s="85"/>
      <c r="M119" s="85" t="s">
        <v>29</v>
      </c>
      <c r="N119" s="85" t="s">
        <v>54</v>
      </c>
      <c r="O119" s="85" t="s">
        <v>54</v>
      </c>
      <c r="P119" s="85" t="s">
        <v>54</v>
      </c>
      <c r="Q119" s="59" t="s">
        <v>55</v>
      </c>
      <c r="R119" s="72">
        <v>41581</v>
      </c>
      <c r="S119" s="57" t="s">
        <v>56</v>
      </c>
      <c r="T119" s="57" t="s">
        <v>57</v>
      </c>
      <c r="U119" s="59">
        <v>3204707120</v>
      </c>
      <c r="V119" s="132" t="s">
        <v>58</v>
      </c>
      <c r="W119" s="59"/>
      <c r="X119" s="4"/>
    </row>
    <row r="120" spans="1:24" ht="113.25" customHeight="1">
      <c r="A120" s="501"/>
      <c r="B120" s="556" t="s">
        <v>966</v>
      </c>
      <c r="C120" s="489">
        <v>1</v>
      </c>
      <c r="D120" s="489" t="s">
        <v>69</v>
      </c>
      <c r="E120" s="489">
        <v>12</v>
      </c>
      <c r="F120" s="517" t="s">
        <v>199</v>
      </c>
      <c r="G120" s="485"/>
      <c r="H120" s="487">
        <v>23</v>
      </c>
      <c r="I120" s="488"/>
      <c r="J120" s="136">
        <v>153000000</v>
      </c>
      <c r="K120" s="560"/>
      <c r="L120" s="503" t="s">
        <v>30</v>
      </c>
      <c r="M120" s="503"/>
      <c r="N120" s="503" t="s">
        <v>54</v>
      </c>
      <c r="O120" s="503" t="s">
        <v>54</v>
      </c>
      <c r="P120" s="503" t="s">
        <v>54</v>
      </c>
      <c r="Q120" s="545">
        <v>41315</v>
      </c>
      <c r="R120" s="545">
        <v>41612</v>
      </c>
      <c r="S120" s="503" t="s">
        <v>56</v>
      </c>
      <c r="T120" s="489" t="s">
        <v>57</v>
      </c>
      <c r="U120" s="503">
        <v>3204707120</v>
      </c>
      <c r="V120" s="503" t="s">
        <v>58</v>
      </c>
      <c r="W120" s="503" t="s">
        <v>54</v>
      </c>
      <c r="X120" s="17"/>
    </row>
    <row r="121" spans="1:24" ht="103.5" customHeight="1">
      <c r="A121" s="501"/>
      <c r="B121" s="558"/>
      <c r="C121" s="491"/>
      <c r="D121" s="491"/>
      <c r="E121" s="491"/>
      <c r="F121" s="517"/>
      <c r="G121" s="486"/>
      <c r="H121" s="621">
        <v>52</v>
      </c>
      <c r="I121" s="622"/>
      <c r="J121" s="136">
        <v>22300000</v>
      </c>
      <c r="K121" s="561"/>
      <c r="L121" s="505"/>
      <c r="M121" s="505"/>
      <c r="N121" s="505"/>
      <c r="O121" s="505"/>
      <c r="P121" s="505"/>
      <c r="Q121" s="546"/>
      <c r="R121" s="546"/>
      <c r="S121" s="505"/>
      <c r="T121" s="491"/>
      <c r="U121" s="505"/>
      <c r="V121" s="505"/>
      <c r="W121" s="505"/>
      <c r="X121" s="4"/>
    </row>
    <row r="122" spans="1:24" s="21" customFormat="1" ht="111.75" customHeight="1">
      <c r="A122" s="501"/>
      <c r="B122" s="177" t="s">
        <v>998</v>
      </c>
      <c r="C122" s="24">
        <v>1</v>
      </c>
      <c r="D122" s="24" t="s">
        <v>59</v>
      </c>
      <c r="E122" s="24">
        <v>12</v>
      </c>
      <c r="F122" s="24" t="s">
        <v>999</v>
      </c>
      <c r="G122" s="177" t="s">
        <v>912</v>
      </c>
      <c r="H122" s="519">
        <v>23</v>
      </c>
      <c r="I122" s="520"/>
      <c r="J122" s="24">
        <v>13000000</v>
      </c>
      <c r="K122" s="178">
        <v>26000000</v>
      </c>
      <c r="L122" s="77"/>
      <c r="M122" s="77" t="s">
        <v>30</v>
      </c>
      <c r="N122" s="77" t="s">
        <v>54</v>
      </c>
      <c r="O122" s="77" t="s">
        <v>54</v>
      </c>
      <c r="P122" s="77" t="s">
        <v>54</v>
      </c>
      <c r="Q122" s="79">
        <v>41621</v>
      </c>
      <c r="R122" s="79"/>
      <c r="S122" s="179" t="s">
        <v>56</v>
      </c>
      <c r="T122" s="179" t="s">
        <v>57</v>
      </c>
      <c r="U122" s="78">
        <v>3204707120</v>
      </c>
      <c r="V122" s="68" t="s">
        <v>58</v>
      </c>
      <c r="W122" s="78" t="s">
        <v>54</v>
      </c>
      <c r="X122" s="17"/>
    </row>
    <row r="123" spans="1:24" ht="54.75" customHeight="1">
      <c r="A123" s="501"/>
      <c r="B123" s="485" t="s">
        <v>250</v>
      </c>
      <c r="C123" s="484">
        <v>1</v>
      </c>
      <c r="D123" s="484" t="s">
        <v>69</v>
      </c>
      <c r="E123" s="484">
        <v>4</v>
      </c>
      <c r="F123" s="623">
        <v>6</v>
      </c>
      <c r="G123" s="623" t="s">
        <v>76</v>
      </c>
      <c r="H123" s="552">
        <v>52</v>
      </c>
      <c r="I123" s="552"/>
      <c r="J123" s="169">
        <v>22564099.68</v>
      </c>
      <c r="K123" s="777">
        <f>J123+J124</f>
        <v>27766742.68</v>
      </c>
      <c r="L123" s="85"/>
      <c r="M123" s="85" t="s">
        <v>29</v>
      </c>
      <c r="N123" s="85" t="s">
        <v>54</v>
      </c>
      <c r="O123" s="85" t="s">
        <v>54</v>
      </c>
      <c r="P123" s="85" t="s">
        <v>54</v>
      </c>
      <c r="Q123" s="72">
        <v>41368</v>
      </c>
      <c r="R123" s="72" t="s">
        <v>54</v>
      </c>
      <c r="S123" s="57" t="s">
        <v>56</v>
      </c>
      <c r="T123" s="57" t="s">
        <v>57</v>
      </c>
      <c r="U123" s="59">
        <v>3204707120</v>
      </c>
      <c r="V123" s="132" t="s">
        <v>58</v>
      </c>
      <c r="W123" s="59" t="s">
        <v>54</v>
      </c>
      <c r="X123" s="17"/>
    </row>
    <row r="124" spans="1:24" ht="35.25" customHeight="1">
      <c r="A124" s="502"/>
      <c r="B124" s="485"/>
      <c r="C124" s="486"/>
      <c r="D124" s="486"/>
      <c r="E124" s="486"/>
      <c r="F124" s="624"/>
      <c r="G124" s="624"/>
      <c r="H124" s="552">
        <v>23</v>
      </c>
      <c r="I124" s="552"/>
      <c r="J124" s="169">
        <v>5202643</v>
      </c>
      <c r="K124" s="778"/>
      <c r="L124" s="85"/>
      <c r="M124" s="85" t="s">
        <v>29</v>
      </c>
      <c r="N124" s="85" t="s">
        <v>54</v>
      </c>
      <c r="O124" s="85" t="s">
        <v>54</v>
      </c>
      <c r="P124" s="85" t="s">
        <v>54</v>
      </c>
      <c r="Q124" s="72">
        <v>41368</v>
      </c>
      <c r="R124" s="72" t="s">
        <v>251</v>
      </c>
      <c r="S124" s="57" t="s">
        <v>56</v>
      </c>
      <c r="T124" s="57" t="s">
        <v>57</v>
      </c>
      <c r="U124" s="59">
        <v>3204707120</v>
      </c>
      <c r="V124" s="132" t="s">
        <v>58</v>
      </c>
      <c r="W124" s="59" t="s">
        <v>54</v>
      </c>
      <c r="X124" s="4"/>
    </row>
    <row r="125" spans="1:24" ht="60">
      <c r="A125" s="501">
        <v>901415</v>
      </c>
      <c r="B125" s="485" t="s">
        <v>78</v>
      </c>
      <c r="C125" s="485">
        <v>1</v>
      </c>
      <c r="D125" s="485" t="s">
        <v>59</v>
      </c>
      <c r="E125" s="485">
        <v>1</v>
      </c>
      <c r="F125" s="484" t="s">
        <v>70</v>
      </c>
      <c r="G125" s="484" t="s">
        <v>76</v>
      </c>
      <c r="H125" s="599">
        <v>1</v>
      </c>
      <c r="I125" s="599"/>
      <c r="J125" s="134">
        <v>30000000</v>
      </c>
      <c r="K125" s="559">
        <v>350000000</v>
      </c>
      <c r="L125" s="85"/>
      <c r="M125" s="85" t="s">
        <v>29</v>
      </c>
      <c r="N125" s="85" t="s">
        <v>54</v>
      </c>
      <c r="O125" s="85" t="s">
        <v>54</v>
      </c>
      <c r="P125" s="85" t="s">
        <v>54</v>
      </c>
      <c r="Q125" s="59" t="s">
        <v>55</v>
      </c>
      <c r="R125" s="59" t="s">
        <v>54</v>
      </c>
      <c r="S125" s="57" t="s">
        <v>56</v>
      </c>
      <c r="T125" s="57" t="s">
        <v>57</v>
      </c>
      <c r="U125" s="59">
        <v>3204707120</v>
      </c>
      <c r="V125" s="132" t="s">
        <v>58</v>
      </c>
      <c r="W125" s="59" t="s">
        <v>54</v>
      </c>
      <c r="X125" s="4"/>
    </row>
    <row r="126" spans="1:24" ht="60">
      <c r="A126" s="501"/>
      <c r="B126" s="485"/>
      <c r="C126" s="485"/>
      <c r="D126" s="485"/>
      <c r="E126" s="485"/>
      <c r="F126" s="485"/>
      <c r="G126" s="485"/>
      <c r="H126" s="599">
        <v>25</v>
      </c>
      <c r="I126" s="599"/>
      <c r="J126" s="134">
        <v>73000000</v>
      </c>
      <c r="K126" s="560"/>
      <c r="L126" s="85"/>
      <c r="M126" s="85" t="s">
        <v>29</v>
      </c>
      <c r="N126" s="85" t="s">
        <v>54</v>
      </c>
      <c r="O126" s="85" t="s">
        <v>54</v>
      </c>
      <c r="P126" s="85" t="s">
        <v>54</v>
      </c>
      <c r="Q126" s="59" t="s">
        <v>55</v>
      </c>
      <c r="R126" s="59" t="s">
        <v>54</v>
      </c>
      <c r="S126" s="57" t="s">
        <v>56</v>
      </c>
      <c r="T126" s="57" t="s">
        <v>57</v>
      </c>
      <c r="U126" s="59">
        <v>3204707120</v>
      </c>
      <c r="V126" s="132" t="s">
        <v>58</v>
      </c>
      <c r="W126" s="59" t="s">
        <v>54</v>
      </c>
      <c r="X126" s="4"/>
    </row>
    <row r="127" spans="1:24" ht="60">
      <c r="A127" s="501"/>
      <c r="B127" s="485"/>
      <c r="C127" s="485"/>
      <c r="D127" s="485"/>
      <c r="E127" s="485"/>
      <c r="F127" s="485"/>
      <c r="G127" s="485"/>
      <c r="H127" s="599">
        <v>26</v>
      </c>
      <c r="I127" s="599"/>
      <c r="J127" s="134">
        <v>100000000</v>
      </c>
      <c r="K127" s="560"/>
      <c r="L127" s="85"/>
      <c r="M127" s="85" t="s">
        <v>29</v>
      </c>
      <c r="N127" s="85" t="s">
        <v>54</v>
      </c>
      <c r="O127" s="85" t="s">
        <v>54</v>
      </c>
      <c r="P127" s="85" t="s">
        <v>54</v>
      </c>
      <c r="Q127" s="59" t="s">
        <v>55</v>
      </c>
      <c r="R127" s="59" t="s">
        <v>54</v>
      </c>
      <c r="S127" s="57" t="s">
        <v>56</v>
      </c>
      <c r="T127" s="57" t="s">
        <v>57</v>
      </c>
      <c r="U127" s="59">
        <v>3204707120</v>
      </c>
      <c r="V127" s="132" t="s">
        <v>58</v>
      </c>
      <c r="W127" s="59" t="s">
        <v>54</v>
      </c>
      <c r="X127" s="4"/>
    </row>
    <row r="128" spans="1:24" ht="60">
      <c r="A128" s="501"/>
      <c r="B128" s="485"/>
      <c r="C128" s="485"/>
      <c r="D128" s="485"/>
      <c r="E128" s="485"/>
      <c r="F128" s="485"/>
      <c r="G128" s="485"/>
      <c r="H128" s="599">
        <v>29</v>
      </c>
      <c r="I128" s="599"/>
      <c r="J128" s="134">
        <v>100000000</v>
      </c>
      <c r="K128" s="560"/>
      <c r="L128" s="85"/>
      <c r="M128" s="85" t="s">
        <v>29</v>
      </c>
      <c r="N128" s="85" t="s">
        <v>54</v>
      </c>
      <c r="O128" s="85" t="s">
        <v>54</v>
      </c>
      <c r="P128" s="85" t="s">
        <v>54</v>
      </c>
      <c r="Q128" s="59" t="s">
        <v>55</v>
      </c>
      <c r="R128" s="59" t="s">
        <v>54</v>
      </c>
      <c r="S128" s="57" t="s">
        <v>56</v>
      </c>
      <c r="T128" s="57" t="s">
        <v>57</v>
      </c>
      <c r="U128" s="59">
        <v>3204707120</v>
      </c>
      <c r="V128" s="132" t="s">
        <v>58</v>
      </c>
      <c r="W128" s="59" t="s">
        <v>54</v>
      </c>
      <c r="X128" s="4"/>
    </row>
    <row r="129" spans="1:24" ht="60">
      <c r="A129" s="486"/>
      <c r="B129" s="486"/>
      <c r="C129" s="486"/>
      <c r="D129" s="486"/>
      <c r="E129" s="486"/>
      <c r="F129" s="486"/>
      <c r="G129" s="486"/>
      <c r="H129" s="599">
        <v>67</v>
      </c>
      <c r="I129" s="599"/>
      <c r="J129" s="134">
        <v>1000000</v>
      </c>
      <c r="K129" s="561"/>
      <c r="L129" s="85"/>
      <c r="M129" s="85" t="s">
        <v>29</v>
      </c>
      <c r="N129" s="85" t="s">
        <v>54</v>
      </c>
      <c r="O129" s="85" t="s">
        <v>54</v>
      </c>
      <c r="P129" s="85" t="s">
        <v>54</v>
      </c>
      <c r="Q129" s="59" t="s">
        <v>55</v>
      </c>
      <c r="R129" s="59" t="s">
        <v>54</v>
      </c>
      <c r="S129" s="57" t="s">
        <v>56</v>
      </c>
      <c r="T129" s="57" t="s">
        <v>57</v>
      </c>
      <c r="U129" s="59">
        <v>3204707120</v>
      </c>
      <c r="V129" s="132" t="s">
        <v>58</v>
      </c>
      <c r="W129" s="59" t="s">
        <v>54</v>
      </c>
      <c r="X129" s="4"/>
    </row>
    <row r="130" spans="1:24" ht="45" customHeight="1">
      <c r="A130" s="501"/>
      <c r="B130" s="55" t="s">
        <v>79</v>
      </c>
      <c r="C130" s="484">
        <v>1</v>
      </c>
      <c r="D130" s="484" t="s">
        <v>52</v>
      </c>
      <c r="E130" s="55">
        <v>5</v>
      </c>
      <c r="F130" s="484" t="s">
        <v>80</v>
      </c>
      <c r="G130" s="484" t="s">
        <v>76</v>
      </c>
      <c r="H130" s="599">
        <v>26</v>
      </c>
      <c r="I130" s="599"/>
      <c r="J130" s="134">
        <v>120483386</v>
      </c>
      <c r="K130" s="537" t="s">
        <v>465</v>
      </c>
      <c r="L130" s="575"/>
      <c r="M130" s="484" t="s">
        <v>29</v>
      </c>
      <c r="N130" s="484" t="s">
        <v>54</v>
      </c>
      <c r="O130" s="484" t="s">
        <v>54</v>
      </c>
      <c r="P130" s="484" t="s">
        <v>54</v>
      </c>
      <c r="Q130" s="617" t="s">
        <v>458</v>
      </c>
      <c r="R130" s="617" t="s">
        <v>54</v>
      </c>
      <c r="S130" s="57" t="s">
        <v>56</v>
      </c>
      <c r="T130" s="57" t="s">
        <v>57</v>
      </c>
      <c r="U130" s="59">
        <v>3204707120</v>
      </c>
      <c r="V130" s="132" t="s">
        <v>58</v>
      </c>
      <c r="W130" s="59" t="s">
        <v>54</v>
      </c>
      <c r="X130" s="4"/>
    </row>
    <row r="131" spans="1:24" ht="45" customHeight="1">
      <c r="A131" s="501"/>
      <c r="B131" s="703" t="s">
        <v>464</v>
      </c>
      <c r="C131" s="485"/>
      <c r="D131" s="485"/>
      <c r="E131" s="484">
        <v>6</v>
      </c>
      <c r="F131" s="485"/>
      <c r="G131" s="485"/>
      <c r="H131" s="599">
        <v>86</v>
      </c>
      <c r="I131" s="599"/>
      <c r="J131" s="134">
        <v>100000000</v>
      </c>
      <c r="K131" s="600"/>
      <c r="L131" s="597"/>
      <c r="M131" s="485"/>
      <c r="N131" s="485"/>
      <c r="O131" s="485"/>
      <c r="P131" s="485"/>
      <c r="Q131" s="485"/>
      <c r="R131" s="618"/>
      <c r="S131" s="484" t="s">
        <v>56</v>
      </c>
      <c r="T131" s="484" t="s">
        <v>57</v>
      </c>
      <c r="U131" s="59"/>
      <c r="V131" s="132" t="s">
        <v>58</v>
      </c>
      <c r="W131" s="59"/>
      <c r="X131" s="4"/>
    </row>
    <row r="132" spans="1:24" ht="45" customHeight="1">
      <c r="A132" s="501"/>
      <c r="B132" s="704"/>
      <c r="C132" s="485"/>
      <c r="D132" s="485"/>
      <c r="E132" s="485"/>
      <c r="F132" s="485"/>
      <c r="G132" s="485"/>
      <c r="H132" s="599">
        <v>25</v>
      </c>
      <c r="I132" s="599"/>
      <c r="J132" s="134">
        <v>483205</v>
      </c>
      <c r="K132" s="600"/>
      <c r="L132" s="597"/>
      <c r="M132" s="485"/>
      <c r="N132" s="485"/>
      <c r="O132" s="485"/>
      <c r="P132" s="485"/>
      <c r="Q132" s="485"/>
      <c r="R132" s="618"/>
      <c r="S132" s="485"/>
      <c r="T132" s="485"/>
      <c r="U132" s="59"/>
      <c r="V132" s="132" t="s">
        <v>58</v>
      </c>
      <c r="W132" s="59"/>
      <c r="X132" s="4"/>
    </row>
    <row r="133" spans="1:24" ht="45" customHeight="1">
      <c r="A133" s="501"/>
      <c r="B133" s="704"/>
      <c r="C133" s="485"/>
      <c r="D133" s="485"/>
      <c r="E133" s="485"/>
      <c r="F133" s="485"/>
      <c r="G133" s="485"/>
      <c r="H133" s="599">
        <v>26</v>
      </c>
      <c r="I133" s="599"/>
      <c r="J133" s="134">
        <v>28762312</v>
      </c>
      <c r="K133" s="600"/>
      <c r="L133" s="597"/>
      <c r="M133" s="485"/>
      <c r="N133" s="485"/>
      <c r="O133" s="485"/>
      <c r="P133" s="485"/>
      <c r="Q133" s="485"/>
      <c r="R133" s="618"/>
      <c r="S133" s="485"/>
      <c r="T133" s="485"/>
      <c r="U133" s="59"/>
      <c r="V133" s="132" t="s">
        <v>58</v>
      </c>
      <c r="W133" s="59"/>
      <c r="X133" s="4"/>
    </row>
    <row r="134" spans="1:24" ht="45" customHeight="1">
      <c r="A134" s="501"/>
      <c r="B134" s="704"/>
      <c r="C134" s="485"/>
      <c r="D134" s="485"/>
      <c r="E134" s="485"/>
      <c r="F134" s="485"/>
      <c r="G134" s="485"/>
      <c r="H134" s="599">
        <v>46</v>
      </c>
      <c r="I134" s="599"/>
      <c r="J134" s="134">
        <v>50000000</v>
      </c>
      <c r="K134" s="600"/>
      <c r="L134" s="597"/>
      <c r="M134" s="485"/>
      <c r="N134" s="485"/>
      <c r="O134" s="485"/>
      <c r="P134" s="485"/>
      <c r="Q134" s="485"/>
      <c r="R134" s="618"/>
      <c r="S134" s="485"/>
      <c r="T134" s="485"/>
      <c r="U134" s="59"/>
      <c r="V134" s="132" t="s">
        <v>58</v>
      </c>
      <c r="W134" s="59"/>
      <c r="X134" s="4"/>
    </row>
    <row r="135" spans="1:24" ht="45" customHeight="1">
      <c r="A135" s="502"/>
      <c r="B135" s="705"/>
      <c r="C135" s="486"/>
      <c r="D135" s="486"/>
      <c r="E135" s="486"/>
      <c r="F135" s="486"/>
      <c r="G135" s="486"/>
      <c r="H135" s="599">
        <v>49</v>
      </c>
      <c r="I135" s="599"/>
      <c r="J135" s="134">
        <v>3438683.21</v>
      </c>
      <c r="K135" s="538"/>
      <c r="L135" s="576"/>
      <c r="M135" s="486"/>
      <c r="N135" s="486" t="s">
        <v>54</v>
      </c>
      <c r="O135" s="486" t="s">
        <v>54</v>
      </c>
      <c r="P135" s="486" t="s">
        <v>54</v>
      </c>
      <c r="Q135" s="486"/>
      <c r="R135" s="486" t="s">
        <v>54</v>
      </c>
      <c r="S135" s="486"/>
      <c r="T135" s="486"/>
      <c r="U135" s="59">
        <v>3204707120</v>
      </c>
      <c r="V135" s="132" t="s">
        <v>58</v>
      </c>
      <c r="W135" s="59" t="s">
        <v>54</v>
      </c>
      <c r="X135" s="4"/>
    </row>
    <row r="136" spans="1:24" ht="45" customHeight="1">
      <c r="A136" s="700">
        <v>721015</v>
      </c>
      <c r="B136" s="484" t="s">
        <v>81</v>
      </c>
      <c r="C136" s="484">
        <v>1</v>
      </c>
      <c r="D136" s="484" t="s">
        <v>59</v>
      </c>
      <c r="E136" s="484">
        <v>5</v>
      </c>
      <c r="F136" s="484">
        <v>3</v>
      </c>
      <c r="G136" s="484" t="s">
        <v>76</v>
      </c>
      <c r="H136" s="599">
        <v>29</v>
      </c>
      <c r="I136" s="599"/>
      <c r="J136" s="134">
        <v>5000000</v>
      </c>
      <c r="K136" s="484">
        <v>45000000</v>
      </c>
      <c r="L136" s="85"/>
      <c r="M136" s="85" t="s">
        <v>29</v>
      </c>
      <c r="N136" s="85" t="s">
        <v>54</v>
      </c>
      <c r="O136" s="85" t="s">
        <v>54</v>
      </c>
      <c r="P136" s="85" t="s">
        <v>54</v>
      </c>
      <c r="Q136" s="59" t="s">
        <v>55</v>
      </c>
      <c r="R136" s="72">
        <v>41581</v>
      </c>
      <c r="S136" s="57" t="s">
        <v>56</v>
      </c>
      <c r="T136" s="57" t="s">
        <v>57</v>
      </c>
      <c r="U136" s="59">
        <v>3204707120</v>
      </c>
      <c r="V136" s="132" t="s">
        <v>58</v>
      </c>
      <c r="W136" s="59" t="s">
        <v>54</v>
      </c>
      <c r="X136" s="4"/>
    </row>
    <row r="137" spans="1:24" ht="45" customHeight="1">
      <c r="A137" s="701"/>
      <c r="B137" s="485"/>
      <c r="C137" s="485"/>
      <c r="D137" s="485"/>
      <c r="E137" s="485"/>
      <c r="F137" s="485"/>
      <c r="G137" s="485"/>
      <c r="H137" s="599">
        <v>62</v>
      </c>
      <c r="I137" s="599"/>
      <c r="J137" s="134">
        <v>10000000</v>
      </c>
      <c r="K137" s="485"/>
      <c r="L137" s="85"/>
      <c r="M137" s="85" t="s">
        <v>29</v>
      </c>
      <c r="N137" s="85" t="s">
        <v>54</v>
      </c>
      <c r="O137" s="85" t="s">
        <v>54</v>
      </c>
      <c r="P137" s="85" t="s">
        <v>54</v>
      </c>
      <c r="Q137" s="59" t="s">
        <v>55</v>
      </c>
      <c r="R137" s="72">
        <v>41581</v>
      </c>
      <c r="S137" s="57" t="s">
        <v>56</v>
      </c>
      <c r="T137" s="57" t="s">
        <v>57</v>
      </c>
      <c r="U137" s="59">
        <v>3204707120</v>
      </c>
      <c r="V137" s="132" t="s">
        <v>58</v>
      </c>
      <c r="W137" s="59" t="s">
        <v>54</v>
      </c>
      <c r="X137" s="4"/>
    </row>
    <row r="138" spans="1:24" ht="60">
      <c r="A138" s="701"/>
      <c r="B138" s="485"/>
      <c r="C138" s="485"/>
      <c r="D138" s="485"/>
      <c r="E138" s="485"/>
      <c r="F138" s="485"/>
      <c r="G138" s="485"/>
      <c r="H138" s="599">
        <v>74</v>
      </c>
      <c r="I138" s="599"/>
      <c r="J138" s="134">
        <v>1000</v>
      </c>
      <c r="K138" s="485"/>
      <c r="L138" s="85"/>
      <c r="M138" s="85" t="s">
        <v>29</v>
      </c>
      <c r="N138" s="85" t="s">
        <v>54</v>
      </c>
      <c r="O138" s="85" t="s">
        <v>54</v>
      </c>
      <c r="P138" s="85" t="s">
        <v>54</v>
      </c>
      <c r="Q138" s="59" t="s">
        <v>55</v>
      </c>
      <c r="R138" s="72" t="s">
        <v>252</v>
      </c>
      <c r="S138" s="57" t="s">
        <v>56</v>
      </c>
      <c r="T138" s="57" t="s">
        <v>57</v>
      </c>
      <c r="U138" s="59">
        <v>3204707120</v>
      </c>
      <c r="V138" s="132" t="s">
        <v>58</v>
      </c>
      <c r="W138" s="59" t="s">
        <v>54</v>
      </c>
      <c r="X138" s="4"/>
    </row>
    <row r="139" spans="1:24" ht="45" customHeight="1">
      <c r="A139" s="702"/>
      <c r="B139" s="486"/>
      <c r="C139" s="486"/>
      <c r="D139" s="486"/>
      <c r="E139" s="486"/>
      <c r="F139" s="486"/>
      <c r="G139" s="486"/>
      <c r="H139" s="599">
        <v>139</v>
      </c>
      <c r="I139" s="599"/>
      <c r="J139" s="134">
        <v>2000000</v>
      </c>
      <c r="K139" s="486"/>
      <c r="L139" s="85"/>
      <c r="M139" s="85" t="s">
        <v>29</v>
      </c>
      <c r="N139" s="85" t="s">
        <v>54</v>
      </c>
      <c r="O139" s="85" t="s">
        <v>54</v>
      </c>
      <c r="P139" s="85" t="s">
        <v>54</v>
      </c>
      <c r="Q139" s="59" t="s">
        <v>55</v>
      </c>
      <c r="R139" s="72">
        <v>41581</v>
      </c>
      <c r="S139" s="57" t="s">
        <v>56</v>
      </c>
      <c r="T139" s="57" t="s">
        <v>57</v>
      </c>
      <c r="U139" s="59">
        <v>3204707120</v>
      </c>
      <c r="V139" s="132" t="s">
        <v>58</v>
      </c>
      <c r="W139" s="59" t="s">
        <v>54</v>
      </c>
      <c r="X139" s="4"/>
    </row>
    <row r="140" spans="1:24" ht="60">
      <c r="A140" s="553">
        <v>86121804</v>
      </c>
      <c r="B140" s="484" t="s">
        <v>253</v>
      </c>
      <c r="C140" s="56">
        <v>1</v>
      </c>
      <c r="D140" s="56" t="s">
        <v>52</v>
      </c>
      <c r="E140" s="56">
        <v>4</v>
      </c>
      <c r="F140" s="56">
        <v>5</v>
      </c>
      <c r="G140" s="56" t="s">
        <v>76</v>
      </c>
      <c r="H140" s="599">
        <v>1</v>
      </c>
      <c r="I140" s="599"/>
      <c r="J140" s="180">
        <v>22600000</v>
      </c>
      <c r="K140" s="181">
        <v>400000000</v>
      </c>
      <c r="L140" s="85"/>
      <c r="M140" s="85" t="s">
        <v>29</v>
      </c>
      <c r="N140" s="85" t="s">
        <v>54</v>
      </c>
      <c r="O140" s="85" t="s">
        <v>54</v>
      </c>
      <c r="P140" s="85" t="s">
        <v>54</v>
      </c>
      <c r="Q140" s="59" t="s">
        <v>254</v>
      </c>
      <c r="R140" s="72" t="s">
        <v>254</v>
      </c>
      <c r="S140" s="57" t="s">
        <v>56</v>
      </c>
      <c r="T140" s="57" t="s">
        <v>57</v>
      </c>
      <c r="U140" s="59">
        <v>3204707120</v>
      </c>
      <c r="V140" s="132" t="s">
        <v>58</v>
      </c>
      <c r="W140" s="59" t="s">
        <v>54</v>
      </c>
      <c r="X140" s="4"/>
    </row>
    <row r="141" spans="1:24" ht="60">
      <c r="A141" s="555"/>
      <c r="B141" s="486"/>
      <c r="C141" s="484">
        <v>1</v>
      </c>
      <c r="D141" s="484" t="s">
        <v>59</v>
      </c>
      <c r="E141" s="525">
        <v>5</v>
      </c>
      <c r="F141" s="525">
        <v>10</v>
      </c>
      <c r="G141" s="525" t="s">
        <v>76</v>
      </c>
      <c r="H141" s="599">
        <v>101</v>
      </c>
      <c r="I141" s="599"/>
      <c r="J141" s="182">
        <v>3999999</v>
      </c>
      <c r="K141" s="183"/>
      <c r="L141" s="85"/>
      <c r="M141" s="85" t="s">
        <v>29</v>
      </c>
      <c r="N141" s="85" t="s">
        <v>54</v>
      </c>
      <c r="O141" s="85" t="s">
        <v>54</v>
      </c>
      <c r="P141" s="85" t="s">
        <v>54</v>
      </c>
      <c r="Q141" s="59" t="s">
        <v>55</v>
      </c>
      <c r="R141" s="59" t="s">
        <v>54</v>
      </c>
      <c r="S141" s="57" t="s">
        <v>56</v>
      </c>
      <c r="T141" s="57" t="s">
        <v>57</v>
      </c>
      <c r="U141" s="59">
        <v>3204707120</v>
      </c>
      <c r="V141" s="132" t="s">
        <v>58</v>
      </c>
      <c r="W141" s="59" t="s">
        <v>54</v>
      </c>
      <c r="X141" s="4"/>
    </row>
    <row r="142" spans="1:24" ht="75">
      <c r="A142" s="184">
        <v>86121804</v>
      </c>
      <c r="B142" s="56" t="s">
        <v>362</v>
      </c>
      <c r="C142" s="485"/>
      <c r="D142" s="485"/>
      <c r="E142" s="525"/>
      <c r="F142" s="525"/>
      <c r="G142" s="525"/>
      <c r="H142" s="525">
        <v>1</v>
      </c>
      <c r="I142" s="525"/>
      <c r="J142" s="182">
        <v>10532000</v>
      </c>
      <c r="K142" s="183"/>
      <c r="L142" s="85"/>
      <c r="M142" s="85" t="s">
        <v>29</v>
      </c>
      <c r="N142" s="85" t="s">
        <v>54</v>
      </c>
      <c r="O142" s="85" t="s">
        <v>54</v>
      </c>
      <c r="P142" s="85" t="s">
        <v>54</v>
      </c>
      <c r="Q142" s="59" t="s">
        <v>355</v>
      </c>
      <c r="R142" s="59" t="s">
        <v>54</v>
      </c>
      <c r="S142" s="57" t="s">
        <v>56</v>
      </c>
      <c r="T142" s="57" t="s">
        <v>57</v>
      </c>
      <c r="U142" s="59">
        <v>3204707120</v>
      </c>
      <c r="V142" s="132" t="s">
        <v>58</v>
      </c>
      <c r="W142" s="59" t="s">
        <v>54</v>
      </c>
      <c r="X142" s="4"/>
    </row>
    <row r="143" spans="1:24" s="21" customFormat="1" ht="39" customHeight="1">
      <c r="A143" s="554">
        <v>86121804</v>
      </c>
      <c r="B143" s="489" t="s">
        <v>908</v>
      </c>
      <c r="C143" s="485"/>
      <c r="D143" s="485"/>
      <c r="E143" s="489">
        <v>11</v>
      </c>
      <c r="F143" s="489">
        <v>1</v>
      </c>
      <c r="G143" s="489" t="s">
        <v>76</v>
      </c>
      <c r="H143" s="588">
        <v>12</v>
      </c>
      <c r="I143" s="589"/>
      <c r="J143" s="185">
        <v>2210858</v>
      </c>
      <c r="K143" s="514">
        <f>J143+J144+J145</f>
        <v>8000000</v>
      </c>
      <c r="L143" s="133"/>
      <c r="M143" s="133" t="s">
        <v>29</v>
      </c>
      <c r="N143" s="133" t="s">
        <v>54</v>
      </c>
      <c r="O143" s="133" t="s">
        <v>54</v>
      </c>
      <c r="P143" s="133" t="s">
        <v>54</v>
      </c>
      <c r="Q143" s="186">
        <v>41592</v>
      </c>
      <c r="R143" s="187" t="s">
        <v>54</v>
      </c>
      <c r="S143" s="126" t="s">
        <v>56</v>
      </c>
      <c r="T143" s="127" t="s">
        <v>57</v>
      </c>
      <c r="U143" s="124">
        <v>3204707120</v>
      </c>
      <c r="V143" s="139" t="s">
        <v>58</v>
      </c>
      <c r="W143" s="124" t="s">
        <v>54</v>
      </c>
      <c r="X143" s="17"/>
    </row>
    <row r="144" spans="1:24" s="21" customFormat="1" ht="37.5" customHeight="1">
      <c r="A144" s="554"/>
      <c r="B144" s="490"/>
      <c r="C144" s="485"/>
      <c r="D144" s="485"/>
      <c r="E144" s="490"/>
      <c r="F144" s="490"/>
      <c r="G144" s="490"/>
      <c r="H144" s="588">
        <v>28</v>
      </c>
      <c r="I144" s="589"/>
      <c r="J144" s="185">
        <v>1912795</v>
      </c>
      <c r="K144" s="515"/>
      <c r="L144" s="133"/>
      <c r="M144" s="133" t="s">
        <v>29</v>
      </c>
      <c r="N144" s="133" t="s">
        <v>54</v>
      </c>
      <c r="O144" s="133" t="s">
        <v>54</v>
      </c>
      <c r="P144" s="133" t="s">
        <v>54</v>
      </c>
      <c r="Q144" s="186">
        <v>41592</v>
      </c>
      <c r="R144" s="187" t="s">
        <v>54</v>
      </c>
      <c r="S144" s="126" t="s">
        <v>56</v>
      </c>
      <c r="T144" s="127" t="s">
        <v>57</v>
      </c>
      <c r="U144" s="124">
        <v>3204707120</v>
      </c>
      <c r="V144" s="139" t="s">
        <v>58</v>
      </c>
      <c r="W144" s="124" t="s">
        <v>54</v>
      </c>
      <c r="X144" s="17"/>
    </row>
    <row r="145" spans="1:24" s="21" customFormat="1" ht="64.5" customHeight="1">
      <c r="A145" s="555"/>
      <c r="B145" s="491"/>
      <c r="C145" s="485"/>
      <c r="D145" s="485"/>
      <c r="E145" s="491"/>
      <c r="F145" s="491"/>
      <c r="G145" s="491"/>
      <c r="H145" s="588">
        <v>29</v>
      </c>
      <c r="I145" s="589"/>
      <c r="J145" s="123">
        <v>3876347</v>
      </c>
      <c r="K145" s="516"/>
      <c r="L145" s="133"/>
      <c r="M145" s="133" t="s">
        <v>29</v>
      </c>
      <c r="N145" s="133" t="s">
        <v>54</v>
      </c>
      <c r="O145" s="133" t="s">
        <v>54</v>
      </c>
      <c r="P145" s="133" t="s">
        <v>54</v>
      </c>
      <c r="Q145" s="186">
        <v>41592</v>
      </c>
      <c r="R145" s="187" t="s">
        <v>54</v>
      </c>
      <c r="S145" s="126" t="s">
        <v>56</v>
      </c>
      <c r="T145" s="127" t="s">
        <v>57</v>
      </c>
      <c r="U145" s="124">
        <v>3204707120</v>
      </c>
      <c r="V145" s="139" t="s">
        <v>58</v>
      </c>
      <c r="W145" s="124" t="s">
        <v>54</v>
      </c>
      <c r="X145" s="17"/>
    </row>
    <row r="146" spans="1:24" ht="140.25" customHeight="1">
      <c r="A146" s="697">
        <v>86121804</v>
      </c>
      <c r="B146" s="67" t="s">
        <v>679</v>
      </c>
      <c r="C146" s="485"/>
      <c r="D146" s="485"/>
      <c r="E146" s="19">
        <v>10</v>
      </c>
      <c r="F146" s="121">
        <v>12</v>
      </c>
      <c r="G146" s="152" t="s">
        <v>60</v>
      </c>
      <c r="H146" s="521">
        <v>12</v>
      </c>
      <c r="I146" s="522"/>
      <c r="J146" s="188">
        <v>101117734</v>
      </c>
      <c r="K146" s="183">
        <v>430000000</v>
      </c>
      <c r="L146" s="85"/>
      <c r="M146" s="85" t="s">
        <v>29</v>
      </c>
      <c r="N146" s="85" t="s">
        <v>54</v>
      </c>
      <c r="O146" s="85" t="s">
        <v>54</v>
      </c>
      <c r="P146" s="85" t="s">
        <v>54</v>
      </c>
      <c r="Q146" s="59" t="s">
        <v>355</v>
      </c>
      <c r="R146" s="72">
        <v>41534</v>
      </c>
      <c r="S146" s="57" t="s">
        <v>56</v>
      </c>
      <c r="T146" s="57" t="s">
        <v>57</v>
      </c>
      <c r="U146" s="59">
        <v>3204707120</v>
      </c>
      <c r="V146" s="132" t="s">
        <v>58</v>
      </c>
      <c r="W146" s="59" t="s">
        <v>54</v>
      </c>
      <c r="X146" s="17"/>
    </row>
    <row r="147" spans="1:24" ht="45" customHeight="1">
      <c r="A147" s="697"/>
      <c r="B147" s="525" t="s">
        <v>82</v>
      </c>
      <c r="C147" s="485"/>
      <c r="D147" s="485"/>
      <c r="E147" s="484">
        <v>6</v>
      </c>
      <c r="F147" s="484">
        <v>10</v>
      </c>
      <c r="G147" s="525" t="s">
        <v>76</v>
      </c>
      <c r="H147" s="599">
        <v>12</v>
      </c>
      <c r="I147" s="599"/>
      <c r="J147" s="169">
        <v>25668000</v>
      </c>
      <c r="K147" s="616">
        <f>J147+J148+J149+J150</f>
        <v>122066998</v>
      </c>
      <c r="L147" s="85"/>
      <c r="M147" s="85" t="s">
        <v>29</v>
      </c>
      <c r="N147" s="85" t="s">
        <v>54</v>
      </c>
      <c r="O147" s="85" t="s">
        <v>54</v>
      </c>
      <c r="P147" s="85" t="s">
        <v>54</v>
      </c>
      <c r="Q147" s="59" t="s">
        <v>55</v>
      </c>
      <c r="R147" s="59" t="s">
        <v>54</v>
      </c>
      <c r="S147" s="57" t="s">
        <v>56</v>
      </c>
      <c r="T147" s="57" t="s">
        <v>57</v>
      </c>
      <c r="U147" s="59">
        <v>3204707120</v>
      </c>
      <c r="V147" s="132" t="s">
        <v>58</v>
      </c>
      <c r="W147" s="59" t="s">
        <v>54</v>
      </c>
      <c r="X147" s="4"/>
    </row>
    <row r="148" spans="1:24" ht="60">
      <c r="A148" s="697"/>
      <c r="B148" s="525"/>
      <c r="C148" s="485"/>
      <c r="D148" s="485"/>
      <c r="E148" s="485"/>
      <c r="F148" s="485"/>
      <c r="G148" s="525"/>
      <c r="H148" s="599">
        <v>28</v>
      </c>
      <c r="I148" s="599"/>
      <c r="J148" s="169">
        <v>16252753</v>
      </c>
      <c r="K148" s="616"/>
      <c r="L148" s="85"/>
      <c r="M148" s="85" t="s">
        <v>29</v>
      </c>
      <c r="N148" s="85" t="s">
        <v>54</v>
      </c>
      <c r="O148" s="85" t="s">
        <v>54</v>
      </c>
      <c r="P148" s="85" t="s">
        <v>54</v>
      </c>
      <c r="Q148" s="59" t="s">
        <v>55</v>
      </c>
      <c r="R148" s="59" t="s">
        <v>54</v>
      </c>
      <c r="S148" s="57" t="s">
        <v>56</v>
      </c>
      <c r="T148" s="57" t="s">
        <v>57</v>
      </c>
      <c r="U148" s="59">
        <v>3204707120</v>
      </c>
      <c r="V148" s="132" t="s">
        <v>58</v>
      </c>
      <c r="W148" s="59" t="s">
        <v>54</v>
      </c>
      <c r="X148" s="4"/>
    </row>
    <row r="149" spans="1:24" ht="60">
      <c r="A149" s="697"/>
      <c r="B149" s="525"/>
      <c r="C149" s="485"/>
      <c r="D149" s="485"/>
      <c r="E149" s="485"/>
      <c r="F149" s="485"/>
      <c r="G149" s="525"/>
      <c r="H149" s="599">
        <v>29</v>
      </c>
      <c r="I149" s="599"/>
      <c r="J149" s="169">
        <v>79146245</v>
      </c>
      <c r="K149" s="616"/>
      <c r="L149" s="85"/>
      <c r="M149" s="85" t="s">
        <v>29</v>
      </c>
      <c r="N149" s="85" t="s">
        <v>54</v>
      </c>
      <c r="O149" s="85" t="s">
        <v>54</v>
      </c>
      <c r="P149" s="85" t="s">
        <v>54</v>
      </c>
      <c r="Q149" s="59" t="s">
        <v>55</v>
      </c>
      <c r="R149" s="59" t="s">
        <v>54</v>
      </c>
      <c r="S149" s="57" t="s">
        <v>56</v>
      </c>
      <c r="T149" s="57" t="s">
        <v>57</v>
      </c>
      <c r="U149" s="59">
        <v>3204707120</v>
      </c>
      <c r="V149" s="132" t="s">
        <v>58</v>
      </c>
      <c r="W149" s="59" t="s">
        <v>54</v>
      </c>
      <c r="X149" s="4"/>
    </row>
    <row r="150" spans="1:24" ht="60">
      <c r="A150" s="697"/>
      <c r="B150" s="525"/>
      <c r="C150" s="485"/>
      <c r="D150" s="485"/>
      <c r="E150" s="486"/>
      <c r="F150" s="486"/>
      <c r="G150" s="525"/>
      <c r="H150" s="599">
        <v>66</v>
      </c>
      <c r="I150" s="599"/>
      <c r="J150" s="134">
        <v>1000000</v>
      </c>
      <c r="K150" s="616"/>
      <c r="L150" s="85"/>
      <c r="M150" s="85" t="s">
        <v>29</v>
      </c>
      <c r="N150" s="85" t="s">
        <v>54</v>
      </c>
      <c r="O150" s="85" t="s">
        <v>54</v>
      </c>
      <c r="P150" s="85" t="s">
        <v>54</v>
      </c>
      <c r="Q150" s="59" t="s">
        <v>55</v>
      </c>
      <c r="R150" s="59" t="s">
        <v>54</v>
      </c>
      <c r="S150" s="57" t="s">
        <v>56</v>
      </c>
      <c r="T150" s="57" t="s">
        <v>57</v>
      </c>
      <c r="U150" s="59">
        <v>3204707120</v>
      </c>
      <c r="V150" s="132" t="s">
        <v>58</v>
      </c>
      <c r="W150" s="59" t="s">
        <v>54</v>
      </c>
      <c r="X150" s="4"/>
    </row>
    <row r="151" spans="1:24" ht="45" customHeight="1">
      <c r="A151" s="697"/>
      <c r="B151" s="485" t="s">
        <v>466</v>
      </c>
      <c r="C151" s="485"/>
      <c r="D151" s="485"/>
      <c r="E151" s="484">
        <v>7</v>
      </c>
      <c r="F151" s="484">
        <v>1</v>
      </c>
      <c r="G151" s="525"/>
      <c r="H151" s="599">
        <v>86</v>
      </c>
      <c r="I151" s="599"/>
      <c r="J151" s="682">
        <v>0</v>
      </c>
      <c r="K151" s="183"/>
      <c r="L151" s="85"/>
      <c r="M151" s="85"/>
      <c r="N151" s="85"/>
      <c r="O151" s="85"/>
      <c r="P151" s="85"/>
      <c r="Q151" s="59"/>
      <c r="R151" s="59"/>
      <c r="S151" s="57"/>
      <c r="T151" s="57"/>
      <c r="U151" s="59"/>
      <c r="V151" s="132"/>
      <c r="W151" s="59"/>
      <c r="X151" s="4"/>
    </row>
    <row r="152" spans="1:24" ht="60">
      <c r="A152" s="697"/>
      <c r="B152" s="486"/>
      <c r="C152" s="485"/>
      <c r="D152" s="485"/>
      <c r="E152" s="486"/>
      <c r="F152" s="486"/>
      <c r="G152" s="525"/>
      <c r="H152" s="599"/>
      <c r="I152" s="599"/>
      <c r="J152" s="683"/>
      <c r="K152" s="189"/>
      <c r="L152" s="85"/>
      <c r="M152" s="85" t="s">
        <v>29</v>
      </c>
      <c r="N152" s="85" t="s">
        <v>54</v>
      </c>
      <c r="O152" s="85" t="s">
        <v>54</v>
      </c>
      <c r="P152" s="85" t="s">
        <v>54</v>
      </c>
      <c r="Q152" s="59" t="s">
        <v>55</v>
      </c>
      <c r="R152" s="72">
        <v>41581</v>
      </c>
      <c r="S152" s="57" t="s">
        <v>56</v>
      </c>
      <c r="T152" s="57" t="s">
        <v>57</v>
      </c>
      <c r="U152" s="59">
        <v>3204707120</v>
      </c>
      <c r="V152" s="132" t="s">
        <v>58</v>
      </c>
      <c r="W152" s="59" t="s">
        <v>54</v>
      </c>
      <c r="X152" s="4"/>
    </row>
    <row r="153" spans="1:24" ht="60">
      <c r="A153" s="697"/>
      <c r="B153" s="484" t="s">
        <v>467</v>
      </c>
      <c r="C153" s="485"/>
      <c r="D153" s="485"/>
      <c r="E153" s="484">
        <v>7</v>
      </c>
      <c r="F153" s="484">
        <v>6</v>
      </c>
      <c r="G153" s="525"/>
      <c r="H153" s="599">
        <v>1</v>
      </c>
      <c r="I153" s="599"/>
      <c r="J153" s="169">
        <v>15268000</v>
      </c>
      <c r="K153" s="616">
        <f>SUM(J153:J159)</f>
        <v>226864725.92</v>
      </c>
      <c r="L153" s="85"/>
      <c r="M153" s="85" t="s">
        <v>29</v>
      </c>
      <c r="N153" s="85" t="s">
        <v>54</v>
      </c>
      <c r="O153" s="85" t="s">
        <v>54</v>
      </c>
      <c r="P153" s="85" t="s">
        <v>54</v>
      </c>
      <c r="Q153" s="59" t="s">
        <v>55</v>
      </c>
      <c r="R153" s="59" t="s">
        <v>54</v>
      </c>
      <c r="S153" s="57" t="s">
        <v>56</v>
      </c>
      <c r="T153" s="57" t="s">
        <v>57</v>
      </c>
      <c r="U153" s="59">
        <v>3204707120</v>
      </c>
      <c r="V153" s="132" t="s">
        <v>58</v>
      </c>
      <c r="W153" s="59" t="s">
        <v>54</v>
      </c>
      <c r="X153" s="4"/>
    </row>
    <row r="154" spans="1:24" ht="60">
      <c r="A154" s="697"/>
      <c r="B154" s="485"/>
      <c r="C154" s="485"/>
      <c r="D154" s="485"/>
      <c r="E154" s="485"/>
      <c r="F154" s="485"/>
      <c r="G154" s="525"/>
      <c r="H154" s="599">
        <v>101</v>
      </c>
      <c r="I154" s="599"/>
      <c r="J154" s="134">
        <v>2839611</v>
      </c>
      <c r="K154" s="616"/>
      <c r="L154" s="85"/>
      <c r="M154" s="85" t="s">
        <v>29</v>
      </c>
      <c r="N154" s="85" t="s">
        <v>54</v>
      </c>
      <c r="O154" s="85" t="s">
        <v>54</v>
      </c>
      <c r="P154" s="85" t="s">
        <v>54</v>
      </c>
      <c r="Q154" s="59" t="s">
        <v>55</v>
      </c>
      <c r="R154" s="59" t="s">
        <v>54</v>
      </c>
      <c r="S154" s="57" t="s">
        <v>56</v>
      </c>
      <c r="T154" s="57" t="s">
        <v>57</v>
      </c>
      <c r="U154" s="59">
        <v>3204707120</v>
      </c>
      <c r="V154" s="132" t="s">
        <v>58</v>
      </c>
      <c r="W154" s="59" t="s">
        <v>54</v>
      </c>
      <c r="X154" s="4"/>
    </row>
    <row r="155" spans="1:24" ht="60">
      <c r="A155" s="697"/>
      <c r="B155" s="485"/>
      <c r="C155" s="485"/>
      <c r="D155" s="485"/>
      <c r="E155" s="485"/>
      <c r="F155" s="485"/>
      <c r="G155" s="525"/>
      <c r="H155" s="599">
        <v>12</v>
      </c>
      <c r="I155" s="599"/>
      <c r="J155" s="169">
        <f>19000000+4332000</f>
        <v>23332000</v>
      </c>
      <c r="K155" s="616"/>
      <c r="L155" s="85"/>
      <c r="M155" s="85" t="s">
        <v>29</v>
      </c>
      <c r="N155" s="85" t="s">
        <v>54</v>
      </c>
      <c r="O155" s="85" t="s">
        <v>54</v>
      </c>
      <c r="P155" s="85" t="s">
        <v>54</v>
      </c>
      <c r="Q155" s="59" t="s">
        <v>55</v>
      </c>
      <c r="R155" s="59" t="s">
        <v>54</v>
      </c>
      <c r="S155" s="57" t="s">
        <v>56</v>
      </c>
      <c r="T155" s="57" t="s">
        <v>57</v>
      </c>
      <c r="U155" s="59">
        <v>3204707120</v>
      </c>
      <c r="V155" s="132" t="s">
        <v>58</v>
      </c>
      <c r="W155" s="59" t="s">
        <v>54</v>
      </c>
      <c r="X155" s="4"/>
    </row>
    <row r="156" spans="1:24" ht="60">
      <c r="A156" s="697"/>
      <c r="B156" s="485"/>
      <c r="C156" s="485"/>
      <c r="D156" s="485"/>
      <c r="E156" s="485"/>
      <c r="F156" s="485"/>
      <c r="G156" s="525"/>
      <c r="H156" s="599">
        <v>28</v>
      </c>
      <c r="I156" s="599"/>
      <c r="J156" s="169">
        <v>38447247</v>
      </c>
      <c r="K156" s="616"/>
      <c r="L156" s="85"/>
      <c r="M156" s="85" t="s">
        <v>29</v>
      </c>
      <c r="N156" s="85" t="s">
        <v>54</v>
      </c>
      <c r="O156" s="85" t="s">
        <v>54</v>
      </c>
      <c r="P156" s="85" t="s">
        <v>54</v>
      </c>
      <c r="Q156" s="59" t="s">
        <v>55</v>
      </c>
      <c r="R156" s="59" t="s">
        <v>54</v>
      </c>
      <c r="S156" s="57" t="s">
        <v>56</v>
      </c>
      <c r="T156" s="57" t="s">
        <v>57</v>
      </c>
      <c r="U156" s="59">
        <v>3204707120</v>
      </c>
      <c r="V156" s="132" t="s">
        <v>58</v>
      </c>
      <c r="W156" s="59" t="s">
        <v>54</v>
      </c>
      <c r="X156" s="4"/>
    </row>
    <row r="157" spans="1:24" ht="60">
      <c r="A157" s="697"/>
      <c r="B157" s="485"/>
      <c r="C157" s="485"/>
      <c r="D157" s="485"/>
      <c r="E157" s="485"/>
      <c r="F157" s="485"/>
      <c r="G157" s="525"/>
      <c r="H157" s="599">
        <v>29</v>
      </c>
      <c r="I157" s="599"/>
      <c r="J157" s="169">
        <v>76553755</v>
      </c>
      <c r="K157" s="616"/>
      <c r="L157" s="85"/>
      <c r="M157" s="85" t="s">
        <v>29</v>
      </c>
      <c r="N157" s="85" t="s">
        <v>54</v>
      </c>
      <c r="O157" s="85" t="s">
        <v>54</v>
      </c>
      <c r="P157" s="85" t="s">
        <v>54</v>
      </c>
      <c r="Q157" s="59" t="s">
        <v>55</v>
      </c>
      <c r="R157" s="59" t="s">
        <v>54</v>
      </c>
      <c r="S157" s="57" t="s">
        <v>56</v>
      </c>
      <c r="T157" s="57" t="s">
        <v>57</v>
      </c>
      <c r="U157" s="59">
        <v>3204707120</v>
      </c>
      <c r="V157" s="132" t="s">
        <v>58</v>
      </c>
      <c r="W157" s="59" t="s">
        <v>54</v>
      </c>
      <c r="X157" s="4"/>
    </row>
    <row r="158" spans="1:24" ht="60">
      <c r="A158" s="697"/>
      <c r="B158" s="485"/>
      <c r="C158" s="485"/>
      <c r="D158" s="485"/>
      <c r="E158" s="485"/>
      <c r="F158" s="485"/>
      <c r="G158" s="525"/>
      <c r="H158" s="599">
        <v>50</v>
      </c>
      <c r="I158" s="599"/>
      <c r="J158" s="134">
        <v>424112.92</v>
      </c>
      <c r="K158" s="616"/>
      <c r="L158" s="85"/>
      <c r="M158" s="85" t="s">
        <v>29</v>
      </c>
      <c r="N158" s="85" t="s">
        <v>54</v>
      </c>
      <c r="O158" s="85" t="s">
        <v>54</v>
      </c>
      <c r="P158" s="85" t="s">
        <v>54</v>
      </c>
      <c r="Q158" s="59" t="s">
        <v>55</v>
      </c>
      <c r="R158" s="59" t="s">
        <v>54</v>
      </c>
      <c r="S158" s="57" t="s">
        <v>56</v>
      </c>
      <c r="T158" s="57" t="s">
        <v>57</v>
      </c>
      <c r="U158" s="59">
        <v>3204707120</v>
      </c>
      <c r="V158" s="132" t="s">
        <v>248</v>
      </c>
      <c r="W158" s="59" t="s">
        <v>54</v>
      </c>
      <c r="X158" s="4"/>
    </row>
    <row r="159" spans="1:24" ht="60">
      <c r="A159" s="697"/>
      <c r="B159" s="486"/>
      <c r="C159" s="486"/>
      <c r="D159" s="486"/>
      <c r="E159" s="486"/>
      <c r="F159" s="486"/>
      <c r="G159" s="525"/>
      <c r="H159" s="552">
        <v>86</v>
      </c>
      <c r="I159" s="552"/>
      <c r="J159" s="169">
        <v>70000000</v>
      </c>
      <c r="K159" s="616"/>
      <c r="L159" s="85"/>
      <c r="M159" s="85" t="s">
        <v>29</v>
      </c>
      <c r="N159" s="85" t="s">
        <v>54</v>
      </c>
      <c r="O159" s="85" t="s">
        <v>54</v>
      </c>
      <c r="P159" s="85" t="s">
        <v>54</v>
      </c>
      <c r="Q159" s="59" t="s">
        <v>55</v>
      </c>
      <c r="R159" s="72">
        <v>41581</v>
      </c>
      <c r="S159" s="57" t="s">
        <v>56</v>
      </c>
      <c r="T159" s="57" t="s">
        <v>57</v>
      </c>
      <c r="U159" s="59">
        <v>3204707120</v>
      </c>
      <c r="V159" s="132" t="s">
        <v>58</v>
      </c>
      <c r="W159" s="59" t="s">
        <v>54</v>
      </c>
      <c r="X159" s="4"/>
    </row>
    <row r="160" spans="1:24" s="21" customFormat="1" ht="54.75" customHeight="1">
      <c r="A160" s="601">
        <v>93141514</v>
      </c>
      <c r="B160" s="489" t="s">
        <v>804</v>
      </c>
      <c r="C160" s="489">
        <v>1</v>
      </c>
      <c r="D160" s="489" t="s">
        <v>805</v>
      </c>
      <c r="E160" s="176">
        <v>10</v>
      </c>
      <c r="F160" s="176">
        <v>1</v>
      </c>
      <c r="G160" s="489" t="s">
        <v>76</v>
      </c>
      <c r="H160" s="614">
        <v>1</v>
      </c>
      <c r="I160" s="615"/>
      <c r="J160" s="136">
        <v>4490500</v>
      </c>
      <c r="K160" s="616">
        <f>SUM(J160:J161)</f>
        <v>15290500</v>
      </c>
      <c r="L160" s="503"/>
      <c r="M160" s="503" t="s">
        <v>29</v>
      </c>
      <c r="N160" s="503" t="s">
        <v>54</v>
      </c>
      <c r="O160" s="503" t="s">
        <v>54</v>
      </c>
      <c r="P160" s="503" t="s">
        <v>54</v>
      </c>
      <c r="Q160" s="503" t="s">
        <v>797</v>
      </c>
      <c r="R160" s="545" t="s">
        <v>54</v>
      </c>
      <c r="S160" s="489" t="s">
        <v>56</v>
      </c>
      <c r="T160" s="489" t="s">
        <v>57</v>
      </c>
      <c r="U160" s="503"/>
      <c r="V160" s="497" t="s">
        <v>58</v>
      </c>
      <c r="W160" s="503" t="s">
        <v>54</v>
      </c>
      <c r="X160" s="17"/>
    </row>
    <row r="161" spans="1:24" s="21" customFormat="1" ht="35.25" customHeight="1">
      <c r="A161" s="603"/>
      <c r="B161" s="491"/>
      <c r="C161" s="491"/>
      <c r="D161" s="491"/>
      <c r="E161" s="122"/>
      <c r="F161" s="122"/>
      <c r="G161" s="491"/>
      <c r="H161" s="590">
        <v>29</v>
      </c>
      <c r="I161" s="591"/>
      <c r="J161" s="136">
        <v>10800000</v>
      </c>
      <c r="K161" s="616"/>
      <c r="L161" s="505"/>
      <c r="M161" s="505"/>
      <c r="N161" s="505"/>
      <c r="O161" s="505"/>
      <c r="P161" s="505"/>
      <c r="Q161" s="505"/>
      <c r="R161" s="546"/>
      <c r="S161" s="491"/>
      <c r="T161" s="491"/>
      <c r="U161" s="505"/>
      <c r="V161" s="513"/>
      <c r="W161" s="505"/>
      <c r="X161" s="17"/>
    </row>
    <row r="162" spans="1:24" ht="135">
      <c r="A162" s="96">
        <v>86121804</v>
      </c>
      <c r="B162" s="67" t="s">
        <v>83</v>
      </c>
      <c r="C162" s="575">
        <v>1</v>
      </c>
      <c r="D162" s="575" t="s">
        <v>59</v>
      </c>
      <c r="E162" s="575">
        <v>4</v>
      </c>
      <c r="F162" s="85">
        <v>11</v>
      </c>
      <c r="G162" s="575" t="s">
        <v>76</v>
      </c>
      <c r="H162" s="599">
        <v>1</v>
      </c>
      <c r="I162" s="599"/>
      <c r="J162" s="134">
        <v>12900000</v>
      </c>
      <c r="K162" s="537">
        <v>40000000</v>
      </c>
      <c r="L162" s="85"/>
      <c r="M162" s="85" t="s">
        <v>29</v>
      </c>
      <c r="N162" s="85" t="s">
        <v>54</v>
      </c>
      <c r="O162" s="85" t="s">
        <v>54</v>
      </c>
      <c r="P162" s="85" t="s">
        <v>54</v>
      </c>
      <c r="Q162" s="59" t="s">
        <v>55</v>
      </c>
      <c r="R162" s="72">
        <v>41581</v>
      </c>
      <c r="S162" s="57" t="s">
        <v>56</v>
      </c>
      <c r="T162" s="57" t="s">
        <v>57</v>
      </c>
      <c r="U162" s="59">
        <v>3204707120</v>
      </c>
      <c r="V162" s="132" t="s">
        <v>58</v>
      </c>
      <c r="W162" s="59" t="s">
        <v>54</v>
      </c>
      <c r="X162" s="4"/>
    </row>
    <row r="163" spans="1:24" ht="93.75" customHeight="1">
      <c r="A163" s="641">
        <v>86121804</v>
      </c>
      <c r="B163" s="57" t="s">
        <v>255</v>
      </c>
      <c r="C163" s="576"/>
      <c r="D163" s="576"/>
      <c r="E163" s="576"/>
      <c r="F163" s="59">
        <v>5</v>
      </c>
      <c r="G163" s="597"/>
      <c r="H163" s="552">
        <v>29</v>
      </c>
      <c r="I163" s="552"/>
      <c r="J163" s="169">
        <f>25000000-14957839</f>
        <v>10042161</v>
      </c>
      <c r="K163" s="600"/>
      <c r="L163" s="85"/>
      <c r="M163" s="85" t="s">
        <v>29</v>
      </c>
      <c r="N163" s="85" t="s">
        <v>54</v>
      </c>
      <c r="O163" s="85" t="s">
        <v>54</v>
      </c>
      <c r="P163" s="85" t="s">
        <v>54</v>
      </c>
      <c r="Q163" s="59" t="s">
        <v>55</v>
      </c>
      <c r="R163" s="72">
        <v>41581</v>
      </c>
      <c r="S163" s="57" t="s">
        <v>56</v>
      </c>
      <c r="T163" s="57" t="s">
        <v>57</v>
      </c>
      <c r="U163" s="59">
        <v>3204707120</v>
      </c>
      <c r="V163" s="132" t="s">
        <v>58</v>
      </c>
      <c r="W163" s="59" t="s">
        <v>54</v>
      </c>
      <c r="X163" s="4"/>
    </row>
    <row r="164" spans="1:24" ht="94.5" customHeight="1">
      <c r="A164" s="642"/>
      <c r="B164" s="190" t="s">
        <v>467</v>
      </c>
      <c r="C164" s="62"/>
      <c r="D164" s="62"/>
      <c r="E164" s="59">
        <v>7</v>
      </c>
      <c r="F164" s="19">
        <v>6</v>
      </c>
      <c r="G164" s="576"/>
      <c r="H164" s="552">
        <v>29</v>
      </c>
      <c r="I164" s="552"/>
      <c r="J164" s="169">
        <f>4093227+10864612</f>
        <v>14957839</v>
      </c>
      <c r="K164" s="538"/>
      <c r="L164" s="85"/>
      <c r="M164" s="85" t="s">
        <v>29</v>
      </c>
      <c r="N164" s="85" t="s">
        <v>54</v>
      </c>
      <c r="O164" s="85" t="s">
        <v>54</v>
      </c>
      <c r="P164" s="85" t="s">
        <v>54</v>
      </c>
      <c r="Q164" s="59" t="s">
        <v>55</v>
      </c>
      <c r="R164" s="85" t="s">
        <v>458</v>
      </c>
      <c r="S164" s="57" t="s">
        <v>56</v>
      </c>
      <c r="T164" s="57" t="s">
        <v>57</v>
      </c>
      <c r="U164" s="59">
        <v>3204707120</v>
      </c>
      <c r="V164" s="159" t="s">
        <v>58</v>
      </c>
      <c r="W164" s="85" t="s">
        <v>54</v>
      </c>
      <c r="X164" s="4"/>
    </row>
    <row r="165" spans="1:24" ht="60">
      <c r="A165" s="500">
        <v>901518</v>
      </c>
      <c r="B165" s="484" t="s">
        <v>84</v>
      </c>
      <c r="C165" s="575">
        <v>1</v>
      </c>
      <c r="D165" s="575" t="s">
        <v>59</v>
      </c>
      <c r="E165" s="575">
        <v>11</v>
      </c>
      <c r="F165" s="575" t="s">
        <v>85</v>
      </c>
      <c r="G165" s="575" t="s">
        <v>63</v>
      </c>
      <c r="H165" s="599">
        <v>1</v>
      </c>
      <c r="I165" s="599"/>
      <c r="J165" s="134">
        <v>30000000</v>
      </c>
      <c r="K165" s="559">
        <v>300000000</v>
      </c>
      <c r="L165" s="85"/>
      <c r="M165" s="85" t="s">
        <v>29</v>
      </c>
      <c r="N165" s="85" t="s">
        <v>54</v>
      </c>
      <c r="O165" s="85" t="s">
        <v>54</v>
      </c>
      <c r="P165" s="85" t="s">
        <v>54</v>
      </c>
      <c r="Q165" s="59" t="s">
        <v>55</v>
      </c>
      <c r="R165" s="72">
        <v>41572</v>
      </c>
      <c r="S165" s="57" t="s">
        <v>56</v>
      </c>
      <c r="T165" s="57" t="s">
        <v>57</v>
      </c>
      <c r="U165" s="59">
        <v>3204707120</v>
      </c>
      <c r="V165" s="132" t="s">
        <v>58</v>
      </c>
      <c r="W165" s="59" t="s">
        <v>54</v>
      </c>
      <c r="X165" s="4"/>
    </row>
    <row r="166" spans="1:24" ht="26.25" customHeight="1">
      <c r="A166" s="485"/>
      <c r="B166" s="485"/>
      <c r="C166" s="597"/>
      <c r="D166" s="597"/>
      <c r="E166" s="597"/>
      <c r="F166" s="597"/>
      <c r="G166" s="597"/>
      <c r="H166" s="599">
        <v>26</v>
      </c>
      <c r="I166" s="599"/>
      <c r="J166" s="134">
        <v>100000000</v>
      </c>
      <c r="K166" s="560"/>
      <c r="L166" s="85"/>
      <c r="M166" s="85"/>
      <c r="N166" s="85"/>
      <c r="O166" s="85"/>
      <c r="P166" s="85"/>
      <c r="Q166" s="59"/>
      <c r="R166" s="72">
        <v>41572</v>
      </c>
      <c r="S166" s="57" t="s">
        <v>56</v>
      </c>
      <c r="T166" s="57"/>
      <c r="U166" s="59">
        <v>3204707120</v>
      </c>
      <c r="V166" s="132"/>
      <c r="W166" s="59"/>
      <c r="X166" s="4"/>
    </row>
    <row r="167" spans="1:24" ht="60">
      <c r="A167" s="486"/>
      <c r="B167" s="486"/>
      <c r="C167" s="576"/>
      <c r="D167" s="576"/>
      <c r="E167" s="576"/>
      <c r="F167" s="576"/>
      <c r="G167" s="576"/>
      <c r="H167" s="599">
        <v>86</v>
      </c>
      <c r="I167" s="599"/>
      <c r="J167" s="136">
        <v>60000000</v>
      </c>
      <c r="K167" s="561"/>
      <c r="L167" s="85"/>
      <c r="M167" s="85" t="s">
        <v>29</v>
      </c>
      <c r="N167" s="85" t="s">
        <v>54</v>
      </c>
      <c r="O167" s="85" t="s">
        <v>54</v>
      </c>
      <c r="P167" s="85" t="s">
        <v>54</v>
      </c>
      <c r="Q167" s="59" t="s">
        <v>55</v>
      </c>
      <c r="R167" s="72">
        <v>41579</v>
      </c>
      <c r="S167" s="57" t="s">
        <v>56</v>
      </c>
      <c r="T167" s="57" t="s">
        <v>57</v>
      </c>
      <c r="U167" s="59">
        <v>3204707120</v>
      </c>
      <c r="V167" s="132" t="s">
        <v>58</v>
      </c>
      <c r="W167" s="59" t="s">
        <v>54</v>
      </c>
      <c r="X167" s="4"/>
    </row>
    <row r="168" spans="1:24" ht="60">
      <c r="A168" s="500">
        <v>601036</v>
      </c>
      <c r="B168" s="484" t="s">
        <v>86</v>
      </c>
      <c r="C168" s="575">
        <v>1</v>
      </c>
      <c r="D168" s="575" t="s">
        <v>59</v>
      </c>
      <c r="E168" s="575">
        <v>3</v>
      </c>
      <c r="F168" s="575" t="s">
        <v>85</v>
      </c>
      <c r="G168" s="575" t="s">
        <v>71</v>
      </c>
      <c r="H168" s="599">
        <v>86</v>
      </c>
      <c r="I168" s="599"/>
      <c r="J168" s="134">
        <v>70000000</v>
      </c>
      <c r="K168" s="559">
        <v>200000000</v>
      </c>
      <c r="L168" s="85"/>
      <c r="M168" s="85" t="s">
        <v>29</v>
      </c>
      <c r="N168" s="85" t="s">
        <v>54</v>
      </c>
      <c r="O168" s="85" t="s">
        <v>54</v>
      </c>
      <c r="P168" s="85" t="s">
        <v>54</v>
      </c>
      <c r="Q168" s="59" t="s">
        <v>55</v>
      </c>
      <c r="R168" s="72">
        <v>41581</v>
      </c>
      <c r="S168" s="57" t="s">
        <v>56</v>
      </c>
      <c r="T168" s="57" t="s">
        <v>57</v>
      </c>
      <c r="U168" s="59">
        <v>3204707120</v>
      </c>
      <c r="V168" s="132" t="s">
        <v>58</v>
      </c>
      <c r="W168" s="59" t="s">
        <v>54</v>
      </c>
      <c r="X168" s="4"/>
    </row>
    <row r="169" spans="1:24" ht="45">
      <c r="A169" s="485"/>
      <c r="B169" s="485"/>
      <c r="C169" s="597"/>
      <c r="D169" s="597"/>
      <c r="E169" s="597"/>
      <c r="F169" s="597"/>
      <c r="G169" s="597"/>
      <c r="H169" s="599">
        <v>1</v>
      </c>
      <c r="I169" s="599"/>
      <c r="J169" s="134">
        <v>100000000</v>
      </c>
      <c r="K169" s="560"/>
      <c r="L169" s="85"/>
      <c r="M169" s="85"/>
      <c r="N169" s="85"/>
      <c r="O169" s="85"/>
      <c r="P169" s="85"/>
      <c r="Q169" s="59"/>
      <c r="R169" s="72">
        <v>41581</v>
      </c>
      <c r="S169" s="57"/>
      <c r="T169" s="57"/>
      <c r="U169" s="59">
        <v>3204707120</v>
      </c>
      <c r="V169" s="132" t="s">
        <v>58</v>
      </c>
      <c r="W169" s="59"/>
      <c r="X169" s="4"/>
    </row>
    <row r="170" spans="1:24" ht="60">
      <c r="A170" s="486"/>
      <c r="B170" s="486"/>
      <c r="C170" s="576"/>
      <c r="D170" s="576"/>
      <c r="E170" s="576"/>
      <c r="F170" s="576"/>
      <c r="G170" s="576"/>
      <c r="H170" s="599">
        <v>26</v>
      </c>
      <c r="I170" s="599"/>
      <c r="J170" s="134">
        <v>0</v>
      </c>
      <c r="K170" s="561"/>
      <c r="L170" s="85"/>
      <c r="M170" s="85" t="s">
        <v>29</v>
      </c>
      <c r="N170" s="85" t="s">
        <v>54</v>
      </c>
      <c r="O170" s="85" t="s">
        <v>54</v>
      </c>
      <c r="P170" s="85" t="s">
        <v>54</v>
      </c>
      <c r="Q170" s="59" t="s">
        <v>55</v>
      </c>
      <c r="R170" s="72">
        <v>41581</v>
      </c>
      <c r="S170" s="57" t="s">
        <v>56</v>
      </c>
      <c r="T170" s="57" t="s">
        <v>57</v>
      </c>
      <c r="U170" s="59">
        <v>3204707120</v>
      </c>
      <c r="V170" s="132" t="s">
        <v>58</v>
      </c>
      <c r="W170" s="59" t="s">
        <v>54</v>
      </c>
      <c r="X170" s="4"/>
    </row>
    <row r="171" spans="1:24" s="21" customFormat="1" ht="76.5" customHeight="1">
      <c r="A171" s="547">
        <v>901518</v>
      </c>
      <c r="B171" s="144" t="s">
        <v>967</v>
      </c>
      <c r="C171" s="191">
        <v>1</v>
      </c>
      <c r="D171" s="503" t="s">
        <v>59</v>
      </c>
      <c r="E171" s="503">
        <v>12</v>
      </c>
      <c r="F171" s="503" t="s">
        <v>911</v>
      </c>
      <c r="G171" s="503" t="s">
        <v>912</v>
      </c>
      <c r="H171" s="487">
        <v>1</v>
      </c>
      <c r="I171" s="488"/>
      <c r="J171" s="136">
        <v>23672980</v>
      </c>
      <c r="K171" s="514">
        <v>40000000</v>
      </c>
      <c r="L171" s="133"/>
      <c r="M171" s="133" t="s">
        <v>29</v>
      </c>
      <c r="N171" s="133" t="s">
        <v>54</v>
      </c>
      <c r="O171" s="133" t="s">
        <v>54</v>
      </c>
      <c r="P171" s="133" t="s">
        <v>54</v>
      </c>
      <c r="Q171" s="192" t="s">
        <v>55</v>
      </c>
      <c r="R171" s="170">
        <v>41612</v>
      </c>
      <c r="S171" s="489" t="s">
        <v>56</v>
      </c>
      <c r="T171" s="127" t="s">
        <v>57</v>
      </c>
      <c r="U171" s="124">
        <v>3204707120</v>
      </c>
      <c r="V171" s="139" t="s">
        <v>58</v>
      </c>
      <c r="W171" s="124" t="s">
        <v>54</v>
      </c>
      <c r="X171" s="17"/>
    </row>
    <row r="172" spans="1:24" ht="131.25" customHeight="1">
      <c r="A172" s="548"/>
      <c r="B172" s="126" t="s">
        <v>968</v>
      </c>
      <c r="C172" s="192">
        <v>1</v>
      </c>
      <c r="D172" s="505"/>
      <c r="E172" s="505"/>
      <c r="F172" s="505"/>
      <c r="G172" s="505"/>
      <c r="H172" s="487">
        <v>1</v>
      </c>
      <c r="I172" s="488"/>
      <c r="J172" s="136">
        <f>40000000-J171</f>
        <v>16327020</v>
      </c>
      <c r="K172" s="516"/>
      <c r="L172" s="133"/>
      <c r="M172" s="133" t="s">
        <v>29</v>
      </c>
      <c r="N172" s="133" t="s">
        <v>54</v>
      </c>
      <c r="O172" s="133" t="s">
        <v>54</v>
      </c>
      <c r="P172" s="133" t="s">
        <v>54</v>
      </c>
      <c r="Q172" s="192" t="s">
        <v>55</v>
      </c>
      <c r="R172" s="170">
        <v>41612</v>
      </c>
      <c r="S172" s="491"/>
      <c r="T172" s="127" t="s">
        <v>57</v>
      </c>
      <c r="U172" s="124">
        <v>3204707120</v>
      </c>
      <c r="V172" s="139" t="s">
        <v>58</v>
      </c>
      <c r="W172" s="124" t="s">
        <v>54</v>
      </c>
      <c r="X172" s="4"/>
    </row>
    <row r="173" spans="1:24" ht="60">
      <c r="A173" s="601">
        <v>93141502</v>
      </c>
      <c r="B173" s="484" t="s">
        <v>87</v>
      </c>
      <c r="C173" s="85">
        <v>1</v>
      </c>
      <c r="D173" s="85" t="s">
        <v>59</v>
      </c>
      <c r="E173" s="85">
        <v>11</v>
      </c>
      <c r="F173" s="85" t="s">
        <v>75</v>
      </c>
      <c r="G173" s="85"/>
      <c r="H173" s="519">
        <v>101</v>
      </c>
      <c r="I173" s="520"/>
      <c r="J173" s="134">
        <v>327625483.4</v>
      </c>
      <c r="K173" s="537">
        <f>327625483.4+70000000</f>
        <v>397625483.4</v>
      </c>
      <c r="L173" s="85"/>
      <c r="M173" s="85" t="s">
        <v>29</v>
      </c>
      <c r="N173" s="85" t="s">
        <v>54</v>
      </c>
      <c r="O173" s="85" t="s">
        <v>54</v>
      </c>
      <c r="P173" s="85" t="s">
        <v>54</v>
      </c>
      <c r="Q173" s="72">
        <v>41003</v>
      </c>
      <c r="R173" s="72" t="s">
        <v>54</v>
      </c>
      <c r="S173" s="57" t="s">
        <v>56</v>
      </c>
      <c r="T173" s="57" t="s">
        <v>57</v>
      </c>
      <c r="U173" s="59">
        <v>3204707120</v>
      </c>
      <c r="V173" s="132" t="s">
        <v>58</v>
      </c>
      <c r="W173" s="59" t="s">
        <v>54</v>
      </c>
      <c r="X173" s="4"/>
    </row>
    <row r="174" spans="1:24" ht="60">
      <c r="A174" s="603"/>
      <c r="B174" s="486"/>
      <c r="C174" s="85">
        <v>1</v>
      </c>
      <c r="D174" s="85" t="s">
        <v>59</v>
      </c>
      <c r="E174" s="85">
        <v>11</v>
      </c>
      <c r="F174" s="85" t="s">
        <v>214</v>
      </c>
      <c r="G174" s="85"/>
      <c r="H174" s="519">
        <v>12</v>
      </c>
      <c r="I174" s="520"/>
      <c r="J174" s="134">
        <v>7000000</v>
      </c>
      <c r="K174" s="538"/>
      <c r="L174" s="85"/>
      <c r="M174" s="85" t="s">
        <v>29</v>
      </c>
      <c r="N174" s="85" t="s">
        <v>54</v>
      </c>
      <c r="O174" s="85" t="s">
        <v>54</v>
      </c>
      <c r="P174" s="85" t="s">
        <v>54</v>
      </c>
      <c r="Q174" s="59" t="s">
        <v>55</v>
      </c>
      <c r="R174" s="59" t="s">
        <v>54</v>
      </c>
      <c r="S174" s="57" t="s">
        <v>56</v>
      </c>
      <c r="T174" s="57" t="s">
        <v>57</v>
      </c>
      <c r="U174" s="59">
        <v>3204707120</v>
      </c>
      <c r="V174" s="132" t="s">
        <v>58</v>
      </c>
      <c r="W174" s="59" t="s">
        <v>54</v>
      </c>
      <c r="X174" s="4"/>
    </row>
    <row r="175" spans="1:24" ht="60">
      <c r="A175" s="500">
        <v>911119</v>
      </c>
      <c r="B175" s="484" t="s">
        <v>256</v>
      </c>
      <c r="C175" s="484">
        <v>1</v>
      </c>
      <c r="D175" s="484" t="s">
        <v>59</v>
      </c>
      <c r="E175" s="484">
        <v>4</v>
      </c>
      <c r="F175" s="484" t="s">
        <v>307</v>
      </c>
      <c r="G175" s="484" t="s">
        <v>71</v>
      </c>
      <c r="H175" s="599">
        <v>26</v>
      </c>
      <c r="I175" s="599"/>
      <c r="J175" s="134">
        <v>100000000</v>
      </c>
      <c r="K175" s="537">
        <v>1000000000</v>
      </c>
      <c r="L175" s="85"/>
      <c r="M175" s="85" t="s">
        <v>29</v>
      </c>
      <c r="N175" s="85" t="s">
        <v>54</v>
      </c>
      <c r="O175" s="85" t="s">
        <v>54</v>
      </c>
      <c r="P175" s="85" t="s">
        <v>54</v>
      </c>
      <c r="Q175" s="59" t="s">
        <v>55</v>
      </c>
      <c r="R175" s="59" t="s">
        <v>54</v>
      </c>
      <c r="S175" s="57" t="s">
        <v>56</v>
      </c>
      <c r="T175" s="57" t="s">
        <v>57</v>
      </c>
      <c r="U175" s="59">
        <v>3204707120</v>
      </c>
      <c r="V175" s="132" t="s">
        <v>58</v>
      </c>
      <c r="W175" s="59" t="s">
        <v>54</v>
      </c>
      <c r="X175" s="4"/>
    </row>
    <row r="176" spans="1:24" ht="60">
      <c r="A176" s="501"/>
      <c r="B176" s="485"/>
      <c r="C176" s="485"/>
      <c r="D176" s="485"/>
      <c r="E176" s="485"/>
      <c r="F176" s="485"/>
      <c r="G176" s="485"/>
      <c r="H176" s="599">
        <v>29</v>
      </c>
      <c r="I176" s="599"/>
      <c r="J176" s="134">
        <v>190000000</v>
      </c>
      <c r="K176" s="600"/>
      <c r="L176" s="85"/>
      <c r="M176" s="85" t="s">
        <v>29</v>
      </c>
      <c r="N176" s="85" t="s">
        <v>54</v>
      </c>
      <c r="O176" s="85" t="s">
        <v>54</v>
      </c>
      <c r="P176" s="85" t="s">
        <v>54</v>
      </c>
      <c r="Q176" s="59" t="s">
        <v>55</v>
      </c>
      <c r="R176" s="59" t="s">
        <v>54</v>
      </c>
      <c r="S176" s="57" t="s">
        <v>56</v>
      </c>
      <c r="T176" s="57" t="s">
        <v>57</v>
      </c>
      <c r="U176" s="59">
        <v>3204707120</v>
      </c>
      <c r="V176" s="132" t="s">
        <v>58</v>
      </c>
      <c r="W176" s="59" t="s">
        <v>54</v>
      </c>
      <c r="X176" s="4"/>
    </row>
    <row r="177" spans="1:24" ht="60">
      <c r="A177" s="501"/>
      <c r="B177" s="485"/>
      <c r="C177" s="485"/>
      <c r="D177" s="485"/>
      <c r="E177" s="485"/>
      <c r="F177" s="485"/>
      <c r="G177" s="485"/>
      <c r="H177" s="599">
        <v>30</v>
      </c>
      <c r="I177" s="599"/>
      <c r="J177" s="134">
        <v>220198725</v>
      </c>
      <c r="K177" s="600"/>
      <c r="L177" s="85"/>
      <c r="M177" s="85" t="s">
        <v>29</v>
      </c>
      <c r="N177" s="85" t="s">
        <v>54</v>
      </c>
      <c r="O177" s="85" t="s">
        <v>54</v>
      </c>
      <c r="P177" s="85" t="s">
        <v>54</v>
      </c>
      <c r="Q177" s="59" t="s">
        <v>55</v>
      </c>
      <c r="R177" s="59" t="s">
        <v>308</v>
      </c>
      <c r="S177" s="57" t="s">
        <v>56</v>
      </c>
      <c r="T177" s="57" t="s">
        <v>57</v>
      </c>
      <c r="U177" s="59">
        <v>3204707120</v>
      </c>
      <c r="V177" s="132" t="s">
        <v>58</v>
      </c>
      <c r="W177" s="59" t="s">
        <v>54</v>
      </c>
      <c r="X177" s="4"/>
    </row>
    <row r="178" spans="1:24" ht="60">
      <c r="A178" s="501"/>
      <c r="B178" s="485"/>
      <c r="C178" s="485"/>
      <c r="D178" s="485"/>
      <c r="E178" s="485"/>
      <c r="F178" s="485"/>
      <c r="G178" s="485"/>
      <c r="H178" s="599">
        <v>46</v>
      </c>
      <c r="I178" s="599"/>
      <c r="J178" s="134">
        <v>50000000</v>
      </c>
      <c r="K178" s="600"/>
      <c r="L178" s="85"/>
      <c r="M178" s="85" t="s">
        <v>29</v>
      </c>
      <c r="N178" s="85" t="s">
        <v>54</v>
      </c>
      <c r="O178" s="85" t="s">
        <v>54</v>
      </c>
      <c r="P178" s="85" t="s">
        <v>54</v>
      </c>
      <c r="Q178" s="59" t="s">
        <v>55</v>
      </c>
      <c r="R178" s="59" t="s">
        <v>309</v>
      </c>
      <c r="S178" s="57" t="s">
        <v>56</v>
      </c>
      <c r="T178" s="57" t="s">
        <v>57</v>
      </c>
      <c r="U178" s="59">
        <v>3204707120</v>
      </c>
      <c r="V178" s="132" t="s">
        <v>58</v>
      </c>
      <c r="W178" s="59" t="s">
        <v>54</v>
      </c>
      <c r="X178" s="4"/>
    </row>
    <row r="179" spans="1:24" ht="60">
      <c r="A179" s="501"/>
      <c r="B179" s="485"/>
      <c r="C179" s="485"/>
      <c r="D179" s="485"/>
      <c r="E179" s="485"/>
      <c r="F179" s="485"/>
      <c r="G179" s="485"/>
      <c r="H179" s="599">
        <v>48</v>
      </c>
      <c r="I179" s="599"/>
      <c r="J179" s="134">
        <v>33022324.75</v>
      </c>
      <c r="K179" s="600"/>
      <c r="L179" s="85"/>
      <c r="M179" s="85" t="s">
        <v>29</v>
      </c>
      <c r="N179" s="85" t="s">
        <v>54</v>
      </c>
      <c r="O179" s="85" t="s">
        <v>54</v>
      </c>
      <c r="P179" s="85" t="s">
        <v>54</v>
      </c>
      <c r="Q179" s="59" t="s">
        <v>55</v>
      </c>
      <c r="R179" s="59" t="s">
        <v>310</v>
      </c>
      <c r="S179" s="57" t="s">
        <v>56</v>
      </c>
      <c r="T179" s="57" t="s">
        <v>57</v>
      </c>
      <c r="U179" s="59">
        <v>3204707120</v>
      </c>
      <c r="V179" s="132" t="s">
        <v>58</v>
      </c>
      <c r="W179" s="59" t="s">
        <v>54</v>
      </c>
      <c r="X179" s="4"/>
    </row>
    <row r="180" spans="1:24" ht="60">
      <c r="A180" s="501"/>
      <c r="B180" s="485"/>
      <c r="C180" s="485"/>
      <c r="D180" s="485"/>
      <c r="E180" s="485"/>
      <c r="F180" s="485"/>
      <c r="G180" s="485"/>
      <c r="H180" s="599">
        <v>63</v>
      </c>
      <c r="I180" s="599"/>
      <c r="J180" s="134">
        <v>10000000</v>
      </c>
      <c r="K180" s="600"/>
      <c r="L180" s="85"/>
      <c r="M180" s="85" t="s">
        <v>29</v>
      </c>
      <c r="N180" s="85" t="s">
        <v>54</v>
      </c>
      <c r="O180" s="85" t="s">
        <v>54</v>
      </c>
      <c r="P180" s="85" t="s">
        <v>54</v>
      </c>
      <c r="Q180" s="59" t="s">
        <v>55</v>
      </c>
      <c r="R180" s="59" t="s">
        <v>54</v>
      </c>
      <c r="S180" s="57" t="s">
        <v>56</v>
      </c>
      <c r="T180" s="57" t="s">
        <v>57</v>
      </c>
      <c r="U180" s="59">
        <v>3204707120</v>
      </c>
      <c r="V180" s="132" t="s">
        <v>58</v>
      </c>
      <c r="W180" s="59" t="s">
        <v>54</v>
      </c>
      <c r="X180" s="4"/>
    </row>
    <row r="181" spans="1:24" ht="60">
      <c r="A181" s="501"/>
      <c r="B181" s="485"/>
      <c r="C181" s="485"/>
      <c r="D181" s="485"/>
      <c r="E181" s="486"/>
      <c r="F181" s="485"/>
      <c r="G181" s="485"/>
      <c r="H181" s="599">
        <v>65</v>
      </c>
      <c r="I181" s="599"/>
      <c r="J181" s="134">
        <v>100000</v>
      </c>
      <c r="K181" s="600"/>
      <c r="L181" s="85"/>
      <c r="M181" s="85" t="s">
        <v>29</v>
      </c>
      <c r="N181" s="85" t="s">
        <v>54</v>
      </c>
      <c r="O181" s="85" t="s">
        <v>54</v>
      </c>
      <c r="P181" s="85" t="s">
        <v>54</v>
      </c>
      <c r="Q181" s="59" t="s">
        <v>259</v>
      </c>
      <c r="R181" s="59" t="s">
        <v>54</v>
      </c>
      <c r="S181" s="57" t="s">
        <v>56</v>
      </c>
      <c r="T181" s="57" t="s">
        <v>57</v>
      </c>
      <c r="U181" s="59">
        <v>3204707120</v>
      </c>
      <c r="V181" s="132"/>
      <c r="W181" s="59"/>
      <c r="X181" s="4"/>
    </row>
    <row r="182" spans="1:24" ht="45" customHeight="1">
      <c r="A182" s="501"/>
      <c r="B182" s="486"/>
      <c r="C182" s="486"/>
      <c r="D182" s="485"/>
      <c r="E182" s="122">
        <v>4</v>
      </c>
      <c r="F182" s="486"/>
      <c r="G182" s="486"/>
      <c r="H182" s="599">
        <v>86</v>
      </c>
      <c r="I182" s="599"/>
      <c r="J182" s="134">
        <v>200000000</v>
      </c>
      <c r="K182" s="600"/>
      <c r="L182" s="85"/>
      <c r="M182" s="85" t="s">
        <v>29</v>
      </c>
      <c r="N182" s="85" t="s">
        <v>54</v>
      </c>
      <c r="O182" s="85" t="s">
        <v>54</v>
      </c>
      <c r="P182" s="85" t="s">
        <v>54</v>
      </c>
      <c r="Q182" s="59" t="s">
        <v>55</v>
      </c>
      <c r="R182" s="72">
        <v>41581</v>
      </c>
      <c r="S182" s="57" t="s">
        <v>56</v>
      </c>
      <c r="T182" s="57" t="s">
        <v>57</v>
      </c>
      <c r="U182" s="59">
        <v>3204707120</v>
      </c>
      <c r="V182" s="132" t="s">
        <v>58</v>
      </c>
      <c r="W182" s="59" t="s">
        <v>54</v>
      </c>
      <c r="X182" s="4"/>
    </row>
    <row r="183" spans="1:24" ht="31.5" customHeight="1">
      <c r="A183" s="501"/>
      <c r="B183" s="489" t="s">
        <v>680</v>
      </c>
      <c r="C183" s="490">
        <v>1</v>
      </c>
      <c r="D183" s="485"/>
      <c r="E183" s="489">
        <v>10</v>
      </c>
      <c r="F183" s="489">
        <v>12</v>
      </c>
      <c r="G183" s="517" t="s">
        <v>60</v>
      </c>
      <c r="H183" s="519">
        <v>1</v>
      </c>
      <c r="I183" s="520"/>
      <c r="J183" s="136">
        <v>124000000</v>
      </c>
      <c r="K183" s="600"/>
      <c r="L183" s="503" t="s">
        <v>30</v>
      </c>
      <c r="M183" s="503"/>
      <c r="N183" s="503" t="s">
        <v>54</v>
      </c>
      <c r="O183" s="503" t="s">
        <v>54</v>
      </c>
      <c r="P183" s="503" t="s">
        <v>54</v>
      </c>
      <c r="Q183" s="503" t="s">
        <v>682</v>
      </c>
      <c r="R183" s="545">
        <v>41550</v>
      </c>
      <c r="S183" s="489" t="s">
        <v>56</v>
      </c>
      <c r="T183" s="489" t="s">
        <v>57</v>
      </c>
      <c r="U183" s="503">
        <v>3204707120</v>
      </c>
      <c r="V183" s="511" t="s">
        <v>58</v>
      </c>
      <c r="W183" s="503" t="s">
        <v>54</v>
      </c>
      <c r="X183" s="17"/>
    </row>
    <row r="184" spans="1:24" ht="31.5" customHeight="1">
      <c r="A184" s="501"/>
      <c r="B184" s="490"/>
      <c r="C184" s="490"/>
      <c r="D184" s="485"/>
      <c r="E184" s="490"/>
      <c r="F184" s="490"/>
      <c r="G184" s="517"/>
      <c r="H184" s="519">
        <v>83</v>
      </c>
      <c r="I184" s="520"/>
      <c r="J184" s="193">
        <v>111000000</v>
      </c>
      <c r="K184" s="600"/>
      <c r="L184" s="504"/>
      <c r="M184" s="504"/>
      <c r="N184" s="504"/>
      <c r="O184" s="504"/>
      <c r="P184" s="504"/>
      <c r="Q184" s="504"/>
      <c r="R184" s="732"/>
      <c r="S184" s="490"/>
      <c r="T184" s="490"/>
      <c r="U184" s="504"/>
      <c r="V184" s="512"/>
      <c r="W184" s="504"/>
      <c r="X184" s="17"/>
    </row>
    <row r="185" spans="1:24" ht="31.5" customHeight="1">
      <c r="A185" s="501"/>
      <c r="B185" s="490"/>
      <c r="C185" s="490"/>
      <c r="D185" s="485"/>
      <c r="E185" s="490"/>
      <c r="F185" s="490"/>
      <c r="G185" s="517"/>
      <c r="H185" s="519">
        <v>29</v>
      </c>
      <c r="I185" s="520"/>
      <c r="J185" s="193">
        <v>50000000</v>
      </c>
      <c r="K185" s="600"/>
      <c r="L185" s="504"/>
      <c r="M185" s="504"/>
      <c r="N185" s="504"/>
      <c r="O185" s="504"/>
      <c r="P185" s="504"/>
      <c r="Q185" s="504"/>
      <c r="R185" s="732"/>
      <c r="S185" s="490"/>
      <c r="T185" s="490"/>
      <c r="U185" s="504"/>
      <c r="V185" s="512"/>
      <c r="W185" s="504"/>
      <c r="X185" s="17"/>
    </row>
    <row r="186" spans="1:24" ht="31.5" customHeight="1">
      <c r="A186" s="501"/>
      <c r="B186" s="490"/>
      <c r="C186" s="490"/>
      <c r="D186" s="485"/>
      <c r="E186" s="490"/>
      <c r="F186" s="490"/>
      <c r="G186" s="517"/>
      <c r="H186" s="519">
        <v>30</v>
      </c>
      <c r="I186" s="520"/>
      <c r="J186" s="193">
        <v>33022325</v>
      </c>
      <c r="K186" s="600"/>
      <c r="L186" s="504"/>
      <c r="M186" s="504"/>
      <c r="N186" s="504"/>
      <c r="O186" s="504"/>
      <c r="P186" s="504"/>
      <c r="Q186" s="504"/>
      <c r="R186" s="732"/>
      <c r="S186" s="490"/>
      <c r="T186" s="490"/>
      <c r="U186" s="504"/>
      <c r="V186" s="512"/>
      <c r="W186" s="504"/>
      <c r="X186" s="17"/>
    </row>
    <row r="187" spans="1:24" ht="31.5" customHeight="1">
      <c r="A187" s="501"/>
      <c r="B187" s="490"/>
      <c r="C187" s="490"/>
      <c r="D187" s="485"/>
      <c r="E187" s="490"/>
      <c r="F187" s="490"/>
      <c r="G187" s="517"/>
      <c r="H187" s="519">
        <v>46</v>
      </c>
      <c r="I187" s="520"/>
      <c r="J187" s="193">
        <v>10000000</v>
      </c>
      <c r="K187" s="600"/>
      <c r="L187" s="504"/>
      <c r="M187" s="504"/>
      <c r="N187" s="504"/>
      <c r="O187" s="504"/>
      <c r="P187" s="504"/>
      <c r="Q187" s="504"/>
      <c r="R187" s="732"/>
      <c r="S187" s="490"/>
      <c r="T187" s="490"/>
      <c r="U187" s="504"/>
      <c r="V187" s="512"/>
      <c r="W187" s="504"/>
      <c r="X187" s="17"/>
    </row>
    <row r="188" spans="1:24" ht="31.5" customHeight="1">
      <c r="A188" s="501"/>
      <c r="B188" s="490"/>
      <c r="C188" s="490"/>
      <c r="D188" s="485"/>
      <c r="E188" s="490"/>
      <c r="F188" s="490"/>
      <c r="G188" s="517"/>
      <c r="H188" s="613">
        <v>48</v>
      </c>
      <c r="I188" s="613"/>
      <c r="J188" s="193">
        <v>100000</v>
      </c>
      <c r="K188" s="600"/>
      <c r="L188" s="504"/>
      <c r="M188" s="504"/>
      <c r="N188" s="504"/>
      <c r="O188" s="504"/>
      <c r="P188" s="504"/>
      <c r="Q188" s="504"/>
      <c r="R188" s="732"/>
      <c r="S188" s="490"/>
      <c r="T188" s="490"/>
      <c r="U188" s="504"/>
      <c r="V188" s="512"/>
      <c r="W188" s="504"/>
      <c r="X188" s="17"/>
    </row>
    <row r="189" spans="1:24" ht="31.5" customHeight="1">
      <c r="A189" s="501"/>
      <c r="B189" s="491"/>
      <c r="C189" s="491"/>
      <c r="D189" s="486"/>
      <c r="E189" s="491"/>
      <c r="F189" s="491"/>
      <c r="G189" s="517"/>
      <c r="H189" s="518">
        <v>63</v>
      </c>
      <c r="I189" s="518"/>
      <c r="J189" s="193">
        <v>200000000</v>
      </c>
      <c r="K189" s="600"/>
      <c r="L189" s="505"/>
      <c r="M189" s="505"/>
      <c r="N189" s="505" t="s">
        <v>54</v>
      </c>
      <c r="O189" s="505"/>
      <c r="P189" s="505"/>
      <c r="Q189" s="505"/>
      <c r="R189" s="546"/>
      <c r="S189" s="491"/>
      <c r="T189" s="491"/>
      <c r="U189" s="505"/>
      <c r="V189" s="513"/>
      <c r="W189" s="505"/>
      <c r="X189" s="17"/>
    </row>
    <row r="190" spans="1:24" s="21" customFormat="1" ht="110.25" customHeight="1">
      <c r="A190" s="501"/>
      <c r="B190" s="179" t="s">
        <v>909</v>
      </c>
      <c r="C190" s="122">
        <v>1</v>
      </c>
      <c r="D190" s="122" t="s">
        <v>69</v>
      </c>
      <c r="E190" s="122">
        <v>11</v>
      </c>
      <c r="F190" s="122" t="s">
        <v>197</v>
      </c>
      <c r="G190" s="122" t="s">
        <v>76</v>
      </c>
      <c r="H190" s="519">
        <v>30</v>
      </c>
      <c r="I190" s="520"/>
      <c r="J190" s="134">
        <v>26000000</v>
      </c>
      <c r="K190" s="538"/>
      <c r="L190" s="85" t="s">
        <v>30</v>
      </c>
      <c r="M190" s="85"/>
      <c r="N190" s="85" t="s">
        <v>54</v>
      </c>
      <c r="O190" s="85" t="s">
        <v>54</v>
      </c>
      <c r="P190" s="85" t="s">
        <v>54</v>
      </c>
      <c r="Q190" s="59" t="s">
        <v>55</v>
      </c>
      <c r="R190" s="72">
        <v>41592</v>
      </c>
      <c r="S190" s="57" t="s">
        <v>56</v>
      </c>
      <c r="T190" s="57" t="s">
        <v>57</v>
      </c>
      <c r="U190" s="59">
        <v>3204707120</v>
      </c>
      <c r="V190" s="132" t="s">
        <v>58</v>
      </c>
      <c r="W190" s="59" t="s">
        <v>54</v>
      </c>
      <c r="X190" s="17"/>
    </row>
    <row r="191" spans="1:24" s="21" customFormat="1" ht="31.5" customHeight="1">
      <c r="A191" s="501"/>
      <c r="B191" s="556" t="s">
        <v>910</v>
      </c>
      <c r="C191" s="489">
        <v>1</v>
      </c>
      <c r="D191" s="489" t="s">
        <v>59</v>
      </c>
      <c r="E191" s="489">
        <v>11</v>
      </c>
      <c r="F191" s="489" t="s">
        <v>911</v>
      </c>
      <c r="G191" s="489" t="s">
        <v>912</v>
      </c>
      <c r="H191" s="519">
        <v>1</v>
      </c>
      <c r="I191" s="520"/>
      <c r="J191" s="134">
        <v>10000000</v>
      </c>
      <c r="K191" s="494">
        <v>132611180</v>
      </c>
      <c r="L191" s="143"/>
      <c r="M191" s="143" t="s">
        <v>30</v>
      </c>
      <c r="N191" s="143" t="s">
        <v>54</v>
      </c>
      <c r="O191" s="143" t="s">
        <v>54</v>
      </c>
      <c r="P191" s="143" t="s">
        <v>54</v>
      </c>
      <c r="Q191" s="170">
        <v>41592</v>
      </c>
      <c r="R191" s="194" t="s">
        <v>54</v>
      </c>
      <c r="S191" s="122" t="s">
        <v>56</v>
      </c>
      <c r="T191" s="122" t="s">
        <v>57</v>
      </c>
      <c r="U191" s="143">
        <v>3204707120</v>
      </c>
      <c r="V191" s="132" t="s">
        <v>58</v>
      </c>
      <c r="W191" s="195" t="s">
        <v>54</v>
      </c>
      <c r="X191" s="17"/>
    </row>
    <row r="192" spans="1:24" s="21" customFormat="1" ht="38.25" customHeight="1">
      <c r="A192" s="501"/>
      <c r="B192" s="558"/>
      <c r="C192" s="491"/>
      <c r="D192" s="491"/>
      <c r="E192" s="491"/>
      <c r="F192" s="491"/>
      <c r="G192" s="491"/>
      <c r="H192" s="519">
        <v>26</v>
      </c>
      <c r="I192" s="520"/>
      <c r="J192" s="134">
        <v>5052000</v>
      </c>
      <c r="K192" s="495"/>
      <c r="L192" s="143"/>
      <c r="M192" s="143" t="s">
        <v>30</v>
      </c>
      <c r="N192" s="143" t="s">
        <v>54</v>
      </c>
      <c r="O192" s="143" t="s">
        <v>54</v>
      </c>
      <c r="P192" s="143" t="s">
        <v>54</v>
      </c>
      <c r="Q192" s="170">
        <v>41592</v>
      </c>
      <c r="R192" s="194" t="s">
        <v>54</v>
      </c>
      <c r="S192" s="122" t="s">
        <v>56</v>
      </c>
      <c r="T192" s="122" t="s">
        <v>57</v>
      </c>
      <c r="U192" s="143">
        <v>3204707120</v>
      </c>
      <c r="V192" s="132" t="s">
        <v>58</v>
      </c>
      <c r="W192" s="195" t="s">
        <v>54</v>
      </c>
      <c r="X192" s="17"/>
    </row>
    <row r="193" spans="1:24" s="21" customFormat="1" ht="38.25" customHeight="1">
      <c r="A193" s="501"/>
      <c r="B193" s="556" t="s">
        <v>913</v>
      </c>
      <c r="C193" s="489">
        <v>1</v>
      </c>
      <c r="D193" s="489" t="s">
        <v>59</v>
      </c>
      <c r="E193" s="489">
        <v>11</v>
      </c>
      <c r="F193" s="489" t="s">
        <v>914</v>
      </c>
      <c r="G193" s="489" t="s">
        <v>912</v>
      </c>
      <c r="H193" s="519">
        <v>26</v>
      </c>
      <c r="I193" s="520"/>
      <c r="J193" s="134">
        <v>4948000</v>
      </c>
      <c r="K193" s="495"/>
      <c r="L193" s="143"/>
      <c r="M193" s="143" t="s">
        <v>30</v>
      </c>
      <c r="N193" s="143" t="s">
        <v>54</v>
      </c>
      <c r="O193" s="143" t="s">
        <v>54</v>
      </c>
      <c r="P193" s="143" t="s">
        <v>54</v>
      </c>
      <c r="Q193" s="170">
        <v>41592</v>
      </c>
      <c r="R193" s="194" t="s">
        <v>54</v>
      </c>
      <c r="S193" s="122" t="s">
        <v>56</v>
      </c>
      <c r="T193" s="122" t="s">
        <v>57</v>
      </c>
      <c r="U193" s="143">
        <v>3204707120</v>
      </c>
      <c r="V193" s="132" t="s">
        <v>58</v>
      </c>
      <c r="W193" s="195" t="s">
        <v>54</v>
      </c>
      <c r="X193" s="17"/>
    </row>
    <row r="194" spans="1:24" s="21" customFormat="1" ht="38.25" customHeight="1">
      <c r="A194" s="501"/>
      <c r="B194" s="557"/>
      <c r="C194" s="490"/>
      <c r="D194" s="490"/>
      <c r="E194" s="490"/>
      <c r="F194" s="490"/>
      <c r="G194" s="490"/>
      <c r="H194" s="519">
        <v>29</v>
      </c>
      <c r="I194" s="520"/>
      <c r="J194" s="134">
        <v>10000000</v>
      </c>
      <c r="K194" s="495"/>
      <c r="L194" s="143"/>
      <c r="M194" s="143" t="s">
        <v>30</v>
      </c>
      <c r="N194" s="143" t="s">
        <v>54</v>
      </c>
      <c r="O194" s="143" t="s">
        <v>54</v>
      </c>
      <c r="P194" s="143" t="s">
        <v>54</v>
      </c>
      <c r="Q194" s="170">
        <v>41592</v>
      </c>
      <c r="R194" s="194" t="s">
        <v>54</v>
      </c>
      <c r="S194" s="122" t="s">
        <v>56</v>
      </c>
      <c r="T194" s="122" t="s">
        <v>57</v>
      </c>
      <c r="U194" s="143">
        <v>3204707120</v>
      </c>
      <c r="V194" s="132" t="s">
        <v>58</v>
      </c>
      <c r="W194" s="195" t="s">
        <v>54</v>
      </c>
      <c r="X194" s="17"/>
    </row>
    <row r="195" spans="1:24" s="21" customFormat="1" ht="42.75" customHeight="1">
      <c r="A195" s="501"/>
      <c r="B195" s="558"/>
      <c r="C195" s="491"/>
      <c r="D195" s="491"/>
      <c r="E195" s="491"/>
      <c r="F195" s="491"/>
      <c r="G195" s="491"/>
      <c r="H195" s="519">
        <v>86</v>
      </c>
      <c r="I195" s="520"/>
      <c r="J195" s="134">
        <v>3782200</v>
      </c>
      <c r="K195" s="495"/>
      <c r="L195" s="143"/>
      <c r="M195" s="143" t="s">
        <v>30</v>
      </c>
      <c r="N195" s="143" t="s">
        <v>54</v>
      </c>
      <c r="O195" s="143" t="s">
        <v>54</v>
      </c>
      <c r="P195" s="143" t="s">
        <v>54</v>
      </c>
      <c r="Q195" s="170">
        <v>41592</v>
      </c>
      <c r="R195" s="194" t="s">
        <v>54</v>
      </c>
      <c r="S195" s="122" t="s">
        <v>56</v>
      </c>
      <c r="T195" s="122" t="s">
        <v>57</v>
      </c>
      <c r="U195" s="143">
        <v>3204707120</v>
      </c>
      <c r="V195" s="132" t="s">
        <v>58</v>
      </c>
      <c r="W195" s="195" t="s">
        <v>54</v>
      </c>
      <c r="X195" s="17"/>
    </row>
    <row r="196" spans="1:24" s="21" customFormat="1" ht="114" customHeight="1">
      <c r="A196" s="502"/>
      <c r="B196" s="196" t="s">
        <v>915</v>
      </c>
      <c r="C196" s="121">
        <v>1</v>
      </c>
      <c r="D196" s="121" t="s">
        <v>52</v>
      </c>
      <c r="E196" s="121">
        <v>11</v>
      </c>
      <c r="F196" s="144" t="s">
        <v>911</v>
      </c>
      <c r="G196" s="144" t="s">
        <v>912</v>
      </c>
      <c r="H196" s="519">
        <v>86</v>
      </c>
      <c r="I196" s="520"/>
      <c r="J196" s="134">
        <v>26606000</v>
      </c>
      <c r="K196" s="496"/>
      <c r="L196" s="143"/>
      <c r="M196" s="143" t="s">
        <v>30</v>
      </c>
      <c r="N196" s="143" t="s">
        <v>54</v>
      </c>
      <c r="O196" s="143" t="s">
        <v>54</v>
      </c>
      <c r="P196" s="143" t="s">
        <v>54</v>
      </c>
      <c r="Q196" s="170">
        <v>41592</v>
      </c>
      <c r="R196" s="194" t="s">
        <v>54</v>
      </c>
      <c r="S196" s="122" t="s">
        <v>56</v>
      </c>
      <c r="T196" s="122" t="s">
        <v>57</v>
      </c>
      <c r="U196" s="143">
        <v>3204707120</v>
      </c>
      <c r="V196" s="132" t="s">
        <v>58</v>
      </c>
      <c r="W196" s="195" t="s">
        <v>54</v>
      </c>
      <c r="X196" s="17"/>
    </row>
    <row r="197" spans="1:24" ht="60">
      <c r="A197" s="500">
        <v>9413</v>
      </c>
      <c r="B197" s="489" t="s">
        <v>88</v>
      </c>
      <c r="C197" s="489">
        <v>1</v>
      </c>
      <c r="D197" s="489" t="s">
        <v>59</v>
      </c>
      <c r="E197" s="489">
        <v>11</v>
      </c>
      <c r="F197" s="489">
        <v>2</v>
      </c>
      <c r="G197" s="489" t="s">
        <v>806</v>
      </c>
      <c r="H197" s="614">
        <v>26</v>
      </c>
      <c r="I197" s="615"/>
      <c r="J197" s="136">
        <v>10000000</v>
      </c>
      <c r="K197" s="559">
        <v>240000000</v>
      </c>
      <c r="L197" s="85"/>
      <c r="M197" s="85" t="s">
        <v>29</v>
      </c>
      <c r="N197" s="85" t="s">
        <v>54</v>
      </c>
      <c r="O197" s="85" t="s">
        <v>54</v>
      </c>
      <c r="P197" s="85" t="s">
        <v>54</v>
      </c>
      <c r="Q197" s="59" t="s">
        <v>55</v>
      </c>
      <c r="R197" s="72">
        <v>41579</v>
      </c>
      <c r="S197" s="57" t="s">
        <v>56</v>
      </c>
      <c r="T197" s="57" t="s">
        <v>57</v>
      </c>
      <c r="U197" s="59">
        <v>3204707120</v>
      </c>
      <c r="V197" s="132" t="s">
        <v>58</v>
      </c>
      <c r="W197" s="59" t="s">
        <v>54</v>
      </c>
      <c r="X197" s="4"/>
    </row>
    <row r="198" spans="1:24" ht="60">
      <c r="A198" s="501"/>
      <c r="B198" s="490"/>
      <c r="C198" s="490"/>
      <c r="D198" s="490"/>
      <c r="E198" s="490"/>
      <c r="F198" s="490"/>
      <c r="G198" s="490"/>
      <c r="H198" s="614">
        <v>1</v>
      </c>
      <c r="I198" s="615"/>
      <c r="J198" s="136">
        <v>10000000</v>
      </c>
      <c r="K198" s="560"/>
      <c r="L198" s="85"/>
      <c r="M198" s="85" t="s">
        <v>29</v>
      </c>
      <c r="N198" s="85" t="s">
        <v>54</v>
      </c>
      <c r="O198" s="85" t="s">
        <v>54</v>
      </c>
      <c r="P198" s="85" t="s">
        <v>54</v>
      </c>
      <c r="Q198" s="59" t="s">
        <v>55</v>
      </c>
      <c r="R198" s="72">
        <v>41579</v>
      </c>
      <c r="S198" s="57" t="s">
        <v>56</v>
      </c>
      <c r="T198" s="57" t="s">
        <v>57</v>
      </c>
      <c r="U198" s="59">
        <v>3204707120</v>
      </c>
      <c r="V198" s="132" t="s">
        <v>58</v>
      </c>
      <c r="W198" s="59" t="s">
        <v>54</v>
      </c>
      <c r="X198" s="4"/>
    </row>
    <row r="199" spans="1:24" ht="60">
      <c r="A199" s="501"/>
      <c r="B199" s="490"/>
      <c r="C199" s="490"/>
      <c r="D199" s="490"/>
      <c r="E199" s="490"/>
      <c r="F199" s="490"/>
      <c r="G199" s="490"/>
      <c r="H199" s="614">
        <v>29</v>
      </c>
      <c r="I199" s="615"/>
      <c r="J199" s="136">
        <v>10000000</v>
      </c>
      <c r="K199" s="560"/>
      <c r="L199" s="85"/>
      <c r="M199" s="85" t="s">
        <v>29</v>
      </c>
      <c r="N199" s="85" t="s">
        <v>54</v>
      </c>
      <c r="O199" s="85" t="s">
        <v>54</v>
      </c>
      <c r="P199" s="85" t="s">
        <v>54</v>
      </c>
      <c r="Q199" s="59" t="s">
        <v>55</v>
      </c>
      <c r="R199" s="72">
        <v>41579</v>
      </c>
      <c r="S199" s="57" t="s">
        <v>56</v>
      </c>
      <c r="T199" s="57" t="s">
        <v>57</v>
      </c>
      <c r="U199" s="59">
        <v>3204707120</v>
      </c>
      <c r="V199" s="132" t="s">
        <v>58</v>
      </c>
      <c r="W199" s="59" t="s">
        <v>54</v>
      </c>
      <c r="X199" s="4"/>
    </row>
    <row r="200" spans="1:24" s="21" customFormat="1" ht="52.5" customHeight="1">
      <c r="A200" s="501"/>
      <c r="B200" s="490"/>
      <c r="C200" s="490"/>
      <c r="D200" s="491"/>
      <c r="E200" s="491"/>
      <c r="F200" s="491"/>
      <c r="G200" s="491"/>
      <c r="H200" s="506">
        <v>86</v>
      </c>
      <c r="I200" s="507"/>
      <c r="J200" s="136">
        <v>30400000</v>
      </c>
      <c r="K200" s="561"/>
      <c r="L200" s="85"/>
      <c r="M200" s="85" t="s">
        <v>29</v>
      </c>
      <c r="N200" s="85" t="s">
        <v>54</v>
      </c>
      <c r="O200" s="85" t="s">
        <v>54</v>
      </c>
      <c r="P200" s="85" t="s">
        <v>54</v>
      </c>
      <c r="Q200" s="59" t="s">
        <v>55</v>
      </c>
      <c r="R200" s="72">
        <v>41579</v>
      </c>
      <c r="S200" s="57" t="s">
        <v>56</v>
      </c>
      <c r="T200" s="57" t="s">
        <v>57</v>
      </c>
      <c r="U200" s="59">
        <v>3204707120</v>
      </c>
      <c r="V200" s="132" t="s">
        <v>58</v>
      </c>
      <c r="W200" s="59" t="s">
        <v>54</v>
      </c>
      <c r="X200" s="17"/>
    </row>
    <row r="201" spans="1:24" ht="45" customHeight="1">
      <c r="A201" s="500">
        <v>851221</v>
      </c>
      <c r="B201" s="484" t="s">
        <v>363</v>
      </c>
      <c r="C201" s="484">
        <v>1</v>
      </c>
      <c r="D201" s="484" t="s">
        <v>59</v>
      </c>
      <c r="E201" s="489">
        <v>10</v>
      </c>
      <c r="F201" s="489">
        <v>12</v>
      </c>
      <c r="G201" s="489" t="s">
        <v>60</v>
      </c>
      <c r="H201" s="599">
        <v>26</v>
      </c>
      <c r="I201" s="599"/>
      <c r="J201" s="136">
        <f>30000000+70000000</f>
        <v>100000000</v>
      </c>
      <c r="K201" s="559">
        <v>160000000</v>
      </c>
      <c r="L201" s="135" t="s">
        <v>30</v>
      </c>
      <c r="M201" s="135" t="s">
        <v>29</v>
      </c>
      <c r="N201" s="133" t="s">
        <v>54</v>
      </c>
      <c r="O201" s="133" t="s">
        <v>54</v>
      </c>
      <c r="P201" s="133" t="s">
        <v>54</v>
      </c>
      <c r="Q201" s="124" t="s">
        <v>55</v>
      </c>
      <c r="R201" s="137">
        <v>41550</v>
      </c>
      <c r="S201" s="126" t="s">
        <v>56</v>
      </c>
      <c r="T201" s="127" t="s">
        <v>57</v>
      </c>
      <c r="U201" s="124">
        <v>3204707120</v>
      </c>
      <c r="V201" s="139" t="s">
        <v>58</v>
      </c>
      <c r="W201" s="143" t="s">
        <v>54</v>
      </c>
      <c r="X201" s="4"/>
    </row>
    <row r="202" spans="1:24" ht="60">
      <c r="A202" s="501"/>
      <c r="B202" s="485"/>
      <c r="C202" s="485"/>
      <c r="D202" s="485"/>
      <c r="E202" s="490"/>
      <c r="F202" s="490"/>
      <c r="G202" s="490"/>
      <c r="H202" s="599">
        <v>29</v>
      </c>
      <c r="I202" s="599"/>
      <c r="J202" s="136">
        <v>80000000</v>
      </c>
      <c r="K202" s="560"/>
      <c r="L202" s="135" t="s">
        <v>30</v>
      </c>
      <c r="M202" s="135"/>
      <c r="N202" s="133" t="s">
        <v>54</v>
      </c>
      <c r="O202" s="133" t="s">
        <v>54</v>
      </c>
      <c r="P202" s="133" t="s">
        <v>54</v>
      </c>
      <c r="Q202" s="124" t="s">
        <v>55</v>
      </c>
      <c r="R202" s="137">
        <v>41550</v>
      </c>
      <c r="S202" s="126" t="s">
        <v>56</v>
      </c>
      <c r="T202" s="127" t="s">
        <v>57</v>
      </c>
      <c r="U202" s="124">
        <v>3204707120</v>
      </c>
      <c r="V202" s="139" t="s">
        <v>58</v>
      </c>
      <c r="W202" s="143" t="s">
        <v>54</v>
      </c>
      <c r="X202" s="4"/>
    </row>
    <row r="203" spans="1:24" ht="60">
      <c r="A203" s="501"/>
      <c r="B203" s="485"/>
      <c r="C203" s="485"/>
      <c r="D203" s="485"/>
      <c r="E203" s="490"/>
      <c r="F203" s="490"/>
      <c r="G203" s="490"/>
      <c r="H203" s="599">
        <v>86</v>
      </c>
      <c r="I203" s="599"/>
      <c r="J203" s="136">
        <v>70000000</v>
      </c>
      <c r="K203" s="560"/>
      <c r="L203" s="135" t="s">
        <v>30</v>
      </c>
      <c r="M203" s="135"/>
      <c r="N203" s="133" t="s">
        <v>54</v>
      </c>
      <c r="O203" s="133" t="s">
        <v>54</v>
      </c>
      <c r="P203" s="133" t="s">
        <v>54</v>
      </c>
      <c r="Q203" s="124" t="s">
        <v>55</v>
      </c>
      <c r="R203" s="137">
        <v>41550</v>
      </c>
      <c r="S203" s="126" t="s">
        <v>56</v>
      </c>
      <c r="T203" s="127" t="s">
        <v>57</v>
      </c>
      <c r="U203" s="124">
        <v>3204707120</v>
      </c>
      <c r="V203" s="139" t="s">
        <v>58</v>
      </c>
      <c r="W203" s="143" t="s">
        <v>54</v>
      </c>
      <c r="X203" s="4"/>
    </row>
    <row r="204" spans="1:24" ht="45" customHeight="1">
      <c r="A204" s="501"/>
      <c r="B204" s="485"/>
      <c r="C204" s="485"/>
      <c r="D204" s="485"/>
      <c r="E204" s="490"/>
      <c r="F204" s="490"/>
      <c r="G204" s="490"/>
      <c r="H204" s="599">
        <v>109</v>
      </c>
      <c r="I204" s="599"/>
      <c r="J204" s="136">
        <f>59774807.2+59774807</f>
        <v>119549614.2</v>
      </c>
      <c r="K204" s="560"/>
      <c r="L204" s="135" t="s">
        <v>30</v>
      </c>
      <c r="M204" s="135"/>
      <c r="N204" s="133" t="s">
        <v>54</v>
      </c>
      <c r="O204" s="133" t="s">
        <v>54</v>
      </c>
      <c r="P204" s="133" t="s">
        <v>54</v>
      </c>
      <c r="Q204" s="124" t="s">
        <v>55</v>
      </c>
      <c r="R204" s="137">
        <v>41550</v>
      </c>
      <c r="S204" s="126" t="s">
        <v>56</v>
      </c>
      <c r="T204" s="127" t="s">
        <v>57</v>
      </c>
      <c r="U204" s="124">
        <v>3204707120</v>
      </c>
      <c r="V204" s="139" t="s">
        <v>58</v>
      </c>
      <c r="W204" s="143" t="s">
        <v>54</v>
      </c>
      <c r="X204" s="4"/>
    </row>
    <row r="205" spans="1:24" ht="45" customHeight="1">
      <c r="A205" s="501"/>
      <c r="B205" s="485"/>
      <c r="C205" s="485"/>
      <c r="D205" s="485"/>
      <c r="E205" s="517">
        <v>10</v>
      </c>
      <c r="F205" s="517">
        <v>12</v>
      </c>
      <c r="G205" s="517" t="s">
        <v>60</v>
      </c>
      <c r="H205" s="519">
        <v>1</v>
      </c>
      <c r="I205" s="520"/>
      <c r="J205" s="136">
        <f>80000000+130334011</f>
        <v>210334011</v>
      </c>
      <c r="K205" s="560"/>
      <c r="L205" s="135" t="s">
        <v>30</v>
      </c>
      <c r="M205" s="135"/>
      <c r="N205" s="133" t="s">
        <v>54</v>
      </c>
      <c r="O205" s="133" t="s">
        <v>54</v>
      </c>
      <c r="P205" s="133" t="s">
        <v>54</v>
      </c>
      <c r="Q205" s="124" t="s">
        <v>682</v>
      </c>
      <c r="R205" s="137">
        <v>41550</v>
      </c>
      <c r="S205" s="126" t="s">
        <v>56</v>
      </c>
      <c r="T205" s="127" t="s">
        <v>57</v>
      </c>
      <c r="U205" s="124">
        <v>3204707120</v>
      </c>
      <c r="V205" s="139" t="s">
        <v>58</v>
      </c>
      <c r="W205" s="143" t="s">
        <v>54</v>
      </c>
      <c r="X205" s="17"/>
    </row>
    <row r="206" spans="1:24" ht="45" customHeight="1">
      <c r="A206" s="502"/>
      <c r="B206" s="486"/>
      <c r="C206" s="486"/>
      <c r="D206" s="486"/>
      <c r="E206" s="517"/>
      <c r="F206" s="517"/>
      <c r="G206" s="517"/>
      <c r="H206" s="519">
        <v>61</v>
      </c>
      <c r="I206" s="520"/>
      <c r="J206" s="136">
        <f>9000000+80000000</f>
        <v>89000000</v>
      </c>
      <c r="K206" s="561"/>
      <c r="L206" s="135" t="s">
        <v>30</v>
      </c>
      <c r="M206" s="135"/>
      <c r="N206" s="133" t="s">
        <v>54</v>
      </c>
      <c r="O206" s="133" t="s">
        <v>54</v>
      </c>
      <c r="P206" s="133" t="s">
        <v>54</v>
      </c>
      <c r="Q206" s="124" t="s">
        <v>682</v>
      </c>
      <c r="R206" s="137">
        <v>41550</v>
      </c>
      <c r="S206" s="126" t="s">
        <v>56</v>
      </c>
      <c r="T206" s="127" t="s">
        <v>57</v>
      </c>
      <c r="U206" s="124">
        <v>3204707120</v>
      </c>
      <c r="V206" s="139" t="s">
        <v>58</v>
      </c>
      <c r="W206" s="143" t="s">
        <v>54</v>
      </c>
      <c r="X206" s="17"/>
    </row>
    <row r="207" spans="1:24" ht="105">
      <c r="A207" s="158">
        <v>801115</v>
      </c>
      <c r="B207" s="57" t="s">
        <v>215</v>
      </c>
      <c r="C207" s="57">
        <v>1</v>
      </c>
      <c r="D207" s="57" t="s">
        <v>59</v>
      </c>
      <c r="E207" s="57">
        <v>4</v>
      </c>
      <c r="F207" s="57">
        <v>5</v>
      </c>
      <c r="G207" s="57" t="s">
        <v>213</v>
      </c>
      <c r="H207" s="521">
        <v>86</v>
      </c>
      <c r="I207" s="522"/>
      <c r="J207" s="180">
        <v>80000000</v>
      </c>
      <c r="K207" s="180">
        <v>80000000</v>
      </c>
      <c r="L207" s="85"/>
      <c r="M207" s="85" t="s">
        <v>30</v>
      </c>
      <c r="N207" s="85" t="s">
        <v>54</v>
      </c>
      <c r="O207" s="85" t="s">
        <v>54</v>
      </c>
      <c r="P207" s="85" t="s">
        <v>54</v>
      </c>
      <c r="Q207" s="59"/>
      <c r="R207" s="72">
        <v>41344</v>
      </c>
      <c r="S207" s="57" t="s">
        <v>56</v>
      </c>
      <c r="T207" s="57" t="s">
        <v>57</v>
      </c>
      <c r="U207" s="59">
        <v>3204707120</v>
      </c>
      <c r="V207" s="132" t="s">
        <v>58</v>
      </c>
      <c r="W207" s="59" t="s">
        <v>54</v>
      </c>
      <c r="X207" s="4"/>
    </row>
    <row r="208" spans="1:24" ht="60">
      <c r="A208" s="197">
        <v>9314</v>
      </c>
      <c r="B208" s="67" t="s">
        <v>364</v>
      </c>
      <c r="C208" s="85">
        <v>1</v>
      </c>
      <c r="D208" s="117" t="s">
        <v>59</v>
      </c>
      <c r="E208" s="85">
        <v>6</v>
      </c>
      <c r="F208" s="85">
        <v>5</v>
      </c>
      <c r="G208" s="85" t="s">
        <v>76</v>
      </c>
      <c r="H208" s="519">
        <v>29</v>
      </c>
      <c r="I208" s="520"/>
      <c r="J208" s="134">
        <v>10000000</v>
      </c>
      <c r="K208" s="134">
        <v>25000000</v>
      </c>
      <c r="L208" s="85"/>
      <c r="M208" s="85" t="s">
        <v>29</v>
      </c>
      <c r="N208" s="85" t="s">
        <v>54</v>
      </c>
      <c r="O208" s="85" t="s">
        <v>54</v>
      </c>
      <c r="P208" s="85" t="s">
        <v>54</v>
      </c>
      <c r="Q208" s="59" t="s">
        <v>55</v>
      </c>
      <c r="R208" s="72">
        <v>41344</v>
      </c>
      <c r="S208" s="57" t="s">
        <v>56</v>
      </c>
      <c r="T208" s="57" t="s">
        <v>57</v>
      </c>
      <c r="U208" s="59">
        <v>3204707120</v>
      </c>
      <c r="V208" s="132" t="s">
        <v>58</v>
      </c>
      <c r="W208" s="59" t="s">
        <v>54</v>
      </c>
      <c r="X208" s="4"/>
    </row>
    <row r="209" spans="1:24" ht="60.75" customHeight="1">
      <c r="A209" s="198">
        <v>86101705</v>
      </c>
      <c r="B209" s="144" t="s">
        <v>681</v>
      </c>
      <c r="C209" s="133">
        <v>1</v>
      </c>
      <c r="D209" s="199" t="s">
        <v>59</v>
      </c>
      <c r="E209" s="133">
        <v>10</v>
      </c>
      <c r="F209" s="133">
        <v>1</v>
      </c>
      <c r="G209" s="133" t="s">
        <v>76</v>
      </c>
      <c r="H209" s="519">
        <v>29</v>
      </c>
      <c r="I209" s="520"/>
      <c r="J209" s="136">
        <v>20510300</v>
      </c>
      <c r="K209" s="200">
        <v>20510300</v>
      </c>
      <c r="L209" s="133"/>
      <c r="M209" s="133" t="s">
        <v>29</v>
      </c>
      <c r="N209" s="133" t="s">
        <v>54</v>
      </c>
      <c r="O209" s="133" t="s">
        <v>54</v>
      </c>
      <c r="P209" s="133" t="s">
        <v>54</v>
      </c>
      <c r="Q209" s="124" t="s">
        <v>682</v>
      </c>
      <c r="R209" s="137">
        <v>41572</v>
      </c>
      <c r="S209" s="126" t="s">
        <v>56</v>
      </c>
      <c r="T209" s="127" t="s">
        <v>57</v>
      </c>
      <c r="U209" s="124">
        <v>3204707120</v>
      </c>
      <c r="V209" s="139" t="s">
        <v>58</v>
      </c>
      <c r="W209" s="143" t="s">
        <v>54</v>
      </c>
      <c r="X209" s="17"/>
    </row>
    <row r="210" spans="1:24" ht="60">
      <c r="A210" s="198">
        <v>81141601</v>
      </c>
      <c r="B210" s="56" t="s">
        <v>89</v>
      </c>
      <c r="C210" s="85"/>
      <c r="D210" s="85"/>
      <c r="E210" s="85">
        <v>5</v>
      </c>
      <c r="F210" s="85"/>
      <c r="G210" s="85"/>
      <c r="H210" s="519">
        <v>29</v>
      </c>
      <c r="I210" s="520"/>
      <c r="J210" s="134">
        <v>15000000</v>
      </c>
      <c r="K210" s="134">
        <v>20000000</v>
      </c>
      <c r="L210" s="85"/>
      <c r="M210" s="85" t="s">
        <v>29</v>
      </c>
      <c r="N210" s="85" t="s">
        <v>54</v>
      </c>
      <c r="O210" s="85" t="s">
        <v>54</v>
      </c>
      <c r="P210" s="85" t="s">
        <v>54</v>
      </c>
      <c r="Q210" s="59" t="s">
        <v>55</v>
      </c>
      <c r="R210" s="72">
        <v>41344</v>
      </c>
      <c r="S210" s="57" t="s">
        <v>56</v>
      </c>
      <c r="T210" s="57" t="s">
        <v>57</v>
      </c>
      <c r="U210" s="59">
        <v>3204707120</v>
      </c>
      <c r="V210" s="132" t="s">
        <v>58</v>
      </c>
      <c r="W210" s="59" t="s">
        <v>54</v>
      </c>
      <c r="X210" s="4"/>
    </row>
    <row r="211" spans="1:24" ht="66.75" customHeight="1">
      <c r="A211" s="197">
        <v>9314</v>
      </c>
      <c r="B211" s="67" t="s">
        <v>90</v>
      </c>
      <c r="C211" s="85">
        <v>1</v>
      </c>
      <c r="D211" s="117" t="s">
        <v>59</v>
      </c>
      <c r="E211" s="85">
        <v>4</v>
      </c>
      <c r="F211" s="85">
        <v>10</v>
      </c>
      <c r="G211" s="85" t="s">
        <v>76</v>
      </c>
      <c r="H211" s="519">
        <v>29</v>
      </c>
      <c r="I211" s="520"/>
      <c r="J211" s="134">
        <v>35000000</v>
      </c>
      <c r="K211" s="134">
        <v>60000000</v>
      </c>
      <c r="L211" s="85"/>
      <c r="M211" s="85" t="s">
        <v>29</v>
      </c>
      <c r="N211" s="85" t="s">
        <v>54</v>
      </c>
      <c r="O211" s="85" t="s">
        <v>54</v>
      </c>
      <c r="P211" s="85" t="s">
        <v>54</v>
      </c>
      <c r="Q211" s="59" t="s">
        <v>55</v>
      </c>
      <c r="R211" s="72">
        <v>41344</v>
      </c>
      <c r="S211" s="57" t="s">
        <v>56</v>
      </c>
      <c r="T211" s="57" t="s">
        <v>57</v>
      </c>
      <c r="U211" s="59">
        <v>3204707120</v>
      </c>
      <c r="V211" s="132" t="s">
        <v>58</v>
      </c>
      <c r="W211" s="59" t="s">
        <v>54</v>
      </c>
      <c r="X211" s="4"/>
    </row>
    <row r="212" spans="1:24" s="21" customFormat="1" ht="106.5" customHeight="1">
      <c r="A212" s="201">
        <v>85151605</v>
      </c>
      <c r="B212" s="202" t="s">
        <v>1001</v>
      </c>
      <c r="C212" s="146">
        <v>1</v>
      </c>
      <c r="D212" s="199" t="s">
        <v>59</v>
      </c>
      <c r="E212" s="146">
        <v>12</v>
      </c>
      <c r="F212" s="146">
        <v>3</v>
      </c>
      <c r="G212" s="146" t="s">
        <v>76</v>
      </c>
      <c r="H212" s="519">
        <v>13</v>
      </c>
      <c r="I212" s="520"/>
      <c r="J212" s="169">
        <v>18000000</v>
      </c>
      <c r="K212" s="203">
        <v>18000000</v>
      </c>
      <c r="L212" s="129"/>
      <c r="M212" s="77" t="s">
        <v>29</v>
      </c>
      <c r="N212" s="77" t="s">
        <v>54</v>
      </c>
      <c r="O212" s="77" t="s">
        <v>54</v>
      </c>
      <c r="P212" s="77" t="s">
        <v>54</v>
      </c>
      <c r="Q212" s="79">
        <v>41621</v>
      </c>
      <c r="R212" s="79">
        <v>41625</v>
      </c>
      <c r="S212" s="179" t="s">
        <v>56</v>
      </c>
      <c r="T212" s="179" t="s">
        <v>57</v>
      </c>
      <c r="U212" s="78">
        <v>3204707120</v>
      </c>
      <c r="V212" s="204" t="s">
        <v>58</v>
      </c>
      <c r="W212" s="78" t="s">
        <v>54</v>
      </c>
      <c r="X212" s="17"/>
    </row>
    <row r="213" spans="1:24" ht="78.75" customHeight="1">
      <c r="A213" s="553">
        <v>85151605</v>
      </c>
      <c r="B213" s="176" t="s">
        <v>577</v>
      </c>
      <c r="C213" s="129">
        <v>1</v>
      </c>
      <c r="D213" s="205" t="s">
        <v>59</v>
      </c>
      <c r="E213" s="129">
        <v>8</v>
      </c>
      <c r="F213" s="129">
        <v>1</v>
      </c>
      <c r="G213" s="129" t="s">
        <v>257</v>
      </c>
      <c r="H213" s="487">
        <v>134</v>
      </c>
      <c r="I213" s="488"/>
      <c r="J213" s="169">
        <v>16000000</v>
      </c>
      <c r="K213" s="203" t="s">
        <v>578</v>
      </c>
      <c r="L213" s="129"/>
      <c r="M213" s="129" t="s">
        <v>29</v>
      </c>
      <c r="N213" s="129" t="s">
        <v>54</v>
      </c>
      <c r="O213" s="129" t="s">
        <v>54</v>
      </c>
      <c r="P213" s="129" t="s">
        <v>54</v>
      </c>
      <c r="Q213" s="143" t="s">
        <v>579</v>
      </c>
      <c r="R213" s="170" t="s">
        <v>580</v>
      </c>
      <c r="S213" s="122" t="s">
        <v>56</v>
      </c>
      <c r="T213" s="122" t="s">
        <v>57</v>
      </c>
      <c r="U213" s="143">
        <v>3204707120</v>
      </c>
      <c r="V213" s="171" t="s">
        <v>58</v>
      </c>
      <c r="W213" s="143" t="s">
        <v>54</v>
      </c>
      <c r="X213" s="4"/>
    </row>
    <row r="214" spans="1:24" ht="45" customHeight="1">
      <c r="A214" s="554"/>
      <c r="B214" s="489" t="s">
        <v>258</v>
      </c>
      <c r="C214" s="133">
        <v>1</v>
      </c>
      <c r="D214" s="199" t="s">
        <v>59</v>
      </c>
      <c r="E214" s="133">
        <v>5</v>
      </c>
      <c r="F214" s="133">
        <v>10</v>
      </c>
      <c r="G214" s="133" t="s">
        <v>76</v>
      </c>
      <c r="H214" s="519">
        <v>134</v>
      </c>
      <c r="I214" s="520"/>
      <c r="J214" s="136">
        <f>214156030.04-16000000</f>
        <v>198156030.04</v>
      </c>
      <c r="K214" s="514">
        <v>1000000000</v>
      </c>
      <c r="L214" s="133"/>
      <c r="M214" s="133" t="s">
        <v>29</v>
      </c>
      <c r="N214" s="133" t="s">
        <v>54</v>
      </c>
      <c r="O214" s="133" t="s">
        <v>54</v>
      </c>
      <c r="P214" s="133" t="s">
        <v>54</v>
      </c>
      <c r="Q214" s="124" t="s">
        <v>259</v>
      </c>
      <c r="R214" s="137">
        <v>41368</v>
      </c>
      <c r="S214" s="126" t="s">
        <v>56</v>
      </c>
      <c r="T214" s="127" t="s">
        <v>57</v>
      </c>
      <c r="U214" s="124">
        <v>3204707120</v>
      </c>
      <c r="V214" s="139" t="s">
        <v>58</v>
      </c>
      <c r="W214" s="143" t="s">
        <v>54</v>
      </c>
      <c r="X214" s="4"/>
    </row>
    <row r="215" spans="1:24" ht="60">
      <c r="A215" s="554"/>
      <c r="B215" s="490"/>
      <c r="C215" s="133">
        <v>1</v>
      </c>
      <c r="D215" s="199" t="s">
        <v>59</v>
      </c>
      <c r="E215" s="133">
        <v>5</v>
      </c>
      <c r="F215" s="133">
        <v>10</v>
      </c>
      <c r="G215" s="133" t="s">
        <v>76</v>
      </c>
      <c r="H215" s="519">
        <v>87</v>
      </c>
      <c r="I215" s="520"/>
      <c r="J215" s="136">
        <f>197738856.12-6500000</f>
        <v>191238856.12</v>
      </c>
      <c r="K215" s="515"/>
      <c r="L215" s="133"/>
      <c r="M215" s="133" t="s">
        <v>29</v>
      </c>
      <c r="N215" s="133" t="s">
        <v>54</v>
      </c>
      <c r="O215" s="133" t="s">
        <v>54</v>
      </c>
      <c r="P215" s="133" t="s">
        <v>54</v>
      </c>
      <c r="Q215" s="124" t="s">
        <v>260</v>
      </c>
      <c r="R215" s="137">
        <v>41369</v>
      </c>
      <c r="S215" s="126" t="s">
        <v>56</v>
      </c>
      <c r="T215" s="127" t="s">
        <v>57</v>
      </c>
      <c r="U215" s="124">
        <v>3204707120</v>
      </c>
      <c r="V215" s="139" t="s">
        <v>58</v>
      </c>
      <c r="W215" s="143" t="s">
        <v>54</v>
      </c>
      <c r="X215" s="4"/>
    </row>
    <row r="216" spans="1:24" ht="15.75">
      <c r="A216" s="554"/>
      <c r="B216" s="490"/>
      <c r="C216" s="133">
        <v>1</v>
      </c>
      <c r="D216" s="199" t="s">
        <v>59</v>
      </c>
      <c r="E216" s="133">
        <v>6</v>
      </c>
      <c r="F216" s="133">
        <v>10</v>
      </c>
      <c r="G216" s="133" t="s">
        <v>76</v>
      </c>
      <c r="H216" s="519">
        <v>87</v>
      </c>
      <c r="I216" s="520"/>
      <c r="J216" s="136">
        <v>6500000</v>
      </c>
      <c r="K216" s="515"/>
      <c r="L216" s="133"/>
      <c r="M216" s="133"/>
      <c r="N216" s="133"/>
      <c r="O216" s="133"/>
      <c r="P216" s="133"/>
      <c r="Q216" s="124"/>
      <c r="R216" s="137"/>
      <c r="S216" s="126"/>
      <c r="T216" s="127"/>
      <c r="U216" s="124"/>
      <c r="V216" s="139"/>
      <c r="W216" s="143"/>
      <c r="X216" s="4"/>
    </row>
    <row r="217" spans="1:24" ht="60">
      <c r="A217" s="554"/>
      <c r="B217" s="490"/>
      <c r="C217" s="133">
        <v>1</v>
      </c>
      <c r="D217" s="199" t="s">
        <v>59</v>
      </c>
      <c r="E217" s="133">
        <v>5</v>
      </c>
      <c r="F217" s="133">
        <v>10</v>
      </c>
      <c r="G217" s="133" t="s">
        <v>76</v>
      </c>
      <c r="H217" s="519">
        <v>137</v>
      </c>
      <c r="I217" s="520"/>
      <c r="J217" s="136">
        <v>2000000</v>
      </c>
      <c r="K217" s="515"/>
      <c r="L217" s="133"/>
      <c r="M217" s="133" t="s">
        <v>29</v>
      </c>
      <c r="N217" s="133" t="s">
        <v>54</v>
      </c>
      <c r="O217" s="133" t="s">
        <v>54</v>
      </c>
      <c r="P217" s="133" t="s">
        <v>54</v>
      </c>
      <c r="Q217" s="124" t="s">
        <v>261</v>
      </c>
      <c r="R217" s="137">
        <v>41370</v>
      </c>
      <c r="S217" s="126" t="s">
        <v>56</v>
      </c>
      <c r="T217" s="127" t="s">
        <v>57</v>
      </c>
      <c r="U217" s="124">
        <v>3204707120</v>
      </c>
      <c r="V217" s="139" t="s">
        <v>58</v>
      </c>
      <c r="W217" s="143" t="s">
        <v>54</v>
      </c>
      <c r="X217" s="4"/>
    </row>
    <row r="218" spans="1:24" ht="60">
      <c r="A218" s="554"/>
      <c r="B218" s="490"/>
      <c r="C218" s="133">
        <v>1</v>
      </c>
      <c r="D218" s="199" t="s">
        <v>59</v>
      </c>
      <c r="E218" s="133">
        <v>5</v>
      </c>
      <c r="F218" s="133">
        <v>10</v>
      </c>
      <c r="G218" s="133" t="s">
        <v>76</v>
      </c>
      <c r="H218" s="519">
        <v>138</v>
      </c>
      <c r="I218" s="520"/>
      <c r="J218" s="136">
        <v>500000</v>
      </c>
      <c r="K218" s="515"/>
      <c r="L218" s="133"/>
      <c r="M218" s="133" t="s">
        <v>29</v>
      </c>
      <c r="N218" s="133" t="s">
        <v>54</v>
      </c>
      <c r="O218" s="133" t="s">
        <v>54</v>
      </c>
      <c r="P218" s="133" t="s">
        <v>54</v>
      </c>
      <c r="Q218" s="124" t="s">
        <v>262</v>
      </c>
      <c r="R218" s="137">
        <v>41371</v>
      </c>
      <c r="S218" s="126" t="s">
        <v>56</v>
      </c>
      <c r="T218" s="127" t="s">
        <v>57</v>
      </c>
      <c r="U218" s="124">
        <v>3204707120</v>
      </c>
      <c r="V218" s="139" t="s">
        <v>58</v>
      </c>
      <c r="W218" s="143" t="s">
        <v>54</v>
      </c>
      <c r="X218" s="4"/>
    </row>
    <row r="219" spans="1:24" ht="60">
      <c r="A219" s="554"/>
      <c r="B219" s="490"/>
      <c r="C219" s="133">
        <v>1</v>
      </c>
      <c r="D219" s="199" t="s">
        <v>59</v>
      </c>
      <c r="E219" s="133">
        <v>5</v>
      </c>
      <c r="F219" s="133">
        <v>10</v>
      </c>
      <c r="G219" s="133" t="s">
        <v>76</v>
      </c>
      <c r="H219" s="519">
        <v>87</v>
      </c>
      <c r="I219" s="520"/>
      <c r="J219" s="136">
        <v>89837970</v>
      </c>
      <c r="K219" s="515"/>
      <c r="L219" s="133"/>
      <c r="M219" s="133" t="s">
        <v>29</v>
      </c>
      <c r="N219" s="133" t="s">
        <v>54</v>
      </c>
      <c r="O219" s="133" t="s">
        <v>54</v>
      </c>
      <c r="P219" s="133" t="s">
        <v>54</v>
      </c>
      <c r="Q219" s="124" t="s">
        <v>263</v>
      </c>
      <c r="R219" s="137">
        <v>41372</v>
      </c>
      <c r="S219" s="126" t="s">
        <v>56</v>
      </c>
      <c r="T219" s="127" t="s">
        <v>57</v>
      </c>
      <c r="U219" s="124">
        <v>3204707120</v>
      </c>
      <c r="V219" s="139" t="s">
        <v>58</v>
      </c>
      <c r="W219" s="143" t="s">
        <v>54</v>
      </c>
      <c r="X219" s="4"/>
    </row>
    <row r="220" spans="1:24" ht="60">
      <c r="A220" s="554"/>
      <c r="B220" s="490"/>
      <c r="C220" s="133">
        <v>1</v>
      </c>
      <c r="D220" s="199" t="s">
        <v>59</v>
      </c>
      <c r="E220" s="133">
        <v>6</v>
      </c>
      <c r="F220" s="133">
        <v>1</v>
      </c>
      <c r="G220" s="133" t="s">
        <v>76</v>
      </c>
      <c r="H220" s="519">
        <v>87</v>
      </c>
      <c r="I220" s="520"/>
      <c r="J220" s="136">
        <f>100000000-89937970</f>
        <v>10062030</v>
      </c>
      <c r="K220" s="515"/>
      <c r="L220" s="133"/>
      <c r="M220" s="133"/>
      <c r="N220" s="133"/>
      <c r="O220" s="133"/>
      <c r="P220" s="133"/>
      <c r="Q220" s="124"/>
      <c r="R220" s="137"/>
      <c r="S220" s="126" t="s">
        <v>56</v>
      </c>
      <c r="T220" s="127" t="s">
        <v>57</v>
      </c>
      <c r="U220" s="124">
        <v>3204707120</v>
      </c>
      <c r="V220" s="138" t="s">
        <v>58</v>
      </c>
      <c r="W220" s="143" t="s">
        <v>54</v>
      </c>
      <c r="X220" s="4"/>
    </row>
    <row r="221" spans="1:24" ht="60">
      <c r="A221" s="554"/>
      <c r="B221" s="490"/>
      <c r="C221" s="133">
        <v>1</v>
      </c>
      <c r="D221" s="199" t="s">
        <v>59</v>
      </c>
      <c r="E221" s="133">
        <v>5</v>
      </c>
      <c r="F221" s="133">
        <v>4</v>
      </c>
      <c r="G221" s="133" t="s">
        <v>60</v>
      </c>
      <c r="H221" s="519">
        <v>13</v>
      </c>
      <c r="I221" s="520"/>
      <c r="J221" s="136">
        <f>400000000-26000000</f>
        <v>374000000</v>
      </c>
      <c r="K221" s="515"/>
      <c r="L221" s="133"/>
      <c r="M221" s="133" t="s">
        <v>29</v>
      </c>
      <c r="N221" s="133" t="s">
        <v>54</v>
      </c>
      <c r="O221" s="133" t="s">
        <v>54</v>
      </c>
      <c r="P221" s="133" t="s">
        <v>54</v>
      </c>
      <c r="Q221" s="124" t="s">
        <v>55</v>
      </c>
      <c r="R221" s="137">
        <v>41344</v>
      </c>
      <c r="S221" s="126" t="s">
        <v>56</v>
      </c>
      <c r="T221" s="127" t="s">
        <v>57</v>
      </c>
      <c r="U221" s="124">
        <v>3204707120</v>
      </c>
      <c r="V221" s="138" t="s">
        <v>58</v>
      </c>
      <c r="W221" s="143" t="s">
        <v>54</v>
      </c>
      <c r="X221" s="4"/>
    </row>
    <row r="222" spans="1:24" ht="31.5" customHeight="1">
      <c r="A222" s="554"/>
      <c r="B222" s="490"/>
      <c r="C222" s="133">
        <v>1</v>
      </c>
      <c r="D222" s="549" t="s">
        <v>59</v>
      </c>
      <c r="E222" s="552">
        <v>10</v>
      </c>
      <c r="F222" s="543">
        <v>12</v>
      </c>
      <c r="G222" s="149"/>
      <c r="H222" s="663">
        <v>13</v>
      </c>
      <c r="I222" s="664"/>
      <c r="J222" s="136">
        <v>728672450</v>
      </c>
      <c r="K222" s="515"/>
      <c r="L222" s="133" t="s">
        <v>30</v>
      </c>
      <c r="M222" s="133"/>
      <c r="N222" s="133" t="s">
        <v>54</v>
      </c>
      <c r="O222" s="133" t="s">
        <v>54</v>
      </c>
      <c r="P222" s="133" t="s">
        <v>54</v>
      </c>
      <c r="Q222" s="186">
        <v>41284</v>
      </c>
      <c r="R222" s="137">
        <v>41550</v>
      </c>
      <c r="S222" s="126" t="s">
        <v>56</v>
      </c>
      <c r="T222" s="127" t="s">
        <v>57</v>
      </c>
      <c r="U222" s="124">
        <v>3204707120</v>
      </c>
      <c r="V222" s="138" t="s">
        <v>58</v>
      </c>
      <c r="W222" s="143" t="s">
        <v>54</v>
      </c>
      <c r="X222" s="17"/>
    </row>
    <row r="223" spans="1:24" ht="40.5" customHeight="1">
      <c r="A223" s="554"/>
      <c r="B223" s="490"/>
      <c r="C223" s="503">
        <v>1</v>
      </c>
      <c r="D223" s="550"/>
      <c r="E223" s="552"/>
      <c r="F223" s="706"/>
      <c r="G223" s="191" t="s">
        <v>60</v>
      </c>
      <c r="H223" s="665"/>
      <c r="I223" s="666"/>
      <c r="J223" s="136">
        <v>245500000</v>
      </c>
      <c r="K223" s="515"/>
      <c r="L223" s="133" t="s">
        <v>30</v>
      </c>
      <c r="M223" s="133"/>
      <c r="N223" s="133" t="s">
        <v>54</v>
      </c>
      <c r="O223" s="133" t="s">
        <v>54</v>
      </c>
      <c r="P223" s="133" t="s">
        <v>54</v>
      </c>
      <c r="Q223" s="206">
        <v>41284</v>
      </c>
      <c r="R223" s="137">
        <v>41550</v>
      </c>
      <c r="S223" s="126" t="s">
        <v>56</v>
      </c>
      <c r="T223" s="127" t="s">
        <v>57</v>
      </c>
      <c r="U223" s="124">
        <v>3204707120</v>
      </c>
      <c r="V223" s="138" t="s">
        <v>58</v>
      </c>
      <c r="W223" s="143" t="s">
        <v>54</v>
      </c>
      <c r="X223" s="17"/>
    </row>
    <row r="224" spans="1:24" ht="51" customHeight="1">
      <c r="A224" s="554"/>
      <c r="B224" s="491"/>
      <c r="C224" s="504"/>
      <c r="D224" s="550"/>
      <c r="E224" s="552"/>
      <c r="F224" s="544"/>
      <c r="G224" s="207"/>
      <c r="H224" s="519">
        <v>13</v>
      </c>
      <c r="I224" s="520"/>
      <c r="J224" s="136">
        <v>150000000</v>
      </c>
      <c r="K224" s="515"/>
      <c r="L224" s="133" t="s">
        <v>30</v>
      </c>
      <c r="M224" s="133"/>
      <c r="N224" s="133" t="s">
        <v>54</v>
      </c>
      <c r="O224" s="133" t="s">
        <v>54</v>
      </c>
      <c r="P224" s="133" t="s">
        <v>54</v>
      </c>
      <c r="Q224" s="206">
        <v>41284</v>
      </c>
      <c r="R224" s="137">
        <v>41550</v>
      </c>
      <c r="S224" s="126" t="s">
        <v>56</v>
      </c>
      <c r="T224" s="127" t="s">
        <v>57</v>
      </c>
      <c r="U224" s="124">
        <v>3204707120</v>
      </c>
      <c r="V224" s="138" t="s">
        <v>248</v>
      </c>
      <c r="W224" s="143" t="s">
        <v>54</v>
      </c>
      <c r="X224" s="17"/>
    </row>
    <row r="225" spans="1:24" s="21" customFormat="1" ht="138.75" customHeight="1">
      <c r="A225" s="554"/>
      <c r="B225" s="144" t="s">
        <v>969</v>
      </c>
      <c r="C225" s="208">
        <v>1</v>
      </c>
      <c r="D225" s="551" t="s">
        <v>59</v>
      </c>
      <c r="E225" s="503">
        <v>12</v>
      </c>
      <c r="F225" s="503" t="s">
        <v>911</v>
      </c>
      <c r="G225" s="503" t="s">
        <v>912</v>
      </c>
      <c r="H225" s="487">
        <v>13</v>
      </c>
      <c r="I225" s="488"/>
      <c r="J225" s="209">
        <v>26000000</v>
      </c>
      <c r="K225" s="515"/>
      <c r="L225" s="133"/>
      <c r="M225" s="133" t="s">
        <v>30</v>
      </c>
      <c r="N225" s="133" t="s">
        <v>54</v>
      </c>
      <c r="O225" s="133" t="s">
        <v>54</v>
      </c>
      <c r="P225" s="133" t="s">
        <v>54</v>
      </c>
      <c r="Q225" s="186">
        <v>41284</v>
      </c>
      <c r="R225" s="137">
        <v>41612</v>
      </c>
      <c r="S225" s="126" t="s">
        <v>56</v>
      </c>
      <c r="T225" s="127" t="s">
        <v>57</v>
      </c>
      <c r="U225" s="124">
        <v>3204707120</v>
      </c>
      <c r="V225" s="138" t="s">
        <v>58</v>
      </c>
      <c r="W225" s="124" t="s">
        <v>54</v>
      </c>
      <c r="X225" s="17"/>
    </row>
    <row r="226" spans="1:24" s="21" customFormat="1" ht="119.25" customHeight="1">
      <c r="A226" s="554"/>
      <c r="B226" s="152" t="s">
        <v>970</v>
      </c>
      <c r="C226" s="208">
        <v>1</v>
      </c>
      <c r="D226" s="551"/>
      <c r="E226" s="504"/>
      <c r="F226" s="504"/>
      <c r="G226" s="504"/>
      <c r="H226" s="487">
        <v>13</v>
      </c>
      <c r="I226" s="488"/>
      <c r="J226" s="209">
        <v>26000000</v>
      </c>
      <c r="K226" s="515"/>
      <c r="L226" s="133"/>
      <c r="M226" s="133" t="s">
        <v>30</v>
      </c>
      <c r="N226" s="133" t="s">
        <v>54</v>
      </c>
      <c r="O226" s="133" t="s">
        <v>54</v>
      </c>
      <c r="P226" s="133" t="s">
        <v>54</v>
      </c>
      <c r="Q226" s="186">
        <v>41284</v>
      </c>
      <c r="R226" s="137">
        <v>41612</v>
      </c>
      <c r="S226" s="126" t="s">
        <v>56</v>
      </c>
      <c r="T226" s="127" t="s">
        <v>57</v>
      </c>
      <c r="U226" s="124">
        <v>3204707120</v>
      </c>
      <c r="V226" s="138" t="s">
        <v>58</v>
      </c>
      <c r="W226" s="124" t="s">
        <v>54</v>
      </c>
      <c r="X226" s="17"/>
    </row>
    <row r="227" spans="1:24" s="21" customFormat="1" ht="117" customHeight="1">
      <c r="A227" s="554"/>
      <c r="B227" s="144" t="s">
        <v>971</v>
      </c>
      <c r="C227" s="208">
        <v>1</v>
      </c>
      <c r="D227" s="551"/>
      <c r="E227" s="504"/>
      <c r="F227" s="504"/>
      <c r="G227" s="504"/>
      <c r="H227" s="487">
        <v>13</v>
      </c>
      <c r="I227" s="488"/>
      <c r="J227" s="209">
        <v>26000000</v>
      </c>
      <c r="K227" s="515"/>
      <c r="L227" s="133"/>
      <c r="M227" s="133" t="s">
        <v>30</v>
      </c>
      <c r="N227" s="133" t="s">
        <v>54</v>
      </c>
      <c r="O227" s="133" t="s">
        <v>54</v>
      </c>
      <c r="P227" s="133" t="s">
        <v>54</v>
      </c>
      <c r="Q227" s="186">
        <v>41284</v>
      </c>
      <c r="R227" s="137">
        <v>41612</v>
      </c>
      <c r="S227" s="126" t="s">
        <v>56</v>
      </c>
      <c r="T227" s="127" t="s">
        <v>57</v>
      </c>
      <c r="U227" s="124">
        <v>3204707120</v>
      </c>
      <c r="V227" s="138" t="s">
        <v>58</v>
      </c>
      <c r="W227" s="124" t="s">
        <v>54</v>
      </c>
      <c r="X227" s="17"/>
    </row>
    <row r="228" spans="1:24" s="21" customFormat="1" ht="141" customHeight="1">
      <c r="A228" s="554"/>
      <c r="B228" s="144" t="s">
        <v>972</v>
      </c>
      <c r="C228" s="208">
        <v>1</v>
      </c>
      <c r="D228" s="551"/>
      <c r="E228" s="504"/>
      <c r="F228" s="504"/>
      <c r="G228" s="504"/>
      <c r="H228" s="487">
        <v>13</v>
      </c>
      <c r="I228" s="488"/>
      <c r="J228" s="209">
        <v>26000000</v>
      </c>
      <c r="K228" s="515"/>
      <c r="L228" s="133"/>
      <c r="M228" s="133" t="s">
        <v>30</v>
      </c>
      <c r="N228" s="133" t="s">
        <v>54</v>
      </c>
      <c r="O228" s="133" t="s">
        <v>54</v>
      </c>
      <c r="P228" s="133" t="s">
        <v>54</v>
      </c>
      <c r="Q228" s="186">
        <v>41284</v>
      </c>
      <c r="R228" s="137">
        <v>41612</v>
      </c>
      <c r="S228" s="126" t="s">
        <v>56</v>
      </c>
      <c r="T228" s="127" t="s">
        <v>57</v>
      </c>
      <c r="U228" s="124">
        <v>3204707120</v>
      </c>
      <c r="V228" s="138" t="s">
        <v>58</v>
      </c>
      <c r="W228" s="124" t="s">
        <v>54</v>
      </c>
      <c r="X228" s="17"/>
    </row>
    <row r="229" spans="1:24" s="21" customFormat="1" ht="58.5" customHeight="1">
      <c r="A229" s="554"/>
      <c r="B229" s="489" t="s">
        <v>973</v>
      </c>
      <c r="C229" s="503">
        <v>1</v>
      </c>
      <c r="D229" s="551"/>
      <c r="E229" s="504"/>
      <c r="F229" s="504"/>
      <c r="G229" s="504"/>
      <c r="H229" s="492">
        <v>29</v>
      </c>
      <c r="I229" s="493"/>
      <c r="J229" s="210">
        <v>20000000</v>
      </c>
      <c r="K229" s="515"/>
      <c r="L229" s="133"/>
      <c r="M229" s="133"/>
      <c r="N229" s="133"/>
      <c r="O229" s="133"/>
      <c r="P229" s="133"/>
      <c r="Q229" s="186"/>
      <c r="R229" s="137"/>
      <c r="S229" s="126"/>
      <c r="T229" s="127"/>
      <c r="U229" s="124"/>
      <c r="V229" s="138"/>
      <c r="W229" s="124"/>
      <c r="X229" s="17"/>
    </row>
    <row r="230" spans="1:24" s="21" customFormat="1" ht="57" customHeight="1">
      <c r="A230" s="554"/>
      <c r="B230" s="490"/>
      <c r="C230" s="504"/>
      <c r="D230" s="551"/>
      <c r="E230" s="504"/>
      <c r="F230" s="504"/>
      <c r="G230" s="504"/>
      <c r="H230" s="492">
        <v>26</v>
      </c>
      <c r="I230" s="493"/>
      <c r="J230" s="210">
        <v>5000000</v>
      </c>
      <c r="K230" s="515"/>
      <c r="L230" s="133"/>
      <c r="M230" s="133"/>
      <c r="N230" s="133"/>
      <c r="O230" s="133"/>
      <c r="P230" s="133"/>
      <c r="Q230" s="186"/>
      <c r="R230" s="137"/>
      <c r="S230" s="126"/>
      <c r="T230" s="127"/>
      <c r="U230" s="124"/>
      <c r="V230" s="138"/>
      <c r="W230" s="124"/>
      <c r="X230" s="17"/>
    </row>
    <row r="231" spans="1:24" s="21" customFormat="1" ht="57.75" customHeight="1">
      <c r="A231" s="554"/>
      <c r="B231" s="491"/>
      <c r="C231" s="505"/>
      <c r="D231" s="551"/>
      <c r="E231" s="504"/>
      <c r="F231" s="504"/>
      <c r="G231" s="504"/>
      <c r="H231" s="492">
        <v>13</v>
      </c>
      <c r="I231" s="493"/>
      <c r="J231" s="210">
        <v>1000000</v>
      </c>
      <c r="K231" s="515"/>
      <c r="L231" s="133"/>
      <c r="M231" s="133" t="s">
        <v>30</v>
      </c>
      <c r="N231" s="133" t="s">
        <v>54</v>
      </c>
      <c r="O231" s="133" t="s">
        <v>54</v>
      </c>
      <c r="P231" s="133" t="s">
        <v>54</v>
      </c>
      <c r="Q231" s="186">
        <v>41284</v>
      </c>
      <c r="R231" s="137">
        <v>41612</v>
      </c>
      <c r="S231" s="126" t="s">
        <v>56</v>
      </c>
      <c r="T231" s="127" t="s">
        <v>57</v>
      </c>
      <c r="U231" s="124">
        <v>3204707120</v>
      </c>
      <c r="V231" s="138" t="s">
        <v>58</v>
      </c>
      <c r="W231" s="124" t="s">
        <v>54</v>
      </c>
      <c r="X231" s="17"/>
    </row>
    <row r="232" spans="1:24" s="21" customFormat="1" ht="144" customHeight="1">
      <c r="A232" s="554"/>
      <c r="B232" s="144" t="s">
        <v>974</v>
      </c>
      <c r="C232" s="208">
        <v>1</v>
      </c>
      <c r="D232" s="551"/>
      <c r="E232" s="504"/>
      <c r="F232" s="504"/>
      <c r="G232" s="504"/>
      <c r="H232" s="487">
        <v>13</v>
      </c>
      <c r="I232" s="488"/>
      <c r="J232" s="209">
        <v>26000000</v>
      </c>
      <c r="K232" s="515"/>
      <c r="L232" s="133"/>
      <c r="M232" s="133" t="s">
        <v>30</v>
      </c>
      <c r="N232" s="133" t="s">
        <v>54</v>
      </c>
      <c r="O232" s="133" t="s">
        <v>54</v>
      </c>
      <c r="P232" s="133" t="s">
        <v>54</v>
      </c>
      <c r="Q232" s="186">
        <v>41284</v>
      </c>
      <c r="R232" s="137">
        <v>41612</v>
      </c>
      <c r="S232" s="126" t="s">
        <v>56</v>
      </c>
      <c r="T232" s="127" t="s">
        <v>57</v>
      </c>
      <c r="U232" s="124">
        <v>3204707120</v>
      </c>
      <c r="V232" s="138" t="s">
        <v>58</v>
      </c>
      <c r="W232" s="124" t="s">
        <v>54</v>
      </c>
      <c r="X232" s="17"/>
    </row>
    <row r="233" spans="1:24" s="21" customFormat="1" ht="49.5" customHeight="1">
      <c r="A233" s="554"/>
      <c r="B233" s="489" t="s">
        <v>975</v>
      </c>
      <c r="C233" s="503">
        <v>1</v>
      </c>
      <c r="D233" s="551"/>
      <c r="E233" s="504"/>
      <c r="F233" s="504"/>
      <c r="G233" s="504"/>
      <c r="H233" s="506">
        <v>1</v>
      </c>
      <c r="I233" s="507"/>
      <c r="J233" s="209">
        <v>8000000</v>
      </c>
      <c r="K233" s="515"/>
      <c r="L233" s="489" t="s">
        <v>30</v>
      </c>
      <c r="M233" s="489" t="s">
        <v>30</v>
      </c>
      <c r="N233" s="489" t="s">
        <v>54</v>
      </c>
      <c r="O233" s="489" t="s">
        <v>54</v>
      </c>
      <c r="P233" s="489" t="s">
        <v>54</v>
      </c>
      <c r="Q233" s="508">
        <v>41284</v>
      </c>
      <c r="R233" s="508">
        <v>41625</v>
      </c>
      <c r="S233" s="489" t="s">
        <v>56</v>
      </c>
      <c r="T233" s="489" t="s">
        <v>57</v>
      </c>
      <c r="U233" s="489">
        <v>3204707120</v>
      </c>
      <c r="V233" s="497" t="s">
        <v>58</v>
      </c>
      <c r="W233" s="489" t="s">
        <v>54</v>
      </c>
      <c r="X233" s="17"/>
    </row>
    <row r="234" spans="1:24" s="21" customFormat="1" ht="60" customHeight="1">
      <c r="A234" s="554"/>
      <c r="B234" s="490"/>
      <c r="C234" s="504"/>
      <c r="D234" s="551"/>
      <c r="E234" s="504"/>
      <c r="F234" s="504"/>
      <c r="G234" s="504"/>
      <c r="H234" s="506">
        <v>86</v>
      </c>
      <c r="I234" s="507">
        <v>86</v>
      </c>
      <c r="J234" s="209">
        <v>15744000</v>
      </c>
      <c r="K234" s="515"/>
      <c r="L234" s="490"/>
      <c r="M234" s="490"/>
      <c r="N234" s="490"/>
      <c r="O234" s="490"/>
      <c r="P234" s="490"/>
      <c r="Q234" s="509"/>
      <c r="R234" s="509"/>
      <c r="S234" s="490"/>
      <c r="T234" s="490"/>
      <c r="U234" s="490"/>
      <c r="V234" s="498"/>
      <c r="W234" s="490"/>
      <c r="X234" s="17"/>
    </row>
    <row r="235" spans="1:24" s="21" customFormat="1" ht="72" customHeight="1">
      <c r="A235" s="554"/>
      <c r="B235" s="491"/>
      <c r="C235" s="505"/>
      <c r="D235" s="551"/>
      <c r="E235" s="504"/>
      <c r="F235" s="504"/>
      <c r="G235" s="504"/>
      <c r="H235" s="506">
        <v>13</v>
      </c>
      <c r="I235" s="507"/>
      <c r="J235" s="209">
        <f>2120000+136000</f>
        <v>2256000</v>
      </c>
      <c r="K235" s="515"/>
      <c r="L235" s="491"/>
      <c r="M235" s="491"/>
      <c r="N235" s="491"/>
      <c r="O235" s="491"/>
      <c r="P235" s="491"/>
      <c r="Q235" s="510"/>
      <c r="R235" s="510"/>
      <c r="S235" s="491"/>
      <c r="T235" s="491"/>
      <c r="U235" s="491"/>
      <c r="V235" s="499"/>
      <c r="W235" s="491"/>
      <c r="X235" s="17"/>
    </row>
    <row r="236" spans="1:24" s="21" customFormat="1" ht="57" customHeight="1">
      <c r="A236" s="555"/>
      <c r="B236" s="126" t="s">
        <v>976</v>
      </c>
      <c r="C236" s="129">
        <v>1</v>
      </c>
      <c r="D236" s="551"/>
      <c r="E236" s="505"/>
      <c r="F236" s="505"/>
      <c r="G236" s="505"/>
      <c r="H236" s="535">
        <v>13</v>
      </c>
      <c r="I236" s="536"/>
      <c r="J236" s="209">
        <v>26000000</v>
      </c>
      <c r="K236" s="515"/>
      <c r="L236" s="121"/>
      <c r="M236" s="121" t="s">
        <v>30</v>
      </c>
      <c r="N236" s="121" t="s">
        <v>54</v>
      </c>
      <c r="O236" s="121" t="s">
        <v>54</v>
      </c>
      <c r="P236" s="121" t="s">
        <v>54</v>
      </c>
      <c r="Q236" s="211">
        <v>41284</v>
      </c>
      <c r="R236" s="211">
        <v>41625</v>
      </c>
      <c r="S236" s="122" t="s">
        <v>56</v>
      </c>
      <c r="T236" s="122" t="s">
        <v>57</v>
      </c>
      <c r="U236" s="122">
        <v>3204707120</v>
      </c>
      <c r="V236" s="132" t="s">
        <v>58</v>
      </c>
      <c r="W236" s="122" t="s">
        <v>54</v>
      </c>
      <c r="X236" s="17"/>
    </row>
    <row r="237" spans="1:24" ht="51" customHeight="1">
      <c r="A237" s="625">
        <v>93141506</v>
      </c>
      <c r="B237" s="121" t="s">
        <v>741</v>
      </c>
      <c r="C237" s="192"/>
      <c r="D237" s="212"/>
      <c r="E237" s="192"/>
      <c r="F237" s="135">
        <v>2</v>
      </c>
      <c r="G237" s="207" t="s">
        <v>742</v>
      </c>
      <c r="H237" s="519">
        <v>87</v>
      </c>
      <c r="I237" s="520"/>
      <c r="J237" s="213">
        <v>234550000</v>
      </c>
      <c r="K237" s="515"/>
      <c r="L237" s="133" t="s">
        <v>30</v>
      </c>
      <c r="M237" s="133"/>
      <c r="N237" s="133" t="s">
        <v>54</v>
      </c>
      <c r="O237" s="133" t="s">
        <v>54</v>
      </c>
      <c r="P237" s="133" t="s">
        <v>54</v>
      </c>
      <c r="Q237" s="206">
        <v>41284</v>
      </c>
      <c r="R237" s="137">
        <v>41550</v>
      </c>
      <c r="S237" s="126" t="s">
        <v>56</v>
      </c>
      <c r="T237" s="127" t="s">
        <v>57</v>
      </c>
      <c r="U237" s="124">
        <v>3204707120</v>
      </c>
      <c r="V237" s="138" t="s">
        <v>58</v>
      </c>
      <c r="W237" s="143" t="s">
        <v>54</v>
      </c>
      <c r="X237" s="17"/>
    </row>
    <row r="238" spans="1:24" ht="51" customHeight="1">
      <c r="A238" s="626"/>
      <c r="B238" s="144" t="s">
        <v>743</v>
      </c>
      <c r="C238" s="192">
        <v>1</v>
      </c>
      <c r="D238" s="214"/>
      <c r="E238" s="143">
        <v>10</v>
      </c>
      <c r="F238" s="215"/>
      <c r="G238" s="192"/>
      <c r="H238" s="519">
        <v>13</v>
      </c>
      <c r="I238" s="520"/>
      <c r="J238" s="213">
        <v>26000000</v>
      </c>
      <c r="K238" s="516"/>
      <c r="L238" s="133" t="s">
        <v>30</v>
      </c>
      <c r="M238" s="133"/>
      <c r="N238" s="133" t="s">
        <v>54</v>
      </c>
      <c r="O238" s="133" t="s">
        <v>54</v>
      </c>
      <c r="P238" s="133" t="s">
        <v>54</v>
      </c>
      <c r="Q238" s="206">
        <v>41284</v>
      </c>
      <c r="R238" s="114">
        <v>41550</v>
      </c>
      <c r="S238" s="126" t="s">
        <v>56</v>
      </c>
      <c r="T238" s="127" t="s">
        <v>57</v>
      </c>
      <c r="U238" s="124">
        <v>3204707120</v>
      </c>
      <c r="V238" s="139" t="s">
        <v>58</v>
      </c>
      <c r="W238" s="143" t="s">
        <v>54</v>
      </c>
      <c r="X238" s="17"/>
    </row>
    <row r="239" spans="1:24" ht="60">
      <c r="A239" s="484">
        <v>931415</v>
      </c>
      <c r="B239" s="489" t="s">
        <v>837</v>
      </c>
      <c r="C239" s="484">
        <v>1</v>
      </c>
      <c r="D239" s="117" t="s">
        <v>59</v>
      </c>
      <c r="E239" s="85">
        <v>4</v>
      </c>
      <c r="F239" s="575">
        <v>11</v>
      </c>
      <c r="G239" s="503" t="s">
        <v>315</v>
      </c>
      <c r="H239" s="519">
        <v>1</v>
      </c>
      <c r="I239" s="520"/>
      <c r="J239" s="134">
        <v>10000000</v>
      </c>
      <c r="K239" s="559">
        <v>150000000</v>
      </c>
      <c r="L239" s="85"/>
      <c r="M239" s="85" t="s">
        <v>29</v>
      </c>
      <c r="N239" s="85" t="s">
        <v>54</v>
      </c>
      <c r="O239" s="85" t="s">
        <v>54</v>
      </c>
      <c r="P239" s="85" t="s">
        <v>54</v>
      </c>
      <c r="Q239" s="59" t="s">
        <v>55</v>
      </c>
      <c r="R239" s="72">
        <v>41579</v>
      </c>
      <c r="S239" s="57" t="s">
        <v>56</v>
      </c>
      <c r="T239" s="57" t="s">
        <v>57</v>
      </c>
      <c r="U239" s="59">
        <v>3204707120</v>
      </c>
      <c r="V239" s="132" t="s">
        <v>58</v>
      </c>
      <c r="W239" s="59" t="s">
        <v>54</v>
      </c>
      <c r="X239" s="4"/>
    </row>
    <row r="240" spans="1:24" ht="60">
      <c r="A240" s="485"/>
      <c r="B240" s="490"/>
      <c r="C240" s="485"/>
      <c r="D240" s="117" t="s">
        <v>59</v>
      </c>
      <c r="E240" s="85">
        <v>4</v>
      </c>
      <c r="F240" s="597"/>
      <c r="G240" s="504"/>
      <c r="H240" s="519">
        <v>26</v>
      </c>
      <c r="I240" s="520"/>
      <c r="J240" s="134">
        <v>5000000</v>
      </c>
      <c r="K240" s="560"/>
      <c r="L240" s="85"/>
      <c r="M240" s="85" t="s">
        <v>29</v>
      </c>
      <c r="N240" s="85" t="s">
        <v>54</v>
      </c>
      <c r="O240" s="85" t="s">
        <v>54</v>
      </c>
      <c r="P240" s="85" t="s">
        <v>54</v>
      </c>
      <c r="Q240" s="59" t="s">
        <v>55</v>
      </c>
      <c r="R240" s="72">
        <v>41579</v>
      </c>
      <c r="S240" s="57" t="s">
        <v>56</v>
      </c>
      <c r="T240" s="57" t="s">
        <v>57</v>
      </c>
      <c r="U240" s="59">
        <v>3204707120</v>
      </c>
      <c r="V240" s="132" t="s">
        <v>58</v>
      </c>
      <c r="W240" s="59" t="s">
        <v>54</v>
      </c>
      <c r="X240" s="4"/>
    </row>
    <row r="241" spans="1:24" ht="60">
      <c r="A241" s="485"/>
      <c r="B241" s="490"/>
      <c r="C241" s="485"/>
      <c r="D241" s="117" t="s">
        <v>59</v>
      </c>
      <c r="E241" s="85">
        <v>4</v>
      </c>
      <c r="F241" s="597"/>
      <c r="G241" s="504"/>
      <c r="H241" s="519">
        <v>29</v>
      </c>
      <c r="I241" s="520"/>
      <c r="J241" s="134">
        <f>45000000+40000000</f>
        <v>85000000</v>
      </c>
      <c r="K241" s="560"/>
      <c r="L241" s="85"/>
      <c r="M241" s="85" t="s">
        <v>29</v>
      </c>
      <c r="N241" s="85" t="s">
        <v>54</v>
      </c>
      <c r="O241" s="85" t="s">
        <v>54</v>
      </c>
      <c r="P241" s="85" t="s">
        <v>54</v>
      </c>
      <c r="Q241" s="59" t="s">
        <v>55</v>
      </c>
      <c r="R241" s="72">
        <v>41579</v>
      </c>
      <c r="S241" s="57" t="s">
        <v>56</v>
      </c>
      <c r="T241" s="57" t="s">
        <v>57</v>
      </c>
      <c r="U241" s="59">
        <v>3204707120</v>
      </c>
      <c r="V241" s="132" t="s">
        <v>58</v>
      </c>
      <c r="W241" s="59" t="s">
        <v>54</v>
      </c>
      <c r="X241" s="4"/>
    </row>
    <row r="242" spans="1:24" ht="60">
      <c r="A242" s="486"/>
      <c r="B242" s="491"/>
      <c r="C242" s="485"/>
      <c r="D242" s="117" t="s">
        <v>59</v>
      </c>
      <c r="E242" s="85">
        <v>4</v>
      </c>
      <c r="F242" s="576"/>
      <c r="G242" s="505"/>
      <c r="H242" s="519">
        <v>86</v>
      </c>
      <c r="I242" s="520"/>
      <c r="J242" s="134">
        <v>20944189.26</v>
      </c>
      <c r="K242" s="560"/>
      <c r="L242" s="85"/>
      <c r="M242" s="85" t="s">
        <v>29</v>
      </c>
      <c r="N242" s="85" t="s">
        <v>54</v>
      </c>
      <c r="O242" s="85" t="s">
        <v>54</v>
      </c>
      <c r="P242" s="85" t="s">
        <v>54</v>
      </c>
      <c r="Q242" s="59" t="s">
        <v>55</v>
      </c>
      <c r="R242" s="72">
        <v>41579</v>
      </c>
      <c r="S242" s="57" t="s">
        <v>56</v>
      </c>
      <c r="T242" s="57" t="s">
        <v>57</v>
      </c>
      <c r="U242" s="59">
        <v>3204707120</v>
      </c>
      <c r="V242" s="132" t="s">
        <v>58</v>
      </c>
      <c r="W242" s="59" t="s">
        <v>54</v>
      </c>
      <c r="X242" s="4"/>
    </row>
    <row r="243" spans="1:24" ht="60">
      <c r="A243" s="197">
        <v>9314</v>
      </c>
      <c r="B243" s="67" t="s">
        <v>264</v>
      </c>
      <c r="C243" s="486"/>
      <c r="D243" s="117" t="s">
        <v>59</v>
      </c>
      <c r="E243" s="85">
        <v>4</v>
      </c>
      <c r="F243" s="85">
        <v>2</v>
      </c>
      <c r="G243" s="85" t="s">
        <v>164</v>
      </c>
      <c r="H243" s="519">
        <v>86</v>
      </c>
      <c r="I243" s="520"/>
      <c r="J243" s="134">
        <v>20000000</v>
      </c>
      <c r="K243" s="561"/>
      <c r="L243" s="85"/>
      <c r="M243" s="85" t="s">
        <v>29</v>
      </c>
      <c r="N243" s="85" t="s">
        <v>54</v>
      </c>
      <c r="O243" s="85" t="s">
        <v>54</v>
      </c>
      <c r="P243" s="85" t="s">
        <v>54</v>
      </c>
      <c r="Q243" s="59" t="s">
        <v>55</v>
      </c>
      <c r="R243" s="59" t="s">
        <v>54</v>
      </c>
      <c r="S243" s="57" t="s">
        <v>56</v>
      </c>
      <c r="T243" s="57" t="s">
        <v>57</v>
      </c>
      <c r="U243" s="59">
        <v>3204707120</v>
      </c>
      <c r="V243" s="132" t="s">
        <v>58</v>
      </c>
      <c r="W243" s="59" t="s">
        <v>54</v>
      </c>
      <c r="X243" s="4"/>
    </row>
    <row r="244" spans="1:24" ht="81" customHeight="1">
      <c r="A244" s="85"/>
      <c r="B244" s="216" t="s">
        <v>408</v>
      </c>
      <c r="C244" s="217">
        <v>1</v>
      </c>
      <c r="D244" s="216" t="s">
        <v>311</v>
      </c>
      <c r="E244" s="217">
        <v>6</v>
      </c>
      <c r="F244" s="216" t="s">
        <v>409</v>
      </c>
      <c r="G244" s="217" t="s">
        <v>312</v>
      </c>
      <c r="H244" s="581" t="s">
        <v>313</v>
      </c>
      <c r="I244" s="582"/>
      <c r="J244" s="218">
        <v>35728000</v>
      </c>
      <c r="K244" s="218">
        <v>36108000</v>
      </c>
      <c r="L244" s="219"/>
      <c r="M244" s="219" t="s">
        <v>30</v>
      </c>
      <c r="N244" s="219"/>
      <c r="O244" s="219"/>
      <c r="P244" s="219" t="s">
        <v>30</v>
      </c>
      <c r="Q244" s="220">
        <v>41430</v>
      </c>
      <c r="R244" s="220">
        <v>41432</v>
      </c>
      <c r="S244" s="67" t="s">
        <v>435</v>
      </c>
      <c r="T244" s="67" t="s">
        <v>93</v>
      </c>
      <c r="U244" s="85">
        <v>3144421514</v>
      </c>
      <c r="V244" s="221" t="s">
        <v>94</v>
      </c>
      <c r="W244" s="59"/>
      <c r="X244" s="1" t="s">
        <v>101</v>
      </c>
    </row>
    <row r="245" spans="1:24" ht="180" customHeight="1">
      <c r="A245" s="85"/>
      <c r="B245" s="222" t="s">
        <v>314</v>
      </c>
      <c r="C245" s="223">
        <v>1</v>
      </c>
      <c r="D245" s="223" t="s">
        <v>311</v>
      </c>
      <c r="E245" s="223">
        <v>6</v>
      </c>
      <c r="F245" s="223">
        <v>12</v>
      </c>
      <c r="G245" s="223" t="s">
        <v>315</v>
      </c>
      <c r="H245" s="577" t="s">
        <v>316</v>
      </c>
      <c r="I245" s="578"/>
      <c r="J245" s="224">
        <v>454999997</v>
      </c>
      <c r="K245" s="224">
        <v>37916666</v>
      </c>
      <c r="L245" s="223"/>
      <c r="M245" s="223" t="s">
        <v>30</v>
      </c>
      <c r="N245" s="223"/>
      <c r="O245" s="223"/>
      <c r="P245" s="223" t="s">
        <v>30</v>
      </c>
      <c r="Q245" s="225">
        <v>41387</v>
      </c>
      <c r="R245" s="220">
        <v>41432</v>
      </c>
      <c r="S245" s="67" t="s">
        <v>435</v>
      </c>
      <c r="T245" s="57" t="s">
        <v>93</v>
      </c>
      <c r="U245" s="59">
        <v>3144421514</v>
      </c>
      <c r="V245" s="221" t="s">
        <v>94</v>
      </c>
      <c r="W245" s="85"/>
      <c r="X245" s="4"/>
    </row>
    <row r="246" spans="1:24" ht="88.5" customHeight="1">
      <c r="A246" s="85"/>
      <c r="B246" s="222" t="s">
        <v>317</v>
      </c>
      <c r="C246" s="223">
        <v>1</v>
      </c>
      <c r="D246" s="223" t="s">
        <v>311</v>
      </c>
      <c r="E246" s="223">
        <v>8</v>
      </c>
      <c r="F246" s="223" t="s">
        <v>124</v>
      </c>
      <c r="G246" s="223" t="s">
        <v>312</v>
      </c>
      <c r="H246" s="581" t="s">
        <v>313</v>
      </c>
      <c r="I246" s="582"/>
      <c r="J246" s="224">
        <v>16500000</v>
      </c>
      <c r="K246" s="224">
        <v>20000000</v>
      </c>
      <c r="L246" s="223"/>
      <c r="M246" s="223" t="s">
        <v>30</v>
      </c>
      <c r="N246" s="223"/>
      <c r="O246" s="223"/>
      <c r="P246" s="223" t="s">
        <v>30</v>
      </c>
      <c r="Q246" s="225">
        <v>41302</v>
      </c>
      <c r="R246" s="220">
        <v>41432</v>
      </c>
      <c r="S246" s="67" t="s">
        <v>435</v>
      </c>
      <c r="T246" s="57" t="s">
        <v>93</v>
      </c>
      <c r="U246" s="59">
        <v>3144421514</v>
      </c>
      <c r="V246" s="226" t="s">
        <v>94</v>
      </c>
      <c r="W246" s="85"/>
      <c r="X246" s="4"/>
    </row>
    <row r="247" spans="1:24" ht="102.75" customHeight="1">
      <c r="A247" s="85"/>
      <c r="B247" s="216" t="s">
        <v>410</v>
      </c>
      <c r="C247" s="217">
        <v>1</v>
      </c>
      <c r="D247" s="217" t="s">
        <v>311</v>
      </c>
      <c r="E247" s="217">
        <v>6</v>
      </c>
      <c r="F247" s="217">
        <v>1</v>
      </c>
      <c r="G247" s="217" t="s">
        <v>96</v>
      </c>
      <c r="H247" s="577" t="s">
        <v>133</v>
      </c>
      <c r="I247" s="578"/>
      <c r="J247" s="227" t="s">
        <v>400</v>
      </c>
      <c r="K247" s="227">
        <v>16500000</v>
      </c>
      <c r="L247" s="217"/>
      <c r="M247" s="217" t="s">
        <v>30</v>
      </c>
      <c r="N247" s="217"/>
      <c r="O247" s="217"/>
      <c r="P247" s="217" t="s">
        <v>30</v>
      </c>
      <c r="Q247" s="220">
        <v>41430</v>
      </c>
      <c r="R247" s="220">
        <v>41432</v>
      </c>
      <c r="S247" s="67" t="s">
        <v>435</v>
      </c>
      <c r="T247" s="57" t="s">
        <v>93</v>
      </c>
      <c r="U247" s="59">
        <v>3144211514</v>
      </c>
      <c r="V247" s="226" t="s">
        <v>94</v>
      </c>
      <c r="W247" s="85"/>
      <c r="X247" s="4"/>
    </row>
    <row r="248" spans="1:24" ht="103.5" customHeight="1">
      <c r="A248" s="85"/>
      <c r="B248" s="121" t="s">
        <v>782</v>
      </c>
      <c r="C248" s="129">
        <v>1</v>
      </c>
      <c r="D248" s="129" t="s">
        <v>245</v>
      </c>
      <c r="E248" s="129">
        <v>10</v>
      </c>
      <c r="F248" s="129">
        <v>1</v>
      </c>
      <c r="G248" s="129"/>
      <c r="H248" s="487">
        <v>29</v>
      </c>
      <c r="I248" s="488"/>
      <c r="J248" s="228">
        <v>15000000</v>
      </c>
      <c r="K248" s="229">
        <v>15000000</v>
      </c>
      <c r="L248" s="217"/>
      <c r="M248" s="217" t="s">
        <v>29</v>
      </c>
      <c r="N248" s="217"/>
      <c r="O248" s="217"/>
      <c r="P248" s="217" t="s">
        <v>29</v>
      </c>
      <c r="Q248" s="220">
        <v>41302</v>
      </c>
      <c r="R248" s="220">
        <v>41563</v>
      </c>
      <c r="S248" s="67" t="s">
        <v>435</v>
      </c>
      <c r="T248" s="67" t="s">
        <v>93</v>
      </c>
      <c r="U248" s="85">
        <v>3144421514</v>
      </c>
      <c r="V248" s="221" t="s">
        <v>94</v>
      </c>
      <c r="W248" s="85"/>
      <c r="X248" s="4"/>
    </row>
    <row r="249" spans="1:24" ht="117.75" customHeight="1">
      <c r="A249" s="85"/>
      <c r="B249" s="216" t="s">
        <v>411</v>
      </c>
      <c r="C249" s="217">
        <v>1</v>
      </c>
      <c r="D249" s="217" t="s">
        <v>311</v>
      </c>
      <c r="E249" s="217">
        <v>6</v>
      </c>
      <c r="F249" s="217">
        <v>2</v>
      </c>
      <c r="G249" s="217" t="s">
        <v>312</v>
      </c>
      <c r="H249" s="577" t="s">
        <v>412</v>
      </c>
      <c r="I249" s="578"/>
      <c r="J249" s="230">
        <v>4000000</v>
      </c>
      <c r="K249" s="227">
        <v>20000000</v>
      </c>
      <c r="L249" s="217"/>
      <c r="M249" s="217" t="s">
        <v>30</v>
      </c>
      <c r="N249" s="217"/>
      <c r="O249" s="217"/>
      <c r="P249" s="217" t="s">
        <v>30</v>
      </c>
      <c r="Q249" s="220">
        <v>41430</v>
      </c>
      <c r="R249" s="220">
        <v>41432</v>
      </c>
      <c r="S249" s="67" t="s">
        <v>435</v>
      </c>
      <c r="T249" s="121" t="s">
        <v>93</v>
      </c>
      <c r="U249" s="129">
        <v>3144421514</v>
      </c>
      <c r="V249" s="221" t="s">
        <v>94</v>
      </c>
      <c r="W249" s="85"/>
      <c r="X249" s="4"/>
    </row>
    <row r="250" spans="1:24" ht="43.5" customHeight="1">
      <c r="A250" s="85"/>
      <c r="B250" s="216" t="s">
        <v>97</v>
      </c>
      <c r="C250" s="217">
        <v>1</v>
      </c>
      <c r="D250" s="217" t="s">
        <v>311</v>
      </c>
      <c r="E250" s="217">
        <v>7</v>
      </c>
      <c r="F250" s="217" t="s">
        <v>318</v>
      </c>
      <c r="G250" s="217" t="s">
        <v>96</v>
      </c>
      <c r="H250" s="581" t="s">
        <v>133</v>
      </c>
      <c r="I250" s="582"/>
      <c r="J250" s="227">
        <v>16500000</v>
      </c>
      <c r="K250" s="227">
        <v>20000000</v>
      </c>
      <c r="L250" s="217"/>
      <c r="M250" s="217" t="s">
        <v>29</v>
      </c>
      <c r="N250" s="217"/>
      <c r="O250" s="217"/>
      <c r="P250" s="217" t="s">
        <v>29</v>
      </c>
      <c r="Q250" s="220">
        <v>41302</v>
      </c>
      <c r="R250" s="220">
        <v>41432</v>
      </c>
      <c r="S250" s="67" t="s">
        <v>435</v>
      </c>
      <c r="T250" s="121" t="s">
        <v>93</v>
      </c>
      <c r="U250" s="129">
        <v>3144421514</v>
      </c>
      <c r="V250" s="221" t="s">
        <v>94</v>
      </c>
      <c r="W250" s="85"/>
      <c r="X250" s="4"/>
    </row>
    <row r="251" spans="1:24" s="21" customFormat="1" ht="108" customHeight="1">
      <c r="A251" s="85"/>
      <c r="B251" s="216" t="s">
        <v>841</v>
      </c>
      <c r="C251" s="217">
        <v>1</v>
      </c>
      <c r="D251" s="217" t="s">
        <v>373</v>
      </c>
      <c r="E251" s="217">
        <v>11</v>
      </c>
      <c r="F251" s="217">
        <v>12</v>
      </c>
      <c r="G251" s="217" t="s">
        <v>842</v>
      </c>
      <c r="H251" s="581" t="s">
        <v>133</v>
      </c>
      <c r="I251" s="582"/>
      <c r="J251" s="227">
        <v>40000000</v>
      </c>
      <c r="K251" s="227">
        <v>57000000</v>
      </c>
      <c r="L251" s="217"/>
      <c r="M251" s="217" t="s">
        <v>30</v>
      </c>
      <c r="N251" s="217"/>
      <c r="O251" s="217"/>
      <c r="P251" s="217" t="s">
        <v>30</v>
      </c>
      <c r="Q251" s="220">
        <v>41579</v>
      </c>
      <c r="R251" s="220"/>
      <c r="S251" s="67" t="s">
        <v>435</v>
      </c>
      <c r="T251" s="121" t="s">
        <v>101</v>
      </c>
      <c r="U251" s="129">
        <f>U250</f>
        <v>3144421514</v>
      </c>
      <c r="V251" s="221" t="s">
        <v>94</v>
      </c>
      <c r="W251" s="85"/>
      <c r="X251" s="17"/>
    </row>
    <row r="252" spans="1:24" ht="40.5" customHeight="1">
      <c r="A252" s="85"/>
      <c r="B252" s="216" t="s">
        <v>320</v>
      </c>
      <c r="C252" s="217">
        <v>1</v>
      </c>
      <c r="D252" s="217" t="s">
        <v>311</v>
      </c>
      <c r="E252" s="217">
        <v>6</v>
      </c>
      <c r="F252" s="217">
        <v>6</v>
      </c>
      <c r="G252" s="217" t="s">
        <v>96</v>
      </c>
      <c r="H252" s="581" t="s">
        <v>133</v>
      </c>
      <c r="I252" s="582"/>
      <c r="J252" s="227">
        <v>39307692</v>
      </c>
      <c r="K252" s="227">
        <v>89307692</v>
      </c>
      <c r="L252" s="217"/>
      <c r="M252" s="217" t="s">
        <v>30</v>
      </c>
      <c r="N252" s="217"/>
      <c r="O252" s="217"/>
      <c r="P252" s="217" t="s">
        <v>30</v>
      </c>
      <c r="Q252" s="220">
        <v>41387</v>
      </c>
      <c r="R252" s="220">
        <v>41432</v>
      </c>
      <c r="S252" s="67" t="s">
        <v>435</v>
      </c>
      <c r="T252" s="67" t="s">
        <v>93</v>
      </c>
      <c r="U252" s="85">
        <v>3144421514</v>
      </c>
      <c r="V252" s="221" t="s">
        <v>94</v>
      </c>
      <c r="W252" s="85"/>
      <c r="X252" s="4"/>
    </row>
    <row r="253" spans="1:24" ht="38.25" customHeight="1">
      <c r="A253" s="85"/>
      <c r="B253" s="216" t="s">
        <v>321</v>
      </c>
      <c r="C253" s="217">
        <v>1</v>
      </c>
      <c r="D253" s="217" t="s">
        <v>311</v>
      </c>
      <c r="E253" s="217">
        <v>5</v>
      </c>
      <c r="F253" s="217">
        <v>6</v>
      </c>
      <c r="G253" s="217" t="s">
        <v>96</v>
      </c>
      <c r="H253" s="581" t="s">
        <v>133</v>
      </c>
      <c r="I253" s="582"/>
      <c r="J253" s="227">
        <v>20000000</v>
      </c>
      <c r="K253" s="227">
        <v>89307692</v>
      </c>
      <c r="L253" s="217"/>
      <c r="M253" s="217" t="s">
        <v>30</v>
      </c>
      <c r="N253" s="217"/>
      <c r="O253" s="217"/>
      <c r="P253" s="217" t="s">
        <v>30</v>
      </c>
      <c r="Q253" s="220">
        <v>41387</v>
      </c>
      <c r="R253" s="220">
        <v>41432</v>
      </c>
      <c r="S253" s="67" t="s">
        <v>435</v>
      </c>
      <c r="T253" s="67" t="s">
        <v>93</v>
      </c>
      <c r="U253" s="85">
        <v>3144421514</v>
      </c>
      <c r="V253" s="221" t="s">
        <v>94</v>
      </c>
      <c r="W253" s="85"/>
      <c r="X253" s="4"/>
    </row>
    <row r="254" spans="1:24" ht="58.5" customHeight="1">
      <c r="A254" s="85"/>
      <c r="B254" s="216" t="s">
        <v>322</v>
      </c>
      <c r="C254" s="217">
        <v>1</v>
      </c>
      <c r="D254" s="217" t="s">
        <v>311</v>
      </c>
      <c r="E254" s="217">
        <v>6</v>
      </c>
      <c r="F254" s="217">
        <v>6</v>
      </c>
      <c r="G254" s="217" t="s">
        <v>96</v>
      </c>
      <c r="H254" s="581" t="s">
        <v>133</v>
      </c>
      <c r="I254" s="582"/>
      <c r="J254" s="227">
        <v>30000000</v>
      </c>
      <c r="K254" s="227">
        <v>89307692</v>
      </c>
      <c r="L254" s="217"/>
      <c r="M254" s="217" t="s">
        <v>30</v>
      </c>
      <c r="N254" s="217"/>
      <c r="O254" s="217"/>
      <c r="P254" s="217" t="s">
        <v>30</v>
      </c>
      <c r="Q254" s="220">
        <v>41387</v>
      </c>
      <c r="R254" s="220">
        <v>41432</v>
      </c>
      <c r="S254" s="67" t="s">
        <v>435</v>
      </c>
      <c r="T254" s="67" t="s">
        <v>93</v>
      </c>
      <c r="U254" s="85">
        <v>3144421514</v>
      </c>
      <c r="V254" s="221" t="s">
        <v>94</v>
      </c>
      <c r="W254" s="85"/>
      <c r="X254" s="4"/>
    </row>
    <row r="255" spans="1:24" ht="114" customHeight="1">
      <c r="A255" s="85"/>
      <c r="B255" s="216" t="s">
        <v>413</v>
      </c>
      <c r="C255" s="217">
        <v>1</v>
      </c>
      <c r="D255" s="217" t="s">
        <v>311</v>
      </c>
      <c r="E255" s="217">
        <v>6</v>
      </c>
      <c r="F255" s="217">
        <v>4</v>
      </c>
      <c r="G255" s="217" t="s">
        <v>96</v>
      </c>
      <c r="H255" s="581" t="s">
        <v>133</v>
      </c>
      <c r="I255" s="582"/>
      <c r="J255" s="227">
        <v>16000000</v>
      </c>
      <c r="K255" s="217" t="s">
        <v>95</v>
      </c>
      <c r="L255" s="217"/>
      <c r="M255" s="217" t="s">
        <v>29</v>
      </c>
      <c r="N255" s="217"/>
      <c r="O255" s="217"/>
      <c r="P255" s="217" t="s">
        <v>29</v>
      </c>
      <c r="Q255" s="220">
        <v>41430</v>
      </c>
      <c r="R255" s="220">
        <v>41432</v>
      </c>
      <c r="S255" s="67" t="s">
        <v>435</v>
      </c>
      <c r="T255" s="67" t="s">
        <v>93</v>
      </c>
      <c r="U255" s="85">
        <v>3144421514</v>
      </c>
      <c r="V255" s="221" t="s">
        <v>94</v>
      </c>
      <c r="W255" s="85"/>
      <c r="X255" s="4"/>
    </row>
    <row r="256" spans="1:24" ht="171.75" customHeight="1">
      <c r="A256" s="85"/>
      <c r="B256" s="121" t="s">
        <v>781</v>
      </c>
      <c r="C256" s="129">
        <v>1</v>
      </c>
      <c r="D256" s="129" t="s">
        <v>245</v>
      </c>
      <c r="E256" s="129">
        <v>10</v>
      </c>
      <c r="F256" s="129">
        <v>1</v>
      </c>
      <c r="G256" s="129"/>
      <c r="H256" s="487">
        <v>29</v>
      </c>
      <c r="I256" s="488"/>
      <c r="J256" s="229">
        <v>15000000</v>
      </c>
      <c r="K256" s="229">
        <v>15000000</v>
      </c>
      <c r="L256" s="217"/>
      <c r="M256" s="217" t="s">
        <v>29</v>
      </c>
      <c r="N256" s="217"/>
      <c r="O256" s="217"/>
      <c r="P256" s="217" t="s">
        <v>29</v>
      </c>
      <c r="Q256" s="220">
        <v>41302</v>
      </c>
      <c r="R256" s="220">
        <v>41563</v>
      </c>
      <c r="S256" s="67" t="s">
        <v>435</v>
      </c>
      <c r="T256" s="67" t="s">
        <v>93</v>
      </c>
      <c r="U256" s="85">
        <v>3144421514</v>
      </c>
      <c r="V256" s="221" t="s">
        <v>94</v>
      </c>
      <c r="W256" s="85"/>
      <c r="X256" s="4"/>
    </row>
    <row r="257" spans="1:24" ht="39.75" customHeight="1">
      <c r="A257" s="85"/>
      <c r="B257" s="217" t="s">
        <v>324</v>
      </c>
      <c r="C257" s="217">
        <v>1</v>
      </c>
      <c r="D257" s="217" t="s">
        <v>311</v>
      </c>
      <c r="E257" s="217">
        <v>7</v>
      </c>
      <c r="F257" s="217">
        <v>12</v>
      </c>
      <c r="G257" s="217" t="s">
        <v>98</v>
      </c>
      <c r="H257" s="577" t="s">
        <v>325</v>
      </c>
      <c r="I257" s="578"/>
      <c r="J257" s="227">
        <v>30000000</v>
      </c>
      <c r="K257" s="227">
        <v>30000000</v>
      </c>
      <c r="L257" s="217"/>
      <c r="M257" s="217" t="s">
        <v>29</v>
      </c>
      <c r="N257" s="217"/>
      <c r="O257" s="217"/>
      <c r="P257" s="217" t="s">
        <v>29</v>
      </c>
      <c r="Q257" s="220">
        <v>41302</v>
      </c>
      <c r="R257" s="220">
        <v>41432</v>
      </c>
      <c r="S257" s="67" t="s">
        <v>435</v>
      </c>
      <c r="T257" s="67" t="s">
        <v>93</v>
      </c>
      <c r="U257" s="85">
        <v>3144421514</v>
      </c>
      <c r="V257" s="221" t="s">
        <v>94</v>
      </c>
      <c r="W257" s="85"/>
      <c r="X257" s="4"/>
    </row>
    <row r="258" spans="1:24" ht="44.25" customHeight="1">
      <c r="A258" s="85"/>
      <c r="B258" s="217" t="s">
        <v>302</v>
      </c>
      <c r="C258" s="217">
        <v>1</v>
      </c>
      <c r="D258" s="217" t="s">
        <v>311</v>
      </c>
      <c r="E258" s="217">
        <v>7</v>
      </c>
      <c r="F258" s="217">
        <v>12</v>
      </c>
      <c r="G258" s="217" t="s">
        <v>98</v>
      </c>
      <c r="H258" s="581" t="s">
        <v>326</v>
      </c>
      <c r="I258" s="582"/>
      <c r="J258" s="227">
        <v>50000000</v>
      </c>
      <c r="K258" s="227">
        <v>50000000</v>
      </c>
      <c r="L258" s="217"/>
      <c r="M258" s="217" t="s">
        <v>29</v>
      </c>
      <c r="N258" s="217"/>
      <c r="O258" s="217"/>
      <c r="P258" s="217" t="s">
        <v>29</v>
      </c>
      <c r="Q258" s="220">
        <v>41387</v>
      </c>
      <c r="R258" s="220">
        <v>41432</v>
      </c>
      <c r="S258" s="67" t="s">
        <v>435</v>
      </c>
      <c r="T258" s="67" t="s">
        <v>93</v>
      </c>
      <c r="U258" s="85">
        <v>3144421514</v>
      </c>
      <c r="V258" s="221" t="s">
        <v>94</v>
      </c>
      <c r="W258" s="85"/>
      <c r="X258" s="4"/>
    </row>
    <row r="259" spans="1:24" ht="94.5" customHeight="1">
      <c r="A259" s="85"/>
      <c r="B259" s="216" t="s">
        <v>414</v>
      </c>
      <c r="C259" s="217">
        <v>1</v>
      </c>
      <c r="D259" s="217" t="s">
        <v>311</v>
      </c>
      <c r="E259" s="217">
        <v>6</v>
      </c>
      <c r="F259" s="217">
        <v>1</v>
      </c>
      <c r="G259" s="216" t="s">
        <v>328</v>
      </c>
      <c r="H259" s="577">
        <v>86</v>
      </c>
      <c r="I259" s="578"/>
      <c r="J259" s="227">
        <v>16500000</v>
      </c>
      <c r="K259" s="227">
        <v>28000000</v>
      </c>
      <c r="L259" s="217"/>
      <c r="M259" s="217" t="s">
        <v>29</v>
      </c>
      <c r="N259" s="217"/>
      <c r="O259" s="217"/>
      <c r="P259" s="217" t="s">
        <v>29</v>
      </c>
      <c r="Q259" s="220">
        <v>41387</v>
      </c>
      <c r="R259" s="220">
        <v>41432</v>
      </c>
      <c r="S259" s="67" t="s">
        <v>435</v>
      </c>
      <c r="T259" s="121" t="s">
        <v>93</v>
      </c>
      <c r="U259" s="129">
        <v>3144421514</v>
      </c>
      <c r="V259" s="221" t="s">
        <v>94</v>
      </c>
      <c r="W259" s="85"/>
      <c r="X259" s="4"/>
    </row>
    <row r="260" spans="1:24" ht="182.25" customHeight="1">
      <c r="A260" s="85"/>
      <c r="B260" s="216" t="s">
        <v>415</v>
      </c>
      <c r="C260" s="217">
        <v>1</v>
      </c>
      <c r="D260" s="217" t="s">
        <v>311</v>
      </c>
      <c r="E260" s="217">
        <v>6</v>
      </c>
      <c r="F260" s="217">
        <v>4</v>
      </c>
      <c r="G260" s="216" t="s">
        <v>334</v>
      </c>
      <c r="H260" s="577">
        <v>102</v>
      </c>
      <c r="I260" s="578"/>
      <c r="J260" s="227">
        <v>74915000</v>
      </c>
      <c r="K260" s="227">
        <v>1222718590</v>
      </c>
      <c r="L260" s="217"/>
      <c r="M260" s="217" t="s">
        <v>29</v>
      </c>
      <c r="N260" s="217"/>
      <c r="O260" s="217"/>
      <c r="P260" s="217" t="s">
        <v>29</v>
      </c>
      <c r="Q260" s="220">
        <v>41430</v>
      </c>
      <c r="R260" s="220">
        <v>41432</v>
      </c>
      <c r="S260" s="67" t="s">
        <v>435</v>
      </c>
      <c r="T260" s="121" t="s">
        <v>93</v>
      </c>
      <c r="U260" s="129">
        <v>3144421514</v>
      </c>
      <c r="V260" s="221" t="s">
        <v>94</v>
      </c>
      <c r="W260" s="85"/>
      <c r="X260" s="4"/>
    </row>
    <row r="261" spans="1:24" ht="168.75" customHeight="1">
      <c r="A261" s="85"/>
      <c r="B261" s="216" t="s">
        <v>327</v>
      </c>
      <c r="C261" s="217">
        <v>1</v>
      </c>
      <c r="D261" s="217" t="s">
        <v>311</v>
      </c>
      <c r="E261" s="217">
        <v>9</v>
      </c>
      <c r="F261" s="217" t="s">
        <v>416</v>
      </c>
      <c r="G261" s="217" t="s">
        <v>96</v>
      </c>
      <c r="H261" s="577" t="s">
        <v>323</v>
      </c>
      <c r="I261" s="578"/>
      <c r="J261" s="227">
        <v>30000000</v>
      </c>
      <c r="K261" s="227">
        <v>50000000</v>
      </c>
      <c r="L261" s="217"/>
      <c r="M261" s="217" t="s">
        <v>29</v>
      </c>
      <c r="N261" s="217"/>
      <c r="O261" s="217"/>
      <c r="P261" s="217" t="s">
        <v>29</v>
      </c>
      <c r="Q261" s="220">
        <v>41387</v>
      </c>
      <c r="R261" s="220">
        <v>41432</v>
      </c>
      <c r="S261" s="67" t="s">
        <v>435</v>
      </c>
      <c r="T261" s="121" t="s">
        <v>93</v>
      </c>
      <c r="U261" s="129">
        <v>3144421514</v>
      </c>
      <c r="V261" s="221" t="s">
        <v>94</v>
      </c>
      <c r="W261" s="85"/>
      <c r="X261" s="4"/>
    </row>
    <row r="262" spans="1:24" ht="195.75" customHeight="1">
      <c r="A262" s="85"/>
      <c r="B262" s="216" t="s">
        <v>548</v>
      </c>
      <c r="C262" s="129">
        <v>1</v>
      </c>
      <c r="D262" s="129" t="s">
        <v>245</v>
      </c>
      <c r="E262" s="129">
        <v>7</v>
      </c>
      <c r="F262" s="129">
        <v>5</v>
      </c>
      <c r="G262" s="129" t="s">
        <v>328</v>
      </c>
      <c r="H262" s="577" t="s">
        <v>329</v>
      </c>
      <c r="I262" s="578"/>
      <c r="J262" s="231">
        <v>18400000</v>
      </c>
      <c r="K262" s="231">
        <v>45000000</v>
      </c>
      <c r="L262" s="129"/>
      <c r="M262" s="129" t="s">
        <v>30</v>
      </c>
      <c r="N262" s="129"/>
      <c r="O262" s="129"/>
      <c r="P262" s="129" t="s">
        <v>30</v>
      </c>
      <c r="Q262" s="220">
        <v>41387</v>
      </c>
      <c r="R262" s="220">
        <v>41466</v>
      </c>
      <c r="S262" s="67" t="s">
        <v>435</v>
      </c>
      <c r="T262" s="121" t="s">
        <v>93</v>
      </c>
      <c r="U262" s="129">
        <v>3144421514</v>
      </c>
      <c r="V262" s="221" t="s">
        <v>94</v>
      </c>
      <c r="W262" s="85"/>
      <c r="X262" s="4"/>
    </row>
    <row r="263" spans="1:24" ht="192" customHeight="1">
      <c r="A263" s="85"/>
      <c r="B263" s="216" t="s">
        <v>549</v>
      </c>
      <c r="C263" s="129">
        <v>1</v>
      </c>
      <c r="D263" s="129" t="s">
        <v>245</v>
      </c>
      <c r="E263" s="129">
        <v>7</v>
      </c>
      <c r="F263" s="129">
        <v>5</v>
      </c>
      <c r="G263" s="129" t="s">
        <v>328</v>
      </c>
      <c r="H263" s="577" t="s">
        <v>329</v>
      </c>
      <c r="I263" s="578"/>
      <c r="J263" s="231">
        <v>18400000</v>
      </c>
      <c r="K263" s="231">
        <v>45000000</v>
      </c>
      <c r="L263" s="129"/>
      <c r="M263" s="129" t="s">
        <v>30</v>
      </c>
      <c r="N263" s="129"/>
      <c r="O263" s="129"/>
      <c r="P263" s="129" t="s">
        <v>30</v>
      </c>
      <c r="Q263" s="220">
        <v>41387</v>
      </c>
      <c r="R263" s="220">
        <v>41466</v>
      </c>
      <c r="S263" s="67" t="s">
        <v>435</v>
      </c>
      <c r="T263" s="121" t="s">
        <v>93</v>
      </c>
      <c r="U263" s="129">
        <v>3144421514</v>
      </c>
      <c r="V263" s="221" t="s">
        <v>94</v>
      </c>
      <c r="W263" s="85"/>
      <c r="X263" s="4"/>
    </row>
    <row r="264" spans="1:24" ht="48" customHeight="1">
      <c r="A264" s="85"/>
      <c r="B264" s="217" t="s">
        <v>99</v>
      </c>
      <c r="C264" s="217">
        <v>1</v>
      </c>
      <c r="D264" s="217" t="s">
        <v>311</v>
      </c>
      <c r="E264" s="217">
        <v>8</v>
      </c>
      <c r="F264" s="217">
        <v>12</v>
      </c>
      <c r="G264" s="217" t="s">
        <v>98</v>
      </c>
      <c r="H264" s="577" t="s">
        <v>330</v>
      </c>
      <c r="I264" s="578"/>
      <c r="J264" s="232">
        <v>50000000</v>
      </c>
      <c r="K264" s="233">
        <v>50000000</v>
      </c>
      <c r="L264" s="217"/>
      <c r="M264" s="217" t="s">
        <v>30</v>
      </c>
      <c r="N264" s="217"/>
      <c r="O264" s="217"/>
      <c r="P264" s="220" t="s">
        <v>30</v>
      </c>
      <c r="Q264" s="220">
        <v>41387</v>
      </c>
      <c r="R264" s="220">
        <v>41432</v>
      </c>
      <c r="S264" s="67" t="s">
        <v>435</v>
      </c>
      <c r="T264" s="121" t="s">
        <v>93</v>
      </c>
      <c r="U264" s="129">
        <v>3144421514</v>
      </c>
      <c r="V264" s="221" t="s">
        <v>94</v>
      </c>
      <c r="W264" s="85"/>
      <c r="X264" s="4"/>
    </row>
    <row r="265" spans="1:24" ht="98.25" customHeight="1">
      <c r="A265" s="85"/>
      <c r="B265" s="216" t="s">
        <v>331</v>
      </c>
      <c r="C265" s="217">
        <v>1</v>
      </c>
      <c r="D265" s="217" t="s">
        <v>311</v>
      </c>
      <c r="E265" s="217">
        <v>9</v>
      </c>
      <c r="F265" s="217" t="s">
        <v>332</v>
      </c>
      <c r="G265" s="217" t="s">
        <v>328</v>
      </c>
      <c r="H265" s="577" t="s">
        <v>333</v>
      </c>
      <c r="I265" s="578"/>
      <c r="J265" s="227">
        <v>33000000</v>
      </c>
      <c r="K265" s="227">
        <v>57900000</v>
      </c>
      <c r="L265" s="217"/>
      <c r="M265" s="217" t="s">
        <v>29</v>
      </c>
      <c r="N265" s="217"/>
      <c r="O265" s="217"/>
      <c r="P265" s="217" t="s">
        <v>29</v>
      </c>
      <c r="Q265" s="220">
        <v>41387</v>
      </c>
      <c r="R265" s="220">
        <v>41432</v>
      </c>
      <c r="S265" s="67" t="s">
        <v>435</v>
      </c>
      <c r="T265" s="121" t="s">
        <v>100</v>
      </c>
      <c r="U265" s="129">
        <v>3144421514</v>
      </c>
      <c r="V265" s="221" t="s">
        <v>94</v>
      </c>
      <c r="W265" s="85"/>
      <c r="X265" s="4"/>
    </row>
    <row r="266" spans="1:24" ht="159.75" customHeight="1">
      <c r="A266" s="85"/>
      <c r="B266" s="216" t="s">
        <v>434</v>
      </c>
      <c r="C266" s="217">
        <v>1</v>
      </c>
      <c r="D266" s="217" t="s">
        <v>311</v>
      </c>
      <c r="E266" s="217">
        <v>6</v>
      </c>
      <c r="F266" s="217">
        <v>4</v>
      </c>
      <c r="G266" s="217" t="s">
        <v>312</v>
      </c>
      <c r="H266" s="577">
        <v>14</v>
      </c>
      <c r="I266" s="578"/>
      <c r="J266" s="227">
        <v>250000000</v>
      </c>
      <c r="K266" s="227">
        <v>988730050</v>
      </c>
      <c r="L266" s="217"/>
      <c r="M266" s="217" t="s">
        <v>30</v>
      </c>
      <c r="N266" s="217"/>
      <c r="O266" s="217"/>
      <c r="P266" s="217" t="s">
        <v>30</v>
      </c>
      <c r="Q266" s="220">
        <v>41430</v>
      </c>
      <c r="R266" s="220">
        <v>41432</v>
      </c>
      <c r="S266" s="67" t="s">
        <v>435</v>
      </c>
      <c r="T266" s="234" t="s">
        <v>100</v>
      </c>
      <c r="U266" s="235">
        <v>3144421514</v>
      </c>
      <c r="V266" s="221" t="s">
        <v>94</v>
      </c>
      <c r="W266" s="85"/>
      <c r="X266" s="4"/>
    </row>
    <row r="267" spans="1:24" ht="135" customHeight="1">
      <c r="A267" s="85"/>
      <c r="B267" s="216" t="s">
        <v>417</v>
      </c>
      <c r="C267" s="217">
        <v>1</v>
      </c>
      <c r="D267" s="217" t="s">
        <v>311</v>
      </c>
      <c r="E267" s="216">
        <v>9</v>
      </c>
      <c r="F267" s="216" t="s">
        <v>418</v>
      </c>
      <c r="G267" s="217" t="s">
        <v>334</v>
      </c>
      <c r="H267" s="577" t="s">
        <v>419</v>
      </c>
      <c r="I267" s="578"/>
      <c r="J267" s="236">
        <v>50000000</v>
      </c>
      <c r="K267" s="227">
        <v>1222718590</v>
      </c>
      <c r="L267" s="217"/>
      <c r="M267" s="217" t="s">
        <v>30</v>
      </c>
      <c r="N267" s="217"/>
      <c r="O267" s="217"/>
      <c r="P267" s="217" t="s">
        <v>30</v>
      </c>
      <c r="Q267" s="220">
        <v>41430</v>
      </c>
      <c r="R267" s="220">
        <v>41432</v>
      </c>
      <c r="S267" s="67" t="s">
        <v>435</v>
      </c>
      <c r="T267" s="121" t="s">
        <v>100</v>
      </c>
      <c r="U267" s="129">
        <v>3144421514</v>
      </c>
      <c r="V267" s="221" t="s">
        <v>94</v>
      </c>
      <c r="W267" s="85"/>
      <c r="X267" s="4"/>
    </row>
    <row r="268" spans="1:24" ht="114.75" customHeight="1">
      <c r="A268" s="85"/>
      <c r="B268" s="216" t="s">
        <v>628</v>
      </c>
      <c r="C268" s="217">
        <v>1</v>
      </c>
      <c r="D268" s="217" t="s">
        <v>373</v>
      </c>
      <c r="E268" s="216">
        <v>6</v>
      </c>
      <c r="F268" s="217">
        <v>4</v>
      </c>
      <c r="G268" s="217" t="s">
        <v>629</v>
      </c>
      <c r="H268" s="577">
        <v>14</v>
      </c>
      <c r="I268" s="578"/>
      <c r="J268" s="236">
        <v>598200000</v>
      </c>
      <c r="K268" s="227">
        <v>988730050</v>
      </c>
      <c r="L268" s="217"/>
      <c r="M268" s="217" t="s">
        <v>29</v>
      </c>
      <c r="N268" s="217"/>
      <c r="O268" s="217"/>
      <c r="P268" s="217" t="s">
        <v>29</v>
      </c>
      <c r="Q268" s="220">
        <v>41430</v>
      </c>
      <c r="R268" s="220">
        <v>41513</v>
      </c>
      <c r="S268" s="67" t="s">
        <v>435</v>
      </c>
      <c r="T268" s="121" t="s">
        <v>100</v>
      </c>
      <c r="U268" s="129">
        <v>3144421514</v>
      </c>
      <c r="V268" s="221" t="s">
        <v>94</v>
      </c>
      <c r="W268" s="85"/>
      <c r="X268" s="4"/>
    </row>
    <row r="269" spans="1:24" ht="228">
      <c r="A269" s="85"/>
      <c r="B269" s="216" t="s">
        <v>420</v>
      </c>
      <c r="C269" s="217">
        <v>1</v>
      </c>
      <c r="D269" s="217" t="s">
        <v>311</v>
      </c>
      <c r="E269" s="216">
        <v>6</v>
      </c>
      <c r="F269" s="216">
        <v>4</v>
      </c>
      <c r="G269" s="217" t="s">
        <v>328</v>
      </c>
      <c r="H269" s="577">
        <v>14</v>
      </c>
      <c r="I269" s="578"/>
      <c r="J269" s="236">
        <v>35800000</v>
      </c>
      <c r="K269" s="227">
        <v>988730050</v>
      </c>
      <c r="L269" s="217"/>
      <c r="M269" s="217" t="s">
        <v>30</v>
      </c>
      <c r="N269" s="217"/>
      <c r="O269" s="217"/>
      <c r="P269" s="217" t="s">
        <v>30</v>
      </c>
      <c r="Q269" s="220">
        <v>41430</v>
      </c>
      <c r="R269" s="220">
        <v>41432</v>
      </c>
      <c r="S269" s="67" t="s">
        <v>435</v>
      </c>
      <c r="T269" s="121" t="s">
        <v>101</v>
      </c>
      <c r="U269" s="129">
        <v>3144421514</v>
      </c>
      <c r="V269" s="221" t="s">
        <v>94</v>
      </c>
      <c r="W269" s="85"/>
      <c r="X269" s="4"/>
    </row>
    <row r="270" spans="1:24" ht="185.25">
      <c r="A270" s="85"/>
      <c r="B270" s="216" t="s">
        <v>421</v>
      </c>
      <c r="C270" s="217">
        <v>1</v>
      </c>
      <c r="D270" s="217" t="s">
        <v>311</v>
      </c>
      <c r="E270" s="216">
        <v>6</v>
      </c>
      <c r="F270" s="216" t="s">
        <v>422</v>
      </c>
      <c r="G270" s="217" t="s">
        <v>328</v>
      </c>
      <c r="H270" s="577">
        <v>86</v>
      </c>
      <c r="I270" s="578"/>
      <c r="J270" s="236">
        <v>21120000</v>
      </c>
      <c r="K270" s="227">
        <v>50000000</v>
      </c>
      <c r="L270" s="217"/>
      <c r="M270" s="217" t="s">
        <v>30</v>
      </c>
      <c r="N270" s="217"/>
      <c r="O270" s="217"/>
      <c r="P270" s="217" t="s">
        <v>30</v>
      </c>
      <c r="Q270" s="220">
        <v>41430</v>
      </c>
      <c r="R270" s="220">
        <v>41432</v>
      </c>
      <c r="S270" s="67" t="s">
        <v>435</v>
      </c>
      <c r="T270" s="121" t="s">
        <v>101</v>
      </c>
      <c r="U270" s="129">
        <v>3144421514</v>
      </c>
      <c r="V270" s="221" t="s">
        <v>94</v>
      </c>
      <c r="W270" s="85"/>
      <c r="X270" s="4"/>
    </row>
    <row r="271" spans="1:24" ht="200.25" customHeight="1">
      <c r="A271" s="85"/>
      <c r="B271" s="237" t="s">
        <v>468</v>
      </c>
      <c r="C271" s="129">
        <v>1</v>
      </c>
      <c r="D271" s="129" t="s">
        <v>245</v>
      </c>
      <c r="E271" s="129">
        <v>6</v>
      </c>
      <c r="F271" s="129">
        <v>6</v>
      </c>
      <c r="G271" s="129" t="s">
        <v>312</v>
      </c>
      <c r="H271" s="487">
        <v>102</v>
      </c>
      <c r="I271" s="488"/>
      <c r="J271" s="231">
        <v>49600000</v>
      </c>
      <c r="K271" s="231">
        <v>50000000</v>
      </c>
      <c r="L271" s="129"/>
      <c r="M271" s="129" t="s">
        <v>30</v>
      </c>
      <c r="N271" s="129"/>
      <c r="O271" s="129"/>
      <c r="P271" s="129" t="s">
        <v>30</v>
      </c>
      <c r="Q271" s="220">
        <v>41446</v>
      </c>
      <c r="R271" s="220">
        <v>41446</v>
      </c>
      <c r="S271" s="67" t="s">
        <v>435</v>
      </c>
      <c r="T271" s="121" t="s">
        <v>101</v>
      </c>
      <c r="U271" s="129">
        <v>3144421514</v>
      </c>
      <c r="V271" s="221" t="s">
        <v>94</v>
      </c>
      <c r="W271" s="85"/>
      <c r="X271" s="4"/>
    </row>
    <row r="272" spans="1:24" ht="141" customHeight="1">
      <c r="A272" s="85"/>
      <c r="B272" s="216" t="s">
        <v>449</v>
      </c>
      <c r="C272" s="217">
        <v>1</v>
      </c>
      <c r="D272" s="217" t="s">
        <v>311</v>
      </c>
      <c r="E272" s="216">
        <v>6</v>
      </c>
      <c r="F272" s="216">
        <v>6</v>
      </c>
      <c r="G272" s="217" t="s">
        <v>328</v>
      </c>
      <c r="H272" s="577">
        <v>14</v>
      </c>
      <c r="I272" s="578"/>
      <c r="J272" s="236" t="s">
        <v>423</v>
      </c>
      <c r="K272" s="227">
        <v>988730000</v>
      </c>
      <c r="L272" s="217"/>
      <c r="M272" s="217" t="s">
        <v>29</v>
      </c>
      <c r="N272" s="217"/>
      <c r="O272" s="217"/>
      <c r="P272" s="217" t="s">
        <v>29</v>
      </c>
      <c r="Q272" s="220">
        <v>41430</v>
      </c>
      <c r="R272" s="220">
        <v>41446</v>
      </c>
      <c r="S272" s="67" t="s">
        <v>435</v>
      </c>
      <c r="T272" s="121" t="s">
        <v>101</v>
      </c>
      <c r="U272" s="129">
        <v>3144421514</v>
      </c>
      <c r="V272" s="221" t="s">
        <v>94</v>
      </c>
      <c r="W272" s="85"/>
      <c r="X272" s="4"/>
    </row>
    <row r="273" spans="1:24" ht="75" customHeight="1">
      <c r="A273" s="85"/>
      <c r="B273" s="238" t="s">
        <v>424</v>
      </c>
      <c r="C273" s="217">
        <v>1</v>
      </c>
      <c r="D273" s="217" t="s">
        <v>311</v>
      </c>
      <c r="E273" s="216">
        <v>6</v>
      </c>
      <c r="F273" s="217">
        <v>2</v>
      </c>
      <c r="G273" s="217" t="s">
        <v>425</v>
      </c>
      <c r="H273" s="577">
        <v>102</v>
      </c>
      <c r="I273" s="578"/>
      <c r="J273" s="236">
        <v>190500000</v>
      </c>
      <c r="K273" s="239">
        <v>824730050</v>
      </c>
      <c r="L273" s="217"/>
      <c r="M273" s="217" t="s">
        <v>29</v>
      </c>
      <c r="N273" s="217"/>
      <c r="O273" s="217"/>
      <c r="P273" s="217" t="s">
        <v>29</v>
      </c>
      <c r="Q273" s="220">
        <v>41430</v>
      </c>
      <c r="R273" s="220">
        <v>41459</v>
      </c>
      <c r="S273" s="67" t="s">
        <v>435</v>
      </c>
      <c r="T273" s="121" t="s">
        <v>101</v>
      </c>
      <c r="U273" s="129">
        <v>3144421514</v>
      </c>
      <c r="V273" s="221" t="s">
        <v>94</v>
      </c>
      <c r="W273" s="85"/>
      <c r="X273" s="4"/>
    </row>
    <row r="274" spans="1:24" ht="86.25" customHeight="1">
      <c r="A274" s="85"/>
      <c r="B274" s="216" t="s">
        <v>426</v>
      </c>
      <c r="C274" s="217">
        <v>1</v>
      </c>
      <c r="D274" s="217" t="s">
        <v>311</v>
      </c>
      <c r="E274" s="216">
        <v>6</v>
      </c>
      <c r="F274" s="217">
        <v>2</v>
      </c>
      <c r="G274" s="217" t="s">
        <v>425</v>
      </c>
      <c r="H274" s="577">
        <v>102</v>
      </c>
      <c r="I274" s="578"/>
      <c r="J274" s="236">
        <v>8432000</v>
      </c>
      <c r="K274" s="239">
        <v>824730050</v>
      </c>
      <c r="L274" s="217"/>
      <c r="M274" s="217" t="s">
        <v>29</v>
      </c>
      <c r="N274" s="217"/>
      <c r="O274" s="217"/>
      <c r="P274" s="217" t="s">
        <v>29</v>
      </c>
      <c r="Q274" s="220">
        <v>41430</v>
      </c>
      <c r="R274" s="220">
        <v>41459</v>
      </c>
      <c r="S274" s="67" t="s">
        <v>435</v>
      </c>
      <c r="T274" s="121" t="s">
        <v>101</v>
      </c>
      <c r="U274" s="129">
        <v>3144421514</v>
      </c>
      <c r="V274" s="221" t="s">
        <v>94</v>
      </c>
      <c r="W274" s="85"/>
      <c r="X274" s="4"/>
    </row>
    <row r="275" spans="1:24" ht="90" customHeight="1">
      <c r="A275" s="85"/>
      <c r="B275" s="216" t="s">
        <v>427</v>
      </c>
      <c r="C275" s="217">
        <v>1</v>
      </c>
      <c r="D275" s="217" t="s">
        <v>311</v>
      </c>
      <c r="E275" s="216">
        <v>6</v>
      </c>
      <c r="F275" s="217"/>
      <c r="G275" s="217" t="s">
        <v>428</v>
      </c>
      <c r="H275" s="577">
        <v>14</v>
      </c>
      <c r="I275" s="578"/>
      <c r="J275" s="236">
        <v>68386143</v>
      </c>
      <c r="K275" s="227">
        <v>988730000</v>
      </c>
      <c r="L275" s="217"/>
      <c r="M275" s="217" t="s">
        <v>29</v>
      </c>
      <c r="N275" s="217"/>
      <c r="O275" s="217"/>
      <c r="P275" s="217" t="s">
        <v>29</v>
      </c>
      <c r="Q275" s="220">
        <v>41430</v>
      </c>
      <c r="R275" s="220">
        <v>41459</v>
      </c>
      <c r="S275" s="67" t="s">
        <v>435</v>
      </c>
      <c r="T275" s="121" t="s">
        <v>101</v>
      </c>
      <c r="U275" s="129">
        <v>3144421514</v>
      </c>
      <c r="V275" s="221" t="s">
        <v>94</v>
      </c>
      <c r="W275" s="85"/>
      <c r="X275" s="4"/>
    </row>
    <row r="276" spans="1:24" ht="154.5" customHeight="1">
      <c r="A276" s="85"/>
      <c r="B276" s="121" t="s">
        <v>429</v>
      </c>
      <c r="C276" s="217">
        <v>1</v>
      </c>
      <c r="D276" s="217" t="s">
        <v>311</v>
      </c>
      <c r="E276" s="129">
        <v>6</v>
      </c>
      <c r="F276" s="129">
        <v>6</v>
      </c>
      <c r="G276" s="129" t="s">
        <v>328</v>
      </c>
      <c r="H276" s="588" t="s">
        <v>333</v>
      </c>
      <c r="I276" s="589"/>
      <c r="J276" s="231">
        <v>30300000</v>
      </c>
      <c r="K276" s="231">
        <v>47935000</v>
      </c>
      <c r="L276" s="129"/>
      <c r="M276" s="129" t="s">
        <v>30</v>
      </c>
      <c r="N276" s="129"/>
      <c r="O276" s="129"/>
      <c r="P276" s="129" t="s">
        <v>30</v>
      </c>
      <c r="Q276" s="220">
        <v>41430</v>
      </c>
      <c r="R276" s="220">
        <v>41432</v>
      </c>
      <c r="S276" s="67" t="s">
        <v>435</v>
      </c>
      <c r="T276" s="121" t="s">
        <v>101</v>
      </c>
      <c r="U276" s="129">
        <v>3144421514</v>
      </c>
      <c r="V276" s="221" t="s">
        <v>94</v>
      </c>
      <c r="W276" s="85"/>
      <c r="X276" s="4"/>
    </row>
    <row r="277" spans="1:24" ht="189" customHeight="1">
      <c r="A277" s="85"/>
      <c r="B277" s="121" t="s">
        <v>430</v>
      </c>
      <c r="C277" s="217">
        <v>1</v>
      </c>
      <c r="D277" s="217" t="s">
        <v>311</v>
      </c>
      <c r="E277" s="129">
        <v>6</v>
      </c>
      <c r="F277" s="129">
        <v>6</v>
      </c>
      <c r="G277" s="129" t="s">
        <v>328</v>
      </c>
      <c r="H277" s="487">
        <v>29</v>
      </c>
      <c r="I277" s="488"/>
      <c r="J277" s="231">
        <v>30300000</v>
      </c>
      <c r="K277" s="231">
        <v>37000000</v>
      </c>
      <c r="L277" s="129"/>
      <c r="M277" s="129" t="s">
        <v>30</v>
      </c>
      <c r="N277" s="129"/>
      <c r="O277" s="129"/>
      <c r="P277" s="129" t="s">
        <v>30</v>
      </c>
      <c r="Q277" s="220">
        <v>41430</v>
      </c>
      <c r="R277" s="220">
        <v>41432</v>
      </c>
      <c r="S277" s="67" t="s">
        <v>435</v>
      </c>
      <c r="T277" s="121" t="s">
        <v>101</v>
      </c>
      <c r="U277" s="129">
        <v>3144421514</v>
      </c>
      <c r="V277" s="221" t="s">
        <v>94</v>
      </c>
      <c r="W277" s="85"/>
      <c r="X277" s="4"/>
    </row>
    <row r="278" spans="1:24" ht="228.75" customHeight="1">
      <c r="A278" s="85"/>
      <c r="B278" s="240" t="s">
        <v>546</v>
      </c>
      <c r="C278" s="129">
        <v>1</v>
      </c>
      <c r="D278" s="129" t="s">
        <v>245</v>
      </c>
      <c r="E278" s="129">
        <v>7</v>
      </c>
      <c r="F278" s="129" t="s">
        <v>547</v>
      </c>
      <c r="G278" s="129" t="s">
        <v>312</v>
      </c>
      <c r="H278" s="487">
        <v>46</v>
      </c>
      <c r="I278" s="488"/>
      <c r="J278" s="231">
        <v>9000000</v>
      </c>
      <c r="K278" s="231">
        <v>20160000</v>
      </c>
      <c r="L278" s="129"/>
      <c r="M278" s="129" t="s">
        <v>30</v>
      </c>
      <c r="N278" s="129"/>
      <c r="O278" s="129"/>
      <c r="P278" s="129" t="s">
        <v>30</v>
      </c>
      <c r="Q278" s="220">
        <v>41430</v>
      </c>
      <c r="R278" s="220">
        <v>41466</v>
      </c>
      <c r="S278" s="67" t="s">
        <v>435</v>
      </c>
      <c r="T278" s="121" t="s">
        <v>101</v>
      </c>
      <c r="U278" s="129">
        <v>3144421514</v>
      </c>
      <c r="V278" s="221" t="s">
        <v>94</v>
      </c>
      <c r="W278" s="85"/>
      <c r="X278" s="4"/>
    </row>
    <row r="279" spans="1:24" ht="79.5" customHeight="1">
      <c r="A279" s="85"/>
      <c r="B279" s="121" t="s">
        <v>431</v>
      </c>
      <c r="C279" s="129">
        <v>1</v>
      </c>
      <c r="D279" s="129" t="s">
        <v>245</v>
      </c>
      <c r="E279" s="129">
        <v>6</v>
      </c>
      <c r="F279" s="129">
        <v>2</v>
      </c>
      <c r="G279" s="129" t="s">
        <v>312</v>
      </c>
      <c r="H279" s="487">
        <v>14</v>
      </c>
      <c r="I279" s="488"/>
      <c r="J279" s="129" t="s">
        <v>432</v>
      </c>
      <c r="K279" s="129" t="s">
        <v>433</v>
      </c>
      <c r="L279" s="129"/>
      <c r="M279" s="129" t="s">
        <v>30</v>
      </c>
      <c r="N279" s="129"/>
      <c r="O279" s="129"/>
      <c r="P279" s="129" t="s">
        <v>30</v>
      </c>
      <c r="Q279" s="220">
        <v>41430</v>
      </c>
      <c r="R279" s="220">
        <v>41432</v>
      </c>
      <c r="S279" s="67" t="s">
        <v>435</v>
      </c>
      <c r="T279" s="121" t="s">
        <v>101</v>
      </c>
      <c r="U279" s="129">
        <v>3144421514</v>
      </c>
      <c r="V279" s="221" t="s">
        <v>94</v>
      </c>
      <c r="W279" s="85"/>
      <c r="X279" s="4"/>
    </row>
    <row r="280" spans="1:24" ht="133.5" customHeight="1">
      <c r="A280" s="85"/>
      <c r="B280" s="237" t="s">
        <v>630</v>
      </c>
      <c r="C280" s="129">
        <v>1</v>
      </c>
      <c r="D280" s="129" t="s">
        <v>368</v>
      </c>
      <c r="E280" s="129">
        <v>8</v>
      </c>
      <c r="F280" s="129">
        <v>15</v>
      </c>
      <c r="G280" s="129" t="s">
        <v>312</v>
      </c>
      <c r="H280" s="487" t="s">
        <v>319</v>
      </c>
      <c r="I280" s="488"/>
      <c r="J280" s="231">
        <v>16500000</v>
      </c>
      <c r="K280" s="231">
        <v>20000000</v>
      </c>
      <c r="L280" s="129"/>
      <c r="M280" s="129" t="s">
        <v>30</v>
      </c>
      <c r="N280" s="129"/>
      <c r="O280" s="129"/>
      <c r="P280" s="129" t="s">
        <v>30</v>
      </c>
      <c r="Q280" s="220">
        <v>41446</v>
      </c>
      <c r="R280" s="220">
        <v>41513</v>
      </c>
      <c r="S280" s="67" t="s">
        <v>435</v>
      </c>
      <c r="T280" s="121" t="s">
        <v>101</v>
      </c>
      <c r="U280" s="129">
        <v>3144421514</v>
      </c>
      <c r="V280" s="221" t="s">
        <v>94</v>
      </c>
      <c r="W280" s="85"/>
      <c r="X280" s="4"/>
    </row>
    <row r="281" spans="1:24" ht="139.5" customHeight="1">
      <c r="A281" s="129"/>
      <c r="B281" s="216" t="s">
        <v>524</v>
      </c>
      <c r="C281" s="129">
        <v>1</v>
      </c>
      <c r="D281" s="129" t="s">
        <v>245</v>
      </c>
      <c r="E281" s="129">
        <v>7</v>
      </c>
      <c r="F281" s="129" t="s">
        <v>124</v>
      </c>
      <c r="G281" s="129" t="s">
        <v>312</v>
      </c>
      <c r="H281" s="487">
        <v>102</v>
      </c>
      <c r="I281" s="488"/>
      <c r="J281" s="231">
        <v>16000000</v>
      </c>
      <c r="K281" s="231">
        <v>824000000</v>
      </c>
      <c r="L281" s="129"/>
      <c r="M281" s="129" t="s">
        <v>30</v>
      </c>
      <c r="N281" s="129"/>
      <c r="O281" s="129"/>
      <c r="P281" s="129" t="s">
        <v>30</v>
      </c>
      <c r="Q281" s="220">
        <v>41459</v>
      </c>
      <c r="R281" s="225"/>
      <c r="S281" s="67" t="s">
        <v>435</v>
      </c>
      <c r="T281" s="121" t="s">
        <v>101</v>
      </c>
      <c r="U281" s="129">
        <v>3144421514</v>
      </c>
      <c r="V281" s="221" t="s">
        <v>94</v>
      </c>
      <c r="W281" s="85"/>
      <c r="X281" s="4"/>
    </row>
    <row r="282" spans="1:24" ht="145.5" customHeight="1">
      <c r="A282" s="85"/>
      <c r="B282" s="216" t="s">
        <v>631</v>
      </c>
      <c r="C282" s="129">
        <v>1</v>
      </c>
      <c r="D282" s="129" t="s">
        <v>373</v>
      </c>
      <c r="E282" s="129">
        <v>8</v>
      </c>
      <c r="F282" s="129">
        <v>4</v>
      </c>
      <c r="G282" s="129" t="s">
        <v>312</v>
      </c>
      <c r="H282" s="487">
        <v>102</v>
      </c>
      <c r="I282" s="488"/>
      <c r="J282" s="231">
        <v>20200000</v>
      </c>
      <c r="K282" s="231">
        <v>824000000</v>
      </c>
      <c r="L282" s="129"/>
      <c r="M282" s="129" t="s">
        <v>30</v>
      </c>
      <c r="N282" s="129"/>
      <c r="O282" s="129"/>
      <c r="P282" s="129" t="s">
        <v>30</v>
      </c>
      <c r="Q282" s="220">
        <v>41459</v>
      </c>
      <c r="R282" s="225">
        <v>41513</v>
      </c>
      <c r="S282" s="67" t="s">
        <v>435</v>
      </c>
      <c r="T282" s="121" t="s">
        <v>101</v>
      </c>
      <c r="U282" s="129">
        <v>3144421514</v>
      </c>
      <c r="V282" s="221" t="s">
        <v>94</v>
      </c>
      <c r="W282" s="85"/>
      <c r="X282" s="4"/>
    </row>
    <row r="283" spans="1:24" ht="169.5" customHeight="1">
      <c r="A283" s="85"/>
      <c r="B283" s="216" t="s">
        <v>581</v>
      </c>
      <c r="C283" s="129">
        <v>1</v>
      </c>
      <c r="D283" s="129" t="s">
        <v>245</v>
      </c>
      <c r="E283" s="129">
        <v>8</v>
      </c>
      <c r="F283" s="129" t="s">
        <v>550</v>
      </c>
      <c r="G283" s="129" t="s">
        <v>328</v>
      </c>
      <c r="H283" s="487" t="s">
        <v>551</v>
      </c>
      <c r="I283" s="488"/>
      <c r="J283" s="231">
        <v>12000000</v>
      </c>
      <c r="K283" s="231">
        <v>21160000</v>
      </c>
      <c r="L283" s="129"/>
      <c r="M283" s="129" t="s">
        <v>30</v>
      </c>
      <c r="N283" s="129"/>
      <c r="O283" s="129"/>
      <c r="P283" s="129" t="s">
        <v>30</v>
      </c>
      <c r="Q283" s="220">
        <v>41466</v>
      </c>
      <c r="R283" s="225"/>
      <c r="S283" s="67" t="s">
        <v>435</v>
      </c>
      <c r="T283" s="121" t="s">
        <v>101</v>
      </c>
      <c r="U283" s="129">
        <v>3144421514</v>
      </c>
      <c r="V283" s="221" t="s">
        <v>94</v>
      </c>
      <c r="W283" s="85"/>
      <c r="X283" s="4"/>
    </row>
    <row r="284" spans="1:24" ht="98.25" customHeight="1">
      <c r="A284" s="85"/>
      <c r="B284" s="216" t="s">
        <v>552</v>
      </c>
      <c r="C284" s="129">
        <v>1</v>
      </c>
      <c r="D284" s="129" t="s">
        <v>245</v>
      </c>
      <c r="E284" s="129">
        <v>7</v>
      </c>
      <c r="F284" s="129" t="s">
        <v>67</v>
      </c>
      <c r="G284" s="129" t="s">
        <v>328</v>
      </c>
      <c r="H284" s="487">
        <v>86</v>
      </c>
      <c r="I284" s="488"/>
      <c r="J284" s="231">
        <v>30000000</v>
      </c>
      <c r="K284" s="231">
        <v>30000000</v>
      </c>
      <c r="L284" s="129"/>
      <c r="M284" s="129" t="s">
        <v>30</v>
      </c>
      <c r="N284" s="129"/>
      <c r="O284" s="129"/>
      <c r="P284" s="129" t="s">
        <v>30</v>
      </c>
      <c r="Q284" s="220">
        <v>41466</v>
      </c>
      <c r="R284" s="225"/>
      <c r="S284" s="67" t="s">
        <v>435</v>
      </c>
      <c r="T284" s="121" t="s">
        <v>101</v>
      </c>
      <c r="U284" s="129">
        <v>3144421514</v>
      </c>
      <c r="V284" s="221" t="s">
        <v>94</v>
      </c>
      <c r="W284" s="85"/>
      <c r="X284" s="4"/>
    </row>
    <row r="285" spans="1:24" ht="121.5" customHeight="1">
      <c r="A285" s="85"/>
      <c r="B285" s="216" t="s">
        <v>553</v>
      </c>
      <c r="C285" s="129">
        <v>1</v>
      </c>
      <c r="D285" s="129" t="s">
        <v>373</v>
      </c>
      <c r="E285" s="129">
        <v>7</v>
      </c>
      <c r="F285" s="129">
        <v>4</v>
      </c>
      <c r="G285" s="143" t="s">
        <v>39</v>
      </c>
      <c r="H285" s="487">
        <v>87</v>
      </c>
      <c r="I285" s="488"/>
      <c r="J285" s="231">
        <v>10000000</v>
      </c>
      <c r="K285" s="231">
        <v>30000000</v>
      </c>
      <c r="L285" s="129"/>
      <c r="M285" s="129" t="s">
        <v>30</v>
      </c>
      <c r="N285" s="129"/>
      <c r="O285" s="129"/>
      <c r="P285" s="129" t="s">
        <v>30</v>
      </c>
      <c r="Q285" s="220">
        <v>41471</v>
      </c>
      <c r="R285" s="225"/>
      <c r="S285" s="67" t="s">
        <v>435</v>
      </c>
      <c r="T285" s="121" t="s">
        <v>101</v>
      </c>
      <c r="U285" s="129">
        <v>3144421514</v>
      </c>
      <c r="V285" s="221" t="s">
        <v>94</v>
      </c>
      <c r="W285" s="85"/>
      <c r="X285" s="4"/>
    </row>
    <row r="286" spans="1:24" ht="115.5" customHeight="1">
      <c r="A286" s="85"/>
      <c r="B286" s="216" t="s">
        <v>554</v>
      </c>
      <c r="C286" s="129">
        <v>1</v>
      </c>
      <c r="D286" s="129" t="s">
        <v>373</v>
      </c>
      <c r="E286" s="129">
        <v>8</v>
      </c>
      <c r="F286" s="129">
        <v>1</v>
      </c>
      <c r="G286" s="143" t="s">
        <v>39</v>
      </c>
      <c r="H286" s="487">
        <v>88</v>
      </c>
      <c r="I286" s="488"/>
      <c r="J286" s="231">
        <v>16500000</v>
      </c>
      <c r="K286" s="231">
        <v>30000000</v>
      </c>
      <c r="L286" s="129"/>
      <c r="M286" s="129" t="s">
        <v>30</v>
      </c>
      <c r="N286" s="129"/>
      <c r="O286" s="129"/>
      <c r="P286" s="129" t="s">
        <v>30</v>
      </c>
      <c r="Q286" s="220">
        <v>41471</v>
      </c>
      <c r="R286" s="225"/>
      <c r="S286" s="67" t="s">
        <v>435</v>
      </c>
      <c r="T286" s="121" t="s">
        <v>101</v>
      </c>
      <c r="U286" s="129">
        <v>3144421514</v>
      </c>
      <c r="V286" s="221" t="s">
        <v>94</v>
      </c>
      <c r="W286" s="85"/>
      <c r="X286" s="4"/>
    </row>
    <row r="287" spans="1:24" ht="122.25" customHeight="1">
      <c r="A287" s="85"/>
      <c r="B287" s="216" t="s">
        <v>555</v>
      </c>
      <c r="C287" s="129">
        <v>1</v>
      </c>
      <c r="D287" s="129" t="s">
        <v>373</v>
      </c>
      <c r="E287" s="129">
        <v>8</v>
      </c>
      <c r="F287" s="129">
        <v>1</v>
      </c>
      <c r="G287" s="143" t="s">
        <v>39</v>
      </c>
      <c r="H287" s="487">
        <v>29</v>
      </c>
      <c r="I287" s="488"/>
      <c r="J287" s="231">
        <v>10000000</v>
      </c>
      <c r="K287" s="231">
        <v>35000000</v>
      </c>
      <c r="L287" s="129"/>
      <c r="M287" s="129" t="s">
        <v>30</v>
      </c>
      <c r="N287" s="129"/>
      <c r="O287" s="129"/>
      <c r="P287" s="129" t="s">
        <v>30</v>
      </c>
      <c r="Q287" s="220">
        <v>41471</v>
      </c>
      <c r="R287" s="225"/>
      <c r="S287" s="67" t="s">
        <v>435</v>
      </c>
      <c r="T287" s="121" t="s">
        <v>101</v>
      </c>
      <c r="U287" s="129">
        <v>3144421514</v>
      </c>
      <c r="V287" s="221" t="s">
        <v>94</v>
      </c>
      <c r="W287" s="85"/>
      <c r="X287" s="4"/>
    </row>
    <row r="288" spans="1:24" ht="171.75" customHeight="1">
      <c r="A288" s="85"/>
      <c r="B288" s="216" t="s">
        <v>556</v>
      </c>
      <c r="C288" s="129">
        <v>1</v>
      </c>
      <c r="D288" s="129" t="s">
        <v>373</v>
      </c>
      <c r="E288" s="129">
        <v>8</v>
      </c>
      <c r="F288" s="129">
        <v>1</v>
      </c>
      <c r="G288" s="143" t="s">
        <v>39</v>
      </c>
      <c r="H288" s="487">
        <v>30</v>
      </c>
      <c r="I288" s="488"/>
      <c r="J288" s="231">
        <v>10000000</v>
      </c>
      <c r="K288" s="231">
        <v>35000000</v>
      </c>
      <c r="L288" s="129"/>
      <c r="M288" s="129" t="s">
        <v>30</v>
      </c>
      <c r="N288" s="129"/>
      <c r="O288" s="129"/>
      <c r="P288" s="129" t="s">
        <v>30</v>
      </c>
      <c r="Q288" s="220">
        <v>41471</v>
      </c>
      <c r="R288" s="225"/>
      <c r="S288" s="67" t="s">
        <v>435</v>
      </c>
      <c r="T288" s="121" t="s">
        <v>101</v>
      </c>
      <c r="U288" s="129">
        <v>3144421514</v>
      </c>
      <c r="V288" s="221" t="s">
        <v>94</v>
      </c>
      <c r="W288" s="85"/>
      <c r="X288" s="4"/>
    </row>
    <row r="289" spans="1:24" ht="78.75" customHeight="1">
      <c r="A289" s="129"/>
      <c r="B289" s="241" t="s">
        <v>594</v>
      </c>
      <c r="C289" s="242">
        <v>1</v>
      </c>
      <c r="D289" s="242" t="s">
        <v>245</v>
      </c>
      <c r="E289" s="242">
        <v>8</v>
      </c>
      <c r="F289" s="242" t="s">
        <v>210</v>
      </c>
      <c r="G289" s="242" t="s">
        <v>328</v>
      </c>
      <c r="H289" s="579">
        <v>14</v>
      </c>
      <c r="I289" s="580"/>
      <c r="J289" s="243">
        <v>7133628</v>
      </c>
      <c r="K289" s="244">
        <v>988730000</v>
      </c>
      <c r="L289" s="242"/>
      <c r="M289" s="242" t="s">
        <v>30</v>
      </c>
      <c r="N289" s="242"/>
      <c r="O289" s="242"/>
      <c r="P289" s="242" t="s">
        <v>30</v>
      </c>
      <c r="Q289" s="245">
        <v>41494</v>
      </c>
      <c r="R289" s="225"/>
      <c r="S289" s="121" t="s">
        <v>435</v>
      </c>
      <c r="T289" s="121" t="s">
        <v>101</v>
      </c>
      <c r="U289" s="129">
        <v>3144421514</v>
      </c>
      <c r="V289" s="221" t="s">
        <v>94</v>
      </c>
      <c r="W289" s="85"/>
      <c r="X289" s="17"/>
    </row>
    <row r="290" spans="1:24" ht="78.75" customHeight="1">
      <c r="A290" s="129"/>
      <c r="B290" s="241" t="s">
        <v>595</v>
      </c>
      <c r="C290" s="242">
        <v>1</v>
      </c>
      <c r="D290" s="242" t="s">
        <v>245</v>
      </c>
      <c r="E290" s="242">
        <v>8</v>
      </c>
      <c r="F290" s="242" t="s">
        <v>199</v>
      </c>
      <c r="G290" s="242" t="s">
        <v>328</v>
      </c>
      <c r="H290" s="579">
        <v>14</v>
      </c>
      <c r="I290" s="580"/>
      <c r="J290" s="243">
        <v>112600000</v>
      </c>
      <c r="K290" s="243">
        <v>875000000</v>
      </c>
      <c r="L290" s="242"/>
      <c r="M290" s="242" t="s">
        <v>30</v>
      </c>
      <c r="N290" s="242"/>
      <c r="O290" s="242"/>
      <c r="P290" s="242" t="s">
        <v>30</v>
      </c>
      <c r="Q290" s="245">
        <v>41494</v>
      </c>
      <c r="R290" s="225"/>
      <c r="S290" s="121" t="s">
        <v>435</v>
      </c>
      <c r="T290" s="121" t="s">
        <v>101</v>
      </c>
      <c r="U290" s="129">
        <v>3144421514</v>
      </c>
      <c r="V290" s="221" t="s">
        <v>94</v>
      </c>
      <c r="W290" s="85"/>
      <c r="X290" s="17"/>
    </row>
    <row r="291" spans="1:24" ht="78.75" customHeight="1">
      <c r="A291" s="129"/>
      <c r="B291" s="241" t="s">
        <v>596</v>
      </c>
      <c r="C291" s="242">
        <v>1</v>
      </c>
      <c r="D291" s="242" t="s">
        <v>245</v>
      </c>
      <c r="E291" s="242">
        <v>8</v>
      </c>
      <c r="F291" s="242" t="s">
        <v>124</v>
      </c>
      <c r="G291" s="242" t="s">
        <v>328</v>
      </c>
      <c r="H291" s="579">
        <v>29</v>
      </c>
      <c r="I291" s="580"/>
      <c r="J291" s="243">
        <v>26127500</v>
      </c>
      <c r="K291" s="243">
        <v>100000000</v>
      </c>
      <c r="L291" s="242"/>
      <c r="M291" s="242" t="s">
        <v>30</v>
      </c>
      <c r="N291" s="242"/>
      <c r="O291" s="242"/>
      <c r="P291" s="242" t="s">
        <v>30</v>
      </c>
      <c r="Q291" s="245">
        <v>41494</v>
      </c>
      <c r="R291" s="225"/>
      <c r="S291" s="121" t="s">
        <v>435</v>
      </c>
      <c r="T291" s="121" t="s">
        <v>101</v>
      </c>
      <c r="U291" s="129">
        <v>3144421514</v>
      </c>
      <c r="V291" s="221" t="s">
        <v>94</v>
      </c>
      <c r="W291" s="85"/>
      <c r="X291" s="17"/>
    </row>
    <row r="292" spans="1:24" ht="131.25" customHeight="1">
      <c r="A292" s="129"/>
      <c r="B292" s="241" t="s">
        <v>597</v>
      </c>
      <c r="C292" s="242">
        <v>1</v>
      </c>
      <c r="D292" s="242" t="s">
        <v>245</v>
      </c>
      <c r="E292" s="242">
        <v>8</v>
      </c>
      <c r="F292" s="242" t="s">
        <v>272</v>
      </c>
      <c r="G292" s="242" t="s">
        <v>328</v>
      </c>
      <c r="H292" s="579">
        <v>29</v>
      </c>
      <c r="I292" s="580"/>
      <c r="J292" s="243">
        <v>26127500</v>
      </c>
      <c r="K292" s="243">
        <v>100000000</v>
      </c>
      <c r="L292" s="242"/>
      <c r="M292" s="242" t="s">
        <v>30</v>
      </c>
      <c r="N292" s="242"/>
      <c r="O292" s="242"/>
      <c r="P292" s="242" t="s">
        <v>30</v>
      </c>
      <c r="Q292" s="245">
        <v>41494</v>
      </c>
      <c r="R292" s="225"/>
      <c r="S292" s="121" t="s">
        <v>435</v>
      </c>
      <c r="T292" s="121" t="s">
        <v>101</v>
      </c>
      <c r="U292" s="129">
        <v>3144421514</v>
      </c>
      <c r="V292" s="221" t="s">
        <v>94</v>
      </c>
      <c r="W292" s="85"/>
      <c r="X292" s="17"/>
    </row>
    <row r="293" spans="1:24" ht="141" customHeight="1">
      <c r="A293" s="129"/>
      <c r="B293" s="241" t="s">
        <v>598</v>
      </c>
      <c r="C293" s="242">
        <v>1</v>
      </c>
      <c r="D293" s="242" t="s">
        <v>245</v>
      </c>
      <c r="E293" s="242">
        <v>8</v>
      </c>
      <c r="F293" s="242" t="s">
        <v>272</v>
      </c>
      <c r="G293" s="242" t="s">
        <v>328</v>
      </c>
      <c r="H293" s="579">
        <v>86</v>
      </c>
      <c r="I293" s="580"/>
      <c r="J293" s="243">
        <v>26127500</v>
      </c>
      <c r="K293" s="243">
        <v>100000000</v>
      </c>
      <c r="L293" s="242"/>
      <c r="M293" s="242" t="s">
        <v>30</v>
      </c>
      <c r="N293" s="242"/>
      <c r="O293" s="242"/>
      <c r="P293" s="242" t="s">
        <v>30</v>
      </c>
      <c r="Q293" s="245">
        <v>41494</v>
      </c>
      <c r="R293" s="225"/>
      <c r="S293" s="121" t="s">
        <v>435</v>
      </c>
      <c r="T293" s="121" t="s">
        <v>101</v>
      </c>
      <c r="U293" s="129">
        <v>3144421514</v>
      </c>
      <c r="V293" s="221" t="s">
        <v>94</v>
      </c>
      <c r="W293" s="85"/>
      <c r="X293" s="17"/>
    </row>
    <row r="294" spans="1:24" ht="78.75" customHeight="1">
      <c r="A294" s="129"/>
      <c r="B294" s="241" t="s">
        <v>599</v>
      </c>
      <c r="C294" s="242">
        <v>1</v>
      </c>
      <c r="D294" s="242" t="s">
        <v>245</v>
      </c>
      <c r="E294" s="242">
        <v>8</v>
      </c>
      <c r="F294" s="242" t="s">
        <v>272</v>
      </c>
      <c r="G294" s="242" t="s">
        <v>328</v>
      </c>
      <c r="H294" s="579">
        <v>29</v>
      </c>
      <c r="I294" s="580"/>
      <c r="J294" s="243">
        <v>15000000</v>
      </c>
      <c r="K294" s="243">
        <v>15000000</v>
      </c>
      <c r="L294" s="242"/>
      <c r="M294" s="242" t="s">
        <v>30</v>
      </c>
      <c r="N294" s="242"/>
      <c r="O294" s="242"/>
      <c r="P294" s="242" t="s">
        <v>30</v>
      </c>
      <c r="Q294" s="245">
        <v>41494</v>
      </c>
      <c r="R294" s="225"/>
      <c r="S294" s="121" t="s">
        <v>435</v>
      </c>
      <c r="T294" s="121" t="s">
        <v>101</v>
      </c>
      <c r="U294" s="129">
        <v>3144421514</v>
      </c>
      <c r="V294" s="221" t="s">
        <v>94</v>
      </c>
      <c r="W294" s="85"/>
      <c r="X294" s="17"/>
    </row>
    <row r="295" spans="1:24" ht="285.75" customHeight="1">
      <c r="A295" s="129"/>
      <c r="B295" s="241" t="s">
        <v>600</v>
      </c>
      <c r="C295" s="242">
        <v>1</v>
      </c>
      <c r="D295" s="242" t="s">
        <v>245</v>
      </c>
      <c r="E295" s="242">
        <v>8</v>
      </c>
      <c r="F295" s="242" t="s">
        <v>210</v>
      </c>
      <c r="G295" s="242" t="s">
        <v>328</v>
      </c>
      <c r="H295" s="579">
        <v>29</v>
      </c>
      <c r="I295" s="580"/>
      <c r="J295" s="243">
        <v>20200000</v>
      </c>
      <c r="K295" s="243">
        <v>100000000</v>
      </c>
      <c r="L295" s="242"/>
      <c r="M295" s="242" t="s">
        <v>30</v>
      </c>
      <c r="N295" s="242"/>
      <c r="O295" s="242"/>
      <c r="P295" s="242" t="s">
        <v>30</v>
      </c>
      <c r="Q295" s="245">
        <v>41494</v>
      </c>
      <c r="R295" s="225"/>
      <c r="S295" s="121" t="s">
        <v>435</v>
      </c>
      <c r="T295" s="121" t="s">
        <v>101</v>
      </c>
      <c r="U295" s="129">
        <v>3144421514</v>
      </c>
      <c r="V295" s="221" t="s">
        <v>94</v>
      </c>
      <c r="W295" s="85"/>
      <c r="X295" s="17"/>
    </row>
    <row r="296" spans="1:24" ht="219" customHeight="1">
      <c r="A296" s="129"/>
      <c r="B296" s="241" t="s">
        <v>601</v>
      </c>
      <c r="C296" s="242">
        <v>1</v>
      </c>
      <c r="D296" s="242" t="s">
        <v>245</v>
      </c>
      <c r="E296" s="242">
        <v>8</v>
      </c>
      <c r="F296" s="242" t="s">
        <v>210</v>
      </c>
      <c r="G296" s="242" t="s">
        <v>328</v>
      </c>
      <c r="H296" s="579">
        <v>29</v>
      </c>
      <c r="I296" s="580"/>
      <c r="J296" s="243">
        <v>20200000</v>
      </c>
      <c r="K296" s="243">
        <v>100000000</v>
      </c>
      <c r="L296" s="242"/>
      <c r="M296" s="242" t="s">
        <v>30</v>
      </c>
      <c r="N296" s="242"/>
      <c r="O296" s="242"/>
      <c r="P296" s="242" t="s">
        <v>30</v>
      </c>
      <c r="Q296" s="245">
        <v>41494</v>
      </c>
      <c r="R296" s="225"/>
      <c r="S296" s="121" t="s">
        <v>435</v>
      </c>
      <c r="T296" s="121" t="s">
        <v>101</v>
      </c>
      <c r="U296" s="129">
        <v>3144421514</v>
      </c>
      <c r="V296" s="221" t="s">
        <v>94</v>
      </c>
      <c r="W296" s="85"/>
      <c r="X296" s="17"/>
    </row>
    <row r="297" spans="1:24" ht="78.75" customHeight="1">
      <c r="A297" s="129"/>
      <c r="B297" s="241" t="s">
        <v>602</v>
      </c>
      <c r="C297" s="242">
        <v>1</v>
      </c>
      <c r="D297" s="242" t="s">
        <v>245</v>
      </c>
      <c r="E297" s="242">
        <v>8</v>
      </c>
      <c r="F297" s="242" t="s">
        <v>210</v>
      </c>
      <c r="G297" s="242" t="s">
        <v>328</v>
      </c>
      <c r="H297" s="579">
        <v>29</v>
      </c>
      <c r="I297" s="580"/>
      <c r="J297" s="243">
        <v>20200000</v>
      </c>
      <c r="K297" s="243">
        <v>100000000</v>
      </c>
      <c r="L297" s="242"/>
      <c r="M297" s="242" t="s">
        <v>30</v>
      </c>
      <c r="N297" s="242"/>
      <c r="O297" s="242"/>
      <c r="P297" s="242" t="s">
        <v>30</v>
      </c>
      <c r="Q297" s="245">
        <v>41494</v>
      </c>
      <c r="R297" s="225"/>
      <c r="S297" s="121" t="s">
        <v>435</v>
      </c>
      <c r="T297" s="121" t="s">
        <v>101</v>
      </c>
      <c r="U297" s="129">
        <v>3144421514</v>
      </c>
      <c r="V297" s="221" t="s">
        <v>94</v>
      </c>
      <c r="W297" s="85"/>
      <c r="X297" s="17"/>
    </row>
    <row r="298" spans="1:24" ht="78.75" customHeight="1">
      <c r="A298" s="129"/>
      <c r="B298" s="241" t="s">
        <v>603</v>
      </c>
      <c r="C298" s="242">
        <v>1</v>
      </c>
      <c r="D298" s="242" t="s">
        <v>245</v>
      </c>
      <c r="E298" s="242">
        <v>8</v>
      </c>
      <c r="F298" s="242" t="s">
        <v>210</v>
      </c>
      <c r="G298" s="242" t="s">
        <v>328</v>
      </c>
      <c r="H298" s="579">
        <v>29</v>
      </c>
      <c r="I298" s="580"/>
      <c r="J298" s="243">
        <v>20200000</v>
      </c>
      <c r="K298" s="243">
        <v>100000000</v>
      </c>
      <c r="L298" s="242"/>
      <c r="M298" s="242" t="s">
        <v>30</v>
      </c>
      <c r="N298" s="242"/>
      <c r="O298" s="242"/>
      <c r="P298" s="242" t="s">
        <v>30</v>
      </c>
      <c r="Q298" s="245">
        <v>41494</v>
      </c>
      <c r="R298" s="225"/>
      <c r="S298" s="121" t="s">
        <v>435</v>
      </c>
      <c r="T298" s="121" t="s">
        <v>101</v>
      </c>
      <c r="U298" s="129">
        <v>3144421514</v>
      </c>
      <c r="V298" s="221" t="s">
        <v>94</v>
      </c>
      <c r="W298" s="85"/>
      <c r="X298" s="17"/>
    </row>
    <row r="299" spans="1:24" ht="170.25" customHeight="1">
      <c r="A299" s="129"/>
      <c r="B299" s="121" t="s">
        <v>764</v>
      </c>
      <c r="C299" s="129">
        <v>1</v>
      </c>
      <c r="D299" s="129" t="s">
        <v>245</v>
      </c>
      <c r="E299" s="129">
        <v>10</v>
      </c>
      <c r="F299" s="129"/>
      <c r="G299" s="129" t="s">
        <v>312</v>
      </c>
      <c r="H299" s="586">
        <v>102</v>
      </c>
      <c r="I299" s="587"/>
      <c r="J299" s="229" t="s">
        <v>765</v>
      </c>
      <c r="K299" s="229">
        <v>635771000</v>
      </c>
      <c r="L299" s="129"/>
      <c r="M299" s="129" t="s">
        <v>30</v>
      </c>
      <c r="N299" s="129"/>
      <c r="O299" s="129"/>
      <c r="P299" s="129" t="s">
        <v>30</v>
      </c>
      <c r="Q299" s="246">
        <v>41534</v>
      </c>
      <c r="R299" s="225">
        <v>41550</v>
      </c>
      <c r="S299" s="121" t="s">
        <v>435</v>
      </c>
      <c r="T299" s="121" t="s">
        <v>101</v>
      </c>
      <c r="U299" s="129">
        <v>3144421514</v>
      </c>
      <c r="V299" s="221" t="s">
        <v>94</v>
      </c>
      <c r="W299" s="85"/>
      <c r="X299" s="17"/>
    </row>
    <row r="300" spans="1:24" ht="111" customHeight="1">
      <c r="A300" s="129"/>
      <c r="B300" s="247" t="s">
        <v>755</v>
      </c>
      <c r="C300" s="133">
        <v>1</v>
      </c>
      <c r="D300" s="133" t="s">
        <v>245</v>
      </c>
      <c r="E300" s="133">
        <v>10</v>
      </c>
      <c r="F300" s="133">
        <v>1</v>
      </c>
      <c r="G300" s="133" t="s">
        <v>312</v>
      </c>
      <c r="H300" s="586">
        <v>1</v>
      </c>
      <c r="I300" s="587"/>
      <c r="J300" s="133">
        <v>206095800</v>
      </c>
      <c r="K300" s="248">
        <v>635771000</v>
      </c>
      <c r="L300" s="133"/>
      <c r="M300" s="133" t="s">
        <v>30</v>
      </c>
      <c r="N300" s="133"/>
      <c r="O300" s="133"/>
      <c r="P300" s="133" t="s">
        <v>30</v>
      </c>
      <c r="Q300" s="249">
        <v>41343</v>
      </c>
      <c r="R300" s="249"/>
      <c r="S300" s="121" t="s">
        <v>435</v>
      </c>
      <c r="T300" s="121" t="s">
        <v>101</v>
      </c>
      <c r="U300" s="129">
        <v>3144421514</v>
      </c>
      <c r="V300" s="221" t="s">
        <v>94</v>
      </c>
      <c r="W300" s="85"/>
      <c r="X300" s="17"/>
    </row>
    <row r="301" spans="1:24" ht="81" customHeight="1">
      <c r="A301" s="129"/>
      <c r="B301" s="247" t="s">
        <v>756</v>
      </c>
      <c r="C301" s="133">
        <v>1</v>
      </c>
      <c r="D301" s="133" t="s">
        <v>245</v>
      </c>
      <c r="E301" s="133">
        <v>10</v>
      </c>
      <c r="F301" s="133"/>
      <c r="G301" s="133" t="s">
        <v>312</v>
      </c>
      <c r="H301" s="586">
        <v>1</v>
      </c>
      <c r="I301" s="587"/>
      <c r="J301" s="248">
        <v>20000000</v>
      </c>
      <c r="K301" s="248" t="s">
        <v>763</v>
      </c>
      <c r="L301" s="133"/>
      <c r="M301" s="133" t="s">
        <v>30</v>
      </c>
      <c r="N301" s="133"/>
      <c r="O301" s="133"/>
      <c r="P301" s="133" t="s">
        <v>30</v>
      </c>
      <c r="Q301" s="249">
        <v>41343</v>
      </c>
      <c r="R301" s="133"/>
      <c r="S301" s="121" t="s">
        <v>435</v>
      </c>
      <c r="T301" s="121" t="s">
        <v>101</v>
      </c>
      <c r="U301" s="129">
        <v>3144421514</v>
      </c>
      <c r="V301" s="221" t="s">
        <v>94</v>
      </c>
      <c r="W301" s="85"/>
      <c r="X301" s="17"/>
    </row>
    <row r="302" spans="1:24" ht="76.5" customHeight="1">
      <c r="A302" s="129"/>
      <c r="B302" s="247" t="s">
        <v>757</v>
      </c>
      <c r="C302" s="133">
        <v>1</v>
      </c>
      <c r="D302" s="133" t="s">
        <v>245</v>
      </c>
      <c r="E302" s="133">
        <v>10</v>
      </c>
      <c r="F302" s="133">
        <v>1</v>
      </c>
      <c r="G302" s="133" t="s">
        <v>312</v>
      </c>
      <c r="H302" s="586">
        <v>1</v>
      </c>
      <c r="I302" s="587"/>
      <c r="J302" s="248">
        <v>20000000</v>
      </c>
      <c r="K302" s="248">
        <v>60000000</v>
      </c>
      <c r="L302" s="133"/>
      <c r="M302" s="133" t="s">
        <v>30</v>
      </c>
      <c r="N302" s="133"/>
      <c r="O302" s="133"/>
      <c r="P302" s="133" t="s">
        <v>30</v>
      </c>
      <c r="Q302" s="249">
        <v>41343</v>
      </c>
      <c r="R302" s="133"/>
      <c r="S302" s="121" t="s">
        <v>435</v>
      </c>
      <c r="T302" s="121" t="s">
        <v>101</v>
      </c>
      <c r="U302" s="129">
        <v>3144421514</v>
      </c>
      <c r="V302" s="221" t="s">
        <v>94</v>
      </c>
      <c r="W302" s="85"/>
      <c r="X302" s="17"/>
    </row>
    <row r="303" spans="1:24" ht="66.75" customHeight="1">
      <c r="A303" s="129"/>
      <c r="B303" s="247" t="s">
        <v>758</v>
      </c>
      <c r="C303" s="133">
        <v>1</v>
      </c>
      <c r="D303" s="133" t="s">
        <v>245</v>
      </c>
      <c r="E303" s="133">
        <v>10</v>
      </c>
      <c r="F303" s="133">
        <v>1</v>
      </c>
      <c r="G303" s="133"/>
      <c r="H303" s="586">
        <v>1</v>
      </c>
      <c r="I303" s="587"/>
      <c r="J303" s="248">
        <v>20000000</v>
      </c>
      <c r="K303" s="248">
        <v>60000000</v>
      </c>
      <c r="L303" s="133"/>
      <c r="M303" s="133" t="s">
        <v>30</v>
      </c>
      <c r="N303" s="133"/>
      <c r="O303" s="133"/>
      <c r="P303" s="133" t="s">
        <v>30</v>
      </c>
      <c r="Q303" s="249">
        <v>41343</v>
      </c>
      <c r="R303" s="133"/>
      <c r="S303" s="121" t="s">
        <v>435</v>
      </c>
      <c r="T303" s="121" t="s">
        <v>101</v>
      </c>
      <c r="U303" s="129">
        <v>3144421514</v>
      </c>
      <c r="V303" s="221" t="s">
        <v>94</v>
      </c>
      <c r="W303" s="85"/>
      <c r="X303" s="17"/>
    </row>
    <row r="304" spans="1:24" ht="75" customHeight="1">
      <c r="A304" s="129"/>
      <c r="B304" s="247" t="s">
        <v>759</v>
      </c>
      <c r="C304" s="133">
        <v>1</v>
      </c>
      <c r="D304" s="133" t="s">
        <v>245</v>
      </c>
      <c r="E304" s="133">
        <v>10</v>
      </c>
      <c r="F304" s="133">
        <v>1</v>
      </c>
      <c r="G304" s="133"/>
      <c r="H304" s="586">
        <v>1</v>
      </c>
      <c r="I304" s="587"/>
      <c r="J304" s="248">
        <v>20000000</v>
      </c>
      <c r="K304" s="248">
        <v>60000000</v>
      </c>
      <c r="L304" s="133"/>
      <c r="M304" s="133" t="s">
        <v>30</v>
      </c>
      <c r="N304" s="133"/>
      <c r="O304" s="133"/>
      <c r="P304" s="133" t="s">
        <v>30</v>
      </c>
      <c r="Q304" s="249">
        <v>41343</v>
      </c>
      <c r="R304" s="133"/>
      <c r="S304" s="121" t="s">
        <v>435</v>
      </c>
      <c r="T304" s="121" t="s">
        <v>101</v>
      </c>
      <c r="U304" s="129">
        <v>3144421514</v>
      </c>
      <c r="V304" s="221" t="s">
        <v>94</v>
      </c>
      <c r="W304" s="85"/>
      <c r="X304" s="17"/>
    </row>
    <row r="305" spans="1:24" ht="75" customHeight="1">
      <c r="A305" s="129"/>
      <c r="B305" s="247" t="s">
        <v>760</v>
      </c>
      <c r="C305" s="133">
        <v>1</v>
      </c>
      <c r="D305" s="133" t="s">
        <v>245</v>
      </c>
      <c r="E305" s="133">
        <v>10</v>
      </c>
      <c r="F305" s="133">
        <v>3</v>
      </c>
      <c r="G305" s="133" t="s">
        <v>312</v>
      </c>
      <c r="H305" s="586">
        <v>3</v>
      </c>
      <c r="I305" s="587"/>
      <c r="J305" s="248">
        <v>50400000</v>
      </c>
      <c r="K305" s="248">
        <v>182130048</v>
      </c>
      <c r="L305" s="133"/>
      <c r="M305" s="133" t="s">
        <v>30</v>
      </c>
      <c r="N305" s="133"/>
      <c r="O305" s="133"/>
      <c r="P305" s="133" t="s">
        <v>30</v>
      </c>
      <c r="Q305" s="249">
        <v>41343</v>
      </c>
      <c r="R305" s="133"/>
      <c r="S305" s="121" t="s">
        <v>435</v>
      </c>
      <c r="T305" s="121" t="s">
        <v>101</v>
      </c>
      <c r="U305" s="129">
        <v>3144421514</v>
      </c>
      <c r="V305" s="221" t="s">
        <v>94</v>
      </c>
      <c r="W305" s="85"/>
      <c r="X305" s="17"/>
    </row>
    <row r="306" spans="1:24" ht="75" customHeight="1">
      <c r="A306" s="129"/>
      <c r="B306" s="247" t="s">
        <v>761</v>
      </c>
      <c r="C306" s="133">
        <v>1</v>
      </c>
      <c r="D306" s="133" t="s">
        <v>245</v>
      </c>
      <c r="E306" s="133">
        <v>10</v>
      </c>
      <c r="F306" s="133">
        <v>3</v>
      </c>
      <c r="G306" s="133" t="s">
        <v>312</v>
      </c>
      <c r="H306" s="586">
        <v>3</v>
      </c>
      <c r="I306" s="587"/>
      <c r="J306" s="248">
        <v>20520000</v>
      </c>
      <c r="K306" s="248">
        <v>182130048</v>
      </c>
      <c r="L306" s="133"/>
      <c r="M306" s="133" t="s">
        <v>30</v>
      </c>
      <c r="N306" s="133"/>
      <c r="O306" s="133"/>
      <c r="P306" s="133" t="s">
        <v>30</v>
      </c>
      <c r="Q306" s="249">
        <v>41343</v>
      </c>
      <c r="R306" s="133"/>
      <c r="S306" s="121" t="s">
        <v>435</v>
      </c>
      <c r="T306" s="121" t="s">
        <v>101</v>
      </c>
      <c r="U306" s="129">
        <v>3144421514</v>
      </c>
      <c r="V306" s="221" t="s">
        <v>94</v>
      </c>
      <c r="W306" s="85"/>
      <c r="X306" s="17"/>
    </row>
    <row r="307" spans="1:24" ht="75" customHeight="1">
      <c r="A307" s="129"/>
      <c r="B307" s="247" t="s">
        <v>762</v>
      </c>
      <c r="C307" s="133">
        <v>1</v>
      </c>
      <c r="D307" s="133" t="s">
        <v>245</v>
      </c>
      <c r="E307" s="133">
        <v>10</v>
      </c>
      <c r="F307" s="133">
        <v>3</v>
      </c>
      <c r="G307" s="133" t="s">
        <v>312</v>
      </c>
      <c r="H307" s="586">
        <v>3</v>
      </c>
      <c r="I307" s="587"/>
      <c r="J307" s="248">
        <v>18110772</v>
      </c>
      <c r="K307" s="248">
        <v>182130048</v>
      </c>
      <c r="L307" s="133"/>
      <c r="M307" s="133" t="s">
        <v>30</v>
      </c>
      <c r="N307" s="133"/>
      <c r="O307" s="133"/>
      <c r="P307" s="133" t="s">
        <v>30</v>
      </c>
      <c r="Q307" s="249">
        <v>41343</v>
      </c>
      <c r="R307" s="133"/>
      <c r="S307" s="121" t="s">
        <v>435</v>
      </c>
      <c r="T307" s="121" t="s">
        <v>101</v>
      </c>
      <c r="U307" s="129">
        <v>3144421514</v>
      </c>
      <c r="V307" s="221" t="s">
        <v>94</v>
      </c>
      <c r="W307" s="85"/>
      <c r="X307" s="17"/>
    </row>
    <row r="308" spans="1:24" ht="121.5" customHeight="1">
      <c r="A308" s="129"/>
      <c r="B308" s="247" t="s">
        <v>774</v>
      </c>
      <c r="C308" s="133">
        <v>1</v>
      </c>
      <c r="D308" s="133" t="s">
        <v>245</v>
      </c>
      <c r="E308" s="133">
        <v>10</v>
      </c>
      <c r="F308" s="133">
        <v>1</v>
      </c>
      <c r="G308" s="133"/>
      <c r="H308" s="614">
        <v>29</v>
      </c>
      <c r="I308" s="615"/>
      <c r="J308" s="248">
        <v>26500000</v>
      </c>
      <c r="K308" s="133" t="s">
        <v>775</v>
      </c>
      <c r="L308" s="133"/>
      <c r="M308" s="133"/>
      <c r="N308" s="133"/>
      <c r="O308" s="133"/>
      <c r="P308" s="133"/>
      <c r="Q308" s="133" t="s">
        <v>776</v>
      </c>
      <c r="R308" s="133"/>
      <c r="S308" s="121" t="s">
        <v>435</v>
      </c>
      <c r="T308" s="121" t="s">
        <v>101</v>
      </c>
      <c r="U308" s="129">
        <v>3144421514</v>
      </c>
      <c r="V308" s="221" t="s">
        <v>94</v>
      </c>
      <c r="W308" s="85"/>
      <c r="X308" s="17"/>
    </row>
    <row r="309" spans="1:24" ht="165.75" customHeight="1">
      <c r="A309" s="129"/>
      <c r="B309" s="247" t="s">
        <v>777</v>
      </c>
      <c r="C309" s="133">
        <v>1</v>
      </c>
      <c r="D309" s="133" t="s">
        <v>245</v>
      </c>
      <c r="E309" s="133">
        <v>10</v>
      </c>
      <c r="F309" s="133">
        <v>1</v>
      </c>
      <c r="G309" s="133"/>
      <c r="H309" s="613">
        <v>29</v>
      </c>
      <c r="I309" s="613"/>
      <c r="J309" s="250">
        <v>102080000</v>
      </c>
      <c r="K309" s="248">
        <v>120000000</v>
      </c>
      <c r="L309" s="133"/>
      <c r="M309" s="133"/>
      <c r="N309" s="133"/>
      <c r="O309" s="133"/>
      <c r="P309" s="133"/>
      <c r="Q309" s="133" t="s">
        <v>776</v>
      </c>
      <c r="R309" s="133"/>
      <c r="S309" s="121" t="s">
        <v>435</v>
      </c>
      <c r="T309" s="121" t="s">
        <v>101</v>
      </c>
      <c r="U309" s="129">
        <v>3144421514</v>
      </c>
      <c r="V309" s="221" t="s">
        <v>94</v>
      </c>
      <c r="W309" s="85"/>
      <c r="X309" s="17"/>
    </row>
    <row r="310" spans="1:24" ht="317.25" customHeight="1">
      <c r="A310" s="129"/>
      <c r="B310" s="247" t="s">
        <v>778</v>
      </c>
      <c r="C310" s="133">
        <v>1</v>
      </c>
      <c r="D310" s="133" t="s">
        <v>245</v>
      </c>
      <c r="E310" s="133">
        <v>10</v>
      </c>
      <c r="F310" s="133">
        <v>1</v>
      </c>
      <c r="G310" s="133"/>
      <c r="H310" s="613">
        <v>29</v>
      </c>
      <c r="I310" s="613"/>
      <c r="J310" s="248">
        <v>26500000</v>
      </c>
      <c r="K310" s="248">
        <v>130000000</v>
      </c>
      <c r="L310" s="133"/>
      <c r="M310" s="133"/>
      <c r="N310" s="133"/>
      <c r="O310" s="133"/>
      <c r="P310" s="133"/>
      <c r="Q310" s="133" t="s">
        <v>776</v>
      </c>
      <c r="R310" s="133"/>
      <c r="S310" s="121" t="s">
        <v>435</v>
      </c>
      <c r="T310" s="121" t="s">
        <v>780</v>
      </c>
      <c r="U310" s="129">
        <v>3144421514</v>
      </c>
      <c r="V310" s="221" t="s">
        <v>94</v>
      </c>
      <c r="W310" s="85"/>
      <c r="X310" s="17"/>
    </row>
    <row r="311" spans="1:24" ht="219.75" customHeight="1">
      <c r="A311" s="129"/>
      <c r="B311" s="247" t="s">
        <v>779</v>
      </c>
      <c r="C311" s="133">
        <v>1</v>
      </c>
      <c r="D311" s="133" t="s">
        <v>245</v>
      </c>
      <c r="E311" s="133">
        <v>10</v>
      </c>
      <c r="F311" s="133">
        <v>1</v>
      </c>
      <c r="G311" s="133"/>
      <c r="H311" s="590">
        <v>29</v>
      </c>
      <c r="I311" s="591"/>
      <c r="J311" s="248">
        <v>26500000</v>
      </c>
      <c r="K311" s="248">
        <v>130000000</v>
      </c>
      <c r="L311" s="133"/>
      <c r="M311" s="133"/>
      <c r="N311" s="133"/>
      <c r="O311" s="133"/>
      <c r="P311" s="133"/>
      <c r="Q311" s="133" t="s">
        <v>776</v>
      </c>
      <c r="R311" s="133"/>
      <c r="S311" s="121" t="s">
        <v>435</v>
      </c>
      <c r="T311" s="121" t="s">
        <v>101</v>
      </c>
      <c r="U311" s="129">
        <v>3144421514</v>
      </c>
      <c r="V311" s="221" t="s">
        <v>94</v>
      </c>
      <c r="W311" s="85"/>
      <c r="X311" s="17"/>
    </row>
    <row r="312" spans="1:24" s="21" customFormat="1" ht="337.5" customHeight="1">
      <c r="A312" s="129"/>
      <c r="B312" s="144" t="s">
        <v>810</v>
      </c>
      <c r="C312" s="31">
        <v>1</v>
      </c>
      <c r="D312" s="31" t="s">
        <v>245</v>
      </c>
      <c r="E312" s="31">
        <v>10</v>
      </c>
      <c r="F312" s="31">
        <v>1</v>
      </c>
      <c r="G312" s="31"/>
      <c r="H312" s="517" t="s">
        <v>811</v>
      </c>
      <c r="I312" s="517"/>
      <c r="J312" s="251" t="s">
        <v>812</v>
      </c>
      <c r="K312" s="252">
        <v>120000000</v>
      </c>
      <c r="L312" s="31"/>
      <c r="M312" s="31"/>
      <c r="N312" s="31"/>
      <c r="O312" s="31"/>
      <c r="P312" s="31"/>
      <c r="Q312" s="31" t="s">
        <v>797</v>
      </c>
      <c r="R312" s="124"/>
      <c r="S312" s="121" t="s">
        <v>435</v>
      </c>
      <c r="T312" s="121" t="s">
        <v>101</v>
      </c>
      <c r="U312" s="129">
        <v>3144421514</v>
      </c>
      <c r="V312" s="221" t="s">
        <v>94</v>
      </c>
      <c r="W312" s="85"/>
      <c r="X312" s="17"/>
    </row>
    <row r="313" spans="1:24" s="21" customFormat="1" ht="74.25" customHeight="1">
      <c r="A313" s="129"/>
      <c r="B313" s="144" t="s">
        <v>813</v>
      </c>
      <c r="C313" s="31">
        <v>1</v>
      </c>
      <c r="D313" s="31" t="s">
        <v>245</v>
      </c>
      <c r="E313" s="31">
        <v>10</v>
      </c>
      <c r="F313" s="31">
        <v>1</v>
      </c>
      <c r="G313" s="31"/>
      <c r="H313" s="552" t="s">
        <v>344</v>
      </c>
      <c r="I313" s="552"/>
      <c r="J313" s="253">
        <v>54000000</v>
      </c>
      <c r="K313" s="251" t="s">
        <v>763</v>
      </c>
      <c r="L313" s="31"/>
      <c r="M313" s="31"/>
      <c r="N313" s="31"/>
      <c r="O313" s="31"/>
      <c r="P313" s="31"/>
      <c r="Q313" s="31" t="s">
        <v>797</v>
      </c>
      <c r="R313" s="124"/>
      <c r="S313" s="121" t="s">
        <v>435</v>
      </c>
      <c r="T313" s="121" t="s">
        <v>101</v>
      </c>
      <c r="U313" s="129">
        <v>3144421514</v>
      </c>
      <c r="V313" s="221" t="s">
        <v>94</v>
      </c>
      <c r="W313" s="85"/>
      <c r="X313" s="17"/>
    </row>
    <row r="314" spans="1:24" s="21" customFormat="1" ht="74.25" customHeight="1">
      <c r="A314" s="129"/>
      <c r="B314" s="121" t="s">
        <v>838</v>
      </c>
      <c r="C314" s="129">
        <v>1</v>
      </c>
      <c r="D314" s="129" t="s">
        <v>373</v>
      </c>
      <c r="E314" s="129">
        <v>11</v>
      </c>
      <c r="F314" s="143">
        <v>1</v>
      </c>
      <c r="G314" s="143" t="s">
        <v>312</v>
      </c>
      <c r="H314" s="552" t="s">
        <v>344</v>
      </c>
      <c r="I314" s="552"/>
      <c r="J314" s="133" t="s">
        <v>843</v>
      </c>
      <c r="K314" s="133" t="s">
        <v>844</v>
      </c>
      <c r="L314" s="143"/>
      <c r="M314" s="129" t="s">
        <v>30</v>
      </c>
      <c r="N314" s="143"/>
      <c r="O314" s="143"/>
      <c r="P314" s="129"/>
      <c r="Q314" s="254">
        <v>41579</v>
      </c>
      <c r="R314" s="124"/>
      <c r="S314" s="121" t="s">
        <v>435</v>
      </c>
      <c r="T314" s="121" t="s">
        <v>101</v>
      </c>
      <c r="U314" s="129">
        <v>3144421514</v>
      </c>
      <c r="V314" s="221" t="s">
        <v>94</v>
      </c>
      <c r="W314" s="85"/>
      <c r="X314" s="17"/>
    </row>
    <row r="315" spans="1:24" s="21" customFormat="1" ht="132.75" customHeight="1">
      <c r="A315" s="129"/>
      <c r="B315" s="237" t="s">
        <v>839</v>
      </c>
      <c r="C315" s="129">
        <v>1</v>
      </c>
      <c r="D315" s="129" t="s">
        <v>373</v>
      </c>
      <c r="E315" s="129">
        <v>11</v>
      </c>
      <c r="F315" s="143">
        <v>1</v>
      </c>
      <c r="G315" s="143" t="s">
        <v>312</v>
      </c>
      <c r="H315" s="552" t="s">
        <v>344</v>
      </c>
      <c r="I315" s="552"/>
      <c r="J315" s="133" t="s">
        <v>845</v>
      </c>
      <c r="K315" s="133" t="s">
        <v>846</v>
      </c>
      <c r="L315" s="143"/>
      <c r="M315" s="129" t="s">
        <v>30</v>
      </c>
      <c r="N315" s="143"/>
      <c r="O315" s="143"/>
      <c r="P315" s="129"/>
      <c r="Q315" s="254">
        <v>41579</v>
      </c>
      <c r="R315" s="124"/>
      <c r="S315" s="121" t="s">
        <v>435</v>
      </c>
      <c r="T315" s="121" t="s">
        <v>101</v>
      </c>
      <c r="U315" s="129">
        <v>3144421514</v>
      </c>
      <c r="V315" s="221" t="s">
        <v>94</v>
      </c>
      <c r="W315" s="85"/>
      <c r="X315" s="17"/>
    </row>
    <row r="316" spans="1:24" s="21" customFormat="1" ht="258" customHeight="1">
      <c r="A316" s="129"/>
      <c r="B316" s="121" t="s">
        <v>840</v>
      </c>
      <c r="C316" s="129">
        <v>1</v>
      </c>
      <c r="D316" s="129" t="s">
        <v>373</v>
      </c>
      <c r="E316" s="129">
        <v>11</v>
      </c>
      <c r="F316" s="143">
        <v>1</v>
      </c>
      <c r="G316" s="143" t="s">
        <v>312</v>
      </c>
      <c r="H316" s="552">
        <v>102</v>
      </c>
      <c r="I316" s="552"/>
      <c r="J316" s="255">
        <v>110000000</v>
      </c>
      <c r="K316" s="133" t="s">
        <v>847</v>
      </c>
      <c r="L316" s="143"/>
      <c r="M316" s="129" t="s">
        <v>30</v>
      </c>
      <c r="N316" s="143"/>
      <c r="O316" s="143"/>
      <c r="P316" s="129"/>
      <c r="Q316" s="254">
        <v>41579</v>
      </c>
      <c r="R316" s="124"/>
      <c r="S316" s="121" t="s">
        <v>435</v>
      </c>
      <c r="T316" s="121" t="s">
        <v>101</v>
      </c>
      <c r="U316" s="129">
        <v>3144421514</v>
      </c>
      <c r="V316" s="221" t="s">
        <v>94</v>
      </c>
      <c r="W316" s="85"/>
      <c r="X316" s="17"/>
    </row>
    <row r="317" spans="1:24" s="21" customFormat="1" ht="86.25" customHeight="1">
      <c r="A317" s="129"/>
      <c r="B317" s="247" t="s">
        <v>867</v>
      </c>
      <c r="C317" s="133">
        <v>1</v>
      </c>
      <c r="D317" s="133" t="s">
        <v>245</v>
      </c>
      <c r="E317" s="133">
        <v>11</v>
      </c>
      <c r="F317" s="133">
        <v>1</v>
      </c>
      <c r="G317" s="122" t="s">
        <v>875</v>
      </c>
      <c r="H317" s="487">
        <v>15</v>
      </c>
      <c r="I317" s="488"/>
      <c r="J317" s="133" t="s">
        <v>870</v>
      </c>
      <c r="K317" s="133" t="s">
        <v>871</v>
      </c>
      <c r="L317" s="133"/>
      <c r="M317" s="133" t="s">
        <v>30</v>
      </c>
      <c r="N317" s="133"/>
      <c r="O317" s="133"/>
      <c r="P317" s="133" t="s">
        <v>30</v>
      </c>
      <c r="Q317" s="249">
        <v>41436</v>
      </c>
      <c r="R317" s="124"/>
      <c r="S317" s="121" t="s">
        <v>435</v>
      </c>
      <c r="T317" s="121" t="s">
        <v>876</v>
      </c>
      <c r="U317" s="129">
        <v>3144421514</v>
      </c>
      <c r="V317" s="221" t="s">
        <v>94</v>
      </c>
      <c r="W317" s="85"/>
      <c r="X317" s="17"/>
    </row>
    <row r="318" spans="1:24" s="21" customFormat="1" ht="86.25" customHeight="1">
      <c r="A318" s="129"/>
      <c r="B318" s="247" t="s">
        <v>868</v>
      </c>
      <c r="C318" s="133">
        <v>1</v>
      </c>
      <c r="D318" s="133" t="s">
        <v>245</v>
      </c>
      <c r="E318" s="133">
        <v>11</v>
      </c>
      <c r="F318" s="133">
        <v>1</v>
      </c>
      <c r="G318" s="143" t="s">
        <v>312</v>
      </c>
      <c r="H318" s="487">
        <v>102</v>
      </c>
      <c r="I318" s="488"/>
      <c r="J318" s="133" t="s">
        <v>872</v>
      </c>
      <c r="K318" s="133" t="s">
        <v>873</v>
      </c>
      <c r="L318" s="133"/>
      <c r="M318" s="133" t="s">
        <v>30</v>
      </c>
      <c r="N318" s="133"/>
      <c r="O318" s="133"/>
      <c r="P318" s="133" t="s">
        <v>30</v>
      </c>
      <c r="Q318" s="249">
        <v>41436</v>
      </c>
      <c r="R318" s="124"/>
      <c r="S318" s="121" t="s">
        <v>435</v>
      </c>
      <c r="T318" s="121" t="s">
        <v>93</v>
      </c>
      <c r="U318" s="129">
        <v>3144421514</v>
      </c>
      <c r="V318" s="221" t="s">
        <v>94</v>
      </c>
      <c r="W318" s="85"/>
      <c r="X318" s="17"/>
    </row>
    <row r="319" spans="1:24" s="21" customFormat="1" ht="86.25" customHeight="1">
      <c r="A319" s="129"/>
      <c r="B319" s="247" t="s">
        <v>869</v>
      </c>
      <c r="C319" s="133">
        <v>1</v>
      </c>
      <c r="D319" s="133" t="s">
        <v>245</v>
      </c>
      <c r="E319" s="133">
        <v>11</v>
      </c>
      <c r="F319" s="133">
        <v>1</v>
      </c>
      <c r="G319" s="143" t="s">
        <v>312</v>
      </c>
      <c r="H319" s="487">
        <v>102</v>
      </c>
      <c r="I319" s="488"/>
      <c r="J319" s="133" t="s">
        <v>874</v>
      </c>
      <c r="K319" s="133" t="s">
        <v>873</v>
      </c>
      <c r="L319" s="133"/>
      <c r="M319" s="133" t="s">
        <v>30</v>
      </c>
      <c r="N319" s="133"/>
      <c r="O319" s="133"/>
      <c r="P319" s="133" t="s">
        <v>30</v>
      </c>
      <c r="Q319" s="249">
        <v>41436</v>
      </c>
      <c r="R319" s="124"/>
      <c r="S319" s="121" t="s">
        <v>435</v>
      </c>
      <c r="T319" s="121" t="s">
        <v>101</v>
      </c>
      <c r="U319" s="129">
        <v>3144421514</v>
      </c>
      <c r="V319" s="221" t="s">
        <v>94</v>
      </c>
      <c r="W319" s="85"/>
      <c r="X319" s="17"/>
    </row>
    <row r="320" spans="1:24" s="21" customFormat="1" ht="95.25" customHeight="1">
      <c r="A320" s="129"/>
      <c r="B320" s="247" t="s">
        <v>916</v>
      </c>
      <c r="C320" s="133">
        <v>1</v>
      </c>
      <c r="D320" s="133" t="s">
        <v>245</v>
      </c>
      <c r="E320" s="133">
        <v>11</v>
      </c>
      <c r="F320" s="133">
        <v>1</v>
      </c>
      <c r="G320" s="133" t="s">
        <v>164</v>
      </c>
      <c r="H320" s="506" t="s">
        <v>924</v>
      </c>
      <c r="I320" s="507"/>
      <c r="J320" s="235" t="s">
        <v>920</v>
      </c>
      <c r="K320" s="235" t="s">
        <v>921</v>
      </c>
      <c r="L320" s="124"/>
      <c r="M320" s="133" t="s">
        <v>30</v>
      </c>
      <c r="N320" s="133"/>
      <c r="O320" s="133"/>
      <c r="P320" s="133" t="s">
        <v>30</v>
      </c>
      <c r="Q320" s="249">
        <v>41592</v>
      </c>
      <c r="R320" s="124"/>
      <c r="S320" s="121" t="s">
        <v>435</v>
      </c>
      <c r="T320" s="121" t="s">
        <v>101</v>
      </c>
      <c r="U320" s="129">
        <v>3144421514</v>
      </c>
      <c r="V320" s="221" t="s">
        <v>94</v>
      </c>
      <c r="W320" s="85"/>
      <c r="X320" s="17"/>
    </row>
    <row r="321" spans="1:24" s="21" customFormat="1" ht="105" customHeight="1">
      <c r="A321" s="129"/>
      <c r="B321" s="247" t="s">
        <v>917</v>
      </c>
      <c r="C321" s="133">
        <v>1</v>
      </c>
      <c r="D321" s="133"/>
      <c r="E321" s="133">
        <v>11</v>
      </c>
      <c r="F321" s="133">
        <v>1</v>
      </c>
      <c r="G321" s="133" t="s">
        <v>164</v>
      </c>
      <c r="H321" s="506" t="s">
        <v>925</v>
      </c>
      <c r="I321" s="507"/>
      <c r="J321" s="235" t="s">
        <v>400</v>
      </c>
      <c r="K321" s="256">
        <v>16500000</v>
      </c>
      <c r="L321" s="124"/>
      <c r="M321" s="133" t="s">
        <v>30</v>
      </c>
      <c r="N321" s="133"/>
      <c r="O321" s="133"/>
      <c r="P321" s="133" t="s">
        <v>30</v>
      </c>
      <c r="Q321" s="249">
        <v>41592</v>
      </c>
      <c r="R321" s="124"/>
      <c r="S321" s="121" t="s">
        <v>435</v>
      </c>
      <c r="T321" s="121" t="s">
        <v>101</v>
      </c>
      <c r="U321" s="129">
        <v>3144421514</v>
      </c>
      <c r="V321" s="221" t="s">
        <v>94</v>
      </c>
      <c r="W321" s="85"/>
      <c r="X321" s="17"/>
    </row>
    <row r="322" spans="1:24" s="21" customFormat="1" ht="105" customHeight="1">
      <c r="A322" s="129"/>
      <c r="B322" s="257" t="s">
        <v>918</v>
      </c>
      <c r="C322" s="133">
        <v>1</v>
      </c>
      <c r="D322" s="133" t="s">
        <v>373</v>
      </c>
      <c r="E322" s="133">
        <v>11</v>
      </c>
      <c r="F322" s="133">
        <v>1</v>
      </c>
      <c r="G322" s="124" t="s">
        <v>164</v>
      </c>
      <c r="H322" s="506" t="s">
        <v>925</v>
      </c>
      <c r="I322" s="507"/>
      <c r="J322" s="256">
        <v>16300000</v>
      </c>
      <c r="K322" s="235" t="s">
        <v>922</v>
      </c>
      <c r="L322" s="124"/>
      <c r="M322" s="133" t="s">
        <v>30</v>
      </c>
      <c r="N322" s="133"/>
      <c r="O322" s="133"/>
      <c r="P322" s="133" t="s">
        <v>30</v>
      </c>
      <c r="Q322" s="249">
        <v>41592</v>
      </c>
      <c r="R322" s="124"/>
      <c r="S322" s="121" t="s">
        <v>435</v>
      </c>
      <c r="T322" s="121" t="s">
        <v>101</v>
      </c>
      <c r="U322" s="129">
        <v>3144421514</v>
      </c>
      <c r="V322" s="221" t="s">
        <v>94</v>
      </c>
      <c r="W322" s="85"/>
      <c r="X322" s="17"/>
    </row>
    <row r="323" spans="1:24" s="21" customFormat="1" ht="150" customHeight="1">
      <c r="A323" s="129"/>
      <c r="B323" s="258" t="s">
        <v>919</v>
      </c>
      <c r="C323" s="133">
        <v>1</v>
      </c>
      <c r="D323" s="133" t="s">
        <v>245</v>
      </c>
      <c r="E323" s="133">
        <v>11</v>
      </c>
      <c r="F323" s="133">
        <v>1</v>
      </c>
      <c r="G323" s="124" t="s">
        <v>164</v>
      </c>
      <c r="H323" s="506">
        <v>102</v>
      </c>
      <c r="I323" s="507"/>
      <c r="J323" s="235" t="s">
        <v>923</v>
      </c>
      <c r="K323" s="235" t="s">
        <v>873</v>
      </c>
      <c r="L323" s="124"/>
      <c r="M323" s="133" t="s">
        <v>30</v>
      </c>
      <c r="N323" s="133"/>
      <c r="O323" s="133"/>
      <c r="P323" s="133" t="s">
        <v>30</v>
      </c>
      <c r="Q323" s="249">
        <v>41592</v>
      </c>
      <c r="R323" s="124"/>
      <c r="S323" s="121" t="s">
        <v>435</v>
      </c>
      <c r="T323" s="121" t="s">
        <v>101</v>
      </c>
      <c r="U323" s="129">
        <v>3144421514</v>
      </c>
      <c r="V323" s="221" t="s">
        <v>94</v>
      </c>
      <c r="W323" s="85"/>
      <c r="X323" s="17"/>
    </row>
    <row r="324" spans="1:24" s="21" customFormat="1" ht="117.75" customHeight="1">
      <c r="A324" s="129"/>
      <c r="B324" s="247" t="s">
        <v>950</v>
      </c>
      <c r="C324" s="133">
        <v>1</v>
      </c>
      <c r="D324" s="133" t="s">
        <v>245</v>
      </c>
      <c r="E324" s="133">
        <v>12</v>
      </c>
      <c r="F324" s="133">
        <v>1</v>
      </c>
      <c r="G324" s="133" t="s">
        <v>312</v>
      </c>
      <c r="H324" s="588" t="s">
        <v>954</v>
      </c>
      <c r="I324" s="589"/>
      <c r="J324" s="133" t="s">
        <v>960</v>
      </c>
      <c r="K324" s="133" t="s">
        <v>961</v>
      </c>
      <c r="L324" s="124"/>
      <c r="M324" s="133" t="s">
        <v>30</v>
      </c>
      <c r="N324" s="124"/>
      <c r="O324" s="124"/>
      <c r="P324" s="133" t="s">
        <v>30</v>
      </c>
      <c r="Q324" s="249">
        <v>41611</v>
      </c>
      <c r="R324" s="124"/>
      <c r="S324" s="121" t="s">
        <v>435</v>
      </c>
      <c r="T324" s="121" t="s">
        <v>101</v>
      </c>
      <c r="U324" s="129">
        <v>3144421514</v>
      </c>
      <c r="V324" s="221" t="s">
        <v>94</v>
      </c>
      <c r="W324" s="85"/>
      <c r="X324" s="17"/>
    </row>
    <row r="325" spans="1:24" s="21" customFormat="1" ht="89.25" customHeight="1">
      <c r="A325" s="129"/>
      <c r="B325" s="247" t="s">
        <v>951</v>
      </c>
      <c r="C325" s="133">
        <v>1</v>
      </c>
      <c r="D325" s="133" t="s">
        <v>245</v>
      </c>
      <c r="E325" s="133">
        <v>12</v>
      </c>
      <c r="F325" s="133">
        <v>1</v>
      </c>
      <c r="G325" s="133" t="s">
        <v>955</v>
      </c>
      <c r="H325" s="588" t="s">
        <v>956</v>
      </c>
      <c r="I325" s="589"/>
      <c r="J325" s="133" t="s">
        <v>962</v>
      </c>
      <c r="K325" s="133" t="s">
        <v>961</v>
      </c>
      <c r="L325" s="124"/>
      <c r="M325" s="133" t="s">
        <v>30</v>
      </c>
      <c r="N325" s="124"/>
      <c r="O325" s="124"/>
      <c r="P325" s="133" t="s">
        <v>30</v>
      </c>
      <c r="Q325" s="249">
        <v>41611</v>
      </c>
      <c r="R325" s="124"/>
      <c r="S325" s="121" t="s">
        <v>435</v>
      </c>
      <c r="T325" s="121" t="s">
        <v>101</v>
      </c>
      <c r="U325" s="129">
        <v>3144421514</v>
      </c>
      <c r="V325" s="221" t="s">
        <v>94</v>
      </c>
      <c r="W325" s="85"/>
      <c r="X325" s="17"/>
    </row>
    <row r="326" spans="1:24" s="21" customFormat="1" ht="89.25" customHeight="1">
      <c r="A326" s="129"/>
      <c r="B326" s="247" t="s">
        <v>952</v>
      </c>
      <c r="C326" s="133">
        <v>1</v>
      </c>
      <c r="D326" s="133" t="s">
        <v>245</v>
      </c>
      <c r="E326" s="133">
        <v>12</v>
      </c>
      <c r="F326" s="133">
        <v>1</v>
      </c>
      <c r="G326" s="133" t="s">
        <v>955</v>
      </c>
      <c r="H326" s="588" t="s">
        <v>957</v>
      </c>
      <c r="I326" s="589"/>
      <c r="J326" s="248">
        <v>21000000</v>
      </c>
      <c r="K326" s="248">
        <v>57000000</v>
      </c>
      <c r="L326" s="124"/>
      <c r="M326" s="133" t="s">
        <v>30</v>
      </c>
      <c r="N326" s="124"/>
      <c r="O326" s="124"/>
      <c r="P326" s="133" t="s">
        <v>30</v>
      </c>
      <c r="Q326" s="249">
        <v>41611</v>
      </c>
      <c r="R326" s="124"/>
      <c r="S326" s="121" t="s">
        <v>435</v>
      </c>
      <c r="T326" s="121" t="s">
        <v>101</v>
      </c>
      <c r="U326" s="129">
        <v>3144421514</v>
      </c>
      <c r="V326" s="221" t="s">
        <v>94</v>
      </c>
      <c r="W326" s="85"/>
      <c r="X326" s="17"/>
    </row>
    <row r="327" spans="1:24" s="21" customFormat="1" ht="89.25" customHeight="1">
      <c r="A327" s="129"/>
      <c r="B327" s="247" t="s">
        <v>953</v>
      </c>
      <c r="C327" s="133">
        <v>1</v>
      </c>
      <c r="D327" s="133" t="s">
        <v>245</v>
      </c>
      <c r="E327" s="133">
        <v>12</v>
      </c>
      <c r="F327" s="133">
        <v>1</v>
      </c>
      <c r="G327" s="133" t="s">
        <v>958</v>
      </c>
      <c r="H327" s="588" t="s">
        <v>959</v>
      </c>
      <c r="I327" s="589"/>
      <c r="J327" s="248">
        <v>18000000</v>
      </c>
      <c r="K327" s="248">
        <v>57000000</v>
      </c>
      <c r="L327" s="124"/>
      <c r="M327" s="133" t="s">
        <v>30</v>
      </c>
      <c r="N327" s="124"/>
      <c r="O327" s="124"/>
      <c r="P327" s="133" t="s">
        <v>30</v>
      </c>
      <c r="Q327" s="249">
        <v>41611</v>
      </c>
      <c r="R327" s="124"/>
      <c r="S327" s="121" t="s">
        <v>435</v>
      </c>
      <c r="T327" s="121" t="s">
        <v>101</v>
      </c>
      <c r="U327" s="129">
        <v>3144421514</v>
      </c>
      <c r="V327" s="221" t="s">
        <v>94</v>
      </c>
      <c r="W327" s="85"/>
      <c r="X327" s="17"/>
    </row>
    <row r="328" spans="1:24" s="21" customFormat="1" ht="89.25" customHeight="1">
      <c r="A328" s="129"/>
      <c r="B328" s="258" t="s">
        <v>918</v>
      </c>
      <c r="C328" s="133" t="s">
        <v>373</v>
      </c>
      <c r="D328" s="133" t="s">
        <v>245</v>
      </c>
      <c r="E328" s="133">
        <v>12</v>
      </c>
      <c r="F328" s="133">
        <v>1</v>
      </c>
      <c r="G328" s="133" t="s">
        <v>955</v>
      </c>
      <c r="H328" s="588" t="s">
        <v>957</v>
      </c>
      <c r="I328" s="589"/>
      <c r="J328" s="133" t="s">
        <v>963</v>
      </c>
      <c r="K328" s="248">
        <v>57000000</v>
      </c>
      <c r="L328" s="124"/>
      <c r="M328" s="133" t="s">
        <v>30</v>
      </c>
      <c r="N328" s="124"/>
      <c r="O328" s="124"/>
      <c r="P328" s="133" t="s">
        <v>30</v>
      </c>
      <c r="Q328" s="249">
        <v>41611</v>
      </c>
      <c r="R328" s="124"/>
      <c r="S328" s="121" t="s">
        <v>435</v>
      </c>
      <c r="T328" s="121" t="s">
        <v>101</v>
      </c>
      <c r="U328" s="129">
        <v>3144421514</v>
      </c>
      <c r="V328" s="221" t="s">
        <v>94</v>
      </c>
      <c r="W328" s="85"/>
      <c r="X328" s="17"/>
    </row>
    <row r="329" spans="1:24" s="21" customFormat="1" ht="89.25" customHeight="1">
      <c r="A329" s="129"/>
      <c r="B329" s="247" t="s">
        <v>983</v>
      </c>
      <c r="C329" s="133" t="s">
        <v>373</v>
      </c>
      <c r="D329" s="133">
        <v>12</v>
      </c>
      <c r="E329" s="133">
        <v>1</v>
      </c>
      <c r="F329" s="133"/>
      <c r="G329" s="133" t="s">
        <v>312</v>
      </c>
      <c r="H329" s="588" t="s">
        <v>986</v>
      </c>
      <c r="I329" s="589"/>
      <c r="J329" s="252" t="s">
        <v>987</v>
      </c>
      <c r="K329" s="259">
        <v>24171900</v>
      </c>
      <c r="L329" s="124"/>
      <c r="M329" s="133" t="s">
        <v>30</v>
      </c>
      <c r="N329" s="124"/>
      <c r="O329" s="124"/>
      <c r="P329" s="133" t="s">
        <v>30</v>
      </c>
      <c r="Q329" s="249">
        <v>41617</v>
      </c>
      <c r="R329" s="124"/>
      <c r="S329" s="121" t="s">
        <v>435</v>
      </c>
      <c r="T329" s="121" t="s">
        <v>101</v>
      </c>
      <c r="U329" s="129">
        <v>3144421514</v>
      </c>
      <c r="V329" s="221" t="s">
        <v>94</v>
      </c>
      <c r="W329" s="85"/>
      <c r="X329" s="17"/>
    </row>
    <row r="330" spans="1:24" s="21" customFormat="1" ht="96.75" customHeight="1">
      <c r="A330" s="129"/>
      <c r="B330" s="247" t="s">
        <v>984</v>
      </c>
      <c r="C330" s="133" t="s">
        <v>373</v>
      </c>
      <c r="D330" s="133">
        <v>12</v>
      </c>
      <c r="E330" s="133">
        <v>1</v>
      </c>
      <c r="F330" s="133"/>
      <c r="G330" s="133" t="s">
        <v>312</v>
      </c>
      <c r="H330" s="588" t="s">
        <v>990</v>
      </c>
      <c r="I330" s="488"/>
      <c r="J330" s="31" t="s">
        <v>988</v>
      </c>
      <c r="K330" s="31" t="s">
        <v>988</v>
      </c>
      <c r="L330" s="124"/>
      <c r="M330" s="133" t="s">
        <v>30</v>
      </c>
      <c r="N330" s="124"/>
      <c r="O330" s="124"/>
      <c r="P330" s="133" t="s">
        <v>30</v>
      </c>
      <c r="Q330" s="249">
        <v>41617</v>
      </c>
      <c r="R330" s="124"/>
      <c r="S330" s="121" t="s">
        <v>435</v>
      </c>
      <c r="T330" s="121" t="s">
        <v>101</v>
      </c>
      <c r="U330" s="129">
        <v>3144421514</v>
      </c>
      <c r="V330" s="221" t="s">
        <v>94</v>
      </c>
      <c r="W330" s="85"/>
      <c r="X330" s="17"/>
    </row>
    <row r="331" spans="1:24" s="21" customFormat="1" ht="89.25" customHeight="1">
      <c r="A331" s="129"/>
      <c r="B331" s="247" t="s">
        <v>985</v>
      </c>
      <c r="C331" s="133" t="s">
        <v>373</v>
      </c>
      <c r="D331" s="133">
        <v>12</v>
      </c>
      <c r="E331" s="133">
        <v>1</v>
      </c>
      <c r="F331" s="133"/>
      <c r="G331" s="133" t="s">
        <v>312</v>
      </c>
      <c r="H331" s="779" t="s">
        <v>991</v>
      </c>
      <c r="I331" s="780"/>
      <c r="J331" s="133" t="s">
        <v>989</v>
      </c>
      <c r="K331" s="248">
        <v>200000000</v>
      </c>
      <c r="L331" s="124"/>
      <c r="M331" s="133" t="s">
        <v>30</v>
      </c>
      <c r="N331" s="124"/>
      <c r="O331" s="124"/>
      <c r="P331" s="133" t="s">
        <v>30</v>
      </c>
      <c r="Q331" s="249">
        <v>41617</v>
      </c>
      <c r="R331" s="124"/>
      <c r="S331" s="121" t="s">
        <v>435</v>
      </c>
      <c r="T331" s="121" t="s">
        <v>101</v>
      </c>
      <c r="U331" s="129">
        <v>3144421514</v>
      </c>
      <c r="V331" s="221" t="s">
        <v>94</v>
      </c>
      <c r="W331" s="85"/>
      <c r="X331" s="17"/>
    </row>
    <row r="332" spans="1:24" ht="180">
      <c r="A332" s="85"/>
      <c r="B332" s="57" t="s">
        <v>102</v>
      </c>
      <c r="C332" s="57">
        <v>1</v>
      </c>
      <c r="D332" s="57" t="s">
        <v>103</v>
      </c>
      <c r="E332" s="57" t="s">
        <v>104</v>
      </c>
      <c r="F332" s="57">
        <v>5</v>
      </c>
      <c r="G332" s="57" t="s">
        <v>105</v>
      </c>
      <c r="H332" s="527" t="s">
        <v>281</v>
      </c>
      <c r="I332" s="583"/>
      <c r="J332" s="57" t="s">
        <v>282</v>
      </c>
      <c r="K332" s="57" t="s">
        <v>282</v>
      </c>
      <c r="L332" s="57"/>
      <c r="M332" s="67" t="s">
        <v>30</v>
      </c>
      <c r="N332" s="57"/>
      <c r="O332" s="57"/>
      <c r="P332" s="67" t="s">
        <v>30</v>
      </c>
      <c r="Q332" s="67" t="s">
        <v>106</v>
      </c>
      <c r="R332" s="57"/>
      <c r="S332" s="67" t="s">
        <v>107</v>
      </c>
      <c r="T332" s="260" t="s">
        <v>108</v>
      </c>
      <c r="U332" s="260">
        <v>3144420318</v>
      </c>
      <c r="V332" s="261" t="s">
        <v>109</v>
      </c>
      <c r="W332" s="260" t="s">
        <v>110</v>
      </c>
      <c r="X332" s="9" t="s">
        <v>265</v>
      </c>
    </row>
    <row r="333" spans="1:24" ht="105">
      <c r="A333" s="85"/>
      <c r="B333" s="67" t="s">
        <v>111</v>
      </c>
      <c r="C333" s="57">
        <v>1</v>
      </c>
      <c r="D333" s="67" t="s">
        <v>103</v>
      </c>
      <c r="E333" s="67" t="s">
        <v>112</v>
      </c>
      <c r="F333" s="67">
        <v>6</v>
      </c>
      <c r="G333" s="67" t="s">
        <v>105</v>
      </c>
      <c r="H333" s="521" t="s">
        <v>113</v>
      </c>
      <c r="I333" s="522"/>
      <c r="J333" s="262">
        <v>105000000</v>
      </c>
      <c r="K333" s="262">
        <v>105000000</v>
      </c>
      <c r="L333" s="67"/>
      <c r="M333" s="67" t="s">
        <v>30</v>
      </c>
      <c r="N333" s="67"/>
      <c r="O333" s="67"/>
      <c r="P333" s="67" t="s">
        <v>30</v>
      </c>
      <c r="Q333" s="67" t="s">
        <v>106</v>
      </c>
      <c r="R333" s="67"/>
      <c r="S333" s="67" t="s">
        <v>107</v>
      </c>
      <c r="T333" s="260" t="s">
        <v>108</v>
      </c>
      <c r="U333" s="260">
        <v>3144420319</v>
      </c>
      <c r="V333" s="261" t="s">
        <v>109</v>
      </c>
      <c r="W333" s="260" t="s">
        <v>110</v>
      </c>
      <c r="X333" s="4"/>
    </row>
    <row r="334" spans="1:24" ht="60">
      <c r="A334" s="85"/>
      <c r="B334" s="67" t="s">
        <v>114</v>
      </c>
      <c r="C334" s="57">
        <v>1</v>
      </c>
      <c r="D334" s="67" t="s">
        <v>103</v>
      </c>
      <c r="E334" s="67" t="s">
        <v>115</v>
      </c>
      <c r="F334" s="67">
        <v>4</v>
      </c>
      <c r="G334" s="263" t="s">
        <v>116</v>
      </c>
      <c r="H334" s="562" t="s">
        <v>283</v>
      </c>
      <c r="I334" s="563"/>
      <c r="J334" s="262">
        <v>463215685.21</v>
      </c>
      <c r="K334" s="262">
        <v>463215685.21</v>
      </c>
      <c r="L334" s="67"/>
      <c r="M334" s="67" t="s">
        <v>30</v>
      </c>
      <c r="N334" s="67"/>
      <c r="O334" s="67"/>
      <c r="P334" s="67" t="s">
        <v>30</v>
      </c>
      <c r="Q334" s="67" t="s">
        <v>106</v>
      </c>
      <c r="R334" s="67"/>
      <c r="S334" s="67" t="s">
        <v>107</v>
      </c>
      <c r="T334" s="260" t="s">
        <v>108</v>
      </c>
      <c r="U334" s="260">
        <v>3144420318</v>
      </c>
      <c r="V334" s="261" t="s">
        <v>109</v>
      </c>
      <c r="W334" s="260" t="s">
        <v>110</v>
      </c>
      <c r="X334" s="4"/>
    </row>
    <row r="335" spans="1:24" ht="85.5" customHeight="1">
      <c r="A335" s="85"/>
      <c r="B335" s="67" t="s">
        <v>542</v>
      </c>
      <c r="C335" s="57">
        <v>1</v>
      </c>
      <c r="D335" s="67" t="s">
        <v>103</v>
      </c>
      <c r="E335" s="67" t="s">
        <v>226</v>
      </c>
      <c r="F335" s="67">
        <v>12</v>
      </c>
      <c r="G335" s="67" t="s">
        <v>117</v>
      </c>
      <c r="H335" s="564" t="s">
        <v>118</v>
      </c>
      <c r="I335" s="565"/>
      <c r="J335" s="264">
        <v>51200000</v>
      </c>
      <c r="K335" s="264">
        <v>51200000</v>
      </c>
      <c r="L335" s="67"/>
      <c r="M335" s="67" t="s">
        <v>30</v>
      </c>
      <c r="N335" s="67"/>
      <c r="O335" s="67"/>
      <c r="P335" s="67" t="s">
        <v>30</v>
      </c>
      <c r="Q335" s="67" t="s">
        <v>106</v>
      </c>
      <c r="R335" s="265">
        <v>41466</v>
      </c>
      <c r="S335" s="67" t="s">
        <v>107</v>
      </c>
      <c r="T335" s="67" t="s">
        <v>108</v>
      </c>
      <c r="U335" s="67">
        <v>3144420318</v>
      </c>
      <c r="V335" s="261" t="s">
        <v>109</v>
      </c>
      <c r="W335" s="260" t="s">
        <v>110</v>
      </c>
      <c r="X335" s="4"/>
    </row>
    <row r="336" spans="1:24" ht="63" customHeight="1">
      <c r="A336" s="113"/>
      <c r="B336" s="266" t="s">
        <v>543</v>
      </c>
      <c r="C336" s="57">
        <v>1</v>
      </c>
      <c r="D336" s="67" t="s">
        <v>103</v>
      </c>
      <c r="E336" s="25" t="s">
        <v>683</v>
      </c>
      <c r="F336" s="67" t="s">
        <v>691</v>
      </c>
      <c r="G336" s="67" t="s">
        <v>544</v>
      </c>
      <c r="H336" s="564" t="s">
        <v>118</v>
      </c>
      <c r="I336" s="565"/>
      <c r="J336" s="267">
        <v>16500000</v>
      </c>
      <c r="K336" s="268">
        <v>16500000</v>
      </c>
      <c r="L336" s="269"/>
      <c r="M336" s="67" t="s">
        <v>30</v>
      </c>
      <c r="N336" s="67"/>
      <c r="O336" s="67"/>
      <c r="P336" s="67" t="s">
        <v>30</v>
      </c>
      <c r="Q336" s="270">
        <v>41465</v>
      </c>
      <c r="R336" s="271">
        <v>41534</v>
      </c>
      <c r="S336" s="67" t="s">
        <v>107</v>
      </c>
      <c r="T336" s="260" t="s">
        <v>108</v>
      </c>
      <c r="U336" s="272" t="s">
        <v>690</v>
      </c>
      <c r="V336" s="261" t="s">
        <v>109</v>
      </c>
      <c r="W336" s="260"/>
      <c r="X336" s="4"/>
    </row>
    <row r="337" spans="1:24" ht="158.25" customHeight="1">
      <c r="A337" s="85"/>
      <c r="B337" s="67" t="s">
        <v>545</v>
      </c>
      <c r="C337" s="85">
        <v>1</v>
      </c>
      <c r="D337" s="67" t="s">
        <v>103</v>
      </c>
      <c r="E337" s="67" t="s">
        <v>226</v>
      </c>
      <c r="F337" s="85">
        <v>5</v>
      </c>
      <c r="G337" s="85" t="s">
        <v>117</v>
      </c>
      <c r="H337" s="564" t="s">
        <v>118</v>
      </c>
      <c r="I337" s="565"/>
      <c r="J337" s="119">
        <v>111000000</v>
      </c>
      <c r="K337" s="119">
        <v>111000000</v>
      </c>
      <c r="L337" s="85"/>
      <c r="M337" s="85" t="s">
        <v>30</v>
      </c>
      <c r="N337" s="85"/>
      <c r="O337" s="85"/>
      <c r="P337" s="67" t="s">
        <v>30</v>
      </c>
      <c r="Q337" s="67" t="s">
        <v>106</v>
      </c>
      <c r="R337" s="265">
        <v>41466</v>
      </c>
      <c r="S337" s="67" t="s">
        <v>107</v>
      </c>
      <c r="T337" s="67" t="s">
        <v>108</v>
      </c>
      <c r="U337" s="67">
        <v>3144420318</v>
      </c>
      <c r="V337" s="261" t="s">
        <v>109</v>
      </c>
      <c r="W337" s="260" t="s">
        <v>110</v>
      </c>
      <c r="X337" s="4"/>
    </row>
    <row r="338" spans="1:24" ht="52.5" customHeight="1">
      <c r="A338" s="85"/>
      <c r="B338" s="273" t="s">
        <v>119</v>
      </c>
      <c r="C338" s="57">
        <v>1</v>
      </c>
      <c r="D338" s="67" t="s">
        <v>103</v>
      </c>
      <c r="E338" s="25" t="s">
        <v>683</v>
      </c>
      <c r="F338" s="67" t="s">
        <v>684</v>
      </c>
      <c r="G338" s="67" t="s">
        <v>117</v>
      </c>
      <c r="H338" s="564" t="s">
        <v>118</v>
      </c>
      <c r="I338" s="565"/>
      <c r="J338" s="267" t="s">
        <v>685</v>
      </c>
      <c r="K338" s="267" t="s">
        <v>685</v>
      </c>
      <c r="L338" s="25"/>
      <c r="M338" s="67" t="s">
        <v>30</v>
      </c>
      <c r="N338" s="25"/>
      <c r="O338" s="25"/>
      <c r="P338" s="67" t="s">
        <v>30</v>
      </c>
      <c r="Q338" s="67" t="s">
        <v>106</v>
      </c>
      <c r="R338" s="95">
        <v>41534</v>
      </c>
      <c r="S338" s="67" t="s">
        <v>107</v>
      </c>
      <c r="T338" s="260" t="s">
        <v>108</v>
      </c>
      <c r="U338" s="67">
        <v>3144420318</v>
      </c>
      <c r="V338" s="261" t="s">
        <v>109</v>
      </c>
      <c r="W338" s="260"/>
      <c r="X338" s="4"/>
    </row>
    <row r="339" spans="1:24" ht="120">
      <c r="A339" s="85"/>
      <c r="B339" s="67" t="s">
        <v>122</v>
      </c>
      <c r="C339" s="57">
        <v>1</v>
      </c>
      <c r="D339" s="67" t="s">
        <v>103</v>
      </c>
      <c r="E339" s="67" t="s">
        <v>123</v>
      </c>
      <c r="F339" s="67" t="s">
        <v>124</v>
      </c>
      <c r="G339" s="67" t="s">
        <v>121</v>
      </c>
      <c r="H339" s="564" t="s">
        <v>284</v>
      </c>
      <c r="I339" s="565"/>
      <c r="J339" s="264">
        <v>16408752</v>
      </c>
      <c r="K339" s="264">
        <v>16408752</v>
      </c>
      <c r="L339" s="67"/>
      <c r="M339" s="67" t="s">
        <v>30</v>
      </c>
      <c r="N339" s="67"/>
      <c r="O339" s="67"/>
      <c r="P339" s="67" t="s">
        <v>30</v>
      </c>
      <c r="Q339" s="67" t="s">
        <v>106</v>
      </c>
      <c r="R339" s="67"/>
      <c r="S339" s="67" t="s">
        <v>107</v>
      </c>
      <c r="T339" s="274" t="s">
        <v>108</v>
      </c>
      <c r="U339" s="67">
        <v>3144420319</v>
      </c>
      <c r="V339" s="261" t="s">
        <v>109</v>
      </c>
      <c r="W339" s="260" t="s">
        <v>110</v>
      </c>
      <c r="X339" s="4"/>
    </row>
    <row r="340" spans="1:24" ht="120">
      <c r="A340" s="85"/>
      <c r="B340" s="67" t="s">
        <v>120</v>
      </c>
      <c r="C340" s="57">
        <v>1</v>
      </c>
      <c r="D340" s="67" t="s">
        <v>103</v>
      </c>
      <c r="E340" s="67" t="s">
        <v>112</v>
      </c>
      <c r="F340" s="67">
        <v>45</v>
      </c>
      <c r="G340" s="67" t="s">
        <v>121</v>
      </c>
      <c r="H340" s="564" t="s">
        <v>285</v>
      </c>
      <c r="I340" s="565"/>
      <c r="J340" s="264">
        <v>281633000</v>
      </c>
      <c r="K340" s="264">
        <v>281633000</v>
      </c>
      <c r="L340" s="67"/>
      <c r="M340" s="67" t="s">
        <v>30</v>
      </c>
      <c r="N340" s="67"/>
      <c r="O340" s="67"/>
      <c r="P340" s="67" t="s">
        <v>30</v>
      </c>
      <c r="Q340" s="67" t="s">
        <v>106</v>
      </c>
      <c r="R340" s="67"/>
      <c r="S340" s="67" t="s">
        <v>107</v>
      </c>
      <c r="T340" s="274" t="s">
        <v>108</v>
      </c>
      <c r="U340" s="67">
        <v>3144420318</v>
      </c>
      <c r="V340" s="261" t="s">
        <v>109</v>
      </c>
      <c r="W340" s="260" t="s">
        <v>110</v>
      </c>
      <c r="X340" s="4"/>
    </row>
    <row r="341" spans="1:24" ht="90">
      <c r="A341" s="85"/>
      <c r="B341" s="67" t="s">
        <v>125</v>
      </c>
      <c r="C341" s="57">
        <v>1</v>
      </c>
      <c r="D341" s="67" t="s">
        <v>103</v>
      </c>
      <c r="E341" s="67" t="s">
        <v>112</v>
      </c>
      <c r="F341" s="67">
        <v>2</v>
      </c>
      <c r="G341" s="67" t="s">
        <v>286</v>
      </c>
      <c r="H341" s="564" t="s">
        <v>287</v>
      </c>
      <c r="I341" s="565"/>
      <c r="J341" s="264">
        <v>61068561</v>
      </c>
      <c r="K341" s="264">
        <v>61068561</v>
      </c>
      <c r="L341" s="67"/>
      <c r="M341" s="67" t="s">
        <v>30</v>
      </c>
      <c r="N341" s="67"/>
      <c r="O341" s="67"/>
      <c r="P341" s="67" t="s">
        <v>30</v>
      </c>
      <c r="Q341" s="67" t="s">
        <v>288</v>
      </c>
      <c r="R341" s="67"/>
      <c r="S341" s="67" t="s">
        <v>107</v>
      </c>
      <c r="T341" s="274" t="s">
        <v>108</v>
      </c>
      <c r="U341" s="67">
        <v>3144420319</v>
      </c>
      <c r="V341" s="159" t="s">
        <v>109</v>
      </c>
      <c r="W341" s="260" t="s">
        <v>110</v>
      </c>
      <c r="X341" s="4"/>
    </row>
    <row r="342" spans="1:24" ht="66" customHeight="1">
      <c r="A342" s="113"/>
      <c r="B342" s="273" t="s">
        <v>289</v>
      </c>
      <c r="C342" s="57">
        <v>1</v>
      </c>
      <c r="D342" s="67" t="s">
        <v>103</v>
      </c>
      <c r="E342" s="25" t="s">
        <v>683</v>
      </c>
      <c r="F342" s="67" t="s">
        <v>686</v>
      </c>
      <c r="G342" s="67" t="s">
        <v>121</v>
      </c>
      <c r="H342" s="564" t="s">
        <v>287</v>
      </c>
      <c r="I342" s="565"/>
      <c r="J342" s="275">
        <v>46406304</v>
      </c>
      <c r="K342" s="276">
        <v>46406304</v>
      </c>
      <c r="L342" s="269"/>
      <c r="M342" s="67" t="s">
        <v>30</v>
      </c>
      <c r="N342" s="269"/>
      <c r="O342" s="269"/>
      <c r="P342" s="67" t="s">
        <v>30</v>
      </c>
      <c r="Q342" s="67" t="s">
        <v>288</v>
      </c>
      <c r="R342" s="95">
        <v>41534</v>
      </c>
      <c r="S342" s="67" t="s">
        <v>107</v>
      </c>
      <c r="T342" s="260" t="s">
        <v>108</v>
      </c>
      <c r="U342" s="67">
        <v>3144420318</v>
      </c>
      <c r="V342" s="159" t="s">
        <v>109</v>
      </c>
      <c r="W342" s="260"/>
      <c r="X342" s="4"/>
    </row>
    <row r="343" spans="1:24" ht="135">
      <c r="A343" s="85"/>
      <c r="B343" s="67" t="s">
        <v>126</v>
      </c>
      <c r="C343" s="57">
        <v>1</v>
      </c>
      <c r="D343" s="67" t="s">
        <v>103</v>
      </c>
      <c r="E343" s="67"/>
      <c r="F343" s="67"/>
      <c r="G343" s="234" t="s">
        <v>117</v>
      </c>
      <c r="H343" s="564" t="s">
        <v>127</v>
      </c>
      <c r="I343" s="565"/>
      <c r="J343" s="67" t="s">
        <v>128</v>
      </c>
      <c r="K343" s="67" t="s">
        <v>128</v>
      </c>
      <c r="L343" s="67"/>
      <c r="M343" s="67" t="s">
        <v>30</v>
      </c>
      <c r="N343" s="67"/>
      <c r="O343" s="67"/>
      <c r="P343" s="67" t="s">
        <v>30</v>
      </c>
      <c r="Q343" s="67" t="s">
        <v>106</v>
      </c>
      <c r="R343" s="67"/>
      <c r="S343" s="67" t="s">
        <v>107</v>
      </c>
      <c r="T343" s="67" t="s">
        <v>108</v>
      </c>
      <c r="U343" s="67">
        <v>3144420319</v>
      </c>
      <c r="V343" s="261" t="s">
        <v>109</v>
      </c>
      <c r="W343" s="67" t="s">
        <v>110</v>
      </c>
      <c r="X343" s="10"/>
    </row>
    <row r="344" spans="1:24" ht="75">
      <c r="A344" s="85"/>
      <c r="B344" s="67" t="s">
        <v>129</v>
      </c>
      <c r="C344" s="57">
        <v>1</v>
      </c>
      <c r="D344" s="67" t="s">
        <v>103</v>
      </c>
      <c r="E344" s="67" t="s">
        <v>130</v>
      </c>
      <c r="F344" s="67">
        <v>6</v>
      </c>
      <c r="G344" s="263" t="s">
        <v>131</v>
      </c>
      <c r="H344" s="564" t="s">
        <v>132</v>
      </c>
      <c r="I344" s="565"/>
      <c r="J344" s="67" t="s">
        <v>128</v>
      </c>
      <c r="K344" s="67" t="s">
        <v>128</v>
      </c>
      <c r="L344" s="67"/>
      <c r="M344" s="67" t="s">
        <v>30</v>
      </c>
      <c r="N344" s="67"/>
      <c r="O344" s="67"/>
      <c r="P344" s="67" t="s">
        <v>30</v>
      </c>
      <c r="Q344" s="67" t="s">
        <v>106</v>
      </c>
      <c r="R344" s="67"/>
      <c r="S344" s="67" t="s">
        <v>107</v>
      </c>
      <c r="T344" s="260" t="s">
        <v>108</v>
      </c>
      <c r="U344" s="67">
        <v>3144420320</v>
      </c>
      <c r="V344" s="261" t="s">
        <v>109</v>
      </c>
      <c r="W344" s="67" t="s">
        <v>110</v>
      </c>
      <c r="X344" s="4"/>
    </row>
    <row r="345" spans="1:24" ht="100.5" customHeight="1">
      <c r="A345" s="85"/>
      <c r="B345" s="67" t="s">
        <v>575</v>
      </c>
      <c r="C345" s="57">
        <v>1</v>
      </c>
      <c r="D345" s="67" t="s">
        <v>373</v>
      </c>
      <c r="E345" s="96">
        <v>8</v>
      </c>
      <c r="F345" s="67">
        <v>2</v>
      </c>
      <c r="G345" s="96" t="s">
        <v>291</v>
      </c>
      <c r="H345" s="527" t="s">
        <v>133</v>
      </c>
      <c r="I345" s="583"/>
      <c r="J345" s="262">
        <v>17607656</v>
      </c>
      <c r="K345" s="262">
        <v>17607656</v>
      </c>
      <c r="L345" s="67"/>
      <c r="M345" s="67" t="s">
        <v>30</v>
      </c>
      <c r="N345" s="67"/>
      <c r="O345" s="67"/>
      <c r="P345" s="67" t="s">
        <v>30</v>
      </c>
      <c r="Q345" s="67" t="s">
        <v>288</v>
      </c>
      <c r="R345" s="265">
        <v>41459</v>
      </c>
      <c r="S345" s="67" t="s">
        <v>107</v>
      </c>
      <c r="T345" s="260" t="s">
        <v>108</v>
      </c>
      <c r="U345" s="67">
        <v>3144420322</v>
      </c>
      <c r="V345" s="261" t="s">
        <v>109</v>
      </c>
      <c r="W345" s="67" t="s">
        <v>110</v>
      </c>
      <c r="X345" s="4"/>
    </row>
    <row r="346" spans="1:24" ht="90">
      <c r="A346" s="85"/>
      <c r="B346" s="67" t="s">
        <v>292</v>
      </c>
      <c r="C346" s="57">
        <v>1</v>
      </c>
      <c r="D346" s="67" t="s">
        <v>103</v>
      </c>
      <c r="E346" s="96" t="s">
        <v>290</v>
      </c>
      <c r="F346" s="67" t="s">
        <v>124</v>
      </c>
      <c r="G346" s="96" t="s">
        <v>291</v>
      </c>
      <c r="H346" s="527" t="s">
        <v>133</v>
      </c>
      <c r="I346" s="583"/>
      <c r="J346" s="262">
        <v>16500000</v>
      </c>
      <c r="K346" s="262">
        <v>16500000</v>
      </c>
      <c r="L346" s="67"/>
      <c r="M346" s="67" t="s">
        <v>30</v>
      </c>
      <c r="N346" s="67"/>
      <c r="O346" s="67"/>
      <c r="P346" s="67" t="s">
        <v>30</v>
      </c>
      <c r="Q346" s="67" t="s">
        <v>288</v>
      </c>
      <c r="R346" s="67"/>
      <c r="S346" s="67" t="s">
        <v>107</v>
      </c>
      <c r="T346" s="260" t="s">
        <v>108</v>
      </c>
      <c r="U346" s="67">
        <v>3144420323</v>
      </c>
      <c r="V346" s="261" t="s">
        <v>109</v>
      </c>
      <c r="W346" s="67" t="s">
        <v>110</v>
      </c>
      <c r="X346" s="4"/>
    </row>
    <row r="347" spans="1:24" ht="120">
      <c r="A347" s="85"/>
      <c r="B347" s="67" t="s">
        <v>367</v>
      </c>
      <c r="C347" s="57">
        <v>1</v>
      </c>
      <c r="D347" s="67" t="s">
        <v>368</v>
      </c>
      <c r="E347" s="96" t="s">
        <v>369</v>
      </c>
      <c r="F347" s="67" t="s">
        <v>272</v>
      </c>
      <c r="G347" s="96" t="s">
        <v>291</v>
      </c>
      <c r="H347" s="527" t="s">
        <v>133</v>
      </c>
      <c r="I347" s="583"/>
      <c r="J347" s="262" t="s">
        <v>370</v>
      </c>
      <c r="K347" s="262" t="s">
        <v>370</v>
      </c>
      <c r="L347" s="67"/>
      <c r="M347" s="67" t="s">
        <v>30</v>
      </c>
      <c r="N347" s="67"/>
      <c r="O347" s="67"/>
      <c r="P347" s="67" t="s">
        <v>30</v>
      </c>
      <c r="Q347" s="67"/>
      <c r="R347" s="270">
        <v>41422</v>
      </c>
      <c r="S347" s="67" t="s">
        <v>107</v>
      </c>
      <c r="T347" s="260" t="s">
        <v>108</v>
      </c>
      <c r="U347" s="67">
        <v>3144420324</v>
      </c>
      <c r="V347" s="261" t="s">
        <v>109</v>
      </c>
      <c r="W347" s="67" t="s">
        <v>110</v>
      </c>
      <c r="X347" s="4"/>
    </row>
    <row r="348" spans="1:24" ht="150">
      <c r="A348" s="85"/>
      <c r="B348" s="67" t="s">
        <v>134</v>
      </c>
      <c r="C348" s="57">
        <v>1</v>
      </c>
      <c r="D348" s="67" t="s">
        <v>103</v>
      </c>
      <c r="E348" s="67" t="s">
        <v>104</v>
      </c>
      <c r="F348" s="67">
        <v>4</v>
      </c>
      <c r="G348" s="67" t="s">
        <v>121</v>
      </c>
      <c r="H348" s="527" t="s">
        <v>133</v>
      </c>
      <c r="I348" s="583"/>
      <c r="J348" s="262">
        <v>130000000</v>
      </c>
      <c r="K348" s="262">
        <v>130000000</v>
      </c>
      <c r="L348" s="67"/>
      <c r="M348" s="67" t="s">
        <v>30</v>
      </c>
      <c r="N348" s="67"/>
      <c r="O348" s="67"/>
      <c r="P348" s="67" t="s">
        <v>30</v>
      </c>
      <c r="Q348" s="67" t="s">
        <v>106</v>
      </c>
      <c r="R348" s="67"/>
      <c r="S348" s="67" t="s">
        <v>107</v>
      </c>
      <c r="T348" s="260" t="s">
        <v>108</v>
      </c>
      <c r="U348" s="67">
        <v>3144420323</v>
      </c>
      <c r="V348" s="261" t="s">
        <v>109</v>
      </c>
      <c r="W348" s="67" t="s">
        <v>110</v>
      </c>
      <c r="X348" s="4"/>
    </row>
    <row r="349" spans="1:24" ht="225">
      <c r="A349" s="85"/>
      <c r="B349" s="67" t="s">
        <v>293</v>
      </c>
      <c r="C349" s="57">
        <v>1</v>
      </c>
      <c r="D349" s="67" t="s">
        <v>103</v>
      </c>
      <c r="E349" s="67" t="s">
        <v>104</v>
      </c>
      <c r="F349" s="67">
        <v>4</v>
      </c>
      <c r="G349" s="67" t="s">
        <v>286</v>
      </c>
      <c r="H349" s="527" t="s">
        <v>133</v>
      </c>
      <c r="I349" s="583"/>
      <c r="J349" s="262">
        <v>100000000</v>
      </c>
      <c r="K349" s="262">
        <v>100000000</v>
      </c>
      <c r="L349" s="67"/>
      <c r="M349" s="67" t="s">
        <v>30</v>
      </c>
      <c r="N349" s="67"/>
      <c r="O349" s="67"/>
      <c r="P349" s="67" t="s">
        <v>30</v>
      </c>
      <c r="Q349" s="67" t="s">
        <v>294</v>
      </c>
      <c r="R349" s="67"/>
      <c r="S349" s="67" t="s">
        <v>107</v>
      </c>
      <c r="T349" s="260" t="s">
        <v>108</v>
      </c>
      <c r="U349" s="67">
        <v>3144420324</v>
      </c>
      <c r="V349" s="261" t="s">
        <v>109</v>
      </c>
      <c r="W349" s="67"/>
      <c r="X349" s="4"/>
    </row>
    <row r="350" spans="1:24" ht="150" customHeight="1">
      <c r="A350" s="277"/>
      <c r="B350" s="67" t="s">
        <v>135</v>
      </c>
      <c r="C350" s="57">
        <v>1</v>
      </c>
      <c r="D350" s="67" t="s">
        <v>103</v>
      </c>
      <c r="E350" s="67" t="s">
        <v>115</v>
      </c>
      <c r="F350" s="67">
        <v>10</v>
      </c>
      <c r="G350" s="67" t="s">
        <v>131</v>
      </c>
      <c r="H350" s="527" t="s">
        <v>136</v>
      </c>
      <c r="I350" s="583"/>
      <c r="J350" s="67" t="s">
        <v>137</v>
      </c>
      <c r="K350" s="67" t="s">
        <v>137</v>
      </c>
      <c r="L350" s="67"/>
      <c r="M350" s="67" t="s">
        <v>30</v>
      </c>
      <c r="N350" s="67"/>
      <c r="O350" s="67"/>
      <c r="P350" s="67" t="s">
        <v>30</v>
      </c>
      <c r="Q350" s="67" t="s">
        <v>106</v>
      </c>
      <c r="R350" s="67"/>
      <c r="S350" s="67" t="s">
        <v>107</v>
      </c>
      <c r="T350" s="260" t="s">
        <v>108</v>
      </c>
      <c r="U350" s="67">
        <v>3144420324</v>
      </c>
      <c r="V350" s="261" t="s">
        <v>109</v>
      </c>
      <c r="W350" s="67" t="s">
        <v>110</v>
      </c>
      <c r="X350" s="4"/>
    </row>
    <row r="351" spans="1:24" ht="99.75" customHeight="1">
      <c r="A351" s="277"/>
      <c r="B351" s="67" t="s">
        <v>138</v>
      </c>
      <c r="C351" s="57">
        <v>3</v>
      </c>
      <c r="D351" s="67" t="s">
        <v>103</v>
      </c>
      <c r="E351" s="67" t="s">
        <v>112</v>
      </c>
      <c r="F351" s="67"/>
      <c r="G351" s="67" t="s">
        <v>117</v>
      </c>
      <c r="H351" s="527" t="s">
        <v>139</v>
      </c>
      <c r="I351" s="583"/>
      <c r="J351" s="262">
        <v>40000000</v>
      </c>
      <c r="K351" s="262">
        <v>40000000</v>
      </c>
      <c r="L351" s="67"/>
      <c r="M351" s="67" t="s">
        <v>30</v>
      </c>
      <c r="N351" s="67"/>
      <c r="O351" s="67"/>
      <c r="P351" s="67" t="s">
        <v>30</v>
      </c>
      <c r="Q351" s="67" t="s">
        <v>106</v>
      </c>
      <c r="R351" s="67"/>
      <c r="S351" s="67" t="s">
        <v>107</v>
      </c>
      <c r="T351" s="260" t="s">
        <v>108</v>
      </c>
      <c r="U351" s="67">
        <v>3144420325</v>
      </c>
      <c r="V351" s="261" t="s">
        <v>109</v>
      </c>
      <c r="W351" s="67" t="s">
        <v>110</v>
      </c>
      <c r="X351" s="4"/>
    </row>
    <row r="352" spans="1:24" ht="90" customHeight="1">
      <c r="A352" s="277"/>
      <c r="B352" s="67" t="s">
        <v>296</v>
      </c>
      <c r="C352" s="57">
        <v>1</v>
      </c>
      <c r="D352" s="67" t="s">
        <v>103</v>
      </c>
      <c r="E352" s="67" t="s">
        <v>140</v>
      </c>
      <c r="F352" s="67"/>
      <c r="G352" s="67" t="s">
        <v>117</v>
      </c>
      <c r="H352" s="527" t="s">
        <v>139</v>
      </c>
      <c r="I352" s="583"/>
      <c r="J352" s="262">
        <v>100000000</v>
      </c>
      <c r="K352" s="262">
        <v>100000000</v>
      </c>
      <c r="L352" s="67"/>
      <c r="M352" s="67" t="s">
        <v>30</v>
      </c>
      <c r="N352" s="67"/>
      <c r="O352" s="67"/>
      <c r="P352" s="67" t="s">
        <v>30</v>
      </c>
      <c r="Q352" s="67" t="s">
        <v>106</v>
      </c>
      <c r="R352" s="67"/>
      <c r="S352" s="67" t="s">
        <v>107</v>
      </c>
      <c r="T352" s="260" t="s">
        <v>108</v>
      </c>
      <c r="U352" s="67">
        <v>3144420326</v>
      </c>
      <c r="V352" s="261" t="s">
        <v>109</v>
      </c>
      <c r="W352" s="67" t="s">
        <v>110</v>
      </c>
      <c r="X352" s="4"/>
    </row>
    <row r="353" spans="1:24" ht="88.5" customHeight="1">
      <c r="A353" s="277"/>
      <c r="B353" s="67" t="s">
        <v>296</v>
      </c>
      <c r="C353" s="57">
        <v>1</v>
      </c>
      <c r="D353" s="67" t="s">
        <v>103</v>
      </c>
      <c r="E353" s="96" t="s">
        <v>295</v>
      </c>
      <c r="F353" s="67">
        <v>1</v>
      </c>
      <c r="G353" s="67" t="s">
        <v>291</v>
      </c>
      <c r="H353" s="527" t="s">
        <v>41</v>
      </c>
      <c r="I353" s="583"/>
      <c r="J353" s="262">
        <v>16500000</v>
      </c>
      <c r="K353" s="262">
        <v>16500000</v>
      </c>
      <c r="L353" s="67"/>
      <c r="M353" s="67" t="s">
        <v>30</v>
      </c>
      <c r="N353" s="67"/>
      <c r="O353" s="67"/>
      <c r="P353" s="67" t="s">
        <v>30</v>
      </c>
      <c r="Q353" s="67" t="s">
        <v>294</v>
      </c>
      <c r="R353" s="67"/>
      <c r="S353" s="67" t="s">
        <v>107</v>
      </c>
      <c r="T353" s="260" t="s">
        <v>108</v>
      </c>
      <c r="U353" s="67">
        <v>3144420327</v>
      </c>
      <c r="V353" s="261" t="s">
        <v>109</v>
      </c>
      <c r="W353" s="67" t="s">
        <v>110</v>
      </c>
      <c r="X353" s="4"/>
    </row>
    <row r="354" spans="1:24" ht="112.5" customHeight="1">
      <c r="A354" s="277"/>
      <c r="B354" s="67" t="s">
        <v>141</v>
      </c>
      <c r="C354" s="57">
        <v>1</v>
      </c>
      <c r="D354" s="67" t="s">
        <v>103</v>
      </c>
      <c r="E354" s="67" t="s">
        <v>371</v>
      </c>
      <c r="F354" s="67">
        <v>2</v>
      </c>
      <c r="G354" s="67" t="s">
        <v>105</v>
      </c>
      <c r="H354" s="521" t="s">
        <v>136</v>
      </c>
      <c r="I354" s="522"/>
      <c r="J354" s="67" t="s">
        <v>297</v>
      </c>
      <c r="K354" s="67" t="s">
        <v>297</v>
      </c>
      <c r="L354" s="67"/>
      <c r="M354" s="67" t="s">
        <v>30</v>
      </c>
      <c r="N354" s="67"/>
      <c r="O354" s="67"/>
      <c r="P354" s="67" t="s">
        <v>30</v>
      </c>
      <c r="Q354" s="67"/>
      <c r="R354" s="278">
        <v>41422</v>
      </c>
      <c r="S354" s="67" t="s">
        <v>107</v>
      </c>
      <c r="T354" s="260" t="s">
        <v>108</v>
      </c>
      <c r="U354" s="67">
        <v>3144420328</v>
      </c>
      <c r="V354" s="261" t="s">
        <v>109</v>
      </c>
      <c r="W354" s="67" t="s">
        <v>110</v>
      </c>
      <c r="X354" s="4"/>
    </row>
    <row r="355" spans="1:24" ht="179.25" customHeight="1">
      <c r="A355" s="277"/>
      <c r="B355" s="67" t="s">
        <v>372</v>
      </c>
      <c r="C355" s="57">
        <v>1</v>
      </c>
      <c r="D355" s="67" t="s">
        <v>373</v>
      </c>
      <c r="E355" s="67" t="s">
        <v>371</v>
      </c>
      <c r="F355" s="67">
        <v>1</v>
      </c>
      <c r="G355" s="67" t="s">
        <v>291</v>
      </c>
      <c r="H355" s="521" t="s">
        <v>139</v>
      </c>
      <c r="I355" s="522"/>
      <c r="J355" s="67" t="s">
        <v>370</v>
      </c>
      <c r="K355" s="67" t="s">
        <v>370</v>
      </c>
      <c r="L355" s="67"/>
      <c r="M355" s="67" t="s">
        <v>30</v>
      </c>
      <c r="N355" s="67"/>
      <c r="O355" s="67"/>
      <c r="P355" s="67" t="s">
        <v>30</v>
      </c>
      <c r="Q355" s="67"/>
      <c r="R355" s="278">
        <v>41422</v>
      </c>
      <c r="S355" s="67" t="s">
        <v>107</v>
      </c>
      <c r="T355" s="260" t="s">
        <v>108</v>
      </c>
      <c r="U355" s="67">
        <v>3144420329</v>
      </c>
      <c r="V355" s="261" t="s">
        <v>109</v>
      </c>
      <c r="W355" s="67" t="s">
        <v>110</v>
      </c>
      <c r="X355" s="4"/>
    </row>
    <row r="356" spans="1:24" ht="105" customHeight="1">
      <c r="A356" s="277"/>
      <c r="B356" s="67" t="s">
        <v>374</v>
      </c>
      <c r="C356" s="67">
        <v>1</v>
      </c>
      <c r="D356" s="67" t="s">
        <v>373</v>
      </c>
      <c r="E356" s="67" t="s">
        <v>371</v>
      </c>
      <c r="F356" s="85">
        <v>2</v>
      </c>
      <c r="G356" s="67" t="s">
        <v>121</v>
      </c>
      <c r="H356" s="521" t="s">
        <v>375</v>
      </c>
      <c r="I356" s="522"/>
      <c r="J356" s="67" t="s">
        <v>376</v>
      </c>
      <c r="K356" s="67" t="s">
        <v>376</v>
      </c>
      <c r="L356" s="85"/>
      <c r="M356" s="67" t="s">
        <v>30</v>
      </c>
      <c r="N356" s="85"/>
      <c r="O356" s="85"/>
      <c r="P356" s="67" t="s">
        <v>30</v>
      </c>
      <c r="Q356" s="278">
        <v>41422</v>
      </c>
      <c r="R356" s="85"/>
      <c r="S356" s="67" t="s">
        <v>107</v>
      </c>
      <c r="T356" s="260" t="s">
        <v>108</v>
      </c>
      <c r="U356" s="67">
        <v>3144420328</v>
      </c>
      <c r="V356" s="261" t="s">
        <v>109</v>
      </c>
      <c r="W356" s="67" t="s">
        <v>110</v>
      </c>
      <c r="X356" s="4"/>
    </row>
    <row r="357" spans="1:24" ht="151.5" customHeight="1">
      <c r="A357" s="279"/>
      <c r="B357" s="266" t="s">
        <v>377</v>
      </c>
      <c r="C357" s="67">
        <v>1</v>
      </c>
      <c r="D357" s="67" t="s">
        <v>373</v>
      </c>
      <c r="E357" s="25" t="s">
        <v>683</v>
      </c>
      <c r="F357" s="67" t="s">
        <v>686</v>
      </c>
      <c r="G357" s="67" t="s">
        <v>121</v>
      </c>
      <c r="H357" s="584" t="s">
        <v>378</v>
      </c>
      <c r="I357" s="585"/>
      <c r="J357" s="280" t="s">
        <v>379</v>
      </c>
      <c r="K357" s="280" t="s">
        <v>379</v>
      </c>
      <c r="L357" s="113"/>
      <c r="M357" s="67" t="s">
        <v>30</v>
      </c>
      <c r="N357" s="113"/>
      <c r="O357" s="113"/>
      <c r="P357" s="67" t="s">
        <v>30</v>
      </c>
      <c r="Q357" s="281">
        <v>41422</v>
      </c>
      <c r="R357" s="95">
        <v>41534</v>
      </c>
      <c r="S357" s="67" t="s">
        <v>107</v>
      </c>
      <c r="T357" s="260" t="s">
        <v>108</v>
      </c>
      <c r="U357" s="67">
        <v>3144420318</v>
      </c>
      <c r="V357" s="261" t="s">
        <v>109</v>
      </c>
      <c r="W357" s="67"/>
      <c r="X357" s="4"/>
    </row>
    <row r="358" spans="1:24" ht="80.25" customHeight="1">
      <c r="A358" s="282"/>
      <c r="B358" s="55" t="s">
        <v>380</v>
      </c>
      <c r="C358" s="55">
        <v>1</v>
      </c>
      <c r="D358" s="55" t="s">
        <v>373</v>
      </c>
      <c r="E358" s="55" t="s">
        <v>381</v>
      </c>
      <c r="F358" s="55">
        <v>2</v>
      </c>
      <c r="G358" s="55" t="s">
        <v>121</v>
      </c>
      <c r="H358" s="529" t="s">
        <v>382</v>
      </c>
      <c r="I358" s="530"/>
      <c r="J358" s="55" t="s">
        <v>383</v>
      </c>
      <c r="K358" s="55" t="s">
        <v>383</v>
      </c>
      <c r="L358" s="61"/>
      <c r="M358" s="55" t="s">
        <v>30</v>
      </c>
      <c r="N358" s="61"/>
      <c r="O358" s="61"/>
      <c r="P358" s="55" t="s">
        <v>30</v>
      </c>
      <c r="Q358" s="283">
        <v>41422</v>
      </c>
      <c r="R358" s="61"/>
      <c r="S358" s="55" t="s">
        <v>107</v>
      </c>
      <c r="T358" s="284" t="s">
        <v>108</v>
      </c>
      <c r="U358" s="55">
        <v>3144420330</v>
      </c>
      <c r="V358" s="285" t="s">
        <v>109</v>
      </c>
      <c r="W358" s="55" t="s">
        <v>110</v>
      </c>
      <c r="X358" s="4"/>
    </row>
    <row r="359" spans="1:24" ht="102" customHeight="1">
      <c r="A359" s="85"/>
      <c r="B359" s="286" t="s">
        <v>510</v>
      </c>
      <c r="C359" s="67">
        <v>1</v>
      </c>
      <c r="D359" s="67" t="s">
        <v>373</v>
      </c>
      <c r="E359" s="67">
        <v>7</v>
      </c>
      <c r="F359" s="67">
        <v>4</v>
      </c>
      <c r="G359" s="67" t="s">
        <v>511</v>
      </c>
      <c r="H359" s="521" t="s">
        <v>512</v>
      </c>
      <c r="I359" s="522"/>
      <c r="J359" s="67" t="s">
        <v>513</v>
      </c>
      <c r="K359" s="67" t="s">
        <v>514</v>
      </c>
      <c r="L359" s="85"/>
      <c r="M359" s="67" t="s">
        <v>30</v>
      </c>
      <c r="N359" s="85"/>
      <c r="O359" s="85"/>
      <c r="P359" s="67" t="s">
        <v>30</v>
      </c>
      <c r="Q359" s="278">
        <v>41459</v>
      </c>
      <c r="R359" s="85"/>
      <c r="S359" s="67" t="s">
        <v>107</v>
      </c>
      <c r="T359" s="284" t="s">
        <v>108</v>
      </c>
      <c r="U359" s="55">
        <v>3144420330</v>
      </c>
      <c r="V359" s="285" t="s">
        <v>109</v>
      </c>
      <c r="W359" s="67" t="s">
        <v>110</v>
      </c>
      <c r="X359" s="4"/>
    </row>
    <row r="360" spans="1:24" ht="114" customHeight="1">
      <c r="A360" s="277"/>
      <c r="B360" s="67" t="s">
        <v>568</v>
      </c>
      <c r="C360" s="57">
        <v>1</v>
      </c>
      <c r="D360" s="67" t="s">
        <v>103</v>
      </c>
      <c r="E360" s="67" t="s">
        <v>226</v>
      </c>
      <c r="F360" s="67">
        <v>1</v>
      </c>
      <c r="G360" s="263" t="s">
        <v>569</v>
      </c>
      <c r="H360" s="562" t="s">
        <v>570</v>
      </c>
      <c r="I360" s="563"/>
      <c r="J360" s="262">
        <v>34134281</v>
      </c>
      <c r="K360" s="262">
        <v>34134281</v>
      </c>
      <c r="L360" s="67"/>
      <c r="M360" s="67" t="s">
        <v>30</v>
      </c>
      <c r="N360" s="67"/>
      <c r="O360" s="67"/>
      <c r="P360" s="67" t="s">
        <v>30</v>
      </c>
      <c r="Q360" s="270">
        <v>41473</v>
      </c>
      <c r="R360" s="67"/>
      <c r="S360" s="67" t="s">
        <v>107</v>
      </c>
      <c r="T360" s="260" t="s">
        <v>108</v>
      </c>
      <c r="U360" s="260">
        <v>3144420318</v>
      </c>
      <c r="V360" s="261" t="s">
        <v>109</v>
      </c>
      <c r="W360" s="260"/>
      <c r="X360" s="4"/>
    </row>
    <row r="361" spans="1:24" ht="75" customHeight="1">
      <c r="A361" s="113"/>
      <c r="B361" s="287" t="s">
        <v>687</v>
      </c>
      <c r="C361" s="85">
        <v>1</v>
      </c>
      <c r="D361" s="67" t="s">
        <v>103</v>
      </c>
      <c r="E361" s="25" t="s">
        <v>683</v>
      </c>
      <c r="F361" s="67" t="s">
        <v>686</v>
      </c>
      <c r="G361" s="67" t="s">
        <v>688</v>
      </c>
      <c r="H361" s="564" t="s">
        <v>689</v>
      </c>
      <c r="I361" s="565"/>
      <c r="J361" s="119">
        <v>50000000</v>
      </c>
      <c r="K361" s="288">
        <v>50000000</v>
      </c>
      <c r="L361" s="85"/>
      <c r="M361" s="85" t="s">
        <v>30</v>
      </c>
      <c r="N361" s="85"/>
      <c r="O361" s="85"/>
      <c r="P361" s="67" t="s">
        <v>30</v>
      </c>
      <c r="Q361" s="270">
        <v>41484</v>
      </c>
      <c r="R361" s="95">
        <v>41534</v>
      </c>
      <c r="S361" s="67" t="s">
        <v>107</v>
      </c>
      <c r="T361" s="260" t="s">
        <v>108</v>
      </c>
      <c r="U361" s="272" t="s">
        <v>690</v>
      </c>
      <c r="V361" s="261" t="s">
        <v>109</v>
      </c>
      <c r="W361" s="85"/>
      <c r="X361" s="4"/>
    </row>
    <row r="362" spans="1:24" ht="85.5" customHeight="1">
      <c r="A362" s="113"/>
      <c r="B362" s="266" t="s">
        <v>692</v>
      </c>
      <c r="C362" s="57">
        <v>1</v>
      </c>
      <c r="D362" s="57" t="s">
        <v>103</v>
      </c>
      <c r="E362" s="67" t="s">
        <v>693</v>
      </c>
      <c r="F362" s="67" t="s">
        <v>694</v>
      </c>
      <c r="G362" s="67" t="s">
        <v>695</v>
      </c>
      <c r="H362" s="521" t="s">
        <v>696</v>
      </c>
      <c r="I362" s="522"/>
      <c r="J362" s="289">
        <v>23034285</v>
      </c>
      <c r="K362" s="289">
        <v>23034285</v>
      </c>
      <c r="L362" s="269"/>
      <c r="M362" s="67" t="s">
        <v>30</v>
      </c>
      <c r="N362" s="269"/>
      <c r="O362" s="269"/>
      <c r="P362" s="67" t="s">
        <v>30</v>
      </c>
      <c r="Q362" s="265">
        <v>41534</v>
      </c>
      <c r="R362" s="269"/>
      <c r="S362" s="67" t="s">
        <v>107</v>
      </c>
      <c r="T362" s="260" t="s">
        <v>108</v>
      </c>
      <c r="U362" s="290" t="s">
        <v>690</v>
      </c>
      <c r="V362" s="159" t="s">
        <v>109</v>
      </c>
      <c r="W362" s="260"/>
      <c r="X362" s="17"/>
    </row>
    <row r="363" spans="1:24" ht="185.25" customHeight="1">
      <c r="A363" s="113"/>
      <c r="B363" s="266" t="s">
        <v>697</v>
      </c>
      <c r="C363" s="57">
        <v>1</v>
      </c>
      <c r="D363" s="57" t="s">
        <v>103</v>
      </c>
      <c r="E363" s="25" t="s">
        <v>683</v>
      </c>
      <c r="F363" s="67" t="s">
        <v>698</v>
      </c>
      <c r="G363" s="291" t="s">
        <v>699</v>
      </c>
      <c r="H363" s="562" t="s">
        <v>700</v>
      </c>
      <c r="I363" s="563"/>
      <c r="J363" s="289">
        <v>886000000</v>
      </c>
      <c r="K363" s="289">
        <v>886000000</v>
      </c>
      <c r="L363" s="67"/>
      <c r="M363" s="67" t="s">
        <v>30</v>
      </c>
      <c r="N363" s="67"/>
      <c r="O363" s="67"/>
      <c r="P363" s="67" t="s">
        <v>30</v>
      </c>
      <c r="Q363" s="265">
        <v>41534</v>
      </c>
      <c r="R363" s="67"/>
      <c r="S363" s="67" t="s">
        <v>107</v>
      </c>
      <c r="T363" s="260" t="s">
        <v>108</v>
      </c>
      <c r="U363" s="290" t="s">
        <v>690</v>
      </c>
      <c r="V363" s="159" t="s">
        <v>109</v>
      </c>
      <c r="W363" s="260"/>
      <c r="X363" s="17"/>
    </row>
    <row r="364" spans="1:24" ht="162" customHeight="1">
      <c r="A364" s="113"/>
      <c r="B364" s="266" t="s">
        <v>701</v>
      </c>
      <c r="C364" s="57">
        <v>1</v>
      </c>
      <c r="D364" s="57" t="s">
        <v>103</v>
      </c>
      <c r="E364" s="25" t="s">
        <v>683</v>
      </c>
      <c r="F364" s="67" t="s">
        <v>698</v>
      </c>
      <c r="G364" s="291" t="s">
        <v>699</v>
      </c>
      <c r="H364" s="562" t="s">
        <v>700</v>
      </c>
      <c r="I364" s="563"/>
      <c r="J364" s="289">
        <v>923000000</v>
      </c>
      <c r="K364" s="292">
        <v>923000000</v>
      </c>
      <c r="L364" s="269"/>
      <c r="M364" s="67" t="s">
        <v>30</v>
      </c>
      <c r="N364" s="269"/>
      <c r="O364" s="269"/>
      <c r="P364" s="67" t="s">
        <v>30</v>
      </c>
      <c r="Q364" s="265">
        <v>41534</v>
      </c>
      <c r="R364" s="269"/>
      <c r="S364" s="67" t="s">
        <v>107</v>
      </c>
      <c r="T364" s="260" t="s">
        <v>108</v>
      </c>
      <c r="U364" s="272" t="s">
        <v>690</v>
      </c>
      <c r="V364" s="159" t="s">
        <v>109</v>
      </c>
      <c r="W364" s="260"/>
      <c r="X364" s="17"/>
    </row>
    <row r="365" spans="1:24" ht="119.25" customHeight="1">
      <c r="A365" s="113"/>
      <c r="B365" s="266" t="s">
        <v>702</v>
      </c>
      <c r="C365" s="57">
        <v>1</v>
      </c>
      <c r="D365" s="57" t="s">
        <v>103</v>
      </c>
      <c r="E365" s="25" t="s">
        <v>683</v>
      </c>
      <c r="F365" s="67" t="s">
        <v>698</v>
      </c>
      <c r="G365" s="291" t="s">
        <v>699</v>
      </c>
      <c r="H365" s="562" t="s">
        <v>700</v>
      </c>
      <c r="I365" s="563"/>
      <c r="J365" s="289">
        <v>694500000</v>
      </c>
      <c r="K365" s="289">
        <v>694500000</v>
      </c>
      <c r="L365" s="269"/>
      <c r="M365" s="67" t="s">
        <v>30</v>
      </c>
      <c r="N365" s="269"/>
      <c r="O365" s="269"/>
      <c r="P365" s="67" t="s">
        <v>30</v>
      </c>
      <c r="Q365" s="265">
        <v>41534</v>
      </c>
      <c r="R365" s="269"/>
      <c r="S365" s="67" t="s">
        <v>107</v>
      </c>
      <c r="T365" s="260" t="s">
        <v>108</v>
      </c>
      <c r="U365" s="272" t="s">
        <v>690</v>
      </c>
      <c r="V365" s="159" t="s">
        <v>109</v>
      </c>
      <c r="W365" s="260"/>
      <c r="X365" s="17"/>
    </row>
    <row r="366" spans="1:24" ht="131.25" customHeight="1">
      <c r="A366" s="113"/>
      <c r="B366" s="266" t="s">
        <v>702</v>
      </c>
      <c r="C366" s="57">
        <v>1</v>
      </c>
      <c r="D366" s="57" t="s">
        <v>103</v>
      </c>
      <c r="E366" s="25" t="s">
        <v>683</v>
      </c>
      <c r="F366" s="67" t="s">
        <v>698</v>
      </c>
      <c r="G366" s="291" t="s">
        <v>699</v>
      </c>
      <c r="H366" s="562" t="s">
        <v>700</v>
      </c>
      <c r="I366" s="563"/>
      <c r="J366" s="267">
        <v>264000000</v>
      </c>
      <c r="K366" s="267">
        <v>264000000</v>
      </c>
      <c r="L366" s="269"/>
      <c r="M366" s="67" t="s">
        <v>30</v>
      </c>
      <c r="N366" s="269"/>
      <c r="O366" s="269"/>
      <c r="P366" s="67" t="s">
        <v>30</v>
      </c>
      <c r="Q366" s="265">
        <v>41534</v>
      </c>
      <c r="R366" s="269"/>
      <c r="S366" s="67" t="s">
        <v>107</v>
      </c>
      <c r="T366" s="260" t="s">
        <v>108</v>
      </c>
      <c r="U366" s="272" t="s">
        <v>690</v>
      </c>
      <c r="V366" s="159" t="s">
        <v>109</v>
      </c>
      <c r="W366" s="260"/>
      <c r="X366" s="17"/>
    </row>
    <row r="367" spans="1:24" ht="102.75" customHeight="1">
      <c r="A367" s="113"/>
      <c r="B367" s="273" t="s">
        <v>703</v>
      </c>
      <c r="C367" s="57">
        <v>1</v>
      </c>
      <c r="D367" s="57" t="s">
        <v>103</v>
      </c>
      <c r="E367" s="25" t="s">
        <v>683</v>
      </c>
      <c r="F367" s="67" t="s">
        <v>704</v>
      </c>
      <c r="G367" s="291" t="s">
        <v>699</v>
      </c>
      <c r="H367" s="562" t="s">
        <v>700</v>
      </c>
      <c r="I367" s="563"/>
      <c r="J367" s="289">
        <v>1435200000</v>
      </c>
      <c r="K367" s="289">
        <v>1435200000</v>
      </c>
      <c r="L367" s="269"/>
      <c r="M367" s="67" t="s">
        <v>30</v>
      </c>
      <c r="N367" s="269"/>
      <c r="O367" s="269"/>
      <c r="P367" s="67" t="s">
        <v>30</v>
      </c>
      <c r="Q367" s="265">
        <v>41534</v>
      </c>
      <c r="R367" s="269"/>
      <c r="S367" s="67" t="s">
        <v>107</v>
      </c>
      <c r="T367" s="260" t="s">
        <v>108</v>
      </c>
      <c r="U367" s="272" t="s">
        <v>690</v>
      </c>
      <c r="V367" s="159" t="s">
        <v>109</v>
      </c>
      <c r="W367" s="260"/>
      <c r="X367" s="17"/>
    </row>
    <row r="368" spans="1:24" ht="129" customHeight="1">
      <c r="A368" s="113"/>
      <c r="B368" s="273" t="s">
        <v>705</v>
      </c>
      <c r="C368" s="57">
        <v>1</v>
      </c>
      <c r="D368" s="57" t="s">
        <v>103</v>
      </c>
      <c r="E368" s="25" t="s">
        <v>683</v>
      </c>
      <c r="F368" s="67" t="s">
        <v>706</v>
      </c>
      <c r="G368" s="291" t="s">
        <v>699</v>
      </c>
      <c r="H368" s="562" t="s">
        <v>700</v>
      </c>
      <c r="I368" s="563"/>
      <c r="J368" s="293">
        <v>1061600000</v>
      </c>
      <c r="K368" s="293">
        <v>1061600000</v>
      </c>
      <c r="L368" s="269"/>
      <c r="M368" s="67" t="s">
        <v>30</v>
      </c>
      <c r="N368" s="269"/>
      <c r="O368" s="269"/>
      <c r="P368" s="67" t="s">
        <v>30</v>
      </c>
      <c r="Q368" s="265">
        <v>41534</v>
      </c>
      <c r="R368" s="269"/>
      <c r="S368" s="67" t="s">
        <v>107</v>
      </c>
      <c r="T368" s="260" t="s">
        <v>108</v>
      </c>
      <c r="U368" s="272" t="s">
        <v>690</v>
      </c>
      <c r="V368" s="159" t="s">
        <v>109</v>
      </c>
      <c r="W368" s="260"/>
      <c r="X368" s="17"/>
    </row>
    <row r="369" spans="1:24" ht="120.75" customHeight="1">
      <c r="A369" s="113"/>
      <c r="B369" s="266" t="s">
        <v>707</v>
      </c>
      <c r="C369" s="57">
        <v>1</v>
      </c>
      <c r="D369" s="57" t="s">
        <v>103</v>
      </c>
      <c r="E369" s="25" t="s">
        <v>683</v>
      </c>
      <c r="F369" s="67" t="s">
        <v>704</v>
      </c>
      <c r="G369" s="260" t="s">
        <v>105</v>
      </c>
      <c r="H369" s="562" t="s">
        <v>700</v>
      </c>
      <c r="I369" s="563"/>
      <c r="J369" s="289">
        <v>336000000</v>
      </c>
      <c r="K369" s="289">
        <v>336000000</v>
      </c>
      <c r="L369" s="269"/>
      <c r="M369" s="67" t="s">
        <v>30</v>
      </c>
      <c r="N369" s="269"/>
      <c r="O369" s="269"/>
      <c r="P369" s="67" t="s">
        <v>30</v>
      </c>
      <c r="Q369" s="265">
        <v>41534</v>
      </c>
      <c r="R369" s="269"/>
      <c r="S369" s="67" t="s">
        <v>107</v>
      </c>
      <c r="T369" s="260" t="s">
        <v>108</v>
      </c>
      <c r="U369" s="272" t="s">
        <v>690</v>
      </c>
      <c r="V369" s="159" t="s">
        <v>109</v>
      </c>
      <c r="W369" s="67"/>
      <c r="X369" s="17"/>
    </row>
    <row r="370" spans="1:24" ht="180" customHeight="1">
      <c r="A370" s="113"/>
      <c r="B370" s="273" t="s">
        <v>708</v>
      </c>
      <c r="C370" s="57">
        <v>1</v>
      </c>
      <c r="D370" s="57" t="s">
        <v>103</v>
      </c>
      <c r="E370" s="25" t="s">
        <v>683</v>
      </c>
      <c r="F370" s="67" t="s">
        <v>709</v>
      </c>
      <c r="G370" s="260" t="s">
        <v>105</v>
      </c>
      <c r="H370" s="562" t="s">
        <v>700</v>
      </c>
      <c r="I370" s="563"/>
      <c r="J370" s="289">
        <v>340200000</v>
      </c>
      <c r="K370" s="289">
        <v>340200000</v>
      </c>
      <c r="L370" s="269"/>
      <c r="M370" s="67" t="s">
        <v>30</v>
      </c>
      <c r="N370" s="269"/>
      <c r="O370" s="269"/>
      <c r="P370" s="67" t="s">
        <v>30</v>
      </c>
      <c r="Q370" s="265">
        <v>41534</v>
      </c>
      <c r="R370" s="269"/>
      <c r="S370" s="67" t="s">
        <v>107</v>
      </c>
      <c r="T370" s="260" t="s">
        <v>108</v>
      </c>
      <c r="U370" s="272" t="s">
        <v>690</v>
      </c>
      <c r="V370" s="159" t="s">
        <v>109</v>
      </c>
      <c r="W370" s="67"/>
      <c r="X370" s="17"/>
    </row>
    <row r="371" spans="1:24" ht="169.5" customHeight="1">
      <c r="A371" s="113"/>
      <c r="B371" s="294" t="s">
        <v>710</v>
      </c>
      <c r="C371" s="57">
        <v>1</v>
      </c>
      <c r="D371" s="57" t="s">
        <v>103</v>
      </c>
      <c r="E371" s="25" t="s">
        <v>683</v>
      </c>
      <c r="F371" s="67" t="s">
        <v>709</v>
      </c>
      <c r="G371" s="274" t="s">
        <v>699</v>
      </c>
      <c r="H371" s="562" t="s">
        <v>700</v>
      </c>
      <c r="I371" s="563"/>
      <c r="J371" s="289">
        <v>914250000</v>
      </c>
      <c r="K371" s="289">
        <v>914250000</v>
      </c>
      <c r="L371" s="269"/>
      <c r="M371" s="67" t="s">
        <v>30</v>
      </c>
      <c r="N371" s="269"/>
      <c r="O371" s="269"/>
      <c r="P371" s="67" t="s">
        <v>30</v>
      </c>
      <c r="Q371" s="265">
        <v>41534</v>
      </c>
      <c r="R371" s="265"/>
      <c r="S371" s="67" t="s">
        <v>107</v>
      </c>
      <c r="T371" s="260" t="s">
        <v>108</v>
      </c>
      <c r="U371" s="272" t="s">
        <v>711</v>
      </c>
      <c r="V371" s="159" t="s">
        <v>109</v>
      </c>
      <c r="W371" s="67"/>
      <c r="X371" s="17"/>
    </row>
    <row r="372" spans="1:24" ht="103.5" customHeight="1">
      <c r="A372" s="113"/>
      <c r="B372" s="266" t="s">
        <v>712</v>
      </c>
      <c r="C372" s="57">
        <v>1</v>
      </c>
      <c r="D372" s="57" t="s">
        <v>103</v>
      </c>
      <c r="E372" s="25" t="s">
        <v>683</v>
      </c>
      <c r="F372" s="67" t="s">
        <v>709</v>
      </c>
      <c r="G372" s="274" t="s">
        <v>699</v>
      </c>
      <c r="H372" s="562" t="s">
        <v>700</v>
      </c>
      <c r="I372" s="563"/>
      <c r="J372" s="289">
        <v>636594000</v>
      </c>
      <c r="K372" s="289">
        <v>636594000</v>
      </c>
      <c r="L372" s="269"/>
      <c r="M372" s="67" t="s">
        <v>30</v>
      </c>
      <c r="N372" s="269"/>
      <c r="O372" s="269"/>
      <c r="P372" s="67" t="s">
        <v>30</v>
      </c>
      <c r="Q372" s="265">
        <v>41534</v>
      </c>
      <c r="R372" s="269"/>
      <c r="S372" s="67" t="s">
        <v>107</v>
      </c>
      <c r="T372" s="260" t="s">
        <v>108</v>
      </c>
      <c r="U372" s="272" t="s">
        <v>690</v>
      </c>
      <c r="V372" s="159" t="s">
        <v>109</v>
      </c>
      <c r="W372" s="67"/>
      <c r="X372" s="17"/>
    </row>
    <row r="373" spans="1:24" s="21" customFormat="1" ht="159.75" customHeight="1">
      <c r="A373" s="113"/>
      <c r="B373" s="266" t="s">
        <v>934</v>
      </c>
      <c r="C373" s="57">
        <v>1</v>
      </c>
      <c r="D373" s="57" t="s">
        <v>103</v>
      </c>
      <c r="E373" s="25" t="s">
        <v>932</v>
      </c>
      <c r="F373" s="67" t="s">
        <v>199</v>
      </c>
      <c r="G373" s="274" t="s">
        <v>935</v>
      </c>
      <c r="H373" s="562" t="s">
        <v>700</v>
      </c>
      <c r="I373" s="563"/>
      <c r="J373" s="289">
        <f>+J372+J371</f>
        <v>1550844000</v>
      </c>
      <c r="K373" s="289">
        <f>J373</f>
        <v>1550844000</v>
      </c>
      <c r="L373" s="269"/>
      <c r="M373" s="67" t="s">
        <v>30</v>
      </c>
      <c r="N373" s="269"/>
      <c r="O373" s="269"/>
      <c r="P373" s="67" t="s">
        <v>30</v>
      </c>
      <c r="Q373" s="265">
        <v>41534</v>
      </c>
      <c r="R373" s="295">
        <v>41600</v>
      </c>
      <c r="S373" s="67" t="s">
        <v>107</v>
      </c>
      <c r="T373" s="260" t="s">
        <v>108</v>
      </c>
      <c r="U373" s="272" t="s">
        <v>690</v>
      </c>
      <c r="V373" s="159" t="s">
        <v>109</v>
      </c>
      <c r="W373" s="67"/>
      <c r="X373" s="17"/>
    </row>
    <row r="374" spans="1:24" ht="118.5" customHeight="1">
      <c r="A374" s="113"/>
      <c r="B374" s="294" t="s">
        <v>713</v>
      </c>
      <c r="C374" s="57">
        <v>1</v>
      </c>
      <c r="D374" s="57" t="s">
        <v>103</v>
      </c>
      <c r="E374" s="25" t="s">
        <v>683</v>
      </c>
      <c r="F374" s="67" t="s">
        <v>698</v>
      </c>
      <c r="G374" s="274" t="s">
        <v>699</v>
      </c>
      <c r="H374" s="562" t="s">
        <v>700</v>
      </c>
      <c r="I374" s="563"/>
      <c r="J374" s="289">
        <v>717600000</v>
      </c>
      <c r="K374" s="289">
        <v>717600000</v>
      </c>
      <c r="L374" s="269"/>
      <c r="M374" s="67" t="s">
        <v>30</v>
      </c>
      <c r="N374" s="269"/>
      <c r="O374" s="269"/>
      <c r="P374" s="67" t="s">
        <v>30</v>
      </c>
      <c r="Q374" s="265">
        <v>41534</v>
      </c>
      <c r="R374" s="296"/>
      <c r="S374" s="67" t="s">
        <v>107</v>
      </c>
      <c r="T374" s="260" t="s">
        <v>108</v>
      </c>
      <c r="U374" s="272" t="s">
        <v>690</v>
      </c>
      <c r="V374" s="159" t="s">
        <v>109</v>
      </c>
      <c r="W374" s="67"/>
      <c r="X374" s="17"/>
    </row>
    <row r="375" spans="1:24" ht="135.75" customHeight="1">
      <c r="A375" s="113"/>
      <c r="B375" s="266" t="s">
        <v>714</v>
      </c>
      <c r="C375" s="57">
        <v>1</v>
      </c>
      <c r="D375" s="57" t="s">
        <v>103</v>
      </c>
      <c r="E375" s="25" t="s">
        <v>683</v>
      </c>
      <c r="F375" s="67" t="s">
        <v>709</v>
      </c>
      <c r="G375" s="274" t="s">
        <v>699</v>
      </c>
      <c r="H375" s="562" t="s">
        <v>700</v>
      </c>
      <c r="I375" s="563"/>
      <c r="J375" s="289">
        <v>321274000</v>
      </c>
      <c r="K375" s="289">
        <v>321274000</v>
      </c>
      <c r="L375" s="269"/>
      <c r="M375" s="67" t="s">
        <v>30</v>
      </c>
      <c r="N375" s="269"/>
      <c r="O375" s="269"/>
      <c r="P375" s="67" t="s">
        <v>30</v>
      </c>
      <c r="Q375" s="265">
        <v>41534</v>
      </c>
      <c r="R375" s="269"/>
      <c r="S375" s="67" t="s">
        <v>107</v>
      </c>
      <c r="T375" s="260" t="s">
        <v>108</v>
      </c>
      <c r="U375" s="272" t="s">
        <v>690</v>
      </c>
      <c r="V375" s="159" t="s">
        <v>109</v>
      </c>
      <c r="W375" s="67"/>
      <c r="X375" s="17"/>
    </row>
    <row r="376" spans="1:24" ht="143.25" customHeight="1">
      <c r="A376" s="113"/>
      <c r="B376" s="273" t="s">
        <v>715</v>
      </c>
      <c r="C376" s="57">
        <v>1</v>
      </c>
      <c r="D376" s="57" t="s">
        <v>103</v>
      </c>
      <c r="E376" s="25" t="s">
        <v>932</v>
      </c>
      <c r="F376" s="67" t="s">
        <v>698</v>
      </c>
      <c r="G376" s="274" t="s">
        <v>933</v>
      </c>
      <c r="H376" s="562" t="s">
        <v>700</v>
      </c>
      <c r="I376" s="563"/>
      <c r="J376" s="289">
        <v>264000000</v>
      </c>
      <c r="K376" s="289">
        <v>264000000</v>
      </c>
      <c r="L376" s="269"/>
      <c r="M376" s="67" t="s">
        <v>30</v>
      </c>
      <c r="N376" s="269"/>
      <c r="O376" s="269"/>
      <c r="P376" s="67" t="s">
        <v>30</v>
      </c>
      <c r="Q376" s="265">
        <v>41534</v>
      </c>
      <c r="R376" s="295">
        <v>41611</v>
      </c>
      <c r="S376" s="67" t="s">
        <v>107</v>
      </c>
      <c r="T376" s="260" t="s">
        <v>108</v>
      </c>
      <c r="U376" s="272" t="s">
        <v>690</v>
      </c>
      <c r="V376" s="159" t="s">
        <v>109</v>
      </c>
      <c r="W376" s="67"/>
      <c r="X376" s="17"/>
    </row>
    <row r="377" spans="1:24" ht="63.75" customHeight="1">
      <c r="A377" s="279"/>
      <c r="B377" s="266" t="s">
        <v>717</v>
      </c>
      <c r="C377" s="57">
        <v>1</v>
      </c>
      <c r="D377" s="57" t="s">
        <v>103</v>
      </c>
      <c r="E377" s="25" t="s">
        <v>683</v>
      </c>
      <c r="F377" s="67" t="s">
        <v>704</v>
      </c>
      <c r="G377" s="96" t="s">
        <v>105</v>
      </c>
      <c r="H377" s="562" t="s">
        <v>700</v>
      </c>
      <c r="I377" s="563"/>
      <c r="J377" s="289">
        <v>404800000</v>
      </c>
      <c r="K377" s="289">
        <v>404800000</v>
      </c>
      <c r="L377" s="269"/>
      <c r="M377" s="67" t="s">
        <v>30</v>
      </c>
      <c r="N377" s="269"/>
      <c r="O377" s="269"/>
      <c r="P377" s="67" t="s">
        <v>30</v>
      </c>
      <c r="Q377" s="265">
        <v>41534</v>
      </c>
      <c r="R377" s="269"/>
      <c r="S377" s="67" t="s">
        <v>107</v>
      </c>
      <c r="T377" s="260" t="s">
        <v>108</v>
      </c>
      <c r="U377" s="272" t="s">
        <v>690</v>
      </c>
      <c r="V377" s="159" t="s">
        <v>109</v>
      </c>
      <c r="W377" s="67"/>
      <c r="X377" s="17"/>
    </row>
    <row r="378" spans="1:24" ht="208.5" customHeight="1">
      <c r="A378" s="279"/>
      <c r="B378" s="266" t="s">
        <v>718</v>
      </c>
      <c r="C378" s="57">
        <v>1</v>
      </c>
      <c r="D378" s="57" t="s">
        <v>103</v>
      </c>
      <c r="E378" s="25" t="s">
        <v>683</v>
      </c>
      <c r="F378" s="67" t="s">
        <v>709</v>
      </c>
      <c r="G378" s="96" t="s">
        <v>105</v>
      </c>
      <c r="H378" s="562" t="s">
        <v>700</v>
      </c>
      <c r="I378" s="563"/>
      <c r="J378" s="289">
        <v>378000000</v>
      </c>
      <c r="K378" s="289">
        <v>378000000</v>
      </c>
      <c r="L378" s="269"/>
      <c r="M378" s="67" t="s">
        <v>30</v>
      </c>
      <c r="N378" s="269"/>
      <c r="O378" s="269"/>
      <c r="P378" s="67" t="s">
        <v>30</v>
      </c>
      <c r="Q378" s="265">
        <v>41534</v>
      </c>
      <c r="R378" s="269"/>
      <c r="S378" s="67" t="s">
        <v>107</v>
      </c>
      <c r="T378" s="260" t="s">
        <v>108</v>
      </c>
      <c r="U378" s="272" t="s">
        <v>690</v>
      </c>
      <c r="V378" s="159" t="s">
        <v>109</v>
      </c>
      <c r="W378" s="67"/>
      <c r="X378" s="17"/>
    </row>
    <row r="379" spans="1:24" ht="241.5" customHeight="1">
      <c r="A379" s="279"/>
      <c r="B379" s="273" t="s">
        <v>719</v>
      </c>
      <c r="C379" s="57">
        <v>1</v>
      </c>
      <c r="D379" s="57" t="s">
        <v>103</v>
      </c>
      <c r="E379" s="25" t="s">
        <v>683</v>
      </c>
      <c r="F379" s="67" t="s">
        <v>684</v>
      </c>
      <c r="G379" s="96" t="s">
        <v>105</v>
      </c>
      <c r="H379" s="562" t="s">
        <v>700</v>
      </c>
      <c r="I379" s="563"/>
      <c r="J379" s="289">
        <v>150000000</v>
      </c>
      <c r="K379" s="289">
        <v>150000000</v>
      </c>
      <c r="L379" s="113"/>
      <c r="M379" s="67" t="s">
        <v>30</v>
      </c>
      <c r="N379" s="113"/>
      <c r="O379" s="113"/>
      <c r="P379" s="67" t="s">
        <v>30</v>
      </c>
      <c r="Q379" s="265">
        <v>41534</v>
      </c>
      <c r="R379" s="113"/>
      <c r="S379" s="67" t="s">
        <v>107</v>
      </c>
      <c r="T379" s="260" t="s">
        <v>108</v>
      </c>
      <c r="U379" s="272" t="s">
        <v>690</v>
      </c>
      <c r="V379" s="159" t="s">
        <v>109</v>
      </c>
      <c r="W379" s="67"/>
      <c r="X379" s="17"/>
    </row>
    <row r="380" spans="1:24" ht="254.25" customHeight="1">
      <c r="A380" s="279"/>
      <c r="B380" s="266" t="s">
        <v>720</v>
      </c>
      <c r="C380" s="57">
        <v>1</v>
      </c>
      <c r="D380" s="57" t="s">
        <v>103</v>
      </c>
      <c r="E380" s="25" t="s">
        <v>683</v>
      </c>
      <c r="F380" s="67" t="s">
        <v>684</v>
      </c>
      <c r="G380" s="96" t="s">
        <v>105</v>
      </c>
      <c r="H380" s="562" t="s">
        <v>700</v>
      </c>
      <c r="I380" s="563"/>
      <c r="J380" s="289">
        <v>150000000</v>
      </c>
      <c r="K380" s="289">
        <v>150000000</v>
      </c>
      <c r="L380" s="113"/>
      <c r="M380" s="67" t="s">
        <v>30</v>
      </c>
      <c r="N380" s="113"/>
      <c r="O380" s="113"/>
      <c r="P380" s="67" t="s">
        <v>30</v>
      </c>
      <c r="Q380" s="265">
        <v>41534</v>
      </c>
      <c r="R380" s="113"/>
      <c r="S380" s="67" t="s">
        <v>107</v>
      </c>
      <c r="T380" s="260" t="s">
        <v>108</v>
      </c>
      <c r="U380" s="272" t="s">
        <v>690</v>
      </c>
      <c r="V380" s="159" t="s">
        <v>109</v>
      </c>
      <c r="W380" s="67"/>
      <c r="X380" s="17"/>
    </row>
    <row r="381" spans="1:24" ht="59.25" customHeight="1">
      <c r="A381" s="297"/>
      <c r="B381" s="298" t="s">
        <v>721</v>
      </c>
      <c r="C381" s="56">
        <v>1</v>
      </c>
      <c r="D381" s="56" t="s">
        <v>103</v>
      </c>
      <c r="E381" s="299" t="s">
        <v>683</v>
      </c>
      <c r="F381" s="55" t="s">
        <v>722</v>
      </c>
      <c r="G381" s="284" t="s">
        <v>723</v>
      </c>
      <c r="H381" s="677" t="s">
        <v>724</v>
      </c>
      <c r="I381" s="678"/>
      <c r="J381" s="300">
        <v>329700000</v>
      </c>
      <c r="K381" s="300">
        <v>329700000</v>
      </c>
      <c r="L381" s="301"/>
      <c r="M381" s="55" t="s">
        <v>30</v>
      </c>
      <c r="N381" s="301"/>
      <c r="O381" s="301"/>
      <c r="P381" s="55" t="s">
        <v>30</v>
      </c>
      <c r="Q381" s="63">
        <v>41534</v>
      </c>
      <c r="R381" s="301"/>
      <c r="S381" s="55" t="s">
        <v>107</v>
      </c>
      <c r="T381" s="284" t="s">
        <v>108</v>
      </c>
      <c r="U381" s="302" t="s">
        <v>690</v>
      </c>
      <c r="V381" s="60" t="s">
        <v>109</v>
      </c>
      <c r="W381" s="55"/>
      <c r="X381" s="17"/>
    </row>
    <row r="382" spans="1:24" ht="96" customHeight="1">
      <c r="A382" s="113"/>
      <c r="B382" s="298" t="s">
        <v>725</v>
      </c>
      <c r="C382" s="57">
        <v>1</v>
      </c>
      <c r="D382" s="57" t="s">
        <v>103</v>
      </c>
      <c r="E382" s="25" t="s">
        <v>828</v>
      </c>
      <c r="F382" s="67" t="s">
        <v>709</v>
      </c>
      <c r="G382" s="284" t="s">
        <v>699</v>
      </c>
      <c r="H382" s="677" t="s">
        <v>700</v>
      </c>
      <c r="I382" s="678"/>
      <c r="J382" s="300">
        <v>774400000</v>
      </c>
      <c r="K382" s="300">
        <v>774400000</v>
      </c>
      <c r="L382" s="301"/>
      <c r="M382" s="55" t="s">
        <v>30</v>
      </c>
      <c r="N382" s="301"/>
      <c r="O382" s="301"/>
      <c r="P382" s="55" t="s">
        <v>30</v>
      </c>
      <c r="Q382" s="303">
        <v>41564</v>
      </c>
      <c r="R382" s="58">
        <v>41592</v>
      </c>
      <c r="S382" s="67" t="s">
        <v>107</v>
      </c>
      <c r="T382" s="260" t="s">
        <v>108</v>
      </c>
      <c r="U382" s="302" t="s">
        <v>690</v>
      </c>
      <c r="V382" s="159" t="s">
        <v>109</v>
      </c>
      <c r="W382" s="55"/>
      <c r="X382" s="17"/>
    </row>
    <row r="383" spans="1:24" ht="118.5" customHeight="1">
      <c r="A383" s="113"/>
      <c r="B383" s="273" t="s">
        <v>926</v>
      </c>
      <c r="C383" s="67">
        <v>1</v>
      </c>
      <c r="D383" s="67" t="s">
        <v>103</v>
      </c>
      <c r="E383" s="25" t="s">
        <v>828</v>
      </c>
      <c r="F383" s="67" t="s">
        <v>716</v>
      </c>
      <c r="G383" s="260" t="s">
        <v>699</v>
      </c>
      <c r="H383" s="679" t="s">
        <v>700</v>
      </c>
      <c r="I383" s="679"/>
      <c r="J383" s="289">
        <v>320000000</v>
      </c>
      <c r="K383" s="289">
        <v>320000000</v>
      </c>
      <c r="L383" s="113"/>
      <c r="M383" s="67" t="s">
        <v>30</v>
      </c>
      <c r="N383" s="113"/>
      <c r="O383" s="113"/>
      <c r="P383" s="67" t="s">
        <v>30</v>
      </c>
      <c r="Q383" s="304">
        <v>41564</v>
      </c>
      <c r="R383" s="95">
        <v>41592</v>
      </c>
      <c r="S383" s="67" t="s">
        <v>107</v>
      </c>
      <c r="T383" s="260" t="s">
        <v>108</v>
      </c>
      <c r="U383" s="272" t="s">
        <v>690</v>
      </c>
      <c r="V383" s="159" t="s">
        <v>109</v>
      </c>
      <c r="W383" s="67"/>
      <c r="X383" s="17"/>
    </row>
    <row r="384" spans="1:24" ht="140.25" customHeight="1">
      <c r="A384" s="297"/>
      <c r="B384" s="305" t="s">
        <v>726</v>
      </c>
      <c r="C384" s="57">
        <v>7</v>
      </c>
      <c r="D384" s="57" t="s">
        <v>373</v>
      </c>
      <c r="E384" s="306" t="s">
        <v>830</v>
      </c>
      <c r="F384" s="57">
        <v>3</v>
      </c>
      <c r="G384" s="307" t="s">
        <v>831</v>
      </c>
      <c r="H384" s="756" t="s">
        <v>700</v>
      </c>
      <c r="I384" s="757"/>
      <c r="J384" s="308">
        <v>1140000000</v>
      </c>
      <c r="K384" s="308">
        <v>1140000000</v>
      </c>
      <c r="L384" s="309"/>
      <c r="M384" s="56" t="s">
        <v>30</v>
      </c>
      <c r="N384" s="309"/>
      <c r="O384" s="309"/>
      <c r="P384" s="56" t="s">
        <v>30</v>
      </c>
      <c r="Q384" s="310">
        <v>41534</v>
      </c>
      <c r="R384" s="311">
        <v>41572</v>
      </c>
      <c r="S384" s="57" t="s">
        <v>107</v>
      </c>
      <c r="T384" s="312" t="s">
        <v>108</v>
      </c>
      <c r="U384" s="313" t="s">
        <v>690</v>
      </c>
      <c r="V384" s="132" t="s">
        <v>109</v>
      </c>
      <c r="W384" s="56"/>
      <c r="X384" s="17"/>
    </row>
    <row r="385" spans="1:24" s="21" customFormat="1" ht="140.25" customHeight="1">
      <c r="A385" s="297"/>
      <c r="B385" s="298" t="s">
        <v>829</v>
      </c>
      <c r="C385" s="57">
        <v>1</v>
      </c>
      <c r="D385" s="57" t="s">
        <v>373</v>
      </c>
      <c r="E385" s="25" t="s">
        <v>828</v>
      </c>
      <c r="F385" s="67">
        <v>4</v>
      </c>
      <c r="G385" s="314" t="s">
        <v>833</v>
      </c>
      <c r="H385" s="756"/>
      <c r="I385" s="757"/>
      <c r="J385" s="300">
        <v>152000000</v>
      </c>
      <c r="K385" s="300">
        <v>152000000</v>
      </c>
      <c r="L385" s="301"/>
      <c r="M385" s="55" t="s">
        <v>30</v>
      </c>
      <c r="N385" s="301"/>
      <c r="O385" s="301"/>
      <c r="P385" s="55" t="s">
        <v>30</v>
      </c>
      <c r="Q385" s="265">
        <v>41572</v>
      </c>
      <c r="R385" s="301"/>
      <c r="S385" s="67" t="s">
        <v>107</v>
      </c>
      <c r="T385" s="260" t="s">
        <v>108</v>
      </c>
      <c r="U385" s="302" t="s">
        <v>690</v>
      </c>
      <c r="V385" s="159" t="s">
        <v>109</v>
      </c>
      <c r="W385" s="55"/>
      <c r="X385" s="17"/>
    </row>
    <row r="386" spans="1:24" s="21" customFormat="1" ht="140.25" customHeight="1">
      <c r="A386" s="297"/>
      <c r="B386" s="298" t="s">
        <v>832</v>
      </c>
      <c r="C386" s="57">
        <v>1</v>
      </c>
      <c r="D386" s="57" t="s">
        <v>373</v>
      </c>
      <c r="E386" s="25" t="s">
        <v>828</v>
      </c>
      <c r="F386" s="67">
        <v>2</v>
      </c>
      <c r="G386" s="314" t="s">
        <v>105</v>
      </c>
      <c r="H386" s="758"/>
      <c r="I386" s="759"/>
      <c r="J386" s="300">
        <v>92400000</v>
      </c>
      <c r="K386" s="300">
        <v>92400000</v>
      </c>
      <c r="L386" s="301"/>
      <c r="M386" s="55" t="s">
        <v>30</v>
      </c>
      <c r="N386" s="301"/>
      <c r="O386" s="301"/>
      <c r="P386" s="55" t="s">
        <v>30</v>
      </c>
      <c r="Q386" s="265">
        <v>41572</v>
      </c>
      <c r="R386" s="301"/>
      <c r="S386" s="67" t="s">
        <v>107</v>
      </c>
      <c r="T386" s="260" t="s">
        <v>108</v>
      </c>
      <c r="U386" s="302" t="s">
        <v>690</v>
      </c>
      <c r="V386" s="159" t="s">
        <v>109</v>
      </c>
      <c r="W386" s="55"/>
      <c r="X386" s="17"/>
    </row>
    <row r="387" spans="1:24" ht="246.75" customHeight="1">
      <c r="A387" s="113"/>
      <c r="B387" s="315" t="s">
        <v>727</v>
      </c>
      <c r="C387" s="57">
        <v>1</v>
      </c>
      <c r="D387" s="57" t="s">
        <v>373</v>
      </c>
      <c r="E387" s="25" t="s">
        <v>828</v>
      </c>
      <c r="F387" s="67">
        <v>12</v>
      </c>
      <c r="G387" s="260" t="s">
        <v>105</v>
      </c>
      <c r="H387" s="677" t="s">
        <v>700</v>
      </c>
      <c r="I387" s="678"/>
      <c r="J387" s="289">
        <v>312000000</v>
      </c>
      <c r="K387" s="289">
        <v>312000000</v>
      </c>
      <c r="L387" s="113"/>
      <c r="M387" s="67" t="s">
        <v>30</v>
      </c>
      <c r="N387" s="113"/>
      <c r="O387" s="113"/>
      <c r="P387" s="67" t="s">
        <v>30</v>
      </c>
      <c r="Q387" s="265">
        <v>41534</v>
      </c>
      <c r="R387" s="113"/>
      <c r="S387" s="67" t="s">
        <v>107</v>
      </c>
      <c r="T387" s="260" t="s">
        <v>108</v>
      </c>
      <c r="U387" s="302" t="s">
        <v>690</v>
      </c>
      <c r="V387" s="159" t="s">
        <v>109</v>
      </c>
      <c r="W387" s="67"/>
      <c r="X387" s="17"/>
    </row>
    <row r="388" spans="1:24" ht="41.25" customHeight="1">
      <c r="A388" s="279"/>
      <c r="B388" s="273" t="s">
        <v>728</v>
      </c>
      <c r="C388" s="57">
        <v>1</v>
      </c>
      <c r="D388" s="57" t="s">
        <v>103</v>
      </c>
      <c r="E388" s="25" t="s">
        <v>683</v>
      </c>
      <c r="F388" s="67" t="s">
        <v>694</v>
      </c>
      <c r="G388" s="67" t="s">
        <v>729</v>
      </c>
      <c r="H388" s="562" t="s">
        <v>730</v>
      </c>
      <c r="I388" s="563"/>
      <c r="J388" s="289">
        <v>19000000</v>
      </c>
      <c r="K388" s="289">
        <v>19000000</v>
      </c>
      <c r="L388" s="269"/>
      <c r="M388" s="67" t="s">
        <v>30</v>
      </c>
      <c r="N388" s="269"/>
      <c r="O388" s="269"/>
      <c r="P388" s="67" t="s">
        <v>30</v>
      </c>
      <c r="Q388" s="265">
        <v>41534</v>
      </c>
      <c r="R388" s="269"/>
      <c r="S388" s="67" t="s">
        <v>107</v>
      </c>
      <c r="T388" s="260" t="s">
        <v>108</v>
      </c>
      <c r="U388" s="272" t="s">
        <v>690</v>
      </c>
      <c r="V388" s="159" t="s">
        <v>109</v>
      </c>
      <c r="W388" s="67"/>
      <c r="X388" s="17"/>
    </row>
    <row r="389" spans="1:24" s="21" customFormat="1" ht="192" customHeight="1">
      <c r="A389" s="279"/>
      <c r="B389" s="287" t="s">
        <v>928</v>
      </c>
      <c r="C389" s="67">
        <v>1</v>
      </c>
      <c r="D389" s="67" t="s">
        <v>103</v>
      </c>
      <c r="E389" s="25" t="s">
        <v>929</v>
      </c>
      <c r="F389" s="67" t="s">
        <v>124</v>
      </c>
      <c r="G389" s="67" t="s">
        <v>930</v>
      </c>
      <c r="H389" s="564" t="s">
        <v>931</v>
      </c>
      <c r="I389" s="565"/>
      <c r="J389" s="316">
        <v>23031444</v>
      </c>
      <c r="K389" s="317">
        <f>+J389</f>
        <v>23031444</v>
      </c>
      <c r="L389" s="113"/>
      <c r="M389" s="67" t="s">
        <v>30</v>
      </c>
      <c r="N389" s="113"/>
      <c r="O389" s="113"/>
      <c r="P389" s="67" t="s">
        <v>30</v>
      </c>
      <c r="Q389" s="95">
        <v>41600</v>
      </c>
      <c r="R389" s="95"/>
      <c r="S389" s="67" t="str">
        <f>+S388</f>
        <v>ARMANDO ANTONIO IBAÑEZ ARIAS </v>
      </c>
      <c r="T389" s="260" t="str">
        <f>+T388</f>
        <v>SECRETARIO DE DESPACHO SECRETARÍA DE DESARROLLO ECONOMICO </v>
      </c>
      <c r="U389" s="272" t="str">
        <f>+U388</f>
        <v>3144420318</v>
      </c>
      <c r="V389" s="272" t="str">
        <f>+V388</f>
        <v>desarrolloeconomico@tauramena-casanare.gov.co</v>
      </c>
      <c r="W389" s="104"/>
      <c r="X389" s="17"/>
    </row>
    <row r="390" spans="1:24" s="21" customFormat="1" ht="102.75" customHeight="1">
      <c r="A390" s="770"/>
      <c r="B390" s="484" t="s">
        <v>945</v>
      </c>
      <c r="C390" s="484">
        <v>1</v>
      </c>
      <c r="D390" s="484" t="s">
        <v>373</v>
      </c>
      <c r="E390" s="484">
        <v>11</v>
      </c>
      <c r="F390" s="484">
        <v>1</v>
      </c>
      <c r="G390" s="484" t="s">
        <v>946</v>
      </c>
      <c r="H390" s="562" t="s">
        <v>382</v>
      </c>
      <c r="I390" s="563"/>
      <c r="J390" s="318">
        <v>2200276</v>
      </c>
      <c r="K390" s="772">
        <f>J390+J391</f>
        <v>10873337</v>
      </c>
      <c r="L390" s="572"/>
      <c r="M390" s="572" t="s">
        <v>30</v>
      </c>
      <c r="N390" s="572"/>
      <c r="O390" s="572"/>
      <c r="P390" s="572" t="s">
        <v>30</v>
      </c>
      <c r="Q390" s="567">
        <v>41604</v>
      </c>
      <c r="R390" s="567">
        <v>41611</v>
      </c>
      <c r="S390" s="484" t="s">
        <v>107</v>
      </c>
      <c r="T390" s="484" t="s">
        <v>948</v>
      </c>
      <c r="U390" s="484">
        <v>3144420318</v>
      </c>
      <c r="V390" s="497" t="s">
        <v>109</v>
      </c>
      <c r="W390" s="572"/>
      <c r="X390" s="17"/>
    </row>
    <row r="391" spans="1:24" s="21" customFormat="1" ht="65.25" customHeight="1">
      <c r="A391" s="771"/>
      <c r="B391" s="486"/>
      <c r="C391" s="486">
        <v>1</v>
      </c>
      <c r="D391" s="486" t="s">
        <v>373</v>
      </c>
      <c r="E391" s="486">
        <v>11</v>
      </c>
      <c r="F391" s="486">
        <v>1</v>
      </c>
      <c r="G391" s="486" t="s">
        <v>164</v>
      </c>
      <c r="H391" s="562" t="s">
        <v>947</v>
      </c>
      <c r="I391" s="563"/>
      <c r="J391" s="318">
        <v>8673061</v>
      </c>
      <c r="K391" s="773"/>
      <c r="L391" s="574"/>
      <c r="M391" s="574"/>
      <c r="N391" s="574"/>
      <c r="O391" s="574"/>
      <c r="P391" s="574"/>
      <c r="Q391" s="576"/>
      <c r="R391" s="576"/>
      <c r="S391" s="486"/>
      <c r="T391" s="486"/>
      <c r="U391" s="486"/>
      <c r="V391" s="486"/>
      <c r="W391" s="574"/>
      <c r="X391" s="17"/>
    </row>
    <row r="392" spans="1:24" s="21" customFormat="1" ht="282" customHeight="1">
      <c r="A392" s="319"/>
      <c r="B392" s="57" t="s">
        <v>992</v>
      </c>
      <c r="C392" s="57">
        <v>1</v>
      </c>
      <c r="D392" s="57" t="s">
        <v>373</v>
      </c>
      <c r="E392" s="57">
        <v>12</v>
      </c>
      <c r="F392" s="57">
        <v>1</v>
      </c>
      <c r="G392" s="57" t="s">
        <v>993</v>
      </c>
      <c r="H392" s="562" t="s">
        <v>994</v>
      </c>
      <c r="I392" s="563"/>
      <c r="J392" s="318">
        <v>23000000</v>
      </c>
      <c r="K392" s="320">
        <v>23000000</v>
      </c>
      <c r="L392" s="59"/>
      <c r="M392" s="59" t="s">
        <v>30</v>
      </c>
      <c r="N392" s="59"/>
      <c r="O392" s="59"/>
      <c r="P392" s="59" t="s">
        <v>30</v>
      </c>
      <c r="Q392" s="72">
        <v>41617</v>
      </c>
      <c r="R392" s="59"/>
      <c r="S392" s="57" t="s">
        <v>107</v>
      </c>
      <c r="T392" s="57" t="s">
        <v>948</v>
      </c>
      <c r="U392" s="57">
        <v>3144420318</v>
      </c>
      <c r="V392" s="132" t="s">
        <v>109</v>
      </c>
      <c r="W392" s="321"/>
      <c r="X392" s="17"/>
    </row>
    <row r="393" spans="1:24" ht="42" customHeight="1">
      <c r="A393" s="76">
        <v>72130000</v>
      </c>
      <c r="B393" s="57" t="str">
        <f>+'[1]Spanish'!$E$12503</f>
        <v>Construcción general de edificios </v>
      </c>
      <c r="C393" s="59">
        <v>1</v>
      </c>
      <c r="D393" s="59" t="s">
        <v>26</v>
      </c>
      <c r="E393" s="59">
        <v>4</v>
      </c>
      <c r="F393" s="59">
        <v>4</v>
      </c>
      <c r="G393" s="59" t="s">
        <v>27</v>
      </c>
      <c r="H393" s="531" t="s">
        <v>142</v>
      </c>
      <c r="I393" s="532"/>
      <c r="J393" s="66">
        <v>1000</v>
      </c>
      <c r="K393" s="66">
        <v>1000</v>
      </c>
      <c r="L393" s="59"/>
      <c r="M393" s="322" t="s">
        <v>29</v>
      </c>
      <c r="N393" s="59"/>
      <c r="O393" s="59"/>
      <c r="P393" s="59" t="s">
        <v>30</v>
      </c>
      <c r="Q393" s="72">
        <v>41306</v>
      </c>
      <c r="R393" s="59"/>
      <c r="S393" s="57" t="s">
        <v>143</v>
      </c>
      <c r="T393" s="70" t="s">
        <v>144</v>
      </c>
      <c r="U393" s="59">
        <v>3144421515</v>
      </c>
      <c r="V393" s="68" t="s">
        <v>145</v>
      </c>
      <c r="W393" s="69"/>
      <c r="X393" s="11" t="s">
        <v>221</v>
      </c>
    </row>
    <row r="394" spans="1:24" ht="42" customHeight="1">
      <c r="A394" s="83">
        <v>72130000</v>
      </c>
      <c r="B394" s="67" t="str">
        <f>+B393</f>
        <v>Construcción general de edificios </v>
      </c>
      <c r="C394" s="85">
        <v>1</v>
      </c>
      <c r="D394" s="85" t="s">
        <v>26</v>
      </c>
      <c r="E394" s="85">
        <v>4</v>
      </c>
      <c r="F394" s="85">
        <v>4</v>
      </c>
      <c r="G394" s="85" t="s">
        <v>27</v>
      </c>
      <c r="H394" s="521" t="s">
        <v>146</v>
      </c>
      <c r="I394" s="522"/>
      <c r="J394" s="66">
        <v>42000000</v>
      </c>
      <c r="K394" s="66">
        <v>42000000</v>
      </c>
      <c r="L394" s="85"/>
      <c r="M394" s="86" t="s">
        <v>29</v>
      </c>
      <c r="N394" s="85"/>
      <c r="O394" s="85"/>
      <c r="P394" s="85" t="s">
        <v>30</v>
      </c>
      <c r="Q394" s="72">
        <v>41306</v>
      </c>
      <c r="R394" s="85"/>
      <c r="S394" s="57" t="s">
        <v>143</v>
      </c>
      <c r="T394" s="70" t="s">
        <v>144</v>
      </c>
      <c r="U394" s="59">
        <v>3144421515</v>
      </c>
      <c r="V394" s="68" t="s">
        <v>145</v>
      </c>
      <c r="W394" s="69"/>
      <c r="X394" s="4"/>
    </row>
    <row r="395" spans="1:24" ht="42" customHeight="1">
      <c r="A395" s="93">
        <v>72130000</v>
      </c>
      <c r="B395" s="67" t="str">
        <f>+B393</f>
        <v>Construcción general de edificios </v>
      </c>
      <c r="C395" s="85">
        <v>2</v>
      </c>
      <c r="D395" s="85" t="s">
        <v>26</v>
      </c>
      <c r="E395" s="85">
        <v>4</v>
      </c>
      <c r="F395" s="85">
        <v>4</v>
      </c>
      <c r="G395" s="85" t="s">
        <v>27</v>
      </c>
      <c r="H395" s="519" t="s">
        <v>146</v>
      </c>
      <c r="I395" s="520"/>
      <c r="J395" s="66">
        <v>15001000</v>
      </c>
      <c r="K395" s="66">
        <v>15001000</v>
      </c>
      <c r="L395" s="85"/>
      <c r="M395" s="86" t="s">
        <v>29</v>
      </c>
      <c r="N395" s="85"/>
      <c r="O395" s="85"/>
      <c r="P395" s="85" t="s">
        <v>30</v>
      </c>
      <c r="Q395" s="72">
        <v>41306</v>
      </c>
      <c r="R395" s="85"/>
      <c r="S395" s="57" t="s">
        <v>143</v>
      </c>
      <c r="T395" s="70" t="s">
        <v>144</v>
      </c>
      <c r="U395" s="59">
        <v>3144421515</v>
      </c>
      <c r="V395" s="68" t="s">
        <v>145</v>
      </c>
      <c r="W395" s="69"/>
      <c r="X395" s="4"/>
    </row>
    <row r="396" spans="1:24" ht="42" customHeight="1">
      <c r="A396" s="93">
        <v>83101506</v>
      </c>
      <c r="B396" s="67" t="str">
        <f>+'[1]Spanish'!$E$13505</f>
        <v>Servicios de tratamiento del agua</v>
      </c>
      <c r="C396" s="85">
        <v>1</v>
      </c>
      <c r="D396" s="85" t="s">
        <v>38</v>
      </c>
      <c r="E396" s="85">
        <v>4</v>
      </c>
      <c r="F396" s="85">
        <v>4</v>
      </c>
      <c r="G396" s="85" t="s">
        <v>39</v>
      </c>
      <c r="H396" s="521" t="s">
        <v>147</v>
      </c>
      <c r="I396" s="522"/>
      <c r="J396" s="66">
        <v>100000000</v>
      </c>
      <c r="K396" s="66">
        <v>100000000</v>
      </c>
      <c r="L396" s="85"/>
      <c r="M396" s="86" t="s">
        <v>29</v>
      </c>
      <c r="N396" s="85"/>
      <c r="O396" s="85"/>
      <c r="P396" s="85" t="s">
        <v>30</v>
      </c>
      <c r="Q396" s="72">
        <v>41306</v>
      </c>
      <c r="R396" s="85"/>
      <c r="S396" s="57" t="s">
        <v>143</v>
      </c>
      <c r="T396" s="70" t="s">
        <v>144</v>
      </c>
      <c r="U396" s="59">
        <v>3144421515</v>
      </c>
      <c r="V396" s="68" t="s">
        <v>145</v>
      </c>
      <c r="W396" s="69"/>
      <c r="X396" s="4"/>
    </row>
    <row r="397" spans="1:24" ht="42" customHeight="1">
      <c r="A397" s="93">
        <v>83101500</v>
      </c>
      <c r="B397" s="67" t="str">
        <f>+'[1]Spanish'!$E$13499</f>
        <v>Servicios de abastecimiento de agua y alcantarillado</v>
      </c>
      <c r="C397" s="85">
        <v>1</v>
      </c>
      <c r="D397" s="85" t="s">
        <v>26</v>
      </c>
      <c r="E397" s="85">
        <v>4</v>
      </c>
      <c r="F397" s="85">
        <v>4</v>
      </c>
      <c r="G397" s="85" t="s">
        <v>27</v>
      </c>
      <c r="H397" s="521" t="s">
        <v>147</v>
      </c>
      <c r="I397" s="522"/>
      <c r="J397" s="66">
        <v>120000000</v>
      </c>
      <c r="K397" s="66">
        <v>120000000</v>
      </c>
      <c r="L397" s="85"/>
      <c r="M397" s="86" t="s">
        <v>29</v>
      </c>
      <c r="N397" s="85"/>
      <c r="O397" s="85"/>
      <c r="P397" s="85" t="s">
        <v>30</v>
      </c>
      <c r="Q397" s="72">
        <v>41306</v>
      </c>
      <c r="R397" s="85"/>
      <c r="S397" s="57" t="s">
        <v>143</v>
      </c>
      <c r="T397" s="70" t="s">
        <v>144</v>
      </c>
      <c r="U397" s="59">
        <v>3144421515</v>
      </c>
      <c r="V397" s="68" t="s">
        <v>145</v>
      </c>
      <c r="W397" s="69"/>
      <c r="X397" s="4"/>
    </row>
    <row r="398" spans="1:24" ht="42" customHeight="1">
      <c r="A398" s="93">
        <v>83101500</v>
      </c>
      <c r="B398" s="67" t="str">
        <f>+B397</f>
        <v>Servicios de abastecimiento de agua y alcantarillado</v>
      </c>
      <c r="C398" s="85">
        <v>1</v>
      </c>
      <c r="D398" s="85" t="s">
        <v>26</v>
      </c>
      <c r="E398" s="85">
        <v>4</v>
      </c>
      <c r="F398" s="85">
        <v>4</v>
      </c>
      <c r="G398" s="85" t="s">
        <v>27</v>
      </c>
      <c r="H398" s="521" t="s">
        <v>148</v>
      </c>
      <c r="I398" s="522"/>
      <c r="J398" s="66">
        <v>1000000</v>
      </c>
      <c r="K398" s="66">
        <v>1000000</v>
      </c>
      <c r="L398" s="85"/>
      <c r="M398" s="86" t="s">
        <v>29</v>
      </c>
      <c r="N398" s="85"/>
      <c r="O398" s="85"/>
      <c r="P398" s="85" t="s">
        <v>30</v>
      </c>
      <c r="Q398" s="72">
        <v>41306</v>
      </c>
      <c r="R398" s="85"/>
      <c r="S398" s="57" t="s">
        <v>143</v>
      </c>
      <c r="T398" s="70" t="s">
        <v>144</v>
      </c>
      <c r="U398" s="59">
        <v>3144421515</v>
      </c>
      <c r="V398" s="68" t="s">
        <v>145</v>
      </c>
      <c r="W398" s="69"/>
      <c r="X398" s="4"/>
    </row>
    <row r="399" spans="1:24" ht="42" customHeight="1">
      <c r="A399" s="93">
        <v>83101500</v>
      </c>
      <c r="B399" s="67" t="str">
        <f>+B398</f>
        <v>Servicios de abastecimiento de agua y alcantarillado</v>
      </c>
      <c r="C399" s="85">
        <v>1</v>
      </c>
      <c r="D399" s="85" t="s">
        <v>26</v>
      </c>
      <c r="E399" s="85">
        <v>4</v>
      </c>
      <c r="F399" s="85">
        <v>4</v>
      </c>
      <c r="G399" s="85" t="s">
        <v>27</v>
      </c>
      <c r="H399" s="521" t="s">
        <v>149</v>
      </c>
      <c r="I399" s="522"/>
      <c r="J399" s="66">
        <v>1000</v>
      </c>
      <c r="K399" s="66">
        <v>1000</v>
      </c>
      <c r="L399" s="85"/>
      <c r="M399" s="86" t="s">
        <v>29</v>
      </c>
      <c r="N399" s="85"/>
      <c r="O399" s="85"/>
      <c r="P399" s="85" t="s">
        <v>30</v>
      </c>
      <c r="Q399" s="72">
        <v>41306</v>
      </c>
      <c r="R399" s="85"/>
      <c r="S399" s="57" t="s">
        <v>143</v>
      </c>
      <c r="T399" s="70" t="s">
        <v>144</v>
      </c>
      <c r="U399" s="59">
        <v>3144421515</v>
      </c>
      <c r="V399" s="68" t="s">
        <v>145</v>
      </c>
      <c r="W399" s="69"/>
      <c r="X399" s="4"/>
    </row>
    <row r="400" spans="1:24" ht="42" customHeight="1">
      <c r="A400" s="93">
        <f>+A399</f>
        <v>83101500</v>
      </c>
      <c r="B400" s="67" t="str">
        <f>+'[1]Spanish'!$E$13498</f>
        <v>Servicios públicos</v>
      </c>
      <c r="C400" s="85">
        <v>1</v>
      </c>
      <c r="D400" s="85" t="s">
        <v>26</v>
      </c>
      <c r="E400" s="85">
        <v>4</v>
      </c>
      <c r="F400" s="85">
        <v>4</v>
      </c>
      <c r="G400" s="85" t="s">
        <v>27</v>
      </c>
      <c r="H400" s="521" t="s">
        <v>150</v>
      </c>
      <c r="I400" s="522"/>
      <c r="J400" s="66">
        <v>10000000</v>
      </c>
      <c r="K400" s="66">
        <v>10000000</v>
      </c>
      <c r="L400" s="85"/>
      <c r="M400" s="86" t="s">
        <v>29</v>
      </c>
      <c r="N400" s="85"/>
      <c r="O400" s="85"/>
      <c r="P400" s="85" t="s">
        <v>30</v>
      </c>
      <c r="Q400" s="72">
        <v>41306</v>
      </c>
      <c r="R400" s="85"/>
      <c r="S400" s="57" t="s">
        <v>143</v>
      </c>
      <c r="T400" s="70" t="s">
        <v>144</v>
      </c>
      <c r="U400" s="59">
        <v>3144421515</v>
      </c>
      <c r="V400" s="68" t="s">
        <v>145</v>
      </c>
      <c r="W400" s="69"/>
      <c r="X400" s="4"/>
    </row>
    <row r="401" spans="1:24" ht="42" customHeight="1">
      <c r="A401" s="93">
        <f>+A399</f>
        <v>83101500</v>
      </c>
      <c r="B401" s="67" t="str">
        <f>+B400</f>
        <v>Servicios públicos</v>
      </c>
      <c r="C401" s="85">
        <v>1</v>
      </c>
      <c r="D401" s="85" t="s">
        <v>26</v>
      </c>
      <c r="E401" s="85">
        <v>4</v>
      </c>
      <c r="F401" s="85">
        <v>4</v>
      </c>
      <c r="G401" s="85" t="s">
        <v>27</v>
      </c>
      <c r="H401" s="521" t="s">
        <v>151</v>
      </c>
      <c r="I401" s="522"/>
      <c r="J401" s="66">
        <v>685000000</v>
      </c>
      <c r="K401" s="66">
        <v>685000000</v>
      </c>
      <c r="L401" s="85"/>
      <c r="M401" s="86" t="s">
        <v>29</v>
      </c>
      <c r="N401" s="85"/>
      <c r="O401" s="85"/>
      <c r="P401" s="85" t="s">
        <v>30</v>
      </c>
      <c r="Q401" s="72">
        <v>41306</v>
      </c>
      <c r="R401" s="85"/>
      <c r="S401" s="57" t="s">
        <v>143</v>
      </c>
      <c r="T401" s="70" t="s">
        <v>144</v>
      </c>
      <c r="U401" s="59">
        <v>3144421515</v>
      </c>
      <c r="V401" s="68" t="s">
        <v>145</v>
      </c>
      <c r="W401" s="69"/>
      <c r="X401" s="4"/>
    </row>
    <row r="402" spans="1:24" ht="42" customHeight="1">
      <c r="A402" s="93">
        <f>+A399</f>
        <v>83101500</v>
      </c>
      <c r="B402" s="67" t="str">
        <f>+B401</f>
        <v>Servicios públicos</v>
      </c>
      <c r="C402" s="85">
        <v>1</v>
      </c>
      <c r="D402" s="85" t="s">
        <v>26</v>
      </c>
      <c r="E402" s="85">
        <v>4</v>
      </c>
      <c r="F402" s="85">
        <v>4</v>
      </c>
      <c r="G402" s="85" t="s">
        <v>27</v>
      </c>
      <c r="H402" s="521" t="s">
        <v>152</v>
      </c>
      <c r="I402" s="522"/>
      <c r="J402" s="66">
        <v>1000</v>
      </c>
      <c r="K402" s="66">
        <v>1000</v>
      </c>
      <c r="L402" s="85"/>
      <c r="M402" s="86" t="s">
        <v>29</v>
      </c>
      <c r="N402" s="85"/>
      <c r="O402" s="85"/>
      <c r="P402" s="85" t="s">
        <v>30</v>
      </c>
      <c r="Q402" s="72">
        <v>41306</v>
      </c>
      <c r="R402" s="85"/>
      <c r="S402" s="57" t="s">
        <v>143</v>
      </c>
      <c r="T402" s="70" t="s">
        <v>144</v>
      </c>
      <c r="U402" s="59">
        <v>3144421515</v>
      </c>
      <c r="V402" s="68" t="s">
        <v>145</v>
      </c>
      <c r="W402" s="69"/>
      <c r="X402" s="4"/>
    </row>
    <row r="403" spans="1:24" ht="42" customHeight="1">
      <c r="A403" s="93"/>
      <c r="B403" s="323" t="s">
        <v>153</v>
      </c>
      <c r="C403" s="85">
        <v>1</v>
      </c>
      <c r="D403" s="85" t="s">
        <v>26</v>
      </c>
      <c r="E403" s="85">
        <v>4</v>
      </c>
      <c r="F403" s="85">
        <v>4</v>
      </c>
      <c r="G403" s="85" t="s">
        <v>27</v>
      </c>
      <c r="H403" s="521"/>
      <c r="I403" s="522"/>
      <c r="J403" s="66"/>
      <c r="K403" s="66"/>
      <c r="L403" s="85"/>
      <c r="M403" s="86" t="s">
        <v>29</v>
      </c>
      <c r="N403" s="85"/>
      <c r="O403" s="85"/>
      <c r="P403" s="85" t="s">
        <v>30</v>
      </c>
      <c r="Q403" s="72">
        <v>41306</v>
      </c>
      <c r="R403" s="85"/>
      <c r="S403" s="57" t="s">
        <v>143</v>
      </c>
      <c r="T403" s="70" t="s">
        <v>144</v>
      </c>
      <c r="U403" s="59">
        <v>3144421515</v>
      </c>
      <c r="V403" s="68" t="s">
        <v>145</v>
      </c>
      <c r="W403" s="69"/>
      <c r="X403" s="4"/>
    </row>
    <row r="404" spans="1:24" ht="42" customHeight="1">
      <c r="A404" s="76">
        <v>95122304</v>
      </c>
      <c r="B404" s="67" t="s">
        <v>384</v>
      </c>
      <c r="C404" s="85">
        <v>1</v>
      </c>
      <c r="D404" s="85" t="s">
        <v>26</v>
      </c>
      <c r="E404" s="85">
        <v>7</v>
      </c>
      <c r="F404" s="85">
        <v>5</v>
      </c>
      <c r="G404" s="85" t="s">
        <v>299</v>
      </c>
      <c r="H404" s="521" t="s">
        <v>154</v>
      </c>
      <c r="I404" s="522"/>
      <c r="J404" s="66">
        <v>1283008130</v>
      </c>
      <c r="K404" s="66">
        <v>1283008130</v>
      </c>
      <c r="L404" s="85"/>
      <c r="M404" s="86" t="s">
        <v>29</v>
      </c>
      <c r="N404" s="85"/>
      <c r="O404" s="85"/>
      <c r="P404" s="85" t="s">
        <v>30</v>
      </c>
      <c r="Q404" s="72">
        <v>41306</v>
      </c>
      <c r="R404" s="95">
        <v>41484</v>
      </c>
      <c r="S404" s="57" t="s">
        <v>143</v>
      </c>
      <c r="T404" s="70" t="s">
        <v>144</v>
      </c>
      <c r="U404" s="59">
        <v>3144421515</v>
      </c>
      <c r="V404" s="68" t="s">
        <v>145</v>
      </c>
      <c r="W404" s="69"/>
      <c r="X404" s="12"/>
    </row>
    <row r="405" spans="1:24" s="21" customFormat="1" ht="99.75" customHeight="1">
      <c r="A405" s="324">
        <v>2310</v>
      </c>
      <c r="B405" s="325" t="s">
        <v>848</v>
      </c>
      <c r="C405" s="104">
        <v>1</v>
      </c>
      <c r="D405" s="104" t="s">
        <v>373</v>
      </c>
      <c r="E405" s="104">
        <v>11</v>
      </c>
      <c r="F405" s="104">
        <v>1</v>
      </c>
      <c r="G405" s="113" t="s">
        <v>506</v>
      </c>
      <c r="H405" s="521" t="s">
        <v>154</v>
      </c>
      <c r="I405" s="522"/>
      <c r="J405" s="99">
        <v>88035822</v>
      </c>
      <c r="K405" s="99">
        <v>88035822</v>
      </c>
      <c r="L405" s="113"/>
      <c r="M405" s="86" t="s">
        <v>30</v>
      </c>
      <c r="N405" s="113"/>
      <c r="O405" s="113"/>
      <c r="P405" s="117" t="s">
        <v>30</v>
      </c>
      <c r="Q405" s="72">
        <v>41579</v>
      </c>
      <c r="R405" s="95">
        <v>41592</v>
      </c>
      <c r="S405" s="105" t="s">
        <v>746</v>
      </c>
      <c r="T405" s="326" t="s">
        <v>144</v>
      </c>
      <c r="U405" s="59">
        <v>3144421515</v>
      </c>
      <c r="V405" s="68" t="s">
        <v>145</v>
      </c>
      <c r="W405" s="69"/>
      <c r="X405" s="12"/>
    </row>
    <row r="406" spans="1:24" s="21" customFormat="1" ht="232.5" customHeight="1">
      <c r="A406" s="324">
        <v>2310</v>
      </c>
      <c r="B406" s="325" t="s">
        <v>849</v>
      </c>
      <c r="C406" s="104">
        <v>1</v>
      </c>
      <c r="D406" s="104" t="s">
        <v>373</v>
      </c>
      <c r="E406" s="104">
        <v>11</v>
      </c>
      <c r="F406" s="104">
        <v>4</v>
      </c>
      <c r="G406" s="113"/>
      <c r="H406" s="521" t="s">
        <v>154</v>
      </c>
      <c r="I406" s="522"/>
      <c r="J406" s="66">
        <v>24396857</v>
      </c>
      <c r="K406" s="66">
        <f>(K407+K405)*5%-0.15</f>
        <v>24396857.000000004</v>
      </c>
      <c r="L406" s="113"/>
      <c r="M406" s="86" t="s">
        <v>30</v>
      </c>
      <c r="N406" s="113"/>
      <c r="O406" s="113"/>
      <c r="P406" s="85" t="s">
        <v>30</v>
      </c>
      <c r="Q406" s="72">
        <v>41306</v>
      </c>
      <c r="R406" s="95">
        <v>41592</v>
      </c>
      <c r="S406" s="105" t="s">
        <v>745</v>
      </c>
      <c r="T406" s="326" t="s">
        <v>144</v>
      </c>
      <c r="U406" s="59">
        <v>3144421515</v>
      </c>
      <c r="V406" s="68" t="s">
        <v>145</v>
      </c>
      <c r="W406" s="69"/>
      <c r="X406" s="12"/>
    </row>
    <row r="407" spans="1:24" ht="111" customHeight="1">
      <c r="A407" s="324">
        <v>2310</v>
      </c>
      <c r="B407" s="327" t="s">
        <v>850</v>
      </c>
      <c r="C407" s="85">
        <v>2</v>
      </c>
      <c r="D407" s="85" t="s">
        <v>26</v>
      </c>
      <c r="E407" s="85">
        <v>8</v>
      </c>
      <c r="F407" s="85">
        <v>3</v>
      </c>
      <c r="G407" s="85" t="s">
        <v>385</v>
      </c>
      <c r="H407" s="521" t="s">
        <v>154</v>
      </c>
      <c r="I407" s="522"/>
      <c r="J407" s="66">
        <v>399901321</v>
      </c>
      <c r="K407" s="66">
        <v>399901321</v>
      </c>
      <c r="L407" s="85"/>
      <c r="M407" s="328" t="s">
        <v>30</v>
      </c>
      <c r="N407" s="85"/>
      <c r="O407" s="85"/>
      <c r="P407" s="117" t="s">
        <v>30</v>
      </c>
      <c r="Q407" s="72">
        <v>41306</v>
      </c>
      <c r="R407" s="95">
        <v>41592</v>
      </c>
      <c r="S407" s="57" t="s">
        <v>143</v>
      </c>
      <c r="T407" s="70" t="s">
        <v>144</v>
      </c>
      <c r="U407" s="59">
        <v>3144421515</v>
      </c>
      <c r="V407" s="68" t="s">
        <v>145</v>
      </c>
      <c r="W407" s="69"/>
      <c r="X407" s="4"/>
    </row>
    <row r="408" spans="1:24" ht="42" customHeight="1">
      <c r="A408" s="93">
        <v>72130000</v>
      </c>
      <c r="B408" s="67" t="s">
        <v>852</v>
      </c>
      <c r="C408" s="85">
        <v>1</v>
      </c>
      <c r="D408" s="85" t="s">
        <v>26</v>
      </c>
      <c r="E408" s="85">
        <v>8</v>
      </c>
      <c r="F408" s="85">
        <v>2</v>
      </c>
      <c r="G408" s="85" t="s">
        <v>27</v>
      </c>
      <c r="H408" s="521" t="s">
        <v>154</v>
      </c>
      <c r="I408" s="522"/>
      <c r="J408" s="66">
        <v>80000000</v>
      </c>
      <c r="K408" s="66">
        <v>80000000</v>
      </c>
      <c r="L408" s="85"/>
      <c r="M408" s="86" t="s">
        <v>29</v>
      </c>
      <c r="N408" s="85"/>
      <c r="O408" s="85"/>
      <c r="P408" s="85" t="s">
        <v>30</v>
      </c>
      <c r="Q408" s="72">
        <v>41306</v>
      </c>
      <c r="R408" s="85"/>
      <c r="S408" s="57" t="s">
        <v>143</v>
      </c>
      <c r="T408" s="70" t="s">
        <v>144</v>
      </c>
      <c r="U408" s="59">
        <v>3144421515</v>
      </c>
      <c r="V408" s="68" t="s">
        <v>145</v>
      </c>
      <c r="W408" s="69"/>
      <c r="X408" s="4"/>
    </row>
    <row r="409" spans="1:24" ht="49.5" customHeight="1">
      <c r="A409" s="93">
        <v>72130000</v>
      </c>
      <c r="B409" s="67" t="s">
        <v>386</v>
      </c>
      <c r="C409" s="85">
        <v>2</v>
      </c>
      <c r="D409" s="85" t="s">
        <v>26</v>
      </c>
      <c r="E409" s="85">
        <v>8</v>
      </c>
      <c r="F409" s="85">
        <v>4</v>
      </c>
      <c r="G409" s="85" t="s">
        <v>39</v>
      </c>
      <c r="H409" s="521" t="s">
        <v>154</v>
      </c>
      <c r="I409" s="522"/>
      <c r="J409" s="66">
        <v>400000000</v>
      </c>
      <c r="K409" s="66">
        <v>400000000</v>
      </c>
      <c r="L409" s="85"/>
      <c r="M409" s="86" t="s">
        <v>29</v>
      </c>
      <c r="N409" s="85"/>
      <c r="O409" s="85"/>
      <c r="P409" s="85" t="s">
        <v>30</v>
      </c>
      <c r="Q409" s="72">
        <v>41306</v>
      </c>
      <c r="R409" s="85"/>
      <c r="S409" s="57" t="s">
        <v>143</v>
      </c>
      <c r="T409" s="70" t="s">
        <v>144</v>
      </c>
      <c r="U409" s="59">
        <v>3144421515</v>
      </c>
      <c r="V409" s="68" t="s">
        <v>145</v>
      </c>
      <c r="W409" s="69"/>
      <c r="X409" s="4"/>
    </row>
    <row r="410" spans="1:24" ht="366" customHeight="1">
      <c r="A410" s="324">
        <v>30121601</v>
      </c>
      <c r="B410" s="327" t="s">
        <v>851</v>
      </c>
      <c r="C410" s="85">
        <v>2</v>
      </c>
      <c r="D410" s="85" t="s">
        <v>387</v>
      </c>
      <c r="E410" s="85">
        <v>12</v>
      </c>
      <c r="F410" s="85">
        <v>5</v>
      </c>
      <c r="G410" s="67" t="s">
        <v>903</v>
      </c>
      <c r="H410" s="521" t="s">
        <v>388</v>
      </c>
      <c r="I410" s="522"/>
      <c r="J410" s="66">
        <f>1500000000+1395162012.09</f>
        <v>2895162012.09</v>
      </c>
      <c r="K410" s="66">
        <f>+J410</f>
        <v>2895162012.09</v>
      </c>
      <c r="L410" s="85"/>
      <c r="M410" s="117" t="s">
        <v>30</v>
      </c>
      <c r="N410" s="85"/>
      <c r="O410" s="85"/>
      <c r="P410" s="85" t="s">
        <v>30</v>
      </c>
      <c r="Q410" s="72">
        <v>41306</v>
      </c>
      <c r="R410" s="95">
        <v>41592</v>
      </c>
      <c r="S410" s="57" t="s">
        <v>746</v>
      </c>
      <c r="T410" s="70" t="s">
        <v>144</v>
      </c>
      <c r="U410" s="59">
        <v>3144421515</v>
      </c>
      <c r="V410" s="68" t="s">
        <v>145</v>
      </c>
      <c r="W410" s="69"/>
      <c r="X410" s="4"/>
    </row>
    <row r="411" spans="1:24" ht="137.25" customHeight="1">
      <c r="A411" s="93"/>
      <c r="B411" s="67" t="s">
        <v>479</v>
      </c>
      <c r="C411" s="85">
        <v>9</v>
      </c>
      <c r="D411" s="85" t="s">
        <v>387</v>
      </c>
      <c r="E411" s="85">
        <v>6</v>
      </c>
      <c r="F411" s="85">
        <v>2</v>
      </c>
      <c r="G411" s="67" t="s">
        <v>480</v>
      </c>
      <c r="H411" s="521" t="s">
        <v>338</v>
      </c>
      <c r="I411" s="522"/>
      <c r="J411" s="66">
        <v>37316201</v>
      </c>
      <c r="K411" s="66">
        <v>37316201</v>
      </c>
      <c r="L411" s="85"/>
      <c r="M411" s="117" t="s">
        <v>30</v>
      </c>
      <c r="N411" s="85"/>
      <c r="O411" s="85"/>
      <c r="P411" s="85" t="s">
        <v>30</v>
      </c>
      <c r="Q411" s="72" t="s">
        <v>458</v>
      </c>
      <c r="R411" s="85"/>
      <c r="S411" s="57" t="s">
        <v>143</v>
      </c>
      <c r="T411" s="70" t="s">
        <v>144</v>
      </c>
      <c r="U411" s="59">
        <v>3144421516</v>
      </c>
      <c r="V411" s="68" t="s">
        <v>145</v>
      </c>
      <c r="W411" s="69"/>
      <c r="X411" s="4"/>
    </row>
    <row r="412" spans="1:24" ht="142.5" customHeight="1">
      <c r="A412" s="93"/>
      <c r="B412" s="234" t="s">
        <v>481</v>
      </c>
      <c r="C412" s="85">
        <v>12</v>
      </c>
      <c r="D412" s="85" t="s">
        <v>387</v>
      </c>
      <c r="E412" s="85">
        <v>6</v>
      </c>
      <c r="F412" s="85">
        <v>1</v>
      </c>
      <c r="G412" s="85" t="s">
        <v>312</v>
      </c>
      <c r="H412" s="521" t="s">
        <v>338</v>
      </c>
      <c r="I412" s="522"/>
      <c r="J412" s="66">
        <v>15038556</v>
      </c>
      <c r="K412" s="66">
        <v>15038556</v>
      </c>
      <c r="L412" s="85"/>
      <c r="M412" s="117" t="s">
        <v>30</v>
      </c>
      <c r="N412" s="85"/>
      <c r="O412" s="85"/>
      <c r="P412" s="85" t="s">
        <v>30</v>
      </c>
      <c r="Q412" s="72" t="s">
        <v>458</v>
      </c>
      <c r="R412" s="85"/>
      <c r="S412" s="57" t="s">
        <v>143</v>
      </c>
      <c r="T412" s="70" t="s">
        <v>144</v>
      </c>
      <c r="U412" s="59">
        <v>3144421516</v>
      </c>
      <c r="V412" s="68" t="s">
        <v>145</v>
      </c>
      <c r="W412" s="329"/>
      <c r="X412" s="4"/>
    </row>
    <row r="413" spans="1:24" ht="135" customHeight="1">
      <c r="A413" s="93"/>
      <c r="B413" s="234" t="s">
        <v>482</v>
      </c>
      <c r="C413" s="85">
        <v>9</v>
      </c>
      <c r="D413" s="85" t="s">
        <v>387</v>
      </c>
      <c r="E413" s="85">
        <v>6</v>
      </c>
      <c r="F413" s="85">
        <v>1</v>
      </c>
      <c r="G413" s="85" t="s">
        <v>312</v>
      </c>
      <c r="H413" s="521" t="s">
        <v>338</v>
      </c>
      <c r="I413" s="522"/>
      <c r="J413" s="66">
        <v>11278917</v>
      </c>
      <c r="K413" s="66">
        <v>11278917</v>
      </c>
      <c r="L413" s="85"/>
      <c r="M413" s="117" t="s">
        <v>30</v>
      </c>
      <c r="N413" s="85"/>
      <c r="O413" s="85"/>
      <c r="P413" s="85" t="s">
        <v>30</v>
      </c>
      <c r="Q413" s="72" t="s">
        <v>458</v>
      </c>
      <c r="R413" s="85"/>
      <c r="S413" s="57" t="s">
        <v>143</v>
      </c>
      <c r="T413" s="70" t="s">
        <v>144</v>
      </c>
      <c r="U413" s="59">
        <v>3144421516</v>
      </c>
      <c r="V413" s="132" t="s">
        <v>145</v>
      </c>
      <c r="W413" s="85"/>
      <c r="X413" s="4"/>
    </row>
    <row r="414" spans="1:24" ht="88.5" customHeight="1">
      <c r="A414" s="93"/>
      <c r="B414" s="234" t="s">
        <v>483</v>
      </c>
      <c r="C414" s="85">
        <v>12</v>
      </c>
      <c r="D414" s="85" t="s">
        <v>387</v>
      </c>
      <c r="E414" s="85">
        <v>6</v>
      </c>
      <c r="F414" s="85">
        <v>1</v>
      </c>
      <c r="G414" s="85" t="s">
        <v>164</v>
      </c>
      <c r="H414" s="521" t="s">
        <v>338</v>
      </c>
      <c r="I414" s="522"/>
      <c r="J414" s="66">
        <v>15036000</v>
      </c>
      <c r="K414" s="66">
        <v>15036000</v>
      </c>
      <c r="L414" s="85"/>
      <c r="M414" s="117" t="s">
        <v>30</v>
      </c>
      <c r="N414" s="85"/>
      <c r="O414" s="85"/>
      <c r="P414" s="85" t="s">
        <v>30</v>
      </c>
      <c r="Q414" s="72" t="s">
        <v>458</v>
      </c>
      <c r="R414" s="85"/>
      <c r="S414" s="57" t="s">
        <v>143</v>
      </c>
      <c r="T414" s="70" t="s">
        <v>144</v>
      </c>
      <c r="U414" s="59">
        <v>3144421516</v>
      </c>
      <c r="V414" s="68" t="s">
        <v>145</v>
      </c>
      <c r="W414" s="85"/>
      <c r="X414" s="4"/>
    </row>
    <row r="415" spans="1:24" ht="60" customHeight="1">
      <c r="A415" s="93"/>
      <c r="B415" s="234" t="s">
        <v>484</v>
      </c>
      <c r="C415" s="85">
        <v>12.5</v>
      </c>
      <c r="D415" s="85" t="s">
        <v>387</v>
      </c>
      <c r="E415" s="85">
        <v>6</v>
      </c>
      <c r="F415" s="85">
        <v>1</v>
      </c>
      <c r="G415" s="85" t="s">
        <v>312</v>
      </c>
      <c r="H415" s="521" t="s">
        <v>338</v>
      </c>
      <c r="I415" s="522"/>
      <c r="J415" s="66">
        <v>15665163</v>
      </c>
      <c r="K415" s="66">
        <v>15665163</v>
      </c>
      <c r="L415" s="85"/>
      <c r="M415" s="117" t="s">
        <v>30</v>
      </c>
      <c r="N415" s="85"/>
      <c r="O415" s="85"/>
      <c r="P415" s="85" t="s">
        <v>30</v>
      </c>
      <c r="Q415" s="72" t="s">
        <v>458</v>
      </c>
      <c r="R415" s="85"/>
      <c r="S415" s="57" t="s">
        <v>143</v>
      </c>
      <c r="T415" s="70" t="s">
        <v>144</v>
      </c>
      <c r="U415" s="59">
        <v>3144421516</v>
      </c>
      <c r="V415" s="68" t="s">
        <v>145</v>
      </c>
      <c r="W415" s="85"/>
      <c r="X415" s="4"/>
    </row>
    <row r="416" spans="1:24" ht="163.5" customHeight="1">
      <c r="A416" s="93"/>
      <c r="B416" s="234" t="s">
        <v>485</v>
      </c>
      <c r="C416" s="85">
        <v>12.5</v>
      </c>
      <c r="D416" s="85" t="s">
        <v>387</v>
      </c>
      <c r="E416" s="85">
        <v>6</v>
      </c>
      <c r="F416" s="85">
        <v>1</v>
      </c>
      <c r="G416" s="85" t="s">
        <v>312</v>
      </c>
      <c r="H416" s="521" t="s">
        <v>338</v>
      </c>
      <c r="I416" s="522"/>
      <c r="J416" s="66">
        <v>15665163</v>
      </c>
      <c r="K416" s="66">
        <v>15665163</v>
      </c>
      <c r="L416" s="85"/>
      <c r="M416" s="117" t="s">
        <v>30</v>
      </c>
      <c r="N416" s="85"/>
      <c r="O416" s="85"/>
      <c r="P416" s="85" t="s">
        <v>30</v>
      </c>
      <c r="Q416" s="72" t="s">
        <v>458</v>
      </c>
      <c r="R416" s="85"/>
      <c r="S416" s="57" t="s">
        <v>143</v>
      </c>
      <c r="T416" s="70" t="s">
        <v>144</v>
      </c>
      <c r="U416" s="59">
        <v>3144421516</v>
      </c>
      <c r="V416" s="68" t="s">
        <v>145</v>
      </c>
      <c r="W416" s="85"/>
      <c r="X416" s="4"/>
    </row>
    <row r="417" spans="1:24" ht="75" customHeight="1">
      <c r="A417" s="735">
        <v>95111503</v>
      </c>
      <c r="B417" s="729" t="s">
        <v>486</v>
      </c>
      <c r="C417" s="575">
        <v>1</v>
      </c>
      <c r="D417" s="575" t="s">
        <v>373</v>
      </c>
      <c r="E417" s="575">
        <v>10</v>
      </c>
      <c r="F417" s="575">
        <v>5</v>
      </c>
      <c r="G417" s="484" t="s">
        <v>389</v>
      </c>
      <c r="H417" s="67" t="s">
        <v>593</v>
      </c>
      <c r="I417" s="26">
        <v>500000000</v>
      </c>
      <c r="J417" s="708">
        <v>2906157943</v>
      </c>
      <c r="K417" s="708">
        <v>2906157943</v>
      </c>
      <c r="L417" s="575" t="s">
        <v>30</v>
      </c>
      <c r="M417" s="751"/>
      <c r="N417" s="575"/>
      <c r="O417" s="575"/>
      <c r="P417" s="575" t="s">
        <v>30</v>
      </c>
      <c r="Q417" s="567" t="s">
        <v>488</v>
      </c>
      <c r="R417" s="567">
        <v>41563</v>
      </c>
      <c r="S417" s="484" t="s">
        <v>746</v>
      </c>
      <c r="T417" s="553" t="s">
        <v>144</v>
      </c>
      <c r="U417" s="575">
        <v>3144421515</v>
      </c>
      <c r="V417" s="635" t="s">
        <v>145</v>
      </c>
      <c r="W417" s="746"/>
      <c r="X417" s="629">
        <f>SUM(I417:I423)</f>
        <v>2906157943</v>
      </c>
    </row>
    <row r="418" spans="1:24" ht="67.5" customHeight="1">
      <c r="A418" s="736"/>
      <c r="B418" s="730"/>
      <c r="C418" s="597"/>
      <c r="D418" s="597"/>
      <c r="E418" s="597"/>
      <c r="F418" s="597"/>
      <c r="G418" s="485"/>
      <c r="H418" s="67" t="s">
        <v>487</v>
      </c>
      <c r="I418" s="27">
        <v>51893573.52</v>
      </c>
      <c r="J418" s="709"/>
      <c r="K418" s="709"/>
      <c r="L418" s="597"/>
      <c r="M418" s="752"/>
      <c r="N418" s="597"/>
      <c r="O418" s="597"/>
      <c r="P418" s="597"/>
      <c r="Q418" s="568"/>
      <c r="R418" s="568"/>
      <c r="S418" s="485"/>
      <c r="T418" s="554"/>
      <c r="U418" s="597"/>
      <c r="V418" s="745"/>
      <c r="W418" s="747"/>
      <c r="X418" s="630"/>
    </row>
    <row r="419" spans="1:24" ht="60" customHeight="1">
      <c r="A419" s="736"/>
      <c r="B419" s="730"/>
      <c r="C419" s="597"/>
      <c r="D419" s="597"/>
      <c r="E419" s="597"/>
      <c r="F419" s="597"/>
      <c r="G419" s="485"/>
      <c r="H419" s="67" t="s">
        <v>489</v>
      </c>
      <c r="I419" s="27">
        <v>224605.48</v>
      </c>
      <c r="J419" s="709"/>
      <c r="K419" s="709"/>
      <c r="L419" s="597"/>
      <c r="M419" s="752"/>
      <c r="N419" s="597"/>
      <c r="O419" s="597"/>
      <c r="P419" s="597"/>
      <c r="Q419" s="568"/>
      <c r="R419" s="568"/>
      <c r="S419" s="485"/>
      <c r="T419" s="554"/>
      <c r="U419" s="597"/>
      <c r="V419" s="745"/>
      <c r="W419" s="747"/>
      <c r="X419" s="630"/>
    </row>
    <row r="420" spans="1:24" ht="70.5" customHeight="1">
      <c r="A420" s="736"/>
      <c r="B420" s="730"/>
      <c r="C420" s="597"/>
      <c r="D420" s="597"/>
      <c r="E420" s="597"/>
      <c r="F420" s="597"/>
      <c r="G420" s="485"/>
      <c r="H420" s="67" t="s">
        <v>490</v>
      </c>
      <c r="I420" s="27">
        <v>500000</v>
      </c>
      <c r="J420" s="709"/>
      <c r="K420" s="709"/>
      <c r="L420" s="597"/>
      <c r="M420" s="752"/>
      <c r="N420" s="597"/>
      <c r="O420" s="597"/>
      <c r="P420" s="597"/>
      <c r="Q420" s="568"/>
      <c r="R420" s="568"/>
      <c r="S420" s="485"/>
      <c r="T420" s="554"/>
      <c r="U420" s="597"/>
      <c r="V420" s="745"/>
      <c r="W420" s="747"/>
      <c r="X420" s="630"/>
    </row>
    <row r="421" spans="1:24" ht="66.75" customHeight="1">
      <c r="A421" s="736"/>
      <c r="B421" s="730"/>
      <c r="C421" s="597"/>
      <c r="D421" s="597"/>
      <c r="E421" s="597"/>
      <c r="F421" s="597"/>
      <c r="G421" s="485"/>
      <c r="H421" s="67" t="s">
        <v>399</v>
      </c>
      <c r="I421" s="27">
        <v>1539764</v>
      </c>
      <c r="J421" s="709"/>
      <c r="K421" s="709"/>
      <c r="L421" s="597"/>
      <c r="M421" s="752"/>
      <c r="N421" s="597"/>
      <c r="O421" s="597"/>
      <c r="P421" s="597"/>
      <c r="Q421" s="568"/>
      <c r="R421" s="568"/>
      <c r="S421" s="485"/>
      <c r="T421" s="554"/>
      <c r="U421" s="597"/>
      <c r="V421" s="745"/>
      <c r="W421" s="747"/>
      <c r="X421" s="630"/>
    </row>
    <row r="422" spans="1:24" ht="68.25" customHeight="1">
      <c r="A422" s="736"/>
      <c r="B422" s="730"/>
      <c r="C422" s="597"/>
      <c r="D422" s="597"/>
      <c r="E422" s="597"/>
      <c r="F422" s="597"/>
      <c r="G422" s="485"/>
      <c r="H422" s="67" t="s">
        <v>491</v>
      </c>
      <c r="I422" s="27">
        <v>2000000</v>
      </c>
      <c r="J422" s="709"/>
      <c r="K422" s="709"/>
      <c r="L422" s="597"/>
      <c r="M422" s="752"/>
      <c r="N422" s="597"/>
      <c r="O422" s="597"/>
      <c r="P422" s="597"/>
      <c r="Q422" s="568"/>
      <c r="R422" s="568"/>
      <c r="S422" s="485"/>
      <c r="T422" s="554"/>
      <c r="U422" s="597"/>
      <c r="V422" s="745"/>
      <c r="W422" s="747"/>
      <c r="X422" s="630"/>
    </row>
    <row r="423" spans="1:24" ht="73.5" customHeight="1">
      <c r="A423" s="737"/>
      <c r="B423" s="738"/>
      <c r="C423" s="576"/>
      <c r="D423" s="576"/>
      <c r="E423" s="576"/>
      <c r="F423" s="576"/>
      <c r="G423" s="486"/>
      <c r="H423" s="25" t="s">
        <v>783</v>
      </c>
      <c r="I423" s="27">
        <v>2350000000</v>
      </c>
      <c r="J423" s="731"/>
      <c r="K423" s="731"/>
      <c r="L423" s="576"/>
      <c r="M423" s="753"/>
      <c r="N423" s="576"/>
      <c r="O423" s="576"/>
      <c r="P423" s="576"/>
      <c r="Q423" s="569"/>
      <c r="R423" s="569"/>
      <c r="S423" s="486"/>
      <c r="T423" s="555"/>
      <c r="U423" s="576"/>
      <c r="V423" s="632"/>
      <c r="W423" s="748"/>
      <c r="X423" s="631"/>
    </row>
    <row r="424" spans="1:24" s="21" customFormat="1" ht="73.5" customHeight="1">
      <c r="A424" s="575"/>
      <c r="B424" s="729" t="s">
        <v>784</v>
      </c>
      <c r="C424" s="575">
        <v>1</v>
      </c>
      <c r="D424" s="575" t="s">
        <v>373</v>
      </c>
      <c r="E424" s="575">
        <v>10</v>
      </c>
      <c r="F424" s="575">
        <v>5</v>
      </c>
      <c r="G424" s="525" t="s">
        <v>27</v>
      </c>
      <c r="H424" s="25" t="s">
        <v>487</v>
      </c>
      <c r="I424" s="27">
        <v>140000000</v>
      </c>
      <c r="J424" s="66">
        <v>140000000</v>
      </c>
      <c r="K424" s="708">
        <f>+J424+J425</f>
        <v>152307897.2</v>
      </c>
      <c r="L424" s="484" t="s">
        <v>30</v>
      </c>
      <c r="M424" s="484"/>
      <c r="N424" s="484"/>
      <c r="O424" s="484"/>
      <c r="P424" s="484" t="s">
        <v>30</v>
      </c>
      <c r="Q424" s="617">
        <v>41563</v>
      </c>
      <c r="R424" s="617">
        <v>41584</v>
      </c>
      <c r="S424" s="484" t="s">
        <v>745</v>
      </c>
      <c r="T424" s="484" t="s">
        <v>144</v>
      </c>
      <c r="U424" s="484">
        <v>3144421515</v>
      </c>
      <c r="V424" s="497" t="s">
        <v>145</v>
      </c>
      <c r="W424" s="484"/>
      <c r="X424" s="22"/>
    </row>
    <row r="425" spans="1:24" s="21" customFormat="1" ht="86.25" customHeight="1">
      <c r="A425" s="597"/>
      <c r="B425" s="730"/>
      <c r="C425" s="597"/>
      <c r="D425" s="597"/>
      <c r="E425" s="597"/>
      <c r="F425" s="597"/>
      <c r="G425" s="525"/>
      <c r="H425" s="25" t="s">
        <v>338</v>
      </c>
      <c r="I425" s="27">
        <v>12307897.2</v>
      </c>
      <c r="J425" s="66">
        <f>+I425</f>
        <v>12307897.2</v>
      </c>
      <c r="K425" s="731"/>
      <c r="L425" s="486"/>
      <c r="M425" s="486"/>
      <c r="N425" s="486"/>
      <c r="O425" s="486"/>
      <c r="P425" s="486" t="s">
        <v>30</v>
      </c>
      <c r="Q425" s="486">
        <v>41563</v>
      </c>
      <c r="R425" s="486"/>
      <c r="S425" s="486" t="s">
        <v>746</v>
      </c>
      <c r="T425" s="486" t="s">
        <v>144</v>
      </c>
      <c r="U425" s="486"/>
      <c r="V425" s="486" t="s">
        <v>145</v>
      </c>
      <c r="W425" s="486"/>
      <c r="X425" s="22"/>
    </row>
    <row r="426" spans="1:24" ht="108" customHeight="1">
      <c r="A426" s="93">
        <v>95111503</v>
      </c>
      <c r="B426" s="94" t="s">
        <v>337</v>
      </c>
      <c r="C426" s="85">
        <v>1</v>
      </c>
      <c r="D426" s="85" t="s">
        <v>390</v>
      </c>
      <c r="E426" s="85">
        <v>5</v>
      </c>
      <c r="F426" s="85">
        <v>5</v>
      </c>
      <c r="G426" s="330" t="s">
        <v>391</v>
      </c>
      <c r="H426" s="521" t="s">
        <v>392</v>
      </c>
      <c r="I426" s="522"/>
      <c r="J426" s="331">
        <v>1785700000</v>
      </c>
      <c r="K426" s="331">
        <v>1785700000</v>
      </c>
      <c r="L426" s="67"/>
      <c r="M426" s="332" t="s">
        <v>30</v>
      </c>
      <c r="N426" s="67"/>
      <c r="O426" s="67"/>
      <c r="P426" s="67" t="s">
        <v>30</v>
      </c>
      <c r="Q426" s="61" t="s">
        <v>492</v>
      </c>
      <c r="R426" s="67"/>
      <c r="S426" s="57" t="s">
        <v>143</v>
      </c>
      <c r="T426" s="70" t="s">
        <v>144</v>
      </c>
      <c r="U426" s="57">
        <v>3144421515</v>
      </c>
      <c r="V426" s="132" t="s">
        <v>145</v>
      </c>
      <c r="W426" s="85"/>
      <c r="X426" s="13"/>
    </row>
    <row r="427" spans="1:24" ht="116.25" customHeight="1">
      <c r="A427" s="75"/>
      <c r="B427" s="333" t="s">
        <v>493</v>
      </c>
      <c r="C427" s="61">
        <v>1</v>
      </c>
      <c r="D427" s="61" t="s">
        <v>373</v>
      </c>
      <c r="E427" s="61">
        <v>6</v>
      </c>
      <c r="F427" s="61">
        <v>5</v>
      </c>
      <c r="G427" s="330" t="s">
        <v>494</v>
      </c>
      <c r="H427" s="521" t="s">
        <v>338</v>
      </c>
      <c r="I427" s="522"/>
      <c r="J427" s="262">
        <v>165628836</v>
      </c>
      <c r="K427" s="262">
        <v>123925842</v>
      </c>
      <c r="L427" s="55"/>
      <c r="M427" s="334" t="s">
        <v>30</v>
      </c>
      <c r="N427" s="55"/>
      <c r="O427" s="55"/>
      <c r="P427" s="55" t="s">
        <v>30</v>
      </c>
      <c r="Q427" s="95" t="s">
        <v>458</v>
      </c>
      <c r="R427" s="67"/>
      <c r="S427" s="67" t="s">
        <v>143</v>
      </c>
      <c r="T427" s="96" t="s">
        <v>144</v>
      </c>
      <c r="U427" s="67">
        <v>3144421515</v>
      </c>
      <c r="V427" s="159" t="s">
        <v>145</v>
      </c>
      <c r="W427" s="85"/>
      <c r="X427" s="4"/>
    </row>
    <row r="428" spans="1:24" ht="108" customHeight="1">
      <c r="A428" s="335"/>
      <c r="B428" s="55" t="s">
        <v>393</v>
      </c>
      <c r="C428" s="61">
        <v>3</v>
      </c>
      <c r="D428" s="61" t="s">
        <v>373</v>
      </c>
      <c r="E428" s="61">
        <v>6</v>
      </c>
      <c r="F428" s="61">
        <v>4</v>
      </c>
      <c r="G428" s="55" t="s">
        <v>495</v>
      </c>
      <c r="H428" s="521" t="s">
        <v>338</v>
      </c>
      <c r="I428" s="522"/>
      <c r="J428" s="262">
        <v>43871164</v>
      </c>
      <c r="K428" s="262">
        <v>43871164</v>
      </c>
      <c r="L428" s="61"/>
      <c r="M428" s="61" t="s">
        <v>30</v>
      </c>
      <c r="N428" s="61"/>
      <c r="O428" s="61"/>
      <c r="P428" s="61" t="s">
        <v>30</v>
      </c>
      <c r="Q428" s="61" t="s">
        <v>347</v>
      </c>
      <c r="R428" s="95">
        <v>41459</v>
      </c>
      <c r="S428" s="67" t="s">
        <v>143</v>
      </c>
      <c r="T428" s="96" t="s">
        <v>144</v>
      </c>
      <c r="U428" s="67">
        <v>3144421515</v>
      </c>
      <c r="V428" s="336" t="str">
        <f>+V426</f>
        <v>infraestructua@tauramena-casanare.gov.co</v>
      </c>
      <c r="W428" s="85"/>
      <c r="X428" s="13"/>
    </row>
    <row r="429" spans="1:24" ht="149.25" customHeight="1">
      <c r="A429" s="664"/>
      <c r="B429" s="484" t="s">
        <v>496</v>
      </c>
      <c r="C429" s="575">
        <v>1</v>
      </c>
      <c r="D429" s="575" t="s">
        <v>373</v>
      </c>
      <c r="E429" s="575">
        <v>7</v>
      </c>
      <c r="F429" s="575">
        <v>3</v>
      </c>
      <c r="G429" s="484" t="s">
        <v>494</v>
      </c>
      <c r="H429" s="67" t="s">
        <v>397</v>
      </c>
      <c r="I429" s="262">
        <v>110000000</v>
      </c>
      <c r="J429" s="633">
        <f>I429+I430</f>
        <v>154000000</v>
      </c>
      <c r="K429" s="633">
        <f>J429+J430</f>
        <v>154000000</v>
      </c>
      <c r="L429" s="575"/>
      <c r="M429" s="570" t="s">
        <v>30</v>
      </c>
      <c r="N429" s="484"/>
      <c r="O429" s="484"/>
      <c r="P429" s="484" t="s">
        <v>30</v>
      </c>
      <c r="Q429" s="567" t="s">
        <v>458</v>
      </c>
      <c r="R429" s="617">
        <v>41459</v>
      </c>
      <c r="S429" s="484" t="s">
        <v>143</v>
      </c>
      <c r="T429" s="553" t="s">
        <v>144</v>
      </c>
      <c r="U429" s="484">
        <v>3144421515</v>
      </c>
      <c r="V429" s="497" t="s">
        <v>145</v>
      </c>
      <c r="W429" s="575"/>
      <c r="X429" s="4"/>
    </row>
    <row r="430" spans="1:24" ht="108" customHeight="1">
      <c r="A430" s="666"/>
      <c r="B430" s="486"/>
      <c r="C430" s="576"/>
      <c r="D430" s="576"/>
      <c r="E430" s="576"/>
      <c r="F430" s="576"/>
      <c r="G430" s="486"/>
      <c r="H430" s="67" t="s">
        <v>338</v>
      </c>
      <c r="I430" s="262">
        <v>44000000</v>
      </c>
      <c r="J430" s="634"/>
      <c r="K430" s="634"/>
      <c r="L430" s="576"/>
      <c r="M430" s="571"/>
      <c r="N430" s="486"/>
      <c r="O430" s="486"/>
      <c r="P430" s="486"/>
      <c r="Q430" s="569"/>
      <c r="R430" s="486"/>
      <c r="S430" s="486"/>
      <c r="T430" s="555"/>
      <c r="U430" s="486"/>
      <c r="V430" s="632"/>
      <c r="W430" s="576"/>
      <c r="X430" s="4"/>
    </row>
    <row r="431" spans="1:24" ht="175.5" customHeight="1">
      <c r="A431" s="664"/>
      <c r="B431" s="484" t="s">
        <v>497</v>
      </c>
      <c r="C431" s="575">
        <v>1</v>
      </c>
      <c r="D431" s="575" t="s">
        <v>373</v>
      </c>
      <c r="E431" s="575">
        <v>7</v>
      </c>
      <c r="F431" s="575">
        <v>3</v>
      </c>
      <c r="G431" s="484" t="s">
        <v>494</v>
      </c>
      <c r="H431" s="67" t="s">
        <v>397</v>
      </c>
      <c r="I431" s="262">
        <v>140000000</v>
      </c>
      <c r="J431" s="612">
        <v>170000000</v>
      </c>
      <c r="K431" s="612">
        <v>170000000</v>
      </c>
      <c r="L431" s="61"/>
      <c r="M431" s="570" t="s">
        <v>30</v>
      </c>
      <c r="N431" s="484"/>
      <c r="O431" s="484"/>
      <c r="P431" s="484" t="s">
        <v>30</v>
      </c>
      <c r="Q431" s="567" t="s">
        <v>458</v>
      </c>
      <c r="R431" s="484"/>
      <c r="S431" s="484" t="s">
        <v>143</v>
      </c>
      <c r="T431" s="553" t="s">
        <v>144</v>
      </c>
      <c r="U431" s="484">
        <v>3144421515</v>
      </c>
      <c r="V431" s="635" t="str">
        <f>+V426</f>
        <v>infraestructua@tauramena-casanare.gov.co</v>
      </c>
      <c r="W431" s="85"/>
      <c r="X431" s="4"/>
    </row>
    <row r="432" spans="1:24" ht="108" customHeight="1">
      <c r="A432" s="666"/>
      <c r="B432" s="486"/>
      <c r="C432" s="576"/>
      <c r="D432" s="576"/>
      <c r="E432" s="576"/>
      <c r="F432" s="576"/>
      <c r="G432" s="486"/>
      <c r="H432" s="67" t="s">
        <v>338</v>
      </c>
      <c r="I432" s="262">
        <v>30000000</v>
      </c>
      <c r="J432" s="612"/>
      <c r="K432" s="612"/>
      <c r="L432" s="61"/>
      <c r="M432" s="571"/>
      <c r="N432" s="486"/>
      <c r="O432" s="486"/>
      <c r="P432" s="486"/>
      <c r="Q432" s="569"/>
      <c r="R432" s="486"/>
      <c r="S432" s="486"/>
      <c r="T432" s="555"/>
      <c r="U432" s="486"/>
      <c r="V432" s="632"/>
      <c r="W432" s="85"/>
      <c r="X432" s="4"/>
    </row>
    <row r="433" spans="1:24" ht="144" customHeight="1">
      <c r="A433" s="85"/>
      <c r="B433" s="67" t="s">
        <v>395</v>
      </c>
      <c r="C433" s="85">
        <v>4</v>
      </c>
      <c r="D433" s="85" t="s">
        <v>373</v>
      </c>
      <c r="E433" s="337" t="s">
        <v>396</v>
      </c>
      <c r="F433" s="85">
        <v>4</v>
      </c>
      <c r="G433" s="67" t="s">
        <v>394</v>
      </c>
      <c r="H433" s="521" t="s">
        <v>397</v>
      </c>
      <c r="I433" s="522"/>
      <c r="J433" s="262">
        <v>50000000</v>
      </c>
      <c r="K433" s="262">
        <v>50000000</v>
      </c>
      <c r="L433" s="85"/>
      <c r="M433" s="85" t="s">
        <v>30</v>
      </c>
      <c r="N433" s="85"/>
      <c r="O433" s="85"/>
      <c r="P433" s="85" t="s">
        <v>30</v>
      </c>
      <c r="Q433" s="95" t="s">
        <v>492</v>
      </c>
      <c r="R433" s="95">
        <v>41459</v>
      </c>
      <c r="S433" s="67" t="s">
        <v>143</v>
      </c>
      <c r="T433" s="96" t="s">
        <v>144</v>
      </c>
      <c r="U433" s="67">
        <v>3144421516</v>
      </c>
      <c r="V433" s="336" t="str">
        <f>+V428</f>
        <v>infraestructua@tauramena-casanare.gov.co</v>
      </c>
      <c r="W433" s="85"/>
      <c r="X433" s="4"/>
    </row>
    <row r="434" spans="1:24" ht="147.75" customHeight="1">
      <c r="A434" s="85"/>
      <c r="B434" s="67" t="s">
        <v>498</v>
      </c>
      <c r="C434" s="85">
        <v>1</v>
      </c>
      <c r="D434" s="85" t="s">
        <v>368</v>
      </c>
      <c r="E434" s="158">
        <v>6</v>
      </c>
      <c r="F434" s="85">
        <v>10</v>
      </c>
      <c r="G434" s="67" t="s">
        <v>499</v>
      </c>
      <c r="H434" s="521" t="s">
        <v>500</v>
      </c>
      <c r="I434" s="522"/>
      <c r="J434" s="256">
        <v>39500941</v>
      </c>
      <c r="K434" s="256">
        <v>39500941</v>
      </c>
      <c r="L434" s="85"/>
      <c r="M434" s="85" t="s">
        <v>30</v>
      </c>
      <c r="N434" s="85"/>
      <c r="O434" s="85"/>
      <c r="P434" s="85" t="s">
        <v>30</v>
      </c>
      <c r="Q434" s="95" t="s">
        <v>347</v>
      </c>
      <c r="R434" s="85"/>
      <c r="S434" s="67" t="s">
        <v>143</v>
      </c>
      <c r="T434" s="96" t="s">
        <v>144</v>
      </c>
      <c r="U434" s="67">
        <v>3144421516</v>
      </c>
      <c r="V434" s="336" t="str">
        <f>+V428</f>
        <v>infraestructua@tauramena-casanare.gov.co</v>
      </c>
      <c r="W434" s="85"/>
      <c r="X434" s="4"/>
    </row>
    <row r="435" spans="1:24" ht="108" customHeight="1">
      <c r="A435" s="85"/>
      <c r="B435" s="67" t="s">
        <v>501</v>
      </c>
      <c r="C435" s="85">
        <v>1</v>
      </c>
      <c r="D435" s="85" t="s">
        <v>368</v>
      </c>
      <c r="E435" s="158">
        <v>8</v>
      </c>
      <c r="F435" s="85">
        <v>15</v>
      </c>
      <c r="G435" s="67" t="s">
        <v>164</v>
      </c>
      <c r="H435" s="521" t="s">
        <v>500</v>
      </c>
      <c r="I435" s="522"/>
      <c r="J435" s="256">
        <v>15171186</v>
      </c>
      <c r="K435" s="256">
        <v>15171186</v>
      </c>
      <c r="L435" s="85"/>
      <c r="M435" s="85" t="s">
        <v>30</v>
      </c>
      <c r="N435" s="85"/>
      <c r="O435" s="85"/>
      <c r="P435" s="85" t="s">
        <v>30</v>
      </c>
      <c r="Q435" s="95" t="s">
        <v>458</v>
      </c>
      <c r="R435" s="85"/>
      <c r="S435" s="67" t="s">
        <v>143</v>
      </c>
      <c r="T435" s="96" t="s">
        <v>144</v>
      </c>
      <c r="U435" s="67">
        <v>3144421516</v>
      </c>
      <c r="V435" s="336" t="str">
        <f>+V428</f>
        <v>infraestructua@tauramena-casanare.gov.co</v>
      </c>
      <c r="W435" s="85"/>
      <c r="X435" s="4"/>
    </row>
    <row r="436" spans="1:24" s="21" customFormat="1" ht="110.25" customHeight="1">
      <c r="A436" s="85"/>
      <c r="B436" s="67" t="s">
        <v>938</v>
      </c>
      <c r="C436" s="85">
        <v>1</v>
      </c>
      <c r="D436" s="85" t="s">
        <v>368</v>
      </c>
      <c r="E436" s="158">
        <v>12</v>
      </c>
      <c r="F436" s="85">
        <v>25</v>
      </c>
      <c r="G436" s="67" t="s">
        <v>164</v>
      </c>
      <c r="H436" s="521" t="s">
        <v>500</v>
      </c>
      <c r="I436" s="522"/>
      <c r="J436" s="256">
        <v>26100000</v>
      </c>
      <c r="K436" s="256">
        <v>26100000</v>
      </c>
      <c r="L436" s="85"/>
      <c r="M436" s="85" t="s">
        <v>30</v>
      </c>
      <c r="N436" s="85"/>
      <c r="O436" s="85"/>
      <c r="P436" s="85" t="s">
        <v>30</v>
      </c>
      <c r="Q436" s="95">
        <v>41600</v>
      </c>
      <c r="R436" s="85"/>
      <c r="S436" s="299" t="s">
        <v>746</v>
      </c>
      <c r="T436" s="55" t="s">
        <v>624</v>
      </c>
      <c r="U436" s="61">
        <v>3144421515</v>
      </c>
      <c r="V436" s="60" t="s">
        <v>145</v>
      </c>
      <c r="W436" s="61"/>
      <c r="X436" s="17"/>
    </row>
    <row r="437" spans="1:24" s="21" customFormat="1" ht="123" customHeight="1">
      <c r="A437" s="85"/>
      <c r="B437" s="67" t="s">
        <v>939</v>
      </c>
      <c r="C437" s="85">
        <v>1</v>
      </c>
      <c r="D437" s="85" t="s">
        <v>368</v>
      </c>
      <c r="E437" s="158">
        <v>12</v>
      </c>
      <c r="F437" s="85">
        <v>25</v>
      </c>
      <c r="G437" s="67" t="s">
        <v>164</v>
      </c>
      <c r="H437" s="521" t="s">
        <v>500</v>
      </c>
      <c r="I437" s="522"/>
      <c r="J437" s="256">
        <v>26023624</v>
      </c>
      <c r="K437" s="256">
        <v>26023624</v>
      </c>
      <c r="L437" s="85"/>
      <c r="M437" s="85" t="s">
        <v>30</v>
      </c>
      <c r="N437" s="85"/>
      <c r="O437" s="85"/>
      <c r="P437" s="85" t="s">
        <v>30</v>
      </c>
      <c r="Q437" s="95">
        <v>41600</v>
      </c>
      <c r="R437" s="85"/>
      <c r="S437" s="299" t="s">
        <v>746</v>
      </c>
      <c r="T437" s="55" t="s">
        <v>624</v>
      </c>
      <c r="U437" s="61">
        <v>3144421515</v>
      </c>
      <c r="V437" s="60" t="s">
        <v>145</v>
      </c>
      <c r="W437" s="61"/>
      <c r="X437" s="17"/>
    </row>
    <row r="438" spans="1:24" ht="108" customHeight="1">
      <c r="A438" s="85"/>
      <c r="B438" s="67" t="s">
        <v>501</v>
      </c>
      <c r="C438" s="85">
        <v>1</v>
      </c>
      <c r="D438" s="85" t="s">
        <v>373</v>
      </c>
      <c r="E438" s="337" t="s">
        <v>632</v>
      </c>
      <c r="F438" s="85">
        <v>4</v>
      </c>
      <c r="G438" s="67" t="s">
        <v>494</v>
      </c>
      <c r="H438" s="521" t="s">
        <v>500</v>
      </c>
      <c r="I438" s="522"/>
      <c r="J438" s="256">
        <v>232345553</v>
      </c>
      <c r="K438" s="256">
        <v>232345553</v>
      </c>
      <c r="L438" s="85"/>
      <c r="M438" s="85" t="s">
        <v>30</v>
      </c>
      <c r="N438" s="85"/>
      <c r="O438" s="85"/>
      <c r="P438" s="85" t="s">
        <v>30</v>
      </c>
      <c r="Q438" s="95" t="s">
        <v>458</v>
      </c>
      <c r="R438" s="85"/>
      <c r="S438" s="67" t="s">
        <v>143</v>
      </c>
      <c r="T438" s="96" t="s">
        <v>144</v>
      </c>
      <c r="U438" s="67">
        <v>3144421516</v>
      </c>
      <c r="V438" s="336" t="str">
        <f>+V433</f>
        <v>infraestructua@tauramena-casanare.gov.co</v>
      </c>
      <c r="W438" s="85"/>
      <c r="X438" s="4"/>
    </row>
    <row r="439" spans="1:24" ht="108" customHeight="1">
      <c r="A439" s="85">
        <v>3912</v>
      </c>
      <c r="B439" s="67" t="s">
        <v>398</v>
      </c>
      <c r="C439" s="85">
        <v>1</v>
      </c>
      <c r="D439" s="85" t="s">
        <v>373</v>
      </c>
      <c r="E439" s="85">
        <v>6</v>
      </c>
      <c r="F439" s="85">
        <v>1</v>
      </c>
      <c r="G439" s="85" t="s">
        <v>165</v>
      </c>
      <c r="H439" s="521" t="s">
        <v>399</v>
      </c>
      <c r="I439" s="522"/>
      <c r="J439" s="85" t="s">
        <v>400</v>
      </c>
      <c r="K439" s="85" t="s">
        <v>400</v>
      </c>
      <c r="L439" s="85"/>
      <c r="M439" s="85" t="s">
        <v>30</v>
      </c>
      <c r="N439" s="85"/>
      <c r="O439" s="85"/>
      <c r="P439" s="85" t="s">
        <v>30</v>
      </c>
      <c r="Q439" s="95">
        <v>41422</v>
      </c>
      <c r="R439" s="85"/>
      <c r="S439" s="67" t="s">
        <v>143</v>
      </c>
      <c r="T439" s="96" t="s">
        <v>144</v>
      </c>
      <c r="U439" s="67">
        <v>3144421517</v>
      </c>
      <c r="V439" s="336" t="str">
        <f>+V433</f>
        <v>infraestructua@tauramena-casanare.gov.co</v>
      </c>
      <c r="W439" s="85"/>
      <c r="X439" s="4"/>
    </row>
    <row r="440" spans="1:24" ht="242.25" customHeight="1">
      <c r="A440" s="85"/>
      <c r="B440" s="274" t="s">
        <v>502</v>
      </c>
      <c r="C440" s="85">
        <v>1</v>
      </c>
      <c r="D440" s="85" t="s">
        <v>69</v>
      </c>
      <c r="E440" s="85">
        <v>6</v>
      </c>
      <c r="F440" s="85">
        <v>4</v>
      </c>
      <c r="G440" s="85" t="s">
        <v>91</v>
      </c>
      <c r="H440" s="521" t="s">
        <v>399</v>
      </c>
      <c r="I440" s="522"/>
      <c r="J440" s="256">
        <v>299997807</v>
      </c>
      <c r="K440" s="338">
        <f>+J440</f>
        <v>299997807</v>
      </c>
      <c r="L440" s="85"/>
      <c r="M440" s="85" t="s">
        <v>30</v>
      </c>
      <c r="N440" s="85"/>
      <c r="O440" s="85"/>
      <c r="P440" s="85" t="s">
        <v>30</v>
      </c>
      <c r="Q440" s="72" t="s">
        <v>458</v>
      </c>
      <c r="R440" s="95" t="s">
        <v>458</v>
      </c>
      <c r="S440" s="67" t="str">
        <f>+S439</f>
        <v>LUIS DARIO GANTIVA GARZON</v>
      </c>
      <c r="T440" s="96" t="str">
        <f>+T439</f>
        <v>SECRETARIO DE INFRAESTRUCTURA</v>
      </c>
      <c r="U440" s="67">
        <f>+U439</f>
        <v>3144421517</v>
      </c>
      <c r="V440" s="336" t="str">
        <f>+V439</f>
        <v>infraestructua@tauramena-casanare.gov.co</v>
      </c>
      <c r="W440" s="85"/>
      <c r="X440" s="4"/>
    </row>
    <row r="441" spans="1:24" ht="108" customHeight="1">
      <c r="A441" s="85"/>
      <c r="B441" s="67" t="s">
        <v>401</v>
      </c>
      <c r="C441" s="85">
        <v>1</v>
      </c>
      <c r="D441" s="85" t="s">
        <v>69</v>
      </c>
      <c r="E441" s="85">
        <v>8</v>
      </c>
      <c r="F441" s="85">
        <v>5</v>
      </c>
      <c r="G441" s="339" t="s">
        <v>391</v>
      </c>
      <c r="H441" s="521" t="s">
        <v>402</v>
      </c>
      <c r="I441" s="522"/>
      <c r="J441" s="256">
        <v>250000000</v>
      </c>
      <c r="K441" s="338">
        <f>+J441</f>
        <v>250000000</v>
      </c>
      <c r="L441" s="85"/>
      <c r="M441" s="85" t="s">
        <v>30</v>
      </c>
      <c r="N441" s="85"/>
      <c r="O441" s="85"/>
      <c r="P441" s="85" t="s">
        <v>30</v>
      </c>
      <c r="Q441" s="95" t="s">
        <v>347</v>
      </c>
      <c r="R441" s="85"/>
      <c r="S441" s="67" t="str">
        <f aca="true" t="shared" si="0" ref="S441:V448">+S440</f>
        <v>LUIS DARIO GANTIVA GARZON</v>
      </c>
      <c r="T441" s="96" t="str">
        <f t="shared" si="0"/>
        <v>SECRETARIO DE INFRAESTRUCTURA</v>
      </c>
      <c r="U441" s="67">
        <f t="shared" si="0"/>
        <v>3144421517</v>
      </c>
      <c r="V441" s="336" t="str">
        <f t="shared" si="0"/>
        <v>infraestructua@tauramena-casanare.gov.co</v>
      </c>
      <c r="W441" s="85"/>
      <c r="X441" s="4"/>
    </row>
    <row r="442" spans="1:24" ht="108" customHeight="1">
      <c r="A442" s="85">
        <v>30121601</v>
      </c>
      <c r="B442" s="67" t="s">
        <v>403</v>
      </c>
      <c r="C442" s="85">
        <v>2</v>
      </c>
      <c r="D442" s="85" t="s">
        <v>387</v>
      </c>
      <c r="E442" s="85">
        <v>9</v>
      </c>
      <c r="F442" s="85">
        <v>12</v>
      </c>
      <c r="G442" s="339" t="s">
        <v>391</v>
      </c>
      <c r="H442" s="521" t="s">
        <v>404</v>
      </c>
      <c r="I442" s="522"/>
      <c r="J442" s="338">
        <v>6000000000</v>
      </c>
      <c r="K442" s="338">
        <f>+J442</f>
        <v>6000000000</v>
      </c>
      <c r="L442" s="85"/>
      <c r="M442" s="85" t="s">
        <v>30</v>
      </c>
      <c r="N442" s="85"/>
      <c r="O442" s="85"/>
      <c r="P442" s="85" t="s">
        <v>30</v>
      </c>
      <c r="Q442" s="95" t="s">
        <v>347</v>
      </c>
      <c r="R442" s="85"/>
      <c r="S442" s="67" t="str">
        <f t="shared" si="0"/>
        <v>LUIS DARIO GANTIVA GARZON</v>
      </c>
      <c r="T442" s="96" t="str">
        <f t="shared" si="0"/>
        <v>SECRETARIO DE INFRAESTRUCTURA</v>
      </c>
      <c r="U442" s="67">
        <f t="shared" si="0"/>
        <v>3144421517</v>
      </c>
      <c r="V442" s="336" t="str">
        <f t="shared" si="0"/>
        <v>infraestructua@tauramena-casanare.gov.co</v>
      </c>
      <c r="W442" s="85"/>
      <c r="X442" s="4"/>
    </row>
    <row r="443" spans="1:24" ht="108" customHeight="1">
      <c r="A443" s="85"/>
      <c r="B443" s="67" t="s">
        <v>503</v>
      </c>
      <c r="C443" s="85">
        <v>1</v>
      </c>
      <c r="D443" s="85" t="s">
        <v>373</v>
      </c>
      <c r="E443" s="67">
        <v>7</v>
      </c>
      <c r="F443" s="85">
        <v>2</v>
      </c>
      <c r="G443" s="96" t="s">
        <v>504</v>
      </c>
      <c r="H443" s="521" t="s">
        <v>505</v>
      </c>
      <c r="I443" s="522"/>
      <c r="J443" s="338">
        <v>80000000</v>
      </c>
      <c r="K443" s="338">
        <v>80000000</v>
      </c>
      <c r="L443" s="85"/>
      <c r="M443" s="85" t="s">
        <v>30</v>
      </c>
      <c r="N443" s="85"/>
      <c r="O443" s="85"/>
      <c r="P443" s="85" t="s">
        <v>30</v>
      </c>
      <c r="Q443" s="95" t="s">
        <v>458</v>
      </c>
      <c r="R443" s="85"/>
      <c r="S443" s="67" t="str">
        <f t="shared" si="0"/>
        <v>LUIS DARIO GANTIVA GARZON</v>
      </c>
      <c r="T443" s="96" t="str">
        <f t="shared" si="0"/>
        <v>SECRETARIO DE INFRAESTRUCTURA</v>
      </c>
      <c r="U443" s="67">
        <f t="shared" si="0"/>
        <v>3144421517</v>
      </c>
      <c r="V443" s="336" t="str">
        <f t="shared" si="0"/>
        <v>infraestructua@tauramena-casanare.gov.co</v>
      </c>
      <c r="W443" s="85"/>
      <c r="X443" s="4"/>
    </row>
    <row r="444" spans="1:24" ht="108" customHeight="1">
      <c r="A444" s="711"/>
      <c r="B444" s="733" t="s">
        <v>622</v>
      </c>
      <c r="C444" s="572">
        <v>2</v>
      </c>
      <c r="D444" s="572" t="s">
        <v>373</v>
      </c>
      <c r="E444" s="572">
        <v>8</v>
      </c>
      <c r="F444" s="572">
        <v>3</v>
      </c>
      <c r="G444" s="340" t="s">
        <v>494</v>
      </c>
      <c r="H444" s="341" t="s">
        <v>505</v>
      </c>
      <c r="I444" s="180">
        <v>235558000</v>
      </c>
      <c r="J444" s="537">
        <v>400000000</v>
      </c>
      <c r="K444" s="537">
        <v>400000000</v>
      </c>
      <c r="L444" s="575"/>
      <c r="M444" s="575" t="s">
        <v>30</v>
      </c>
      <c r="N444" s="575"/>
      <c r="O444" s="575"/>
      <c r="P444" s="575" t="s">
        <v>30</v>
      </c>
      <c r="Q444" s="567">
        <v>41484</v>
      </c>
      <c r="R444" s="575"/>
      <c r="S444" s="484" t="s">
        <v>143</v>
      </c>
      <c r="T444" s="484" t="s">
        <v>144</v>
      </c>
      <c r="U444" s="484">
        <v>3144421517</v>
      </c>
      <c r="V444" s="635" t="s">
        <v>145</v>
      </c>
      <c r="W444" s="595"/>
      <c r="X444" s="17"/>
    </row>
    <row r="445" spans="1:24" ht="108" customHeight="1">
      <c r="A445" s="713"/>
      <c r="B445" s="734"/>
      <c r="C445" s="574"/>
      <c r="D445" s="574"/>
      <c r="E445" s="574"/>
      <c r="F445" s="574"/>
      <c r="G445" s="269" t="s">
        <v>623</v>
      </c>
      <c r="H445" s="269" t="s">
        <v>505</v>
      </c>
      <c r="I445" s="342">
        <f>400000000-I444</f>
        <v>164442000</v>
      </c>
      <c r="J445" s="538"/>
      <c r="K445" s="538"/>
      <c r="L445" s="576"/>
      <c r="M445" s="576"/>
      <c r="N445" s="576"/>
      <c r="O445" s="576"/>
      <c r="P445" s="576"/>
      <c r="Q445" s="576"/>
      <c r="R445" s="576"/>
      <c r="S445" s="486"/>
      <c r="T445" s="486"/>
      <c r="U445" s="486"/>
      <c r="V445" s="632"/>
      <c r="W445" s="596"/>
      <c r="X445" s="4"/>
    </row>
    <row r="446" spans="1:24" ht="108" customHeight="1">
      <c r="A446" s="85"/>
      <c r="B446" s="67" t="s">
        <v>507</v>
      </c>
      <c r="C446" s="85">
        <v>1</v>
      </c>
      <c r="D446" s="85" t="s">
        <v>373</v>
      </c>
      <c r="E446" s="67">
        <v>7</v>
      </c>
      <c r="F446" s="85">
        <v>4</v>
      </c>
      <c r="G446" s="96" t="s">
        <v>508</v>
      </c>
      <c r="H446" s="521" t="s">
        <v>399</v>
      </c>
      <c r="I446" s="522"/>
      <c r="J446" s="338">
        <v>16500000</v>
      </c>
      <c r="K446" s="338">
        <v>16500000</v>
      </c>
      <c r="L446" s="85"/>
      <c r="M446" s="85" t="s">
        <v>30</v>
      </c>
      <c r="N446" s="85"/>
      <c r="O446" s="85"/>
      <c r="P446" s="85" t="s">
        <v>30</v>
      </c>
      <c r="Q446" s="95">
        <f>+Q445</f>
        <v>0</v>
      </c>
      <c r="R446" s="85"/>
      <c r="S446" s="67" t="s">
        <v>143</v>
      </c>
      <c r="T446" s="96" t="s">
        <v>144</v>
      </c>
      <c r="U446" s="67">
        <v>3144421517</v>
      </c>
      <c r="V446" s="159" t="s">
        <v>145</v>
      </c>
      <c r="W446" s="85"/>
      <c r="X446" s="4"/>
    </row>
    <row r="447" spans="1:24" ht="108" customHeight="1">
      <c r="A447" s="85"/>
      <c r="B447" s="67" t="s">
        <v>509</v>
      </c>
      <c r="C447" s="85">
        <v>1</v>
      </c>
      <c r="D447" s="85" t="s">
        <v>373</v>
      </c>
      <c r="E447" s="67">
        <v>7</v>
      </c>
      <c r="F447" s="85">
        <v>1</v>
      </c>
      <c r="G447" s="96" t="s">
        <v>494</v>
      </c>
      <c r="H447" s="521" t="s">
        <v>500</v>
      </c>
      <c r="I447" s="522"/>
      <c r="J447" s="338">
        <v>170000000</v>
      </c>
      <c r="K447" s="338">
        <v>170000000</v>
      </c>
      <c r="L447" s="85"/>
      <c r="M447" s="85" t="s">
        <v>30</v>
      </c>
      <c r="N447" s="85"/>
      <c r="O447" s="85"/>
      <c r="P447" s="85" t="s">
        <v>30</v>
      </c>
      <c r="Q447" s="95">
        <f>+Q446</f>
        <v>0</v>
      </c>
      <c r="R447" s="85"/>
      <c r="S447" s="67" t="str">
        <f t="shared" si="0"/>
        <v>LUIS DARIO GANTIVA GARZON</v>
      </c>
      <c r="T447" s="96" t="str">
        <f t="shared" si="0"/>
        <v>SECRETARIO DE INFRAESTRUCTURA</v>
      </c>
      <c r="U447" s="67">
        <f t="shared" si="0"/>
        <v>3144421517</v>
      </c>
      <c r="V447" s="159" t="s">
        <v>145</v>
      </c>
      <c r="W447" s="85"/>
      <c r="X447" s="4"/>
    </row>
    <row r="448" spans="1:24" ht="108" customHeight="1">
      <c r="A448" s="64"/>
      <c r="B448" s="327" t="s">
        <v>621</v>
      </c>
      <c r="C448" s="85">
        <v>1</v>
      </c>
      <c r="D448" s="85" t="s">
        <v>373</v>
      </c>
      <c r="E448" s="67">
        <v>6</v>
      </c>
      <c r="F448" s="85">
        <v>1</v>
      </c>
      <c r="G448" s="96" t="s">
        <v>164</v>
      </c>
      <c r="H448" s="521" t="s">
        <v>593</v>
      </c>
      <c r="I448" s="522"/>
      <c r="J448" s="338">
        <v>26500000</v>
      </c>
      <c r="K448" s="338">
        <v>26500000</v>
      </c>
      <c r="L448" s="85"/>
      <c r="M448" s="85" t="s">
        <v>30</v>
      </c>
      <c r="N448" s="85"/>
      <c r="O448" s="85"/>
      <c r="P448" s="85" t="s">
        <v>30</v>
      </c>
      <c r="Q448" s="95">
        <f>+Q447</f>
        <v>0</v>
      </c>
      <c r="R448" s="85" t="s">
        <v>615</v>
      </c>
      <c r="S448" s="67" t="str">
        <f t="shared" si="0"/>
        <v>LUIS DARIO GANTIVA GARZON</v>
      </c>
      <c r="T448" s="96" t="str">
        <f t="shared" si="0"/>
        <v>SECRETARIO DE INFRAESTRUCTURA</v>
      </c>
      <c r="U448" s="67">
        <f t="shared" si="0"/>
        <v>3144421517</v>
      </c>
      <c r="V448" s="336" t="str">
        <f t="shared" si="0"/>
        <v>infraestructua@tauramena-casanare.gov.co</v>
      </c>
      <c r="W448" s="88"/>
      <c r="X448" s="16"/>
    </row>
    <row r="449" spans="1:24" ht="108" customHeight="1">
      <c r="A449" s="575"/>
      <c r="B449" s="484" t="s">
        <v>582</v>
      </c>
      <c r="C449" s="599">
        <v>1</v>
      </c>
      <c r="D449" s="599" t="s">
        <v>373</v>
      </c>
      <c r="E449" s="599">
        <v>7</v>
      </c>
      <c r="F449" s="599">
        <v>3</v>
      </c>
      <c r="G449" s="525" t="s">
        <v>583</v>
      </c>
      <c r="H449" s="25" t="s">
        <v>154</v>
      </c>
      <c r="I449" s="193">
        <v>188257460</v>
      </c>
      <c r="J449" s="598">
        <f>I449+I450</f>
        <v>338257460</v>
      </c>
      <c r="K449" s="598">
        <f>J449</f>
        <v>338257460</v>
      </c>
      <c r="L449" s="518"/>
      <c r="M449" s="518" t="s">
        <v>30</v>
      </c>
      <c r="N449" s="518"/>
      <c r="O449" s="518"/>
      <c r="P449" s="518" t="s">
        <v>30</v>
      </c>
      <c r="Q449" s="717">
        <v>41484</v>
      </c>
      <c r="R449" s="599" t="s">
        <v>620</v>
      </c>
      <c r="S449" s="484" t="str">
        <f>+S447</f>
        <v>LUIS DARIO GANTIVA GARZON</v>
      </c>
      <c r="T449" s="484" t="str">
        <f>+T447</f>
        <v>SECRETARIO DE INFRAESTRUCTURA</v>
      </c>
      <c r="U449" s="484">
        <v>3144421517</v>
      </c>
      <c r="V449" s="497" t="s">
        <v>145</v>
      </c>
      <c r="W449" s="575"/>
      <c r="X449" s="4"/>
    </row>
    <row r="450" spans="1:24" ht="138.75" customHeight="1">
      <c r="A450" s="576"/>
      <c r="B450" s="486"/>
      <c r="C450" s="599"/>
      <c r="D450" s="599"/>
      <c r="E450" s="599"/>
      <c r="F450" s="599"/>
      <c r="G450" s="525"/>
      <c r="H450" s="25" t="s">
        <v>584</v>
      </c>
      <c r="I450" s="213">
        <v>150000000</v>
      </c>
      <c r="J450" s="598"/>
      <c r="K450" s="598"/>
      <c r="L450" s="518"/>
      <c r="M450" s="518"/>
      <c r="N450" s="518"/>
      <c r="O450" s="518"/>
      <c r="P450" s="518"/>
      <c r="Q450" s="599"/>
      <c r="R450" s="599"/>
      <c r="S450" s="486"/>
      <c r="T450" s="486"/>
      <c r="U450" s="486"/>
      <c r="V450" s="632"/>
      <c r="W450" s="576"/>
      <c r="X450" s="4"/>
    </row>
    <row r="451" spans="1:24" ht="108" customHeight="1">
      <c r="A451" s="85"/>
      <c r="B451" s="67" t="s">
        <v>509</v>
      </c>
      <c r="C451" s="85">
        <v>1</v>
      </c>
      <c r="D451" s="85" t="s">
        <v>373</v>
      </c>
      <c r="E451" s="85">
        <v>8</v>
      </c>
      <c r="F451" s="85">
        <v>3</v>
      </c>
      <c r="G451" s="67" t="s">
        <v>27</v>
      </c>
      <c r="H451" s="521" t="s">
        <v>399</v>
      </c>
      <c r="I451" s="522"/>
      <c r="J451" s="134">
        <v>16500000</v>
      </c>
      <c r="K451" s="134">
        <v>16500000</v>
      </c>
      <c r="L451" s="85"/>
      <c r="M451" s="85" t="s">
        <v>30</v>
      </c>
      <c r="N451" s="85"/>
      <c r="O451" s="85"/>
      <c r="P451" s="85" t="s">
        <v>30</v>
      </c>
      <c r="Q451" s="95">
        <v>41484</v>
      </c>
      <c r="R451" s="85"/>
      <c r="S451" s="67" t="s">
        <v>143</v>
      </c>
      <c r="T451" s="85"/>
      <c r="U451" s="25">
        <v>3144421517</v>
      </c>
      <c r="V451" s="159" t="s">
        <v>145</v>
      </c>
      <c r="W451" s="85"/>
      <c r="X451" s="4"/>
    </row>
    <row r="452" spans="1:24" ht="85.5" customHeight="1">
      <c r="A452" s="711"/>
      <c r="B452" s="484" t="s">
        <v>590</v>
      </c>
      <c r="C452" s="575">
        <v>1</v>
      </c>
      <c r="D452" s="575" t="s">
        <v>373</v>
      </c>
      <c r="E452" s="575">
        <v>8</v>
      </c>
      <c r="F452" s="575">
        <v>7</v>
      </c>
      <c r="G452" s="484" t="s">
        <v>494</v>
      </c>
      <c r="H452" s="67" t="s">
        <v>500</v>
      </c>
      <c r="I452" s="343">
        <v>90000000</v>
      </c>
      <c r="J452" s="537">
        <v>265000000</v>
      </c>
      <c r="K452" s="537">
        <v>265000000</v>
      </c>
      <c r="L452" s="572"/>
      <c r="M452" s="572" t="s">
        <v>30</v>
      </c>
      <c r="N452" s="572"/>
      <c r="O452" s="572"/>
      <c r="P452" s="572" t="s">
        <v>30</v>
      </c>
      <c r="Q452" s="723">
        <v>41494</v>
      </c>
      <c r="R452" s="572"/>
      <c r="S452" s="726" t="s">
        <v>143</v>
      </c>
      <c r="T452" s="726" t="s">
        <v>144</v>
      </c>
      <c r="U452" s="484">
        <v>3144421517</v>
      </c>
      <c r="V452" s="497" t="s">
        <v>145</v>
      </c>
      <c r="W452" s="599"/>
      <c r="X452" s="17"/>
    </row>
    <row r="453" spans="1:24" ht="85.5" customHeight="1">
      <c r="A453" s="712"/>
      <c r="B453" s="485"/>
      <c r="C453" s="597"/>
      <c r="D453" s="597"/>
      <c r="E453" s="597"/>
      <c r="F453" s="597"/>
      <c r="G453" s="485"/>
      <c r="H453" s="67" t="s">
        <v>593</v>
      </c>
      <c r="I453" s="343">
        <v>75000000</v>
      </c>
      <c r="J453" s="600"/>
      <c r="K453" s="600"/>
      <c r="L453" s="573"/>
      <c r="M453" s="573"/>
      <c r="N453" s="573"/>
      <c r="O453" s="573"/>
      <c r="P453" s="573"/>
      <c r="Q453" s="724"/>
      <c r="R453" s="573"/>
      <c r="S453" s="727"/>
      <c r="T453" s="727"/>
      <c r="U453" s="485"/>
      <c r="V453" s="498"/>
      <c r="W453" s="599"/>
      <c r="X453" s="17"/>
    </row>
    <row r="454" spans="1:24" ht="85.5" customHeight="1">
      <c r="A454" s="713"/>
      <c r="B454" s="486"/>
      <c r="C454" s="576"/>
      <c r="D454" s="576"/>
      <c r="E454" s="576"/>
      <c r="F454" s="576"/>
      <c r="G454" s="486"/>
      <c r="H454" s="67" t="s">
        <v>147</v>
      </c>
      <c r="I454" s="343">
        <v>100000000</v>
      </c>
      <c r="J454" s="538"/>
      <c r="K454" s="538"/>
      <c r="L454" s="574"/>
      <c r="M454" s="574"/>
      <c r="N454" s="574"/>
      <c r="O454" s="574"/>
      <c r="P454" s="574"/>
      <c r="Q454" s="725"/>
      <c r="R454" s="574"/>
      <c r="S454" s="728"/>
      <c r="T454" s="728"/>
      <c r="U454" s="486"/>
      <c r="V454" s="499"/>
      <c r="W454" s="599"/>
      <c r="X454" s="17"/>
    </row>
    <row r="455" spans="1:24" ht="82.5" customHeight="1">
      <c r="A455" s="344"/>
      <c r="B455" s="341" t="s">
        <v>591</v>
      </c>
      <c r="C455" s="85">
        <v>1</v>
      </c>
      <c r="D455" s="85" t="s">
        <v>373</v>
      </c>
      <c r="E455" s="85">
        <v>8</v>
      </c>
      <c r="F455" s="85">
        <v>1</v>
      </c>
      <c r="G455" s="67" t="s">
        <v>164</v>
      </c>
      <c r="H455" s="521" t="s">
        <v>500</v>
      </c>
      <c r="I455" s="522"/>
      <c r="J455" s="134">
        <v>26500000</v>
      </c>
      <c r="K455" s="134">
        <v>26500000</v>
      </c>
      <c r="L455" s="104"/>
      <c r="M455" s="104" t="s">
        <v>30</v>
      </c>
      <c r="N455" s="104"/>
      <c r="O455" s="104"/>
      <c r="P455" s="104" t="s">
        <v>30</v>
      </c>
      <c r="Q455" s="114">
        <v>41494</v>
      </c>
      <c r="R455" s="104"/>
      <c r="S455" s="341" t="s">
        <v>143</v>
      </c>
      <c r="T455" s="341" t="s">
        <v>144</v>
      </c>
      <c r="U455" s="25">
        <v>3144421517</v>
      </c>
      <c r="V455" s="159" t="s">
        <v>145</v>
      </c>
      <c r="W455" s="85"/>
      <c r="X455" s="17"/>
    </row>
    <row r="456" spans="1:24" ht="125.25" customHeight="1">
      <c r="A456" s="104"/>
      <c r="B456" s="341" t="s">
        <v>592</v>
      </c>
      <c r="C456" s="85">
        <v>1</v>
      </c>
      <c r="D456" s="85" t="s">
        <v>373</v>
      </c>
      <c r="E456" s="85">
        <v>8</v>
      </c>
      <c r="F456" s="85">
        <v>1</v>
      </c>
      <c r="G456" s="67" t="s">
        <v>164</v>
      </c>
      <c r="H456" s="521" t="s">
        <v>500</v>
      </c>
      <c r="I456" s="522"/>
      <c r="J456" s="134">
        <v>26500000</v>
      </c>
      <c r="K456" s="134">
        <v>26500000</v>
      </c>
      <c r="L456" s="104"/>
      <c r="M456" s="104" t="s">
        <v>30</v>
      </c>
      <c r="N456" s="104"/>
      <c r="O456" s="104"/>
      <c r="P456" s="104" t="s">
        <v>30</v>
      </c>
      <c r="Q456" s="114">
        <v>41494</v>
      </c>
      <c r="R456" s="104"/>
      <c r="S456" s="341" t="s">
        <v>143</v>
      </c>
      <c r="T456" s="341" t="s">
        <v>144</v>
      </c>
      <c r="U456" s="25">
        <v>3144421517</v>
      </c>
      <c r="V456" s="159" t="s">
        <v>145</v>
      </c>
      <c r="W456" s="85"/>
      <c r="X456" s="17"/>
    </row>
    <row r="457" spans="1:24" ht="125.25" customHeight="1">
      <c r="A457" s="104"/>
      <c r="B457" s="345" t="s">
        <v>613</v>
      </c>
      <c r="C457" s="85">
        <v>1</v>
      </c>
      <c r="D457" s="85" t="s">
        <v>373</v>
      </c>
      <c r="E457" s="85">
        <v>8</v>
      </c>
      <c r="F457" s="85">
        <v>1</v>
      </c>
      <c r="G457" s="67" t="s">
        <v>164</v>
      </c>
      <c r="H457" s="521" t="s">
        <v>593</v>
      </c>
      <c r="I457" s="522"/>
      <c r="J457" s="134">
        <v>26500000</v>
      </c>
      <c r="K457" s="134">
        <v>26500000</v>
      </c>
      <c r="L457" s="104"/>
      <c r="M457" s="104" t="s">
        <v>30</v>
      </c>
      <c r="N457" s="104"/>
      <c r="O457" s="104"/>
      <c r="P457" s="104" t="s">
        <v>30</v>
      </c>
      <c r="Q457" s="114" t="s">
        <v>615</v>
      </c>
      <c r="R457" s="104"/>
      <c r="S457" s="341" t="s">
        <v>143</v>
      </c>
      <c r="T457" s="341" t="s">
        <v>144</v>
      </c>
      <c r="U457" s="25">
        <v>3144421517</v>
      </c>
      <c r="V457" s="159" t="s">
        <v>145</v>
      </c>
      <c r="W457" s="85"/>
      <c r="X457" s="17"/>
    </row>
    <row r="458" spans="1:24" ht="112.5" customHeight="1">
      <c r="A458" s="104"/>
      <c r="B458" s="67" t="s">
        <v>614</v>
      </c>
      <c r="C458" s="85">
        <v>1</v>
      </c>
      <c r="D458" s="85" t="s">
        <v>373</v>
      </c>
      <c r="E458" s="85">
        <v>8</v>
      </c>
      <c r="F458" s="85">
        <v>1</v>
      </c>
      <c r="G458" s="67" t="s">
        <v>164</v>
      </c>
      <c r="H458" s="521" t="s">
        <v>593</v>
      </c>
      <c r="I458" s="522"/>
      <c r="J458" s="134">
        <v>26500000</v>
      </c>
      <c r="K458" s="134">
        <v>26500000</v>
      </c>
      <c r="L458" s="104"/>
      <c r="M458" s="104" t="s">
        <v>30</v>
      </c>
      <c r="N458" s="104"/>
      <c r="O458" s="104"/>
      <c r="P458" s="104" t="s">
        <v>30</v>
      </c>
      <c r="Q458" s="114" t="s">
        <v>615</v>
      </c>
      <c r="R458" s="104"/>
      <c r="S458" s="341" t="s">
        <v>143</v>
      </c>
      <c r="T458" s="341" t="s">
        <v>144</v>
      </c>
      <c r="U458" s="25">
        <v>3144421517</v>
      </c>
      <c r="V458" s="159" t="s">
        <v>145</v>
      </c>
      <c r="W458" s="85"/>
      <c r="X458" s="17"/>
    </row>
    <row r="459" spans="1:24" ht="112.5" customHeight="1">
      <c r="A459" s="85"/>
      <c r="B459" s="67" t="s">
        <v>618</v>
      </c>
      <c r="C459" s="85">
        <v>1</v>
      </c>
      <c r="D459" s="85" t="s">
        <v>373</v>
      </c>
      <c r="E459" s="85">
        <v>8</v>
      </c>
      <c r="F459" s="85">
        <v>2</v>
      </c>
      <c r="G459" s="67" t="s">
        <v>494</v>
      </c>
      <c r="H459" s="525" t="s">
        <v>500</v>
      </c>
      <c r="I459" s="525"/>
      <c r="J459" s="134">
        <v>136491758</v>
      </c>
      <c r="K459" s="134">
        <v>136491758</v>
      </c>
      <c r="L459" s="85"/>
      <c r="M459" s="85" t="s">
        <v>30</v>
      </c>
      <c r="N459" s="85"/>
      <c r="O459" s="85"/>
      <c r="P459" s="85" t="s">
        <v>30</v>
      </c>
      <c r="Q459" s="95" t="s">
        <v>619</v>
      </c>
      <c r="R459" s="85"/>
      <c r="S459" s="67" t="s">
        <v>143</v>
      </c>
      <c r="T459" s="67" t="s">
        <v>144</v>
      </c>
      <c r="U459" s="25">
        <f>U458</f>
        <v>3144421517</v>
      </c>
      <c r="V459" s="159" t="str">
        <f>V458</f>
        <v>infraestructua@tauramena-casanare.gov.co</v>
      </c>
      <c r="W459" s="85"/>
      <c r="X459" s="17"/>
    </row>
    <row r="460" spans="1:24" ht="112.5" customHeight="1">
      <c r="A460" s="575"/>
      <c r="B460" s="484" t="s">
        <v>625</v>
      </c>
      <c r="C460" s="575">
        <v>1</v>
      </c>
      <c r="D460" s="575" t="s">
        <v>373</v>
      </c>
      <c r="E460" s="575">
        <v>11</v>
      </c>
      <c r="F460" s="575">
        <v>2</v>
      </c>
      <c r="G460" s="575" t="s">
        <v>506</v>
      </c>
      <c r="H460" s="269" t="s">
        <v>500</v>
      </c>
      <c r="I460" s="346">
        <v>200000000</v>
      </c>
      <c r="J460" s="537">
        <f>I460+I461</f>
        <v>500000000</v>
      </c>
      <c r="K460" s="537">
        <f>J460</f>
        <v>500000000</v>
      </c>
      <c r="L460" s="575"/>
      <c r="M460" s="575" t="s">
        <v>30</v>
      </c>
      <c r="N460" s="575"/>
      <c r="O460" s="575"/>
      <c r="P460" s="575" t="s">
        <v>30</v>
      </c>
      <c r="Q460" s="575" t="s">
        <v>620</v>
      </c>
      <c r="R460" s="567">
        <v>41607</v>
      </c>
      <c r="S460" s="575" t="s">
        <v>143</v>
      </c>
      <c r="T460" s="484" t="s">
        <v>624</v>
      </c>
      <c r="U460" s="575">
        <v>3144421515</v>
      </c>
      <c r="V460" s="484" t="str">
        <f>V459</f>
        <v>infraestructua@tauramena-casanare.gov.co</v>
      </c>
      <c r="W460" s="575"/>
      <c r="X460" s="17"/>
    </row>
    <row r="461" spans="1:24" ht="93" customHeight="1">
      <c r="A461" s="576"/>
      <c r="B461" s="486"/>
      <c r="C461" s="576"/>
      <c r="D461" s="576" t="s">
        <v>373</v>
      </c>
      <c r="E461" s="576">
        <v>8</v>
      </c>
      <c r="F461" s="576"/>
      <c r="G461" s="576"/>
      <c r="H461" s="269" t="s">
        <v>593</v>
      </c>
      <c r="I461" s="346">
        <v>300000000</v>
      </c>
      <c r="J461" s="538"/>
      <c r="K461" s="538"/>
      <c r="L461" s="576"/>
      <c r="M461" s="576"/>
      <c r="N461" s="576"/>
      <c r="O461" s="576"/>
      <c r="P461" s="576"/>
      <c r="Q461" s="576"/>
      <c r="R461" s="576"/>
      <c r="S461" s="576"/>
      <c r="T461" s="486"/>
      <c r="U461" s="576"/>
      <c r="V461" s="486"/>
      <c r="W461" s="576"/>
      <c r="X461" s="17"/>
    </row>
    <row r="462" spans="1:24" ht="113.25" customHeight="1">
      <c r="A462" s="85"/>
      <c r="B462" s="67" t="s">
        <v>626</v>
      </c>
      <c r="C462" s="85">
        <v>1</v>
      </c>
      <c r="D462" s="85" t="s">
        <v>373</v>
      </c>
      <c r="E462" s="85">
        <v>8</v>
      </c>
      <c r="F462" s="85">
        <v>1</v>
      </c>
      <c r="G462" s="347" t="s">
        <v>494</v>
      </c>
      <c r="H462" s="521" t="s">
        <v>593</v>
      </c>
      <c r="I462" s="522"/>
      <c r="J462" s="188">
        <v>69720000</v>
      </c>
      <c r="K462" s="348">
        <f>+J462</f>
        <v>69720000</v>
      </c>
      <c r="L462" s="113"/>
      <c r="M462" s="347" t="s">
        <v>30</v>
      </c>
      <c r="N462" s="113"/>
      <c r="O462" s="113"/>
      <c r="P462" s="347" t="s">
        <v>30</v>
      </c>
      <c r="Q462" s="347" t="s">
        <v>627</v>
      </c>
      <c r="R462" s="113"/>
      <c r="S462" s="25" t="s">
        <v>143</v>
      </c>
      <c r="T462" s="67" t="s">
        <v>624</v>
      </c>
      <c r="U462" s="85">
        <v>3144421515</v>
      </c>
      <c r="V462" s="67" t="s">
        <v>145</v>
      </c>
      <c r="W462" s="85"/>
      <c r="X462" s="17"/>
    </row>
    <row r="463" spans="1:24" ht="75.75" customHeight="1">
      <c r="A463" s="113"/>
      <c r="B463" s="67" t="s">
        <v>639</v>
      </c>
      <c r="C463" s="85">
        <v>1</v>
      </c>
      <c r="D463" s="85" t="s">
        <v>373</v>
      </c>
      <c r="E463" s="85">
        <v>9</v>
      </c>
      <c r="F463" s="85">
        <v>4</v>
      </c>
      <c r="G463" s="347" t="s">
        <v>494</v>
      </c>
      <c r="H463" s="521" t="s">
        <v>640</v>
      </c>
      <c r="I463" s="522"/>
      <c r="J463" s="188">
        <v>200000000</v>
      </c>
      <c r="K463" s="348">
        <v>200000000</v>
      </c>
      <c r="L463" s="113"/>
      <c r="M463" s="347" t="s">
        <v>30</v>
      </c>
      <c r="N463" s="113"/>
      <c r="O463" s="113"/>
      <c r="P463" s="347" t="s">
        <v>30</v>
      </c>
      <c r="Q463" s="349">
        <v>41513</v>
      </c>
      <c r="R463" s="113"/>
      <c r="S463" s="25" t="s">
        <v>143</v>
      </c>
      <c r="T463" s="67" t="s">
        <v>624</v>
      </c>
      <c r="U463" s="85">
        <v>3144421515</v>
      </c>
      <c r="V463" s="159" t="s">
        <v>145</v>
      </c>
      <c r="W463" s="85"/>
      <c r="X463" s="17"/>
    </row>
    <row r="464" spans="1:24" s="20" customFormat="1" ht="138.75" customHeight="1">
      <c r="A464" s="113"/>
      <c r="B464" s="67" t="s">
        <v>654</v>
      </c>
      <c r="C464" s="85">
        <v>1</v>
      </c>
      <c r="D464" s="85" t="s">
        <v>373</v>
      </c>
      <c r="E464" s="19">
        <v>9</v>
      </c>
      <c r="F464" s="96" t="s">
        <v>652</v>
      </c>
      <c r="G464" s="85" t="s">
        <v>39</v>
      </c>
      <c r="H464" s="521" t="s">
        <v>653</v>
      </c>
      <c r="I464" s="522"/>
      <c r="J464" s="188">
        <v>19358295</v>
      </c>
      <c r="K464" s="348">
        <v>19358295</v>
      </c>
      <c r="L464" s="113"/>
      <c r="M464" s="347" t="s">
        <v>30</v>
      </c>
      <c r="N464" s="113"/>
      <c r="O464" s="113"/>
      <c r="P464" s="347" t="s">
        <v>30</v>
      </c>
      <c r="Q464" s="349">
        <v>41515</v>
      </c>
      <c r="R464" s="113"/>
      <c r="S464" s="25" t="s">
        <v>143</v>
      </c>
      <c r="T464" s="67" t="s">
        <v>624</v>
      </c>
      <c r="U464" s="85">
        <f>U463</f>
        <v>3144421515</v>
      </c>
      <c r="V464" s="159" t="s">
        <v>145</v>
      </c>
      <c r="W464" s="85"/>
      <c r="X464" s="19"/>
    </row>
    <row r="465" spans="1:24" s="20" customFormat="1" ht="91.5" customHeight="1">
      <c r="A465" s="113"/>
      <c r="B465" s="350" t="s">
        <v>660</v>
      </c>
      <c r="C465" s="235">
        <v>1</v>
      </c>
      <c r="D465" s="235" t="s">
        <v>373</v>
      </c>
      <c r="E465" s="235">
        <v>12</v>
      </c>
      <c r="F465" s="235">
        <v>2</v>
      </c>
      <c r="G465" s="347" t="s">
        <v>494</v>
      </c>
      <c r="H465" s="521" t="s">
        <v>673</v>
      </c>
      <c r="I465" s="522"/>
      <c r="J465" s="188">
        <v>181900000</v>
      </c>
      <c r="K465" s="348">
        <f>+J465</f>
        <v>181900000</v>
      </c>
      <c r="L465" s="67" t="s">
        <v>30</v>
      </c>
      <c r="M465" s="347"/>
      <c r="N465" s="113"/>
      <c r="O465" s="113"/>
      <c r="P465" s="347" t="s">
        <v>30</v>
      </c>
      <c r="Q465" s="349">
        <v>41516</v>
      </c>
      <c r="R465" s="113"/>
      <c r="S465" s="25" t="s">
        <v>143</v>
      </c>
      <c r="T465" s="67" t="s">
        <v>624</v>
      </c>
      <c r="U465" s="85">
        <v>3144421515</v>
      </c>
      <c r="V465" s="159" t="s">
        <v>145</v>
      </c>
      <c r="W465" s="85"/>
      <c r="X465" s="19"/>
    </row>
    <row r="466" spans="1:24" s="20" customFormat="1" ht="56.25" customHeight="1">
      <c r="A466" s="113"/>
      <c r="B466" s="350" t="s">
        <v>661</v>
      </c>
      <c r="C466" s="235">
        <v>1</v>
      </c>
      <c r="D466" s="235" t="s">
        <v>373</v>
      </c>
      <c r="E466" s="235">
        <v>12</v>
      </c>
      <c r="F466" s="235">
        <v>3</v>
      </c>
      <c r="G466" s="347" t="s">
        <v>494</v>
      </c>
      <c r="H466" s="521" t="s">
        <v>673</v>
      </c>
      <c r="I466" s="522"/>
      <c r="J466" s="188">
        <v>178000000</v>
      </c>
      <c r="K466" s="348">
        <f aca="true" t="shared" si="1" ref="K466:K481">+J466</f>
        <v>178000000</v>
      </c>
      <c r="L466" s="67" t="s">
        <v>30</v>
      </c>
      <c r="M466" s="347"/>
      <c r="N466" s="113"/>
      <c r="O466" s="113"/>
      <c r="P466" s="347" t="s">
        <v>30</v>
      </c>
      <c r="Q466" s="349">
        <v>41516</v>
      </c>
      <c r="R466" s="113"/>
      <c r="S466" s="25" t="s">
        <v>143</v>
      </c>
      <c r="T466" s="67" t="s">
        <v>624</v>
      </c>
      <c r="U466" s="85">
        <v>3144421515</v>
      </c>
      <c r="V466" s="159" t="s">
        <v>145</v>
      </c>
      <c r="W466" s="85"/>
      <c r="X466" s="19"/>
    </row>
    <row r="467" spans="1:24" s="20" customFormat="1" ht="56.25" customHeight="1">
      <c r="A467" s="113"/>
      <c r="B467" s="351" t="s">
        <v>662</v>
      </c>
      <c r="C467" s="235">
        <v>1</v>
      </c>
      <c r="D467" s="235" t="s">
        <v>373</v>
      </c>
      <c r="E467" s="235">
        <v>12</v>
      </c>
      <c r="F467" s="235">
        <v>2</v>
      </c>
      <c r="G467" s="347" t="s">
        <v>494</v>
      </c>
      <c r="H467" s="521" t="s">
        <v>673</v>
      </c>
      <c r="I467" s="522"/>
      <c r="J467" s="188">
        <v>100000000</v>
      </c>
      <c r="K467" s="348">
        <f t="shared" si="1"/>
        <v>100000000</v>
      </c>
      <c r="L467" s="67" t="s">
        <v>30</v>
      </c>
      <c r="M467" s="347"/>
      <c r="N467" s="113"/>
      <c r="O467" s="113"/>
      <c r="P467" s="347" t="s">
        <v>30</v>
      </c>
      <c r="Q467" s="349">
        <v>41516</v>
      </c>
      <c r="R467" s="113"/>
      <c r="S467" s="25" t="s">
        <v>143</v>
      </c>
      <c r="T467" s="67" t="s">
        <v>624</v>
      </c>
      <c r="U467" s="85">
        <v>3144421515</v>
      </c>
      <c r="V467" s="159" t="s">
        <v>145</v>
      </c>
      <c r="W467" s="85"/>
      <c r="X467" s="19"/>
    </row>
    <row r="468" spans="1:24" s="20" customFormat="1" ht="56.25" customHeight="1">
      <c r="A468" s="113"/>
      <c r="B468" s="351" t="s">
        <v>663</v>
      </c>
      <c r="C468" s="235">
        <v>1</v>
      </c>
      <c r="D468" s="235" t="s">
        <v>373</v>
      </c>
      <c r="E468" s="235">
        <v>12</v>
      </c>
      <c r="F468" s="235">
        <v>4</v>
      </c>
      <c r="G468" s="347" t="s">
        <v>494</v>
      </c>
      <c r="H468" s="521" t="s">
        <v>673</v>
      </c>
      <c r="I468" s="522"/>
      <c r="J468" s="188">
        <v>50000000</v>
      </c>
      <c r="K468" s="348">
        <f t="shared" si="1"/>
        <v>50000000</v>
      </c>
      <c r="L468" s="67" t="s">
        <v>30</v>
      </c>
      <c r="M468" s="347"/>
      <c r="N468" s="113"/>
      <c r="O468" s="113"/>
      <c r="P468" s="347" t="s">
        <v>30</v>
      </c>
      <c r="Q468" s="349">
        <v>41516</v>
      </c>
      <c r="R468" s="113"/>
      <c r="S468" s="25" t="s">
        <v>143</v>
      </c>
      <c r="T468" s="67" t="s">
        <v>624</v>
      </c>
      <c r="U468" s="85">
        <v>3144421515</v>
      </c>
      <c r="V468" s="159" t="s">
        <v>145</v>
      </c>
      <c r="W468" s="85"/>
      <c r="X468" s="19"/>
    </row>
    <row r="469" spans="1:24" s="20" customFormat="1" ht="104.25" customHeight="1">
      <c r="A469" s="113"/>
      <c r="B469" s="350" t="s">
        <v>664</v>
      </c>
      <c r="C469" s="235">
        <v>2</v>
      </c>
      <c r="D469" s="235" t="s">
        <v>373</v>
      </c>
      <c r="E469" s="235">
        <v>12</v>
      </c>
      <c r="F469" s="235">
        <v>4</v>
      </c>
      <c r="G469" s="25" t="s">
        <v>671</v>
      </c>
      <c r="H469" s="521" t="s">
        <v>673</v>
      </c>
      <c r="I469" s="522"/>
      <c r="J469" s="188">
        <v>489340000</v>
      </c>
      <c r="K469" s="348">
        <f t="shared" si="1"/>
        <v>489340000</v>
      </c>
      <c r="L469" s="67" t="s">
        <v>30</v>
      </c>
      <c r="M469" s="347"/>
      <c r="N469" s="113"/>
      <c r="O469" s="113"/>
      <c r="P469" s="347" t="s">
        <v>30</v>
      </c>
      <c r="Q469" s="349">
        <v>41516</v>
      </c>
      <c r="R469" s="113"/>
      <c r="S469" s="25" t="s">
        <v>143</v>
      </c>
      <c r="T469" s="67" t="s">
        <v>624</v>
      </c>
      <c r="U469" s="85">
        <v>3144421515</v>
      </c>
      <c r="V469" s="159" t="s">
        <v>145</v>
      </c>
      <c r="W469" s="85"/>
      <c r="X469" s="19"/>
    </row>
    <row r="470" spans="1:24" s="20" customFormat="1" ht="78.75" customHeight="1">
      <c r="A470" s="113"/>
      <c r="B470" s="352" t="s">
        <v>665</v>
      </c>
      <c r="C470" s="235">
        <v>1</v>
      </c>
      <c r="D470" s="235" t="s">
        <v>373</v>
      </c>
      <c r="E470" s="235">
        <v>12</v>
      </c>
      <c r="F470" s="235">
        <v>3</v>
      </c>
      <c r="G470" s="347" t="s">
        <v>494</v>
      </c>
      <c r="H470" s="521" t="s">
        <v>673</v>
      </c>
      <c r="I470" s="522"/>
      <c r="J470" s="353">
        <v>128400000</v>
      </c>
      <c r="K470" s="348">
        <f t="shared" si="1"/>
        <v>128400000</v>
      </c>
      <c r="L470" s="67" t="s">
        <v>30</v>
      </c>
      <c r="M470" s="347"/>
      <c r="N470" s="113"/>
      <c r="O470" s="113"/>
      <c r="P470" s="347" t="s">
        <v>30</v>
      </c>
      <c r="Q470" s="349">
        <v>41516</v>
      </c>
      <c r="R470" s="113"/>
      <c r="S470" s="25" t="s">
        <v>143</v>
      </c>
      <c r="T470" s="67" t="s">
        <v>624</v>
      </c>
      <c r="U470" s="85">
        <v>3144421515</v>
      </c>
      <c r="V470" s="159" t="s">
        <v>145</v>
      </c>
      <c r="W470" s="85"/>
      <c r="X470" s="19"/>
    </row>
    <row r="471" spans="1:24" s="20" customFormat="1" ht="56.25" customHeight="1">
      <c r="A471" s="113"/>
      <c r="B471" s="352" t="s">
        <v>666</v>
      </c>
      <c r="C471" s="235">
        <v>2</v>
      </c>
      <c r="D471" s="235" t="s">
        <v>373</v>
      </c>
      <c r="E471" s="235">
        <v>12</v>
      </c>
      <c r="F471" s="235">
        <v>4</v>
      </c>
      <c r="G471" s="25" t="s">
        <v>672</v>
      </c>
      <c r="H471" s="521" t="s">
        <v>673</v>
      </c>
      <c r="I471" s="522"/>
      <c r="J471" s="188">
        <v>800000000</v>
      </c>
      <c r="K471" s="348">
        <f t="shared" si="1"/>
        <v>800000000</v>
      </c>
      <c r="L471" s="67" t="s">
        <v>30</v>
      </c>
      <c r="M471" s="347"/>
      <c r="N471" s="113"/>
      <c r="O471" s="113"/>
      <c r="P471" s="347" t="s">
        <v>30</v>
      </c>
      <c r="Q471" s="349">
        <v>41516</v>
      </c>
      <c r="R471" s="113"/>
      <c r="S471" s="25" t="s">
        <v>143</v>
      </c>
      <c r="T471" s="67" t="s">
        <v>624</v>
      </c>
      <c r="U471" s="85">
        <v>3144421515</v>
      </c>
      <c r="V471" s="159" t="s">
        <v>145</v>
      </c>
      <c r="W471" s="85"/>
      <c r="X471" s="19"/>
    </row>
    <row r="472" spans="1:24" s="20" customFormat="1" ht="79.5" customHeight="1">
      <c r="A472" s="113"/>
      <c r="B472" s="352" t="s">
        <v>667</v>
      </c>
      <c r="C472" s="235">
        <v>1</v>
      </c>
      <c r="D472" s="235" t="s">
        <v>373</v>
      </c>
      <c r="E472" s="235">
        <v>12</v>
      </c>
      <c r="F472" s="235">
        <v>3</v>
      </c>
      <c r="G472" s="347" t="s">
        <v>494</v>
      </c>
      <c r="H472" s="521" t="s">
        <v>673</v>
      </c>
      <c r="I472" s="522"/>
      <c r="J472" s="354">
        <v>161075968</v>
      </c>
      <c r="K472" s="348">
        <f t="shared" si="1"/>
        <v>161075968</v>
      </c>
      <c r="L472" s="67" t="s">
        <v>30</v>
      </c>
      <c r="M472" s="347"/>
      <c r="N472" s="113"/>
      <c r="O472" s="113"/>
      <c r="P472" s="347" t="s">
        <v>30</v>
      </c>
      <c r="Q472" s="349">
        <v>41516</v>
      </c>
      <c r="R472" s="113"/>
      <c r="S472" s="25" t="s">
        <v>143</v>
      </c>
      <c r="T472" s="67" t="s">
        <v>624</v>
      </c>
      <c r="U472" s="85">
        <v>3144421515</v>
      </c>
      <c r="V472" s="159" t="s">
        <v>145</v>
      </c>
      <c r="W472" s="85"/>
      <c r="X472" s="19"/>
    </row>
    <row r="473" spans="1:24" s="20" customFormat="1" ht="137.25" customHeight="1">
      <c r="A473" s="113"/>
      <c r="B473" s="355" t="s">
        <v>668</v>
      </c>
      <c r="C473" s="235">
        <v>2</v>
      </c>
      <c r="D473" s="235" t="s">
        <v>373</v>
      </c>
      <c r="E473" s="235">
        <v>12</v>
      </c>
      <c r="F473" s="235">
        <v>4</v>
      </c>
      <c r="G473" s="25" t="s">
        <v>672</v>
      </c>
      <c r="H473" s="521" t="s">
        <v>673</v>
      </c>
      <c r="I473" s="522"/>
      <c r="J473" s="119">
        <v>642000000</v>
      </c>
      <c r="K473" s="348">
        <f t="shared" si="1"/>
        <v>642000000</v>
      </c>
      <c r="L473" s="67" t="s">
        <v>30</v>
      </c>
      <c r="M473" s="347"/>
      <c r="N473" s="113"/>
      <c r="O473" s="113"/>
      <c r="P473" s="347" t="s">
        <v>30</v>
      </c>
      <c r="Q473" s="349">
        <v>41516</v>
      </c>
      <c r="R473" s="113"/>
      <c r="S473" s="25" t="s">
        <v>143</v>
      </c>
      <c r="T473" s="67" t="s">
        <v>624</v>
      </c>
      <c r="U473" s="85">
        <v>3144421515</v>
      </c>
      <c r="V473" s="159" t="s">
        <v>145</v>
      </c>
      <c r="W473" s="85"/>
      <c r="X473" s="19"/>
    </row>
    <row r="474" spans="1:24" s="20" customFormat="1" ht="96.75" customHeight="1">
      <c r="A474" s="113"/>
      <c r="B474" s="350" t="s">
        <v>669</v>
      </c>
      <c r="C474" s="235">
        <v>1</v>
      </c>
      <c r="D474" s="235" t="s">
        <v>373</v>
      </c>
      <c r="E474" s="235">
        <v>12</v>
      </c>
      <c r="F474" s="235">
        <v>3</v>
      </c>
      <c r="G474" s="347" t="s">
        <v>494</v>
      </c>
      <c r="H474" s="521" t="s">
        <v>673</v>
      </c>
      <c r="I474" s="522"/>
      <c r="J474" s="188">
        <v>158360000</v>
      </c>
      <c r="K474" s="348">
        <f t="shared" si="1"/>
        <v>158360000</v>
      </c>
      <c r="L474" s="67" t="s">
        <v>30</v>
      </c>
      <c r="M474" s="347"/>
      <c r="N474" s="113"/>
      <c r="O474" s="113"/>
      <c r="P474" s="347" t="s">
        <v>30</v>
      </c>
      <c r="Q474" s="349">
        <v>41516</v>
      </c>
      <c r="R474" s="113"/>
      <c r="S474" s="25" t="s">
        <v>143</v>
      </c>
      <c r="T474" s="67" t="s">
        <v>624</v>
      </c>
      <c r="U474" s="85">
        <v>3144421515</v>
      </c>
      <c r="V474" s="159" t="s">
        <v>145</v>
      </c>
      <c r="W474" s="85"/>
      <c r="X474" s="19"/>
    </row>
    <row r="475" spans="1:24" s="20" customFormat="1" ht="51.75" customHeight="1">
      <c r="A475" s="572"/>
      <c r="B475" s="741" t="s">
        <v>803</v>
      </c>
      <c r="C475" s="539">
        <v>1</v>
      </c>
      <c r="D475" s="539" t="s">
        <v>373</v>
      </c>
      <c r="E475" s="539">
        <v>12</v>
      </c>
      <c r="F475" s="539">
        <v>4</v>
      </c>
      <c r="G475" s="575" t="s">
        <v>164</v>
      </c>
      <c r="H475" s="269" t="s">
        <v>807</v>
      </c>
      <c r="I475" s="346">
        <v>10000000</v>
      </c>
      <c r="J475" s="537">
        <v>16257010</v>
      </c>
      <c r="K475" s="610">
        <f>SUM(I476+I475+I477)</f>
        <v>16257010</v>
      </c>
      <c r="L475" s="484" t="s">
        <v>30</v>
      </c>
      <c r="M475" s="484"/>
      <c r="N475" s="484"/>
      <c r="O475" s="484"/>
      <c r="P475" s="484" t="s">
        <v>30</v>
      </c>
      <c r="Q475" s="617">
        <v>41516</v>
      </c>
      <c r="R475" s="617">
        <v>41572</v>
      </c>
      <c r="S475" s="484" t="s">
        <v>746</v>
      </c>
      <c r="T475" s="484" t="s">
        <v>624</v>
      </c>
      <c r="U475" s="484">
        <v>3144421515</v>
      </c>
      <c r="V475" s="497" t="s">
        <v>145</v>
      </c>
      <c r="W475" s="484"/>
      <c r="X475" s="19"/>
    </row>
    <row r="476" spans="1:24" s="20" customFormat="1" ht="81.75" customHeight="1">
      <c r="A476" s="573"/>
      <c r="B476" s="742"/>
      <c r="C476" s="744"/>
      <c r="D476" s="744"/>
      <c r="E476" s="744"/>
      <c r="F476" s="744"/>
      <c r="G476" s="597"/>
      <c r="H476" s="269" t="s">
        <v>808</v>
      </c>
      <c r="I476" s="346">
        <v>1000000</v>
      </c>
      <c r="J476" s="600"/>
      <c r="K476" s="722"/>
      <c r="L476" s="485"/>
      <c r="M476" s="485"/>
      <c r="N476" s="485"/>
      <c r="O476" s="485"/>
      <c r="P476" s="485"/>
      <c r="Q476" s="485"/>
      <c r="R476" s="485"/>
      <c r="S476" s="485"/>
      <c r="T476" s="485"/>
      <c r="U476" s="485"/>
      <c r="V476" s="485"/>
      <c r="W476" s="485"/>
      <c r="X476" s="19"/>
    </row>
    <row r="477" spans="1:24" s="20" customFormat="1" ht="49.5" customHeight="1">
      <c r="A477" s="573"/>
      <c r="B477" s="743"/>
      <c r="C477" s="540"/>
      <c r="D477" s="540"/>
      <c r="E477" s="540"/>
      <c r="F477" s="540"/>
      <c r="G477" s="576"/>
      <c r="H477" s="269" t="s">
        <v>382</v>
      </c>
      <c r="I477" s="356">
        <v>5257010</v>
      </c>
      <c r="J477" s="538"/>
      <c r="K477" s="611"/>
      <c r="L477" s="486"/>
      <c r="M477" s="486"/>
      <c r="N477" s="486"/>
      <c r="O477" s="486"/>
      <c r="P477" s="486" t="s">
        <v>30</v>
      </c>
      <c r="Q477" s="486">
        <v>41572</v>
      </c>
      <c r="R477" s="486"/>
      <c r="S477" s="486" t="s">
        <v>746</v>
      </c>
      <c r="T477" s="486" t="s">
        <v>624</v>
      </c>
      <c r="U477" s="486">
        <v>3144421515</v>
      </c>
      <c r="V477" s="486" t="s">
        <v>145</v>
      </c>
      <c r="W477" s="486"/>
      <c r="X477" s="19"/>
    </row>
    <row r="478" spans="1:24" s="20" customFormat="1" ht="94.5" customHeight="1">
      <c r="A478" s="572"/>
      <c r="B478" s="760" t="s">
        <v>905</v>
      </c>
      <c r="C478" s="539">
        <v>1</v>
      </c>
      <c r="D478" s="539" t="s">
        <v>373</v>
      </c>
      <c r="E478" s="539">
        <v>11</v>
      </c>
      <c r="F478" s="539">
        <v>3</v>
      </c>
      <c r="G478" s="739" t="s">
        <v>672</v>
      </c>
      <c r="H478" s="529" t="s">
        <v>783</v>
      </c>
      <c r="I478" s="530"/>
      <c r="J478" s="754">
        <v>232242990</v>
      </c>
      <c r="K478" s="767">
        <v>232242990</v>
      </c>
      <c r="L478" s="539" t="s">
        <v>30</v>
      </c>
      <c r="M478" s="539"/>
      <c r="N478" s="539"/>
      <c r="O478" s="539"/>
      <c r="P478" s="539" t="s">
        <v>30</v>
      </c>
      <c r="Q478" s="720">
        <v>41516</v>
      </c>
      <c r="R478" s="720">
        <v>41592</v>
      </c>
      <c r="S478" s="739" t="s">
        <v>745</v>
      </c>
      <c r="T478" s="739" t="s">
        <v>624</v>
      </c>
      <c r="U478" s="739">
        <v>3144421515</v>
      </c>
      <c r="V478" s="739" t="s">
        <v>145</v>
      </c>
      <c r="W478" s="539"/>
      <c r="X478" s="30"/>
    </row>
    <row r="479" spans="1:24" s="20" customFormat="1" ht="111" customHeight="1">
      <c r="A479" s="574"/>
      <c r="B479" s="761"/>
      <c r="C479" s="540"/>
      <c r="D479" s="540"/>
      <c r="E479" s="540"/>
      <c r="F479" s="540"/>
      <c r="G479" s="740"/>
      <c r="H479" s="531"/>
      <c r="I479" s="532"/>
      <c r="J479" s="755"/>
      <c r="K479" s="540"/>
      <c r="L479" s="540"/>
      <c r="M479" s="540"/>
      <c r="N479" s="540"/>
      <c r="O479" s="540"/>
      <c r="P479" s="540"/>
      <c r="Q479" s="721"/>
      <c r="R479" s="721"/>
      <c r="S479" s="740"/>
      <c r="T479" s="740"/>
      <c r="U479" s="740"/>
      <c r="V479" s="740"/>
      <c r="W479" s="540"/>
      <c r="X479" s="30"/>
    </row>
    <row r="480" spans="1:24" s="20" customFormat="1" ht="74.25" customHeight="1">
      <c r="A480" s="113"/>
      <c r="B480" s="357" t="s">
        <v>670</v>
      </c>
      <c r="C480" s="235">
        <v>2</v>
      </c>
      <c r="D480" s="235" t="s">
        <v>373</v>
      </c>
      <c r="E480" s="235">
        <v>12</v>
      </c>
      <c r="F480" s="235">
        <v>6</v>
      </c>
      <c r="G480" s="25" t="s">
        <v>672</v>
      </c>
      <c r="H480" s="521" t="s">
        <v>673</v>
      </c>
      <c r="I480" s="522"/>
      <c r="J480" s="188">
        <v>500000000</v>
      </c>
      <c r="K480" s="348">
        <f t="shared" si="1"/>
        <v>500000000</v>
      </c>
      <c r="L480" s="67" t="s">
        <v>30</v>
      </c>
      <c r="M480" s="347"/>
      <c r="N480" s="113"/>
      <c r="O480" s="113"/>
      <c r="P480" s="347" t="s">
        <v>30</v>
      </c>
      <c r="Q480" s="349">
        <v>41516</v>
      </c>
      <c r="R480" s="113"/>
      <c r="S480" s="25" t="s">
        <v>143</v>
      </c>
      <c r="T480" s="67" t="s">
        <v>624</v>
      </c>
      <c r="U480" s="85">
        <v>3144421515</v>
      </c>
      <c r="V480" s="159" t="s">
        <v>145</v>
      </c>
      <c r="W480" s="85"/>
      <c r="X480" s="30"/>
    </row>
    <row r="481" spans="1:24" s="20" customFormat="1" ht="264" customHeight="1">
      <c r="A481" s="113"/>
      <c r="B481" s="358" t="s">
        <v>744</v>
      </c>
      <c r="C481" s="85">
        <v>1</v>
      </c>
      <c r="D481" s="85" t="s">
        <v>373</v>
      </c>
      <c r="E481" s="85">
        <v>10</v>
      </c>
      <c r="F481" s="85">
        <v>1</v>
      </c>
      <c r="G481" s="25" t="s">
        <v>27</v>
      </c>
      <c r="H481" s="521" t="s">
        <v>673</v>
      </c>
      <c r="I481" s="522"/>
      <c r="J481" s="188">
        <v>44795720</v>
      </c>
      <c r="K481" s="348">
        <f t="shared" si="1"/>
        <v>44795720</v>
      </c>
      <c r="L481" s="67" t="s">
        <v>30</v>
      </c>
      <c r="M481" s="347"/>
      <c r="N481" s="113"/>
      <c r="O481" s="113"/>
      <c r="P481" s="347" t="s">
        <v>30</v>
      </c>
      <c r="Q481" s="349">
        <v>41550</v>
      </c>
      <c r="R481" s="113"/>
      <c r="S481" s="25" t="s">
        <v>745</v>
      </c>
      <c r="T481" s="67" t="s">
        <v>624</v>
      </c>
      <c r="U481" s="85">
        <v>3144421515</v>
      </c>
      <c r="V481" s="159" t="s">
        <v>145</v>
      </c>
      <c r="W481" s="85"/>
      <c r="X481" s="19"/>
    </row>
    <row r="482" spans="1:24" s="20" customFormat="1" ht="134.25" customHeight="1">
      <c r="A482" s="359"/>
      <c r="B482" s="360" t="s">
        <v>785</v>
      </c>
      <c r="C482" s="61">
        <v>1</v>
      </c>
      <c r="D482" s="61" t="s">
        <v>373</v>
      </c>
      <c r="E482" s="61">
        <v>10</v>
      </c>
      <c r="F482" s="61">
        <v>2</v>
      </c>
      <c r="G482" s="55" t="s">
        <v>27</v>
      </c>
      <c r="H482" s="529" t="s">
        <v>593</v>
      </c>
      <c r="I482" s="530"/>
      <c r="J482" s="361">
        <v>229809482</v>
      </c>
      <c r="K482" s="362">
        <v>229809482</v>
      </c>
      <c r="L482" s="55" t="s">
        <v>30</v>
      </c>
      <c r="M482" s="55"/>
      <c r="N482" s="55"/>
      <c r="O482" s="55"/>
      <c r="P482" s="55" t="s">
        <v>30</v>
      </c>
      <c r="Q482" s="63">
        <v>41550</v>
      </c>
      <c r="R482" s="63">
        <v>41563</v>
      </c>
      <c r="S482" s="55" t="s">
        <v>746</v>
      </c>
      <c r="T482" s="55" t="s">
        <v>624</v>
      </c>
      <c r="U482" s="61">
        <v>3144421515</v>
      </c>
      <c r="V482" s="60" t="s">
        <v>145</v>
      </c>
      <c r="W482" s="61"/>
      <c r="X482" s="19"/>
    </row>
    <row r="483" spans="1:24" s="20" customFormat="1" ht="96" customHeight="1">
      <c r="A483" s="301"/>
      <c r="B483" s="12" t="s">
        <v>747</v>
      </c>
      <c r="C483" s="61">
        <v>1</v>
      </c>
      <c r="D483" s="61" t="s">
        <v>373</v>
      </c>
      <c r="E483" s="61">
        <v>10</v>
      </c>
      <c r="F483" s="61">
        <v>2</v>
      </c>
      <c r="G483" s="299" t="s">
        <v>27</v>
      </c>
      <c r="H483" s="529" t="s">
        <v>673</v>
      </c>
      <c r="I483" s="530" t="s">
        <v>673</v>
      </c>
      <c r="J483" s="363">
        <v>228204280</v>
      </c>
      <c r="K483" s="364">
        <v>228204280</v>
      </c>
      <c r="L483" s="55" t="s">
        <v>30</v>
      </c>
      <c r="M483" s="365"/>
      <c r="N483" s="301"/>
      <c r="O483" s="301"/>
      <c r="P483" s="365" t="s">
        <v>30</v>
      </c>
      <c r="Q483" s="366">
        <v>41550</v>
      </c>
      <c r="R483" s="366">
        <v>41563</v>
      </c>
      <c r="S483" s="299" t="s">
        <v>746</v>
      </c>
      <c r="T483" s="55" t="s">
        <v>624</v>
      </c>
      <c r="U483" s="61">
        <v>3144421515</v>
      </c>
      <c r="V483" s="60" t="s">
        <v>145</v>
      </c>
      <c r="W483" s="61"/>
      <c r="X483" s="19"/>
    </row>
    <row r="484" spans="1:24" s="20" customFormat="1" ht="87" customHeight="1">
      <c r="A484" s="572"/>
      <c r="B484" s="592" t="s">
        <v>748</v>
      </c>
      <c r="C484" s="575">
        <v>1</v>
      </c>
      <c r="D484" s="575" t="s">
        <v>373</v>
      </c>
      <c r="E484" s="575">
        <v>9</v>
      </c>
      <c r="F484" s="575">
        <v>1.5</v>
      </c>
      <c r="G484" s="484" t="s">
        <v>494</v>
      </c>
      <c r="H484" s="67" t="s">
        <v>593</v>
      </c>
      <c r="I484" s="180">
        <v>147429432</v>
      </c>
      <c r="J484" s="537">
        <f>I484+I485</f>
        <v>160099432</v>
      </c>
      <c r="K484" s="610">
        <f>J484</f>
        <v>160099432</v>
      </c>
      <c r="L484" s="484" t="s">
        <v>30</v>
      </c>
      <c r="M484" s="484"/>
      <c r="N484" s="484"/>
      <c r="O484" s="484"/>
      <c r="P484" s="484" t="s">
        <v>30</v>
      </c>
      <c r="Q484" s="484" t="s">
        <v>682</v>
      </c>
      <c r="R484" s="484"/>
      <c r="S484" s="484" t="s">
        <v>745</v>
      </c>
      <c r="T484" s="484" t="s">
        <v>624</v>
      </c>
      <c r="U484" s="575">
        <v>3144421515</v>
      </c>
      <c r="V484" s="497" t="s">
        <v>145</v>
      </c>
      <c r="W484" s="575"/>
      <c r="X484" s="19"/>
    </row>
    <row r="485" spans="1:24" s="20" customFormat="1" ht="72.75" customHeight="1">
      <c r="A485" s="574"/>
      <c r="B485" s="592"/>
      <c r="C485" s="576"/>
      <c r="D485" s="576"/>
      <c r="E485" s="576"/>
      <c r="F485" s="576"/>
      <c r="G485" s="486"/>
      <c r="H485" s="367" t="s">
        <v>500</v>
      </c>
      <c r="I485" s="342">
        <v>12670000</v>
      </c>
      <c r="J485" s="538"/>
      <c r="K485" s="611"/>
      <c r="L485" s="486"/>
      <c r="M485" s="486"/>
      <c r="N485" s="486"/>
      <c r="O485" s="486"/>
      <c r="P485" s="486"/>
      <c r="Q485" s="486"/>
      <c r="R485" s="486"/>
      <c r="S485" s="486"/>
      <c r="T485" s="486"/>
      <c r="U485" s="576"/>
      <c r="V485" s="499"/>
      <c r="W485" s="576"/>
      <c r="X485" s="19"/>
    </row>
    <row r="486" spans="1:24" s="20" customFormat="1" ht="72.75" customHeight="1">
      <c r="A486" s="572"/>
      <c r="B486" s="484" t="s">
        <v>786</v>
      </c>
      <c r="C486" s="575">
        <v>1</v>
      </c>
      <c r="D486" s="575" t="s">
        <v>373</v>
      </c>
      <c r="E486" s="575"/>
      <c r="F486" s="575">
        <v>2</v>
      </c>
      <c r="G486" s="575" t="s">
        <v>39</v>
      </c>
      <c r="H486" s="368" t="s">
        <v>787</v>
      </c>
      <c r="I486" s="368">
        <v>38859111</v>
      </c>
      <c r="J486" s="608">
        <v>156576871</v>
      </c>
      <c r="K486" s="608">
        <v>156576871</v>
      </c>
      <c r="L486" s="484"/>
      <c r="M486" s="484" t="s">
        <v>30</v>
      </c>
      <c r="N486" s="484"/>
      <c r="O486" s="484"/>
      <c r="P486" s="484" t="s">
        <v>30</v>
      </c>
      <c r="Q486" s="617">
        <v>41563</v>
      </c>
      <c r="R486" s="484"/>
      <c r="S486" s="484" t="s">
        <v>746</v>
      </c>
      <c r="T486" s="484" t="s">
        <v>144</v>
      </c>
      <c r="U486" s="575">
        <v>3144421515</v>
      </c>
      <c r="V486" s="497" t="s">
        <v>145</v>
      </c>
      <c r="W486" s="484"/>
      <c r="X486" s="19"/>
    </row>
    <row r="487" spans="1:24" s="20" customFormat="1" ht="72.75" customHeight="1">
      <c r="A487" s="573"/>
      <c r="B487" s="485"/>
      <c r="C487" s="597"/>
      <c r="D487" s="597"/>
      <c r="E487" s="597"/>
      <c r="F487" s="597"/>
      <c r="G487" s="597"/>
      <c r="H487" s="25" t="s">
        <v>788</v>
      </c>
      <c r="I487" s="368">
        <v>18992271</v>
      </c>
      <c r="J487" s="714"/>
      <c r="K487" s="714"/>
      <c r="L487" s="485"/>
      <c r="M487" s="485"/>
      <c r="N487" s="485"/>
      <c r="O487" s="485"/>
      <c r="P487" s="485"/>
      <c r="Q487" s="618"/>
      <c r="R487" s="485"/>
      <c r="S487" s="485"/>
      <c r="T487" s="485"/>
      <c r="U487" s="597"/>
      <c r="V487" s="498"/>
      <c r="W487" s="485"/>
      <c r="X487" s="19"/>
    </row>
    <row r="488" spans="1:24" s="20" customFormat="1" ht="72.75" customHeight="1">
      <c r="A488" s="573"/>
      <c r="B488" s="485"/>
      <c r="C488" s="597"/>
      <c r="D488" s="597"/>
      <c r="E488" s="597"/>
      <c r="F488" s="597"/>
      <c r="G488" s="597"/>
      <c r="H488" s="25" t="s">
        <v>789</v>
      </c>
      <c r="I488" s="368">
        <v>49001837</v>
      </c>
      <c r="J488" s="714"/>
      <c r="K488" s="714"/>
      <c r="L488" s="485"/>
      <c r="M488" s="485"/>
      <c r="N488" s="485"/>
      <c r="O488" s="485"/>
      <c r="P488" s="485"/>
      <c r="Q488" s="618"/>
      <c r="R488" s="485"/>
      <c r="S488" s="485"/>
      <c r="T488" s="485"/>
      <c r="U488" s="597"/>
      <c r="V488" s="498"/>
      <c r="W488" s="485"/>
      <c r="X488" s="19"/>
    </row>
    <row r="489" spans="1:24" s="20" customFormat="1" ht="72.75" customHeight="1">
      <c r="A489" s="573"/>
      <c r="B489" s="485"/>
      <c r="C489" s="597"/>
      <c r="D489" s="597"/>
      <c r="E489" s="597"/>
      <c r="F489" s="597"/>
      <c r="G489" s="597"/>
      <c r="H489" s="25" t="s">
        <v>151</v>
      </c>
      <c r="I489" s="368">
        <v>21000000</v>
      </c>
      <c r="J489" s="714"/>
      <c r="K489" s="714"/>
      <c r="L489" s="485"/>
      <c r="M489" s="485"/>
      <c r="N489" s="485"/>
      <c r="O489" s="485"/>
      <c r="P489" s="485"/>
      <c r="Q489" s="618"/>
      <c r="R489" s="485"/>
      <c r="S489" s="485"/>
      <c r="T489" s="485"/>
      <c r="U489" s="597"/>
      <c r="V489" s="498"/>
      <c r="W489" s="485"/>
      <c r="X489" s="19"/>
    </row>
    <row r="490" spans="1:24" s="20" customFormat="1" ht="72.75" customHeight="1">
      <c r="A490" s="574"/>
      <c r="B490" s="486"/>
      <c r="C490" s="576"/>
      <c r="D490" s="576"/>
      <c r="E490" s="576"/>
      <c r="F490" s="576"/>
      <c r="G490" s="576"/>
      <c r="H490" s="25" t="s">
        <v>593</v>
      </c>
      <c r="I490" s="368">
        <v>28723652</v>
      </c>
      <c r="J490" s="609"/>
      <c r="K490" s="609"/>
      <c r="L490" s="486"/>
      <c r="M490" s="486"/>
      <c r="N490" s="486"/>
      <c r="O490" s="486"/>
      <c r="P490" s="486"/>
      <c r="Q490" s="719"/>
      <c r="R490" s="486"/>
      <c r="S490" s="486"/>
      <c r="T490" s="486"/>
      <c r="U490" s="576"/>
      <c r="V490" s="499"/>
      <c r="W490" s="486"/>
      <c r="X490" s="19"/>
    </row>
    <row r="491" spans="1:24" s="20" customFormat="1" ht="104.25" customHeight="1">
      <c r="A491" s="369"/>
      <c r="B491" s="57" t="s">
        <v>790</v>
      </c>
      <c r="C491" s="59">
        <v>1</v>
      </c>
      <c r="D491" s="59" t="s">
        <v>373</v>
      </c>
      <c r="E491" s="59">
        <v>10</v>
      </c>
      <c r="F491" s="59">
        <v>3</v>
      </c>
      <c r="G491" s="59" t="s">
        <v>27</v>
      </c>
      <c r="H491" s="521" t="s">
        <v>783</v>
      </c>
      <c r="I491" s="522"/>
      <c r="J491" s="370">
        <v>70000000</v>
      </c>
      <c r="K491" s="370">
        <v>70000000</v>
      </c>
      <c r="L491" s="57"/>
      <c r="M491" s="57" t="s">
        <v>30</v>
      </c>
      <c r="N491" s="57"/>
      <c r="O491" s="57"/>
      <c r="P491" s="57" t="s">
        <v>30</v>
      </c>
      <c r="Q491" s="295">
        <v>41563</v>
      </c>
      <c r="R491" s="57"/>
      <c r="S491" s="57" t="s">
        <v>745</v>
      </c>
      <c r="T491" s="57" t="s">
        <v>144</v>
      </c>
      <c r="U491" s="59">
        <v>3144421515</v>
      </c>
      <c r="V491" s="132" t="s">
        <v>145</v>
      </c>
      <c r="W491" s="57"/>
      <c r="X491" s="19"/>
    </row>
    <row r="492" spans="1:24" s="20" customFormat="1" ht="132.75" customHeight="1">
      <c r="A492" s="369"/>
      <c r="B492" s="57" t="s">
        <v>791</v>
      </c>
      <c r="C492" s="59">
        <v>1</v>
      </c>
      <c r="D492" s="59" t="s">
        <v>373</v>
      </c>
      <c r="E492" s="59">
        <v>10</v>
      </c>
      <c r="F492" s="59">
        <v>3</v>
      </c>
      <c r="G492" s="59" t="s">
        <v>27</v>
      </c>
      <c r="H492" s="521" t="s">
        <v>783</v>
      </c>
      <c r="I492" s="522"/>
      <c r="J492" s="370">
        <v>55000000</v>
      </c>
      <c r="K492" s="370">
        <v>55000000</v>
      </c>
      <c r="L492" s="57"/>
      <c r="M492" s="57" t="s">
        <v>30</v>
      </c>
      <c r="N492" s="57"/>
      <c r="O492" s="57"/>
      <c r="P492" s="57" t="s">
        <v>30</v>
      </c>
      <c r="Q492" s="295">
        <v>41563</v>
      </c>
      <c r="R492" s="57"/>
      <c r="S492" s="57" t="s">
        <v>745</v>
      </c>
      <c r="T492" s="57" t="s">
        <v>144</v>
      </c>
      <c r="U492" s="59">
        <v>3144421515</v>
      </c>
      <c r="V492" s="132" t="s">
        <v>145</v>
      </c>
      <c r="W492" s="57"/>
      <c r="X492" s="19"/>
    </row>
    <row r="493" spans="1:24" s="20" customFormat="1" ht="99" customHeight="1">
      <c r="A493" s="369"/>
      <c r="B493" s="57" t="s">
        <v>792</v>
      </c>
      <c r="C493" s="59">
        <v>1</v>
      </c>
      <c r="D493" s="59" t="s">
        <v>373</v>
      </c>
      <c r="E493" s="59">
        <v>10</v>
      </c>
      <c r="F493" s="59">
        <v>3</v>
      </c>
      <c r="G493" s="59" t="s">
        <v>27</v>
      </c>
      <c r="H493" s="521" t="s">
        <v>783</v>
      </c>
      <c r="I493" s="522"/>
      <c r="J493" s="370">
        <v>97000000</v>
      </c>
      <c r="K493" s="370">
        <v>97000000</v>
      </c>
      <c r="L493" s="57"/>
      <c r="M493" s="57" t="s">
        <v>30</v>
      </c>
      <c r="N493" s="57"/>
      <c r="O493" s="57"/>
      <c r="P493" s="57" t="s">
        <v>30</v>
      </c>
      <c r="Q493" s="295">
        <v>41563</v>
      </c>
      <c r="R493" s="57"/>
      <c r="S493" s="57" t="s">
        <v>746</v>
      </c>
      <c r="T493" s="57" t="s">
        <v>144</v>
      </c>
      <c r="U493" s="59">
        <v>3144421515</v>
      </c>
      <c r="V493" s="132" t="s">
        <v>145</v>
      </c>
      <c r="W493" s="57"/>
      <c r="X493" s="19"/>
    </row>
    <row r="494" spans="1:24" s="20" customFormat="1" ht="72.75" customHeight="1">
      <c r="A494" s="572"/>
      <c r="B494" s="718" t="s">
        <v>793</v>
      </c>
      <c r="C494" s="599">
        <v>1</v>
      </c>
      <c r="D494" s="599" t="s">
        <v>373</v>
      </c>
      <c r="E494" s="599">
        <v>10</v>
      </c>
      <c r="F494" s="575">
        <v>3</v>
      </c>
      <c r="G494" s="525" t="s">
        <v>299</v>
      </c>
      <c r="H494" s="158" t="s">
        <v>783</v>
      </c>
      <c r="I494" s="348">
        <f>1388918524.9+I497</f>
        <v>1516599039.0400002</v>
      </c>
      <c r="J494" s="707">
        <f>I494+I495+I496</f>
        <v>2055720063.6000001</v>
      </c>
      <c r="K494" s="707">
        <f>J494</f>
        <v>2055720063.6000001</v>
      </c>
      <c r="L494" s="484"/>
      <c r="M494" s="484" t="s">
        <v>30</v>
      </c>
      <c r="N494" s="484"/>
      <c r="O494" s="484"/>
      <c r="P494" s="484" t="s">
        <v>30</v>
      </c>
      <c r="Q494" s="617">
        <v>41563</v>
      </c>
      <c r="R494" s="617">
        <v>41611</v>
      </c>
      <c r="S494" s="484" t="s">
        <v>745</v>
      </c>
      <c r="T494" s="484" t="s">
        <v>144</v>
      </c>
      <c r="U494" s="484">
        <v>3144421515</v>
      </c>
      <c r="V494" s="484" t="s">
        <v>145</v>
      </c>
      <c r="W494" s="484"/>
      <c r="X494" s="52"/>
    </row>
    <row r="495" spans="1:24" s="20" customFormat="1" ht="72.75" customHeight="1">
      <c r="A495" s="573"/>
      <c r="B495" s="718"/>
      <c r="C495" s="599"/>
      <c r="D495" s="599"/>
      <c r="E495" s="599"/>
      <c r="F495" s="597"/>
      <c r="G495" s="525"/>
      <c r="H495" s="158" t="s">
        <v>593</v>
      </c>
      <c r="I495" s="188">
        <v>151400008.86</v>
      </c>
      <c r="J495" s="707"/>
      <c r="K495" s="707"/>
      <c r="L495" s="485"/>
      <c r="M495" s="485"/>
      <c r="N495" s="485"/>
      <c r="O495" s="485"/>
      <c r="P495" s="485"/>
      <c r="Q495" s="618"/>
      <c r="R495" s="618"/>
      <c r="S495" s="485"/>
      <c r="T495" s="485"/>
      <c r="U495" s="485"/>
      <c r="V495" s="485"/>
      <c r="W495" s="485"/>
      <c r="X495" s="51"/>
    </row>
    <row r="496" spans="1:24" s="20" customFormat="1" ht="72.75" customHeight="1">
      <c r="A496" s="574"/>
      <c r="B496" s="718"/>
      <c r="C496" s="599"/>
      <c r="D496" s="599"/>
      <c r="E496" s="599"/>
      <c r="F496" s="576"/>
      <c r="G496" s="525"/>
      <c r="H496" s="158" t="s">
        <v>338</v>
      </c>
      <c r="I496" s="288">
        <v>387721015.7</v>
      </c>
      <c r="J496" s="707"/>
      <c r="K496" s="707"/>
      <c r="L496" s="486"/>
      <c r="M496" s="486"/>
      <c r="N496" s="486"/>
      <c r="O496" s="486"/>
      <c r="P496" s="486"/>
      <c r="Q496" s="486"/>
      <c r="R496" s="486"/>
      <c r="S496" s="486"/>
      <c r="T496" s="486"/>
      <c r="U496" s="486"/>
      <c r="V496" s="486"/>
      <c r="W496" s="486"/>
      <c r="X496" s="30"/>
    </row>
    <row r="497" spans="1:24" s="20" customFormat="1" ht="72.75" customHeight="1">
      <c r="A497" s="572"/>
      <c r="B497" s="593" t="s">
        <v>794</v>
      </c>
      <c r="C497" s="599">
        <v>1</v>
      </c>
      <c r="D497" s="599" t="s">
        <v>373</v>
      </c>
      <c r="E497" s="599">
        <v>11</v>
      </c>
      <c r="F497" s="599">
        <v>2</v>
      </c>
      <c r="G497" s="525" t="s">
        <v>299</v>
      </c>
      <c r="H497" s="158" t="s">
        <v>593</v>
      </c>
      <c r="I497" s="288">
        <v>127680514.14</v>
      </c>
      <c r="J497" s="708">
        <f>I499+I497+I498</f>
        <v>127843841.21</v>
      </c>
      <c r="K497" s="710">
        <f>I499+I497</f>
        <v>127681800.21</v>
      </c>
      <c r="L497" s="484"/>
      <c r="M497" s="484" t="s">
        <v>30</v>
      </c>
      <c r="N497" s="484"/>
      <c r="O497" s="484"/>
      <c r="P497" s="484" t="s">
        <v>30</v>
      </c>
      <c r="Q497" s="617">
        <v>41563</v>
      </c>
      <c r="R497" s="617">
        <v>41611</v>
      </c>
      <c r="S497" s="484" t="s">
        <v>745</v>
      </c>
      <c r="T497" s="484" t="s">
        <v>144</v>
      </c>
      <c r="U497" s="484">
        <v>3144421515</v>
      </c>
      <c r="V497" s="484" t="s">
        <v>145</v>
      </c>
      <c r="W497" s="484"/>
      <c r="X497" s="34"/>
    </row>
    <row r="498" spans="1:24" s="20" customFormat="1" ht="72.75" customHeight="1">
      <c r="A498" s="573"/>
      <c r="B498" s="762"/>
      <c r="C498" s="599"/>
      <c r="D498" s="599"/>
      <c r="E498" s="599"/>
      <c r="F498" s="599"/>
      <c r="G498" s="525"/>
      <c r="H498" s="371" t="s">
        <v>399</v>
      </c>
      <c r="I498" s="288">
        <v>162041</v>
      </c>
      <c r="J498" s="709"/>
      <c r="K498" s="633"/>
      <c r="L498" s="485"/>
      <c r="M498" s="485"/>
      <c r="N498" s="485"/>
      <c r="O498" s="485"/>
      <c r="P498" s="485"/>
      <c r="Q498" s="618"/>
      <c r="R498" s="618"/>
      <c r="S498" s="485"/>
      <c r="T498" s="485"/>
      <c r="U498" s="485"/>
      <c r="V498" s="485"/>
      <c r="W498" s="485"/>
      <c r="X498" s="34"/>
    </row>
    <row r="499" spans="1:24" s="20" customFormat="1" ht="72.75" customHeight="1">
      <c r="A499" s="574"/>
      <c r="B499" s="594"/>
      <c r="C499" s="599"/>
      <c r="D499" s="599"/>
      <c r="E499" s="599"/>
      <c r="F499" s="599"/>
      <c r="G499" s="525"/>
      <c r="H499" s="371" t="s">
        <v>949</v>
      </c>
      <c r="I499" s="288">
        <v>1286.07</v>
      </c>
      <c r="J499" s="576"/>
      <c r="K499" s="486"/>
      <c r="L499" s="486"/>
      <c r="M499" s="486"/>
      <c r="N499" s="486"/>
      <c r="O499" s="486"/>
      <c r="P499" s="486"/>
      <c r="Q499" s="486"/>
      <c r="R499" s="486"/>
      <c r="S499" s="486"/>
      <c r="T499" s="486"/>
      <c r="U499" s="486"/>
      <c r="V499" s="486"/>
      <c r="W499" s="486"/>
      <c r="X499" s="19"/>
    </row>
    <row r="500" spans="1:24" s="20" customFormat="1" ht="72.75" customHeight="1">
      <c r="A500" s="369"/>
      <c r="B500" s="372" t="s">
        <v>906</v>
      </c>
      <c r="C500" s="85">
        <v>1</v>
      </c>
      <c r="D500" s="85" t="s">
        <v>373</v>
      </c>
      <c r="E500" s="85">
        <v>11</v>
      </c>
      <c r="F500" s="85">
        <v>2</v>
      </c>
      <c r="G500" s="67" t="s">
        <v>299</v>
      </c>
      <c r="H500" s="533" t="s">
        <v>809</v>
      </c>
      <c r="I500" s="534"/>
      <c r="J500" s="370">
        <v>234485436</v>
      </c>
      <c r="K500" s="288">
        <v>234485436</v>
      </c>
      <c r="L500" s="57"/>
      <c r="M500" s="57"/>
      <c r="N500" s="57"/>
      <c r="O500" s="57"/>
      <c r="P500" s="57"/>
      <c r="Q500" s="310">
        <v>41572</v>
      </c>
      <c r="R500" s="310">
        <v>41592</v>
      </c>
      <c r="S500" s="55" t="s">
        <v>746</v>
      </c>
      <c r="T500" s="67" t="s">
        <v>144</v>
      </c>
      <c r="U500" s="67">
        <v>3144421515</v>
      </c>
      <c r="V500" s="159" t="s">
        <v>145</v>
      </c>
      <c r="W500" s="67"/>
      <c r="X500" s="19"/>
    </row>
    <row r="501" spans="1:24" s="20" customFormat="1" ht="72.75" customHeight="1">
      <c r="A501" s="572"/>
      <c r="B501" s="593" t="s">
        <v>907</v>
      </c>
      <c r="C501" s="575">
        <v>1</v>
      </c>
      <c r="D501" s="575" t="s">
        <v>373</v>
      </c>
      <c r="E501" s="575">
        <v>11</v>
      </c>
      <c r="F501" s="575">
        <v>2</v>
      </c>
      <c r="G501" s="575" t="s">
        <v>299</v>
      </c>
      <c r="H501" s="158" t="s">
        <v>382</v>
      </c>
      <c r="I501" s="26">
        <v>175000000</v>
      </c>
      <c r="J501" s="608">
        <v>264995160</v>
      </c>
      <c r="K501" s="608">
        <v>264995160</v>
      </c>
      <c r="L501" s="608"/>
      <c r="M501" s="608" t="s">
        <v>30</v>
      </c>
      <c r="N501" s="608"/>
      <c r="O501" s="608"/>
      <c r="P501" s="608" t="s">
        <v>30</v>
      </c>
      <c r="Q501" s="523">
        <v>41572</v>
      </c>
      <c r="R501" s="523">
        <v>41592</v>
      </c>
      <c r="S501" s="525" t="s">
        <v>746</v>
      </c>
      <c r="T501" s="525" t="s">
        <v>144</v>
      </c>
      <c r="U501" s="525">
        <v>3144421515</v>
      </c>
      <c r="V501" s="526" t="s">
        <v>145</v>
      </c>
      <c r="W501" s="525"/>
      <c r="X501" s="19"/>
    </row>
    <row r="502" spans="1:24" s="20" customFormat="1" ht="72.75" customHeight="1">
      <c r="A502" s="574"/>
      <c r="B502" s="594"/>
      <c r="C502" s="576"/>
      <c r="D502" s="576" t="s">
        <v>373</v>
      </c>
      <c r="E502" s="576">
        <v>11</v>
      </c>
      <c r="F502" s="576">
        <v>2</v>
      </c>
      <c r="G502" s="576" t="s">
        <v>299</v>
      </c>
      <c r="H502" s="373" t="s">
        <v>787</v>
      </c>
      <c r="I502" s="368">
        <v>89995160</v>
      </c>
      <c r="J502" s="609"/>
      <c r="K502" s="609"/>
      <c r="L502" s="609"/>
      <c r="M502" s="609"/>
      <c r="N502" s="609"/>
      <c r="O502" s="609"/>
      <c r="P502" s="609"/>
      <c r="Q502" s="524"/>
      <c r="R502" s="524"/>
      <c r="S502" s="525"/>
      <c r="T502" s="525"/>
      <c r="U502" s="525"/>
      <c r="V502" s="525"/>
      <c r="W502" s="525"/>
      <c r="X502" s="19"/>
    </row>
    <row r="503" spans="1:24" s="20" customFormat="1" ht="136.5" customHeight="1">
      <c r="A503" s="85"/>
      <c r="B503" s="374" t="s">
        <v>904</v>
      </c>
      <c r="C503" s="85">
        <v>1</v>
      </c>
      <c r="D503" s="85" t="s">
        <v>373</v>
      </c>
      <c r="E503" s="85">
        <v>11</v>
      </c>
      <c r="F503" s="85">
        <v>4</v>
      </c>
      <c r="G503" s="67" t="s">
        <v>299</v>
      </c>
      <c r="H503" s="525" t="s">
        <v>825</v>
      </c>
      <c r="I503" s="525"/>
      <c r="J503" s="119">
        <v>1802216319</v>
      </c>
      <c r="K503" s="119">
        <v>1802216319</v>
      </c>
      <c r="L503" s="67"/>
      <c r="M503" s="85" t="s">
        <v>30</v>
      </c>
      <c r="N503" s="85"/>
      <c r="O503" s="85"/>
      <c r="P503" s="85" t="s">
        <v>30</v>
      </c>
      <c r="Q503" s="63" t="s">
        <v>797</v>
      </c>
      <c r="R503" s="95">
        <v>41592</v>
      </c>
      <c r="S503" s="55" t="s">
        <v>746</v>
      </c>
      <c r="T503" s="67" t="s">
        <v>144</v>
      </c>
      <c r="U503" s="67">
        <v>3144421515</v>
      </c>
      <c r="V503" s="159" t="s">
        <v>145</v>
      </c>
      <c r="W503" s="67"/>
      <c r="X503" s="19"/>
    </row>
    <row r="504" spans="1:24" s="20" customFormat="1" ht="136.5" customHeight="1">
      <c r="A504" s="85"/>
      <c r="B504" s="374" t="s">
        <v>826</v>
      </c>
      <c r="C504" s="85">
        <v>1</v>
      </c>
      <c r="D504" s="85" t="s">
        <v>373</v>
      </c>
      <c r="E504" s="85">
        <v>11</v>
      </c>
      <c r="F504" s="85">
        <v>4</v>
      </c>
      <c r="G504" s="67" t="s">
        <v>299</v>
      </c>
      <c r="H504" s="525" t="s">
        <v>825</v>
      </c>
      <c r="I504" s="525"/>
      <c r="J504" s="119">
        <v>2078838983</v>
      </c>
      <c r="K504" s="119">
        <v>2078838983</v>
      </c>
      <c r="L504" s="67"/>
      <c r="M504" s="85" t="s">
        <v>30</v>
      </c>
      <c r="N504" s="85"/>
      <c r="O504" s="85"/>
      <c r="P504" s="85" t="s">
        <v>30</v>
      </c>
      <c r="Q504" s="63" t="s">
        <v>797</v>
      </c>
      <c r="R504" s="95">
        <v>41592</v>
      </c>
      <c r="S504" s="55" t="s">
        <v>746</v>
      </c>
      <c r="T504" s="67" t="s">
        <v>144</v>
      </c>
      <c r="U504" s="67">
        <v>3144421515</v>
      </c>
      <c r="V504" s="159" t="s">
        <v>145</v>
      </c>
      <c r="W504" s="67"/>
      <c r="X504" s="19"/>
    </row>
    <row r="505" spans="1:24" s="20" customFormat="1" ht="201" customHeight="1">
      <c r="A505" s="85"/>
      <c r="B505" s="374" t="s">
        <v>827</v>
      </c>
      <c r="C505" s="85">
        <v>1</v>
      </c>
      <c r="D505" s="85" t="s">
        <v>373</v>
      </c>
      <c r="E505" s="85">
        <v>11</v>
      </c>
      <c r="F505" s="85">
        <v>4</v>
      </c>
      <c r="G505" s="67" t="s">
        <v>299</v>
      </c>
      <c r="H505" s="529" t="s">
        <v>825</v>
      </c>
      <c r="I505" s="530"/>
      <c r="J505" s="119">
        <v>271673871</v>
      </c>
      <c r="K505" s="119">
        <v>271673871</v>
      </c>
      <c r="L505" s="67"/>
      <c r="M505" s="85" t="s">
        <v>30</v>
      </c>
      <c r="N505" s="85"/>
      <c r="O505" s="85"/>
      <c r="P505" s="85" t="s">
        <v>30</v>
      </c>
      <c r="Q505" s="63" t="s">
        <v>797</v>
      </c>
      <c r="R505" s="85"/>
      <c r="S505" s="55" t="s">
        <v>746</v>
      </c>
      <c r="T505" s="67" t="s">
        <v>144</v>
      </c>
      <c r="U505" s="67">
        <v>3144421515</v>
      </c>
      <c r="V505" s="159" t="s">
        <v>145</v>
      </c>
      <c r="W505" s="67"/>
      <c r="X505" s="19"/>
    </row>
    <row r="506" spans="1:24" s="20" customFormat="1" ht="97.5" customHeight="1">
      <c r="A506" s="575"/>
      <c r="B506" s="768" t="s">
        <v>864</v>
      </c>
      <c r="C506" s="575">
        <v>1</v>
      </c>
      <c r="D506" s="575" t="s">
        <v>373</v>
      </c>
      <c r="E506" s="575">
        <v>11</v>
      </c>
      <c r="F506" s="575">
        <v>2</v>
      </c>
      <c r="G506" s="484" t="s">
        <v>278</v>
      </c>
      <c r="H506" s="67" t="s">
        <v>344</v>
      </c>
      <c r="I506" s="180">
        <v>60000000</v>
      </c>
      <c r="J506" s="708">
        <f>I506+I507</f>
        <v>150000000</v>
      </c>
      <c r="K506" s="708">
        <f>J506</f>
        <v>150000000</v>
      </c>
      <c r="L506" s="484"/>
      <c r="M506" s="484" t="s">
        <v>30</v>
      </c>
      <c r="N506" s="484"/>
      <c r="O506" s="484"/>
      <c r="P506" s="484" t="s">
        <v>30</v>
      </c>
      <c r="Q506" s="617">
        <v>41584</v>
      </c>
      <c r="R506" s="617">
        <v>41585</v>
      </c>
      <c r="S506" s="484" t="s">
        <v>746</v>
      </c>
      <c r="T506" s="484" t="s">
        <v>221</v>
      </c>
      <c r="U506" s="484">
        <f>U505</f>
        <v>3144421515</v>
      </c>
      <c r="V506" s="484" t="str">
        <f>V505</f>
        <v>infraestructua@tauramena-casanare.gov.co</v>
      </c>
      <c r="W506" s="484"/>
      <c r="X506" s="19"/>
    </row>
    <row r="507" spans="1:24" s="20" customFormat="1" ht="73.5" customHeight="1">
      <c r="A507" s="576"/>
      <c r="B507" s="769"/>
      <c r="C507" s="576"/>
      <c r="D507" s="576"/>
      <c r="E507" s="576"/>
      <c r="F507" s="576"/>
      <c r="G507" s="486"/>
      <c r="H507" s="25" t="s">
        <v>865</v>
      </c>
      <c r="I507" s="342">
        <v>90000000</v>
      </c>
      <c r="J507" s="731"/>
      <c r="K507" s="731"/>
      <c r="L507" s="486"/>
      <c r="M507" s="486"/>
      <c r="N507" s="486"/>
      <c r="O507" s="486"/>
      <c r="P507" s="486"/>
      <c r="Q507" s="486"/>
      <c r="R507" s="486"/>
      <c r="S507" s="486"/>
      <c r="T507" s="486"/>
      <c r="U507" s="486"/>
      <c r="V507" s="486"/>
      <c r="W507" s="486"/>
      <c r="X507" s="19"/>
    </row>
    <row r="508" spans="1:24" s="20" customFormat="1" ht="117.75" customHeight="1">
      <c r="A508" s="59"/>
      <c r="B508" s="375" t="s">
        <v>881</v>
      </c>
      <c r="C508" s="59">
        <v>1</v>
      </c>
      <c r="D508" s="59" t="s">
        <v>373</v>
      </c>
      <c r="E508" s="59">
        <v>11</v>
      </c>
      <c r="F508" s="59">
        <v>5</v>
      </c>
      <c r="G508" s="57" t="s">
        <v>278</v>
      </c>
      <c r="H508" s="521" t="s">
        <v>878</v>
      </c>
      <c r="I508" s="522"/>
      <c r="J508" s="66">
        <v>27293876</v>
      </c>
      <c r="K508" s="66">
        <v>27293876</v>
      </c>
      <c r="L508" s="57"/>
      <c r="M508" s="57" t="s">
        <v>30</v>
      </c>
      <c r="N508" s="57"/>
      <c r="O508" s="57"/>
      <c r="P508" s="57" t="s">
        <v>30</v>
      </c>
      <c r="Q508" s="310">
        <v>41585</v>
      </c>
      <c r="R508" s="57"/>
      <c r="S508" s="57" t="s">
        <v>746</v>
      </c>
      <c r="T508" s="57" t="s">
        <v>221</v>
      </c>
      <c r="U508" s="57">
        <f>U505</f>
        <v>3144421515</v>
      </c>
      <c r="V508" s="132" t="s">
        <v>145</v>
      </c>
      <c r="W508" s="57"/>
      <c r="X508" s="19"/>
    </row>
    <row r="509" spans="1:24" s="20" customFormat="1" ht="73.5" customHeight="1">
      <c r="A509" s="59"/>
      <c r="B509" s="375" t="s">
        <v>877</v>
      </c>
      <c r="C509" s="59">
        <v>1</v>
      </c>
      <c r="D509" s="59" t="s">
        <v>373</v>
      </c>
      <c r="E509" s="59">
        <v>11</v>
      </c>
      <c r="F509" s="59">
        <v>4</v>
      </c>
      <c r="G509" s="57" t="s">
        <v>882</v>
      </c>
      <c r="H509" s="521" t="s">
        <v>878</v>
      </c>
      <c r="I509" s="522"/>
      <c r="J509" s="66">
        <v>389912516</v>
      </c>
      <c r="K509" s="66">
        <v>389912516</v>
      </c>
      <c r="L509" s="57"/>
      <c r="M509" s="57" t="s">
        <v>30</v>
      </c>
      <c r="N509" s="57"/>
      <c r="O509" s="57"/>
      <c r="P509" s="57" t="s">
        <v>30</v>
      </c>
      <c r="Q509" s="57" t="s">
        <v>879</v>
      </c>
      <c r="R509" s="57"/>
      <c r="S509" s="57" t="s">
        <v>746</v>
      </c>
      <c r="T509" s="57" t="s">
        <v>221</v>
      </c>
      <c r="U509" s="57">
        <f>U506</f>
        <v>3144421515</v>
      </c>
      <c r="V509" s="132" t="s">
        <v>145</v>
      </c>
      <c r="W509" s="57"/>
      <c r="X509" s="19"/>
    </row>
    <row r="510" spans="1:24" s="20" customFormat="1" ht="97.5" customHeight="1">
      <c r="A510" s="59"/>
      <c r="B510" s="375" t="s">
        <v>880</v>
      </c>
      <c r="C510" s="59">
        <v>1</v>
      </c>
      <c r="D510" s="59" t="s">
        <v>373</v>
      </c>
      <c r="E510" s="59">
        <v>11</v>
      </c>
      <c r="F510" s="57" t="s">
        <v>861</v>
      </c>
      <c r="G510" s="57" t="s">
        <v>278</v>
      </c>
      <c r="H510" s="521" t="s">
        <v>883</v>
      </c>
      <c r="I510" s="522"/>
      <c r="J510" s="66">
        <v>10000000</v>
      </c>
      <c r="K510" s="66">
        <v>10000000</v>
      </c>
      <c r="L510" s="57"/>
      <c r="M510" s="57" t="s">
        <v>30</v>
      </c>
      <c r="N510" s="57"/>
      <c r="O510" s="57"/>
      <c r="P510" s="57" t="s">
        <v>30</v>
      </c>
      <c r="Q510" s="57" t="s">
        <v>879</v>
      </c>
      <c r="R510" s="57"/>
      <c r="S510" s="57" t="s">
        <v>746</v>
      </c>
      <c r="T510" s="57" t="s">
        <v>221</v>
      </c>
      <c r="U510" s="57">
        <v>3144421515</v>
      </c>
      <c r="V510" s="132" t="s">
        <v>145</v>
      </c>
      <c r="W510" s="57"/>
      <c r="X510" s="19"/>
    </row>
    <row r="511" spans="1:24" s="20" customFormat="1" ht="95.25" customHeight="1">
      <c r="A511" s="59"/>
      <c r="B511" s="375" t="s">
        <v>940</v>
      </c>
      <c r="C511" s="59">
        <v>1</v>
      </c>
      <c r="D511" s="59" t="s">
        <v>373</v>
      </c>
      <c r="E511" s="59">
        <v>11</v>
      </c>
      <c r="F511" s="57">
        <v>2</v>
      </c>
      <c r="G511" s="57" t="s">
        <v>499</v>
      </c>
      <c r="H511" s="521" t="s">
        <v>783</v>
      </c>
      <c r="I511" s="522"/>
      <c r="J511" s="66">
        <v>111563049</v>
      </c>
      <c r="K511" s="66">
        <v>111563049</v>
      </c>
      <c r="L511" s="57"/>
      <c r="M511" s="57" t="s">
        <v>30</v>
      </c>
      <c r="N511" s="57"/>
      <c r="O511" s="57"/>
      <c r="P511" s="57" t="s">
        <v>30</v>
      </c>
      <c r="Q511" s="310">
        <v>41600</v>
      </c>
      <c r="R511" s="57"/>
      <c r="S511" s="57" t="s">
        <v>746</v>
      </c>
      <c r="T511" s="57" t="s">
        <v>221</v>
      </c>
      <c r="U511" s="57">
        <v>3144421515</v>
      </c>
      <c r="V511" s="132" t="s">
        <v>145</v>
      </c>
      <c r="W511" s="57"/>
      <c r="X511" s="19"/>
    </row>
    <row r="512" spans="1:24" s="20" customFormat="1" ht="96.75" customHeight="1">
      <c r="A512" s="143"/>
      <c r="B512" s="375" t="s">
        <v>977</v>
      </c>
      <c r="C512" s="143">
        <v>1</v>
      </c>
      <c r="D512" s="143" t="s">
        <v>368</v>
      </c>
      <c r="E512" s="143">
        <v>12</v>
      </c>
      <c r="F512" s="122">
        <v>15</v>
      </c>
      <c r="G512" s="122" t="s">
        <v>164</v>
      </c>
      <c r="H512" s="588" t="s">
        <v>783</v>
      </c>
      <c r="I512" s="589"/>
      <c r="J512" s="376">
        <v>23100000</v>
      </c>
      <c r="K512" s="376">
        <v>23100000</v>
      </c>
      <c r="L512" s="122"/>
      <c r="M512" s="122" t="s">
        <v>30</v>
      </c>
      <c r="N512" s="122"/>
      <c r="O512" s="122"/>
      <c r="P512" s="122" t="s">
        <v>30</v>
      </c>
      <c r="Q512" s="211">
        <v>41617</v>
      </c>
      <c r="R512" s="122"/>
      <c r="S512" s="122" t="s">
        <v>745</v>
      </c>
      <c r="T512" s="122" t="s">
        <v>624</v>
      </c>
      <c r="U512" s="122">
        <v>3144421515</v>
      </c>
      <c r="V512" s="132" t="s">
        <v>145</v>
      </c>
      <c r="W512" s="122"/>
      <c r="X512" s="19"/>
    </row>
    <row r="513" spans="1:24" s="20" customFormat="1" ht="178.5" customHeight="1">
      <c r="A513" s="143"/>
      <c r="B513" s="375" t="s">
        <v>978</v>
      </c>
      <c r="C513" s="143">
        <v>1</v>
      </c>
      <c r="D513" s="143" t="s">
        <v>368</v>
      </c>
      <c r="E513" s="143">
        <v>12</v>
      </c>
      <c r="F513" s="122">
        <v>15</v>
      </c>
      <c r="G513" s="122" t="s">
        <v>164</v>
      </c>
      <c r="H513" s="588" t="s">
        <v>788</v>
      </c>
      <c r="I513" s="589"/>
      <c r="J513" s="376">
        <v>18000000</v>
      </c>
      <c r="K513" s="376">
        <v>18000000</v>
      </c>
      <c r="L513" s="122"/>
      <c r="M513" s="122" t="s">
        <v>30</v>
      </c>
      <c r="N513" s="122"/>
      <c r="O513" s="122"/>
      <c r="P513" s="122" t="s">
        <v>30</v>
      </c>
      <c r="Q513" s="211">
        <v>41617</v>
      </c>
      <c r="R513" s="122"/>
      <c r="S513" s="122" t="s">
        <v>745</v>
      </c>
      <c r="T513" s="122" t="s">
        <v>624</v>
      </c>
      <c r="U513" s="122">
        <v>3144421515</v>
      </c>
      <c r="V513" s="132" t="s">
        <v>145</v>
      </c>
      <c r="W513" s="122"/>
      <c r="X513" s="19"/>
    </row>
    <row r="514" spans="1:24" s="20" customFormat="1" ht="90" customHeight="1">
      <c r="A514" s="503"/>
      <c r="B514" s="768" t="s">
        <v>979</v>
      </c>
      <c r="C514" s="143"/>
      <c r="D514" s="143"/>
      <c r="E514" s="143"/>
      <c r="F514" s="122"/>
      <c r="G514" s="122"/>
      <c r="H514" s="584" t="s">
        <v>980</v>
      </c>
      <c r="I514" s="585"/>
      <c r="J514" s="376">
        <v>10000000</v>
      </c>
      <c r="K514" s="749">
        <f>J514+J515</f>
        <v>26471420</v>
      </c>
      <c r="L514" s="489"/>
      <c r="M514" s="489" t="s">
        <v>30</v>
      </c>
      <c r="N514" s="489"/>
      <c r="O514" s="489"/>
      <c r="P514" s="489" t="s">
        <v>30</v>
      </c>
      <c r="Q514" s="508">
        <v>41617</v>
      </c>
      <c r="R514" s="489"/>
      <c r="S514" s="489" t="s">
        <v>745</v>
      </c>
      <c r="T514" s="489" t="s">
        <v>981</v>
      </c>
      <c r="U514" s="489">
        <v>3144421515</v>
      </c>
      <c r="V514" s="497" t="s">
        <v>145</v>
      </c>
      <c r="W514" s="489"/>
      <c r="X514" s="19"/>
    </row>
    <row r="515" spans="1:24" s="20" customFormat="1" ht="69.75" customHeight="1">
      <c r="A515" s="505"/>
      <c r="B515" s="769"/>
      <c r="C515" s="143">
        <v>1</v>
      </c>
      <c r="D515" s="143" t="s">
        <v>368</v>
      </c>
      <c r="E515" s="143">
        <v>12</v>
      </c>
      <c r="F515" s="122">
        <v>15</v>
      </c>
      <c r="G515" s="122" t="s">
        <v>164</v>
      </c>
      <c r="H515" s="588" t="s">
        <v>593</v>
      </c>
      <c r="I515" s="589"/>
      <c r="J515" s="376">
        <v>16471420</v>
      </c>
      <c r="K515" s="750"/>
      <c r="L515" s="491"/>
      <c r="M515" s="491"/>
      <c r="N515" s="491"/>
      <c r="O515" s="491"/>
      <c r="P515" s="491"/>
      <c r="Q515" s="491"/>
      <c r="R515" s="491"/>
      <c r="S515" s="491"/>
      <c r="T515" s="491"/>
      <c r="U515" s="491"/>
      <c r="V515" s="491"/>
      <c r="W515" s="491"/>
      <c r="X515" s="19"/>
    </row>
    <row r="516" spans="1:24" s="20" customFormat="1" ht="113.25" customHeight="1">
      <c r="A516" s="143"/>
      <c r="B516" s="375" t="s">
        <v>982</v>
      </c>
      <c r="C516" s="143">
        <v>1</v>
      </c>
      <c r="D516" s="143" t="s">
        <v>368</v>
      </c>
      <c r="E516" s="143">
        <v>12</v>
      </c>
      <c r="F516" s="122">
        <v>15</v>
      </c>
      <c r="G516" s="122" t="s">
        <v>164</v>
      </c>
      <c r="H516" s="588" t="s">
        <v>673</v>
      </c>
      <c r="I516" s="589"/>
      <c r="J516" s="376">
        <v>26480000</v>
      </c>
      <c r="K516" s="376">
        <v>26480000</v>
      </c>
      <c r="L516" s="122"/>
      <c r="M516" s="122" t="s">
        <v>30</v>
      </c>
      <c r="N516" s="122"/>
      <c r="O516" s="122"/>
      <c r="P516" s="122" t="s">
        <v>30</v>
      </c>
      <c r="Q516" s="211">
        <v>41617</v>
      </c>
      <c r="R516" s="122"/>
      <c r="S516" s="122" t="s">
        <v>745</v>
      </c>
      <c r="T516" s="122" t="s">
        <v>624</v>
      </c>
      <c r="U516" s="122">
        <v>3144421515</v>
      </c>
      <c r="V516" s="132" t="s">
        <v>145</v>
      </c>
      <c r="W516" s="122"/>
      <c r="X516" s="19"/>
    </row>
    <row r="517" spans="1:24" ht="75">
      <c r="A517" s="85"/>
      <c r="B517" s="67" t="s">
        <v>155</v>
      </c>
      <c r="C517" s="85">
        <v>1</v>
      </c>
      <c r="D517" s="85" t="s">
        <v>192</v>
      </c>
      <c r="E517" s="85">
        <v>5</v>
      </c>
      <c r="F517" s="377" t="s">
        <v>156</v>
      </c>
      <c r="G517" s="85" t="s">
        <v>157</v>
      </c>
      <c r="H517" s="519" t="s">
        <v>133</v>
      </c>
      <c r="I517" s="520"/>
      <c r="J517" s="378">
        <v>156077095</v>
      </c>
      <c r="K517" s="378">
        <v>156077095</v>
      </c>
      <c r="L517" s="85"/>
      <c r="M517" s="85" t="s">
        <v>29</v>
      </c>
      <c r="N517" s="85"/>
      <c r="O517" s="85"/>
      <c r="P517" s="85" t="s">
        <v>29</v>
      </c>
      <c r="Q517" s="95">
        <v>41306</v>
      </c>
      <c r="R517" s="95">
        <v>41337</v>
      </c>
      <c r="S517" s="85" t="s">
        <v>158</v>
      </c>
      <c r="T517" s="67" t="s">
        <v>159</v>
      </c>
      <c r="U517" s="85">
        <v>3144420317</v>
      </c>
      <c r="V517" s="221" t="s">
        <v>160</v>
      </c>
      <c r="W517" s="85"/>
      <c r="X517" s="14" t="s">
        <v>266</v>
      </c>
    </row>
    <row r="518" spans="1:24" ht="57" customHeight="1">
      <c r="A518" s="85"/>
      <c r="B518" s="67" t="s">
        <v>161</v>
      </c>
      <c r="C518" s="85">
        <v>1</v>
      </c>
      <c r="D518" s="85" t="s">
        <v>26</v>
      </c>
      <c r="E518" s="67" t="s">
        <v>638</v>
      </c>
      <c r="F518" s="377" t="s">
        <v>156</v>
      </c>
      <c r="G518" s="85" t="s">
        <v>157</v>
      </c>
      <c r="H518" s="519" t="s">
        <v>133</v>
      </c>
      <c r="I518" s="520"/>
      <c r="J518" s="134">
        <v>76500000</v>
      </c>
      <c r="K518" s="134">
        <v>76500000</v>
      </c>
      <c r="L518" s="85"/>
      <c r="M518" s="85" t="s">
        <v>29</v>
      </c>
      <c r="N518" s="85"/>
      <c r="O518" s="85"/>
      <c r="P518" s="85" t="s">
        <v>29</v>
      </c>
      <c r="Q518" s="95">
        <v>41306</v>
      </c>
      <c r="R518" s="95">
        <v>41513</v>
      </c>
      <c r="S518" s="85" t="s">
        <v>158</v>
      </c>
      <c r="T518" s="57" t="s">
        <v>159</v>
      </c>
      <c r="U518" s="59">
        <v>3144420317</v>
      </c>
      <c r="V518" s="379" t="s">
        <v>160</v>
      </c>
      <c r="W518" s="85"/>
      <c r="X518" s="4"/>
    </row>
    <row r="519" spans="1:24" ht="48.75" customHeight="1">
      <c r="A519" s="85"/>
      <c r="B519" s="67" t="s">
        <v>162</v>
      </c>
      <c r="C519" s="85">
        <v>1</v>
      </c>
      <c r="D519" s="85" t="s">
        <v>26</v>
      </c>
      <c r="E519" s="85">
        <v>10</v>
      </c>
      <c r="F519" s="85" t="s">
        <v>163</v>
      </c>
      <c r="G519" s="85" t="s">
        <v>164</v>
      </c>
      <c r="H519" s="519" t="s">
        <v>133</v>
      </c>
      <c r="I519" s="520"/>
      <c r="J519" s="378">
        <v>14000000</v>
      </c>
      <c r="K519" s="378">
        <v>14000000</v>
      </c>
      <c r="L519" s="85"/>
      <c r="M519" s="85" t="s">
        <v>29</v>
      </c>
      <c r="N519" s="85"/>
      <c r="O519" s="85"/>
      <c r="P519" s="85" t="s">
        <v>29</v>
      </c>
      <c r="Q519" s="95">
        <v>41306</v>
      </c>
      <c r="R519" s="85"/>
      <c r="S519" s="85" t="s">
        <v>158</v>
      </c>
      <c r="T519" s="57" t="s">
        <v>159</v>
      </c>
      <c r="U519" s="59">
        <v>3144420317</v>
      </c>
      <c r="V519" s="379" t="s">
        <v>160</v>
      </c>
      <c r="W519" s="85"/>
      <c r="X519" s="4"/>
    </row>
    <row r="520" spans="1:24" ht="78" customHeight="1">
      <c r="A520" s="85"/>
      <c r="B520" s="121" t="s">
        <v>565</v>
      </c>
      <c r="C520" s="235">
        <v>1</v>
      </c>
      <c r="D520" s="235" t="s">
        <v>69</v>
      </c>
      <c r="E520" s="235">
        <v>8</v>
      </c>
      <c r="F520" s="235" t="s">
        <v>547</v>
      </c>
      <c r="G520" s="235" t="s">
        <v>165</v>
      </c>
      <c r="H520" s="519" t="s">
        <v>133</v>
      </c>
      <c r="I520" s="520"/>
      <c r="J520" s="380">
        <v>50000000</v>
      </c>
      <c r="K520" s="380">
        <v>500000000</v>
      </c>
      <c r="L520" s="381"/>
      <c r="M520" s="381"/>
      <c r="N520" s="381"/>
      <c r="O520" s="381"/>
      <c r="P520" s="381"/>
      <c r="Q520" s="382">
        <v>41306</v>
      </c>
      <c r="R520" s="85" t="s">
        <v>564</v>
      </c>
      <c r="S520" s="85" t="s">
        <v>158</v>
      </c>
      <c r="T520" s="57" t="s">
        <v>159</v>
      </c>
      <c r="U520" s="59">
        <v>3144420317</v>
      </c>
      <c r="V520" s="379" t="s">
        <v>160</v>
      </c>
      <c r="W520" s="85"/>
      <c r="X520" s="4"/>
    </row>
    <row r="521" spans="1:24" ht="87.75" customHeight="1">
      <c r="A521" s="85"/>
      <c r="B521" s="67" t="s">
        <v>166</v>
      </c>
      <c r="C521" s="85">
        <v>1</v>
      </c>
      <c r="D521" s="85" t="s">
        <v>26</v>
      </c>
      <c r="E521" s="85">
        <v>4</v>
      </c>
      <c r="F521" s="85" t="s">
        <v>167</v>
      </c>
      <c r="G521" s="85" t="s">
        <v>165</v>
      </c>
      <c r="H521" s="519" t="s">
        <v>133</v>
      </c>
      <c r="I521" s="520"/>
      <c r="J521" s="378">
        <v>145000000</v>
      </c>
      <c r="K521" s="378">
        <v>145000000</v>
      </c>
      <c r="L521" s="85"/>
      <c r="M521" s="85" t="s">
        <v>30</v>
      </c>
      <c r="N521" s="85"/>
      <c r="O521" s="85"/>
      <c r="P521" s="85" t="s">
        <v>30</v>
      </c>
      <c r="Q521" s="95">
        <v>41306</v>
      </c>
      <c r="R521" s="85"/>
      <c r="S521" s="85" t="s">
        <v>158</v>
      </c>
      <c r="T521" s="57" t="s">
        <v>159</v>
      </c>
      <c r="U521" s="59">
        <v>3144420317</v>
      </c>
      <c r="V521" s="379" t="s">
        <v>160</v>
      </c>
      <c r="W521" s="85"/>
      <c r="X521" s="4"/>
    </row>
    <row r="522" spans="1:24" ht="60">
      <c r="A522" s="85"/>
      <c r="B522" s="67" t="s">
        <v>168</v>
      </c>
      <c r="C522" s="85">
        <v>1</v>
      </c>
      <c r="D522" s="85" t="s">
        <v>192</v>
      </c>
      <c r="E522" s="85">
        <v>4</v>
      </c>
      <c r="F522" s="377" t="s">
        <v>169</v>
      </c>
      <c r="G522" s="85" t="s">
        <v>165</v>
      </c>
      <c r="H522" s="519" t="s">
        <v>133</v>
      </c>
      <c r="I522" s="520"/>
      <c r="J522" s="378">
        <v>16466220</v>
      </c>
      <c r="K522" s="378">
        <v>16466220</v>
      </c>
      <c r="L522" s="85"/>
      <c r="M522" s="85" t="s">
        <v>30</v>
      </c>
      <c r="N522" s="85"/>
      <c r="O522" s="85"/>
      <c r="P522" s="85" t="s">
        <v>30</v>
      </c>
      <c r="Q522" s="95">
        <v>41306</v>
      </c>
      <c r="R522" s="95">
        <v>41337</v>
      </c>
      <c r="S522" s="85" t="s">
        <v>158</v>
      </c>
      <c r="T522" s="67" t="s">
        <v>159</v>
      </c>
      <c r="U522" s="85">
        <v>3144420317</v>
      </c>
      <c r="V522" s="221" t="s">
        <v>160</v>
      </c>
      <c r="W522" s="85"/>
      <c r="X522" s="4"/>
    </row>
    <row r="523" spans="1:24" ht="105">
      <c r="A523" s="85"/>
      <c r="B523" s="67" t="s">
        <v>170</v>
      </c>
      <c r="C523" s="85">
        <v>7</v>
      </c>
      <c r="D523" s="85" t="s">
        <v>26</v>
      </c>
      <c r="E523" s="85">
        <v>2</v>
      </c>
      <c r="F523" s="67" t="s">
        <v>169</v>
      </c>
      <c r="G523" s="85" t="s">
        <v>39</v>
      </c>
      <c r="H523" s="519" t="s">
        <v>133</v>
      </c>
      <c r="I523" s="520"/>
      <c r="J523" s="378">
        <v>377000000</v>
      </c>
      <c r="K523" s="378">
        <v>377000000</v>
      </c>
      <c r="L523" s="85"/>
      <c r="M523" s="85" t="s">
        <v>30</v>
      </c>
      <c r="N523" s="85"/>
      <c r="O523" s="85"/>
      <c r="P523" s="85" t="s">
        <v>30</v>
      </c>
      <c r="Q523" s="95">
        <v>41306</v>
      </c>
      <c r="R523" s="85"/>
      <c r="S523" s="85" t="s">
        <v>158</v>
      </c>
      <c r="T523" s="57" t="s">
        <v>159</v>
      </c>
      <c r="U523" s="59">
        <v>3144420317</v>
      </c>
      <c r="V523" s="379" t="s">
        <v>160</v>
      </c>
      <c r="W523" s="85"/>
      <c r="X523" s="4"/>
    </row>
    <row r="524" spans="1:24" ht="120">
      <c r="A524" s="85"/>
      <c r="B524" s="67" t="s">
        <v>191</v>
      </c>
      <c r="C524" s="85">
        <v>1</v>
      </c>
      <c r="D524" s="85" t="s">
        <v>192</v>
      </c>
      <c r="E524" s="85">
        <v>2</v>
      </c>
      <c r="F524" s="85" t="s">
        <v>169</v>
      </c>
      <c r="G524" s="85" t="s">
        <v>39</v>
      </c>
      <c r="H524" s="519" t="s">
        <v>133</v>
      </c>
      <c r="I524" s="520"/>
      <c r="J524" s="134">
        <v>45000000</v>
      </c>
      <c r="K524" s="378">
        <v>45000000</v>
      </c>
      <c r="L524" s="85"/>
      <c r="M524" s="85" t="s">
        <v>29</v>
      </c>
      <c r="N524" s="85"/>
      <c r="O524" s="85"/>
      <c r="P524" s="85" t="s">
        <v>29</v>
      </c>
      <c r="Q524" s="95">
        <v>41306</v>
      </c>
      <c r="R524" s="85"/>
      <c r="S524" s="85" t="s">
        <v>158</v>
      </c>
      <c r="T524" s="67" t="s">
        <v>159</v>
      </c>
      <c r="U524" s="85">
        <v>3144420317</v>
      </c>
      <c r="V524" s="221" t="s">
        <v>160</v>
      </c>
      <c r="W524" s="85"/>
      <c r="X524" s="4"/>
    </row>
    <row r="525" spans="1:24" ht="120">
      <c r="A525" s="85"/>
      <c r="B525" s="67" t="s">
        <v>193</v>
      </c>
      <c r="C525" s="85">
        <v>1</v>
      </c>
      <c r="D525" s="85" t="s">
        <v>192</v>
      </c>
      <c r="E525" s="85">
        <v>2</v>
      </c>
      <c r="F525" s="85" t="s">
        <v>194</v>
      </c>
      <c r="G525" s="85" t="s">
        <v>39</v>
      </c>
      <c r="H525" s="519" t="s">
        <v>133</v>
      </c>
      <c r="I525" s="520"/>
      <c r="J525" s="134">
        <v>18000000</v>
      </c>
      <c r="K525" s="378">
        <v>18000000</v>
      </c>
      <c r="L525" s="85"/>
      <c r="M525" s="85" t="s">
        <v>30</v>
      </c>
      <c r="N525" s="85"/>
      <c r="O525" s="85"/>
      <c r="P525" s="85" t="s">
        <v>30</v>
      </c>
      <c r="Q525" s="95">
        <v>41306</v>
      </c>
      <c r="R525" s="85"/>
      <c r="S525" s="85" t="s">
        <v>158</v>
      </c>
      <c r="T525" s="67" t="s">
        <v>159</v>
      </c>
      <c r="U525" s="85" t="s">
        <v>195</v>
      </c>
      <c r="V525" s="221" t="s">
        <v>160</v>
      </c>
      <c r="W525" s="85"/>
      <c r="X525" s="4"/>
    </row>
    <row r="526" spans="1:24" ht="60">
      <c r="A526" s="85"/>
      <c r="B526" s="67" t="s">
        <v>171</v>
      </c>
      <c r="C526" s="85">
        <v>14</v>
      </c>
      <c r="D526" s="85" t="s">
        <v>26</v>
      </c>
      <c r="E526" s="85">
        <v>2</v>
      </c>
      <c r="F526" s="67" t="s">
        <v>172</v>
      </c>
      <c r="G526" s="85" t="s">
        <v>39</v>
      </c>
      <c r="H526" s="519" t="s">
        <v>133</v>
      </c>
      <c r="I526" s="520"/>
      <c r="J526" s="134">
        <v>250000000</v>
      </c>
      <c r="K526" s="378">
        <v>250000000</v>
      </c>
      <c r="L526" s="85"/>
      <c r="M526" s="85" t="s">
        <v>30</v>
      </c>
      <c r="N526" s="85"/>
      <c r="O526" s="85"/>
      <c r="P526" s="85" t="s">
        <v>30</v>
      </c>
      <c r="Q526" s="95">
        <v>41306</v>
      </c>
      <c r="R526" s="85"/>
      <c r="S526" s="85" t="s">
        <v>158</v>
      </c>
      <c r="T526" s="57" t="s">
        <v>159</v>
      </c>
      <c r="U526" s="59">
        <v>3144420317</v>
      </c>
      <c r="V526" s="226" t="s">
        <v>160</v>
      </c>
      <c r="W526" s="85"/>
      <c r="X526" s="4"/>
    </row>
    <row r="527" spans="1:24" ht="137.25" customHeight="1">
      <c r="A527" s="85"/>
      <c r="B527" s="269" t="s">
        <v>637</v>
      </c>
      <c r="C527" s="85">
        <v>1</v>
      </c>
      <c r="D527" s="85" t="s">
        <v>69</v>
      </c>
      <c r="E527" s="85">
        <v>9</v>
      </c>
      <c r="F527" s="85" t="s">
        <v>567</v>
      </c>
      <c r="G527" s="85" t="s">
        <v>165</v>
      </c>
      <c r="H527" s="519" t="s">
        <v>133</v>
      </c>
      <c r="I527" s="520"/>
      <c r="J527" s="383">
        <v>228915800</v>
      </c>
      <c r="K527" s="383">
        <v>228915800</v>
      </c>
      <c r="L527" s="85"/>
      <c r="M527" s="85" t="s">
        <v>30</v>
      </c>
      <c r="N527" s="85"/>
      <c r="O527" s="85"/>
      <c r="P527" s="85" t="s">
        <v>30</v>
      </c>
      <c r="Q527" s="384">
        <v>41306</v>
      </c>
      <c r="R527" s="385">
        <v>41513</v>
      </c>
      <c r="S527" s="85" t="s">
        <v>158</v>
      </c>
      <c r="T527" s="57" t="s">
        <v>159</v>
      </c>
      <c r="U527" s="59">
        <v>3144420317</v>
      </c>
      <c r="V527" s="226" t="s">
        <v>160</v>
      </c>
      <c r="W527" s="85"/>
      <c r="X527" s="4"/>
    </row>
    <row r="528" spans="1:24" ht="75">
      <c r="A528" s="85"/>
      <c r="B528" s="67" t="s">
        <v>173</v>
      </c>
      <c r="C528" s="85">
        <v>1</v>
      </c>
      <c r="D528" s="85" t="s">
        <v>26</v>
      </c>
      <c r="E528" s="85">
        <v>6</v>
      </c>
      <c r="F528" s="85" t="s">
        <v>67</v>
      </c>
      <c r="G528" s="85" t="s">
        <v>165</v>
      </c>
      <c r="H528" s="519" t="s">
        <v>133</v>
      </c>
      <c r="I528" s="520"/>
      <c r="J528" s="378">
        <v>140000000</v>
      </c>
      <c r="K528" s="378">
        <v>140000000</v>
      </c>
      <c r="L528" s="85"/>
      <c r="M528" s="85" t="s">
        <v>30</v>
      </c>
      <c r="N528" s="85"/>
      <c r="O528" s="85"/>
      <c r="P528" s="85" t="s">
        <v>30</v>
      </c>
      <c r="Q528" s="95">
        <v>41306</v>
      </c>
      <c r="R528" s="85"/>
      <c r="S528" s="85" t="s">
        <v>158</v>
      </c>
      <c r="T528" s="57" t="s">
        <v>159</v>
      </c>
      <c r="U528" s="59">
        <v>3144420317</v>
      </c>
      <c r="V528" s="379" t="s">
        <v>160</v>
      </c>
      <c r="W528" s="85"/>
      <c r="X528" s="4"/>
    </row>
    <row r="529" spans="1:24" ht="60">
      <c r="A529" s="85"/>
      <c r="B529" s="67" t="s">
        <v>174</v>
      </c>
      <c r="C529" s="85">
        <v>1</v>
      </c>
      <c r="D529" s="85" t="s">
        <v>26</v>
      </c>
      <c r="E529" s="85">
        <v>6</v>
      </c>
      <c r="F529" s="85" t="s">
        <v>298</v>
      </c>
      <c r="G529" s="85" t="s">
        <v>299</v>
      </c>
      <c r="H529" s="519" t="s">
        <v>133</v>
      </c>
      <c r="I529" s="520"/>
      <c r="J529" s="378">
        <v>250804170</v>
      </c>
      <c r="K529" s="378">
        <v>250804170</v>
      </c>
      <c r="L529" s="85"/>
      <c r="M529" s="85" t="s">
        <v>30</v>
      </c>
      <c r="N529" s="85"/>
      <c r="O529" s="85"/>
      <c r="P529" s="85" t="s">
        <v>30</v>
      </c>
      <c r="Q529" s="95">
        <v>41306</v>
      </c>
      <c r="R529" s="386">
        <v>41368</v>
      </c>
      <c r="S529" s="284" t="s">
        <v>158</v>
      </c>
      <c r="T529" s="260" t="s">
        <v>159</v>
      </c>
      <c r="U529" s="260">
        <v>3144420317</v>
      </c>
      <c r="V529" s="221" t="s">
        <v>160</v>
      </c>
      <c r="W529" s="387"/>
      <c r="X529" s="4"/>
    </row>
    <row r="530" spans="1:24" ht="45">
      <c r="A530" s="85"/>
      <c r="B530" s="67" t="s">
        <v>175</v>
      </c>
      <c r="C530" s="85">
        <v>1</v>
      </c>
      <c r="D530" s="85" t="s">
        <v>26</v>
      </c>
      <c r="E530" s="85">
        <v>5</v>
      </c>
      <c r="F530" s="85" t="s">
        <v>124</v>
      </c>
      <c r="G530" s="85" t="s">
        <v>165</v>
      </c>
      <c r="H530" s="519" t="s">
        <v>133</v>
      </c>
      <c r="I530" s="520"/>
      <c r="J530" s="378">
        <v>40000000</v>
      </c>
      <c r="K530" s="378">
        <v>40000000</v>
      </c>
      <c r="L530" s="85"/>
      <c r="M530" s="85" t="s">
        <v>30</v>
      </c>
      <c r="N530" s="85"/>
      <c r="O530" s="85"/>
      <c r="P530" s="85" t="s">
        <v>30</v>
      </c>
      <c r="Q530" s="95">
        <v>41306</v>
      </c>
      <c r="R530" s="85"/>
      <c r="S530" s="85" t="s">
        <v>158</v>
      </c>
      <c r="T530" s="57" t="s">
        <v>159</v>
      </c>
      <c r="U530" s="59">
        <v>3144420317</v>
      </c>
      <c r="V530" s="379" t="s">
        <v>160</v>
      </c>
      <c r="W530" s="85"/>
      <c r="X530" s="4"/>
    </row>
    <row r="531" spans="1:24" ht="122.25" customHeight="1">
      <c r="A531" s="85"/>
      <c r="B531" s="67" t="s">
        <v>731</v>
      </c>
      <c r="C531" s="85">
        <v>1</v>
      </c>
      <c r="D531" s="85" t="s">
        <v>26</v>
      </c>
      <c r="E531" s="85">
        <v>9</v>
      </c>
      <c r="F531" s="85" t="s">
        <v>67</v>
      </c>
      <c r="G531" s="85" t="s">
        <v>164</v>
      </c>
      <c r="H531" s="519" t="s">
        <v>133</v>
      </c>
      <c r="I531" s="520"/>
      <c r="J531" s="378">
        <v>26500000</v>
      </c>
      <c r="K531" s="378">
        <v>26500000</v>
      </c>
      <c r="L531" s="85"/>
      <c r="M531" s="85" t="s">
        <v>30</v>
      </c>
      <c r="N531" s="85"/>
      <c r="O531" s="85"/>
      <c r="P531" s="85" t="s">
        <v>30</v>
      </c>
      <c r="Q531" s="95">
        <v>41306</v>
      </c>
      <c r="R531" s="85"/>
      <c r="S531" s="85" t="s">
        <v>158</v>
      </c>
      <c r="T531" s="57" t="s">
        <v>159</v>
      </c>
      <c r="U531" s="59">
        <v>3144420317</v>
      </c>
      <c r="V531" s="379" t="s">
        <v>160</v>
      </c>
      <c r="W531" s="85"/>
      <c r="X531" s="4"/>
    </row>
    <row r="532" spans="1:24" ht="45">
      <c r="A532" s="85"/>
      <c r="B532" s="67" t="s">
        <v>176</v>
      </c>
      <c r="C532" s="85">
        <v>1</v>
      </c>
      <c r="D532" s="85" t="s">
        <v>26</v>
      </c>
      <c r="E532" s="85">
        <v>5</v>
      </c>
      <c r="F532" s="85" t="s">
        <v>67</v>
      </c>
      <c r="G532" s="85" t="s">
        <v>165</v>
      </c>
      <c r="H532" s="519" t="s">
        <v>133</v>
      </c>
      <c r="I532" s="520"/>
      <c r="J532" s="378">
        <v>233865000</v>
      </c>
      <c r="K532" s="378">
        <v>233865001</v>
      </c>
      <c r="L532" s="85"/>
      <c r="M532" s="85" t="s">
        <v>30</v>
      </c>
      <c r="N532" s="85"/>
      <c r="O532" s="85"/>
      <c r="P532" s="85" t="s">
        <v>30</v>
      </c>
      <c r="Q532" s="95">
        <v>41306</v>
      </c>
      <c r="R532" s="85"/>
      <c r="S532" s="85" t="s">
        <v>158</v>
      </c>
      <c r="T532" s="57" t="s">
        <v>159</v>
      </c>
      <c r="U532" s="59">
        <v>3144420317</v>
      </c>
      <c r="V532" s="379" t="s">
        <v>160</v>
      </c>
      <c r="W532" s="85"/>
      <c r="X532" s="4"/>
    </row>
    <row r="533" spans="1:24" ht="75">
      <c r="A533" s="85"/>
      <c r="B533" s="67" t="s">
        <v>177</v>
      </c>
      <c r="C533" s="85">
        <v>1</v>
      </c>
      <c r="D533" s="85" t="s">
        <v>26</v>
      </c>
      <c r="E533" s="85">
        <v>3</v>
      </c>
      <c r="F533" s="85" t="s">
        <v>196</v>
      </c>
      <c r="G533" s="85" t="s">
        <v>164</v>
      </c>
      <c r="H533" s="519" t="s">
        <v>133</v>
      </c>
      <c r="I533" s="520"/>
      <c r="J533" s="378">
        <v>10200000</v>
      </c>
      <c r="K533" s="378">
        <v>10200000</v>
      </c>
      <c r="L533" s="85"/>
      <c r="M533" s="85" t="s">
        <v>29</v>
      </c>
      <c r="N533" s="85"/>
      <c r="O533" s="85"/>
      <c r="P533" s="85" t="s">
        <v>29</v>
      </c>
      <c r="Q533" s="95">
        <v>41306</v>
      </c>
      <c r="R533" s="85"/>
      <c r="S533" s="85" t="s">
        <v>158</v>
      </c>
      <c r="T533" s="57" t="s">
        <v>159</v>
      </c>
      <c r="U533" s="59">
        <v>3144420317</v>
      </c>
      <c r="V533" s="379" t="s">
        <v>160</v>
      </c>
      <c r="W533" s="85"/>
      <c r="X533" s="4"/>
    </row>
    <row r="534" spans="1:24" ht="153" customHeight="1">
      <c r="A534" s="85"/>
      <c r="B534" s="67" t="s">
        <v>304</v>
      </c>
      <c r="C534" s="85">
        <v>1</v>
      </c>
      <c r="D534" s="85" t="s">
        <v>26</v>
      </c>
      <c r="E534" s="85">
        <v>3</v>
      </c>
      <c r="F534" s="85" t="s">
        <v>197</v>
      </c>
      <c r="G534" s="85" t="s">
        <v>165</v>
      </c>
      <c r="H534" s="519" t="s">
        <v>133</v>
      </c>
      <c r="I534" s="520"/>
      <c r="J534" s="378">
        <v>24000000</v>
      </c>
      <c r="K534" s="378">
        <v>24000000</v>
      </c>
      <c r="L534" s="85"/>
      <c r="M534" s="85" t="s">
        <v>29</v>
      </c>
      <c r="N534" s="85"/>
      <c r="O534" s="85"/>
      <c r="P534" s="85" t="s">
        <v>29</v>
      </c>
      <c r="Q534" s="95">
        <v>41306</v>
      </c>
      <c r="R534" s="85"/>
      <c r="S534" s="85" t="s">
        <v>158</v>
      </c>
      <c r="T534" s="57" t="s">
        <v>159</v>
      </c>
      <c r="U534" s="59">
        <v>3144420317</v>
      </c>
      <c r="V534" s="379" t="s">
        <v>160</v>
      </c>
      <c r="W534" s="85"/>
      <c r="X534" s="4"/>
    </row>
    <row r="535" spans="1:24" ht="75">
      <c r="A535" s="85"/>
      <c r="B535" s="67" t="s">
        <v>178</v>
      </c>
      <c r="C535" s="85">
        <v>1</v>
      </c>
      <c r="D535" s="85" t="s">
        <v>26</v>
      </c>
      <c r="E535" s="85">
        <v>5</v>
      </c>
      <c r="F535" s="85" t="s">
        <v>198</v>
      </c>
      <c r="G535" s="85" t="s">
        <v>165</v>
      </c>
      <c r="H535" s="519" t="s">
        <v>133</v>
      </c>
      <c r="I535" s="520"/>
      <c r="J535" s="378">
        <v>50000000</v>
      </c>
      <c r="K535" s="378">
        <v>50000000</v>
      </c>
      <c r="L535" s="85"/>
      <c r="M535" s="85" t="s">
        <v>29</v>
      </c>
      <c r="N535" s="85"/>
      <c r="O535" s="85"/>
      <c r="P535" s="85" t="s">
        <v>29</v>
      </c>
      <c r="Q535" s="95">
        <v>41306</v>
      </c>
      <c r="R535" s="85"/>
      <c r="S535" s="85" t="s">
        <v>158</v>
      </c>
      <c r="T535" s="57" t="s">
        <v>159</v>
      </c>
      <c r="U535" s="59">
        <v>3144420317</v>
      </c>
      <c r="V535" s="379" t="s">
        <v>160</v>
      </c>
      <c r="W535" s="85"/>
      <c r="X535" s="4"/>
    </row>
    <row r="536" spans="1:24" ht="30">
      <c r="A536" s="85"/>
      <c r="B536" s="67" t="s">
        <v>179</v>
      </c>
      <c r="C536" s="85">
        <v>2</v>
      </c>
      <c r="D536" s="85" t="s">
        <v>26</v>
      </c>
      <c r="E536" s="85">
        <v>4</v>
      </c>
      <c r="F536" s="85"/>
      <c r="G536" s="85" t="s">
        <v>164</v>
      </c>
      <c r="H536" s="519" t="s">
        <v>133</v>
      </c>
      <c r="I536" s="520"/>
      <c r="J536" s="378">
        <v>15800000</v>
      </c>
      <c r="K536" s="378">
        <v>15800000</v>
      </c>
      <c r="L536" s="85"/>
      <c r="M536" s="85" t="s">
        <v>29</v>
      </c>
      <c r="N536" s="85"/>
      <c r="O536" s="85"/>
      <c r="P536" s="85"/>
      <c r="Q536" s="95">
        <v>41306</v>
      </c>
      <c r="R536" s="85"/>
      <c r="S536" s="85" t="s">
        <v>158</v>
      </c>
      <c r="T536" s="57" t="s">
        <v>159</v>
      </c>
      <c r="U536" s="59">
        <v>3144420317</v>
      </c>
      <c r="V536" s="379" t="s">
        <v>160</v>
      </c>
      <c r="W536" s="85"/>
      <c r="X536" s="4"/>
    </row>
    <row r="537" spans="1:24" ht="45">
      <c r="A537" s="85"/>
      <c r="B537" s="67" t="s">
        <v>180</v>
      </c>
      <c r="C537" s="85">
        <v>1</v>
      </c>
      <c r="D537" s="85" t="s">
        <v>26</v>
      </c>
      <c r="E537" s="85">
        <v>5</v>
      </c>
      <c r="F537" s="85">
        <v>9</v>
      </c>
      <c r="G537" s="85" t="s">
        <v>164</v>
      </c>
      <c r="H537" s="519" t="s">
        <v>133</v>
      </c>
      <c r="I537" s="520"/>
      <c r="J537" s="378">
        <v>15800000</v>
      </c>
      <c r="K537" s="378">
        <v>15800000</v>
      </c>
      <c r="L537" s="85"/>
      <c r="M537" s="85" t="s">
        <v>29</v>
      </c>
      <c r="N537" s="85"/>
      <c r="O537" s="85"/>
      <c r="P537" s="85" t="s">
        <v>29</v>
      </c>
      <c r="Q537" s="95">
        <v>41306</v>
      </c>
      <c r="R537" s="388">
        <v>41368</v>
      </c>
      <c r="S537" s="85" t="s">
        <v>158</v>
      </c>
      <c r="T537" s="57" t="s">
        <v>159</v>
      </c>
      <c r="U537" s="59">
        <v>314420317</v>
      </c>
      <c r="V537" s="221" t="s">
        <v>160</v>
      </c>
      <c r="W537" s="221"/>
      <c r="X537" s="4"/>
    </row>
    <row r="538" spans="1:24" ht="60">
      <c r="A538" s="85"/>
      <c r="B538" s="67" t="s">
        <v>181</v>
      </c>
      <c r="C538" s="85">
        <v>1</v>
      </c>
      <c r="D538" s="85" t="s">
        <v>26</v>
      </c>
      <c r="E538" s="85">
        <v>5</v>
      </c>
      <c r="F538" s="85" t="s">
        <v>199</v>
      </c>
      <c r="G538" s="85" t="s">
        <v>164</v>
      </c>
      <c r="H538" s="519" t="s">
        <v>133</v>
      </c>
      <c r="I538" s="520"/>
      <c r="J538" s="378">
        <v>15800000</v>
      </c>
      <c r="K538" s="378">
        <v>15800000</v>
      </c>
      <c r="L538" s="85"/>
      <c r="M538" s="85" t="s">
        <v>29</v>
      </c>
      <c r="N538" s="85"/>
      <c r="O538" s="85"/>
      <c r="P538" s="85" t="s">
        <v>29</v>
      </c>
      <c r="Q538" s="95">
        <v>41306</v>
      </c>
      <c r="R538" s="388">
        <v>41368</v>
      </c>
      <c r="S538" s="85" t="s">
        <v>158</v>
      </c>
      <c r="T538" s="57" t="s">
        <v>159</v>
      </c>
      <c r="U538" s="59"/>
      <c r="V538" s="221" t="s">
        <v>160</v>
      </c>
      <c r="W538" s="221"/>
      <c r="X538" s="4"/>
    </row>
    <row r="539" spans="1:24" ht="30">
      <c r="A539" s="85"/>
      <c r="B539" s="85" t="s">
        <v>182</v>
      </c>
      <c r="C539" s="85">
        <v>1</v>
      </c>
      <c r="D539" s="85" t="s">
        <v>26</v>
      </c>
      <c r="E539" s="85">
        <v>3</v>
      </c>
      <c r="F539" s="85" t="s">
        <v>197</v>
      </c>
      <c r="G539" s="85" t="s">
        <v>165</v>
      </c>
      <c r="H539" s="519" t="s">
        <v>133</v>
      </c>
      <c r="I539" s="520"/>
      <c r="J539" s="378">
        <v>18400000</v>
      </c>
      <c r="K539" s="389">
        <v>18400000</v>
      </c>
      <c r="L539" s="85"/>
      <c r="M539" s="85" t="s">
        <v>29</v>
      </c>
      <c r="N539" s="85"/>
      <c r="O539" s="85"/>
      <c r="P539" s="85" t="s">
        <v>29</v>
      </c>
      <c r="Q539" s="95">
        <v>41306</v>
      </c>
      <c r="R539" s="85"/>
      <c r="S539" s="85" t="s">
        <v>158</v>
      </c>
      <c r="T539" s="57" t="s">
        <v>159</v>
      </c>
      <c r="U539" s="59">
        <v>3144420317</v>
      </c>
      <c r="V539" s="379" t="s">
        <v>160</v>
      </c>
      <c r="W539" s="85"/>
      <c r="X539" s="4"/>
    </row>
    <row r="540" spans="1:24" ht="144" customHeight="1">
      <c r="A540" s="85"/>
      <c r="B540" s="67" t="s">
        <v>183</v>
      </c>
      <c r="C540" s="85">
        <v>1</v>
      </c>
      <c r="D540" s="85" t="s">
        <v>26</v>
      </c>
      <c r="E540" s="85">
        <v>11</v>
      </c>
      <c r="F540" s="85" t="s">
        <v>200</v>
      </c>
      <c r="G540" s="67" t="s">
        <v>866</v>
      </c>
      <c r="H540" s="519" t="s">
        <v>133</v>
      </c>
      <c r="I540" s="520"/>
      <c r="J540" s="378">
        <v>70000000</v>
      </c>
      <c r="K540" s="378">
        <v>70000000</v>
      </c>
      <c r="L540" s="85"/>
      <c r="M540" s="85" t="s">
        <v>29</v>
      </c>
      <c r="N540" s="85"/>
      <c r="O540" s="85"/>
      <c r="P540" s="85" t="s">
        <v>29</v>
      </c>
      <c r="Q540" s="95">
        <v>41306</v>
      </c>
      <c r="R540" s="95">
        <v>41584</v>
      </c>
      <c r="S540" s="85" t="s">
        <v>158</v>
      </c>
      <c r="T540" s="57" t="s">
        <v>159</v>
      </c>
      <c r="U540" s="59">
        <v>3144420317</v>
      </c>
      <c r="V540" s="379" t="s">
        <v>160</v>
      </c>
      <c r="W540" s="85"/>
      <c r="X540" s="4"/>
    </row>
    <row r="541" spans="1:24" ht="45">
      <c r="A541" s="85"/>
      <c r="B541" s="67" t="s">
        <v>184</v>
      </c>
      <c r="C541" s="85">
        <v>1</v>
      </c>
      <c r="D541" s="85" t="s">
        <v>26</v>
      </c>
      <c r="E541" s="85">
        <v>12</v>
      </c>
      <c r="F541" s="85" t="s">
        <v>200</v>
      </c>
      <c r="G541" s="85" t="s">
        <v>164</v>
      </c>
      <c r="H541" s="519" t="s">
        <v>133</v>
      </c>
      <c r="I541" s="520"/>
      <c r="J541" s="378">
        <v>15800000</v>
      </c>
      <c r="K541" s="378">
        <v>15800000</v>
      </c>
      <c r="L541" s="85"/>
      <c r="M541" s="85" t="s">
        <v>29</v>
      </c>
      <c r="N541" s="85"/>
      <c r="O541" s="85"/>
      <c r="P541" s="85" t="s">
        <v>29</v>
      </c>
      <c r="Q541" s="95">
        <v>41306</v>
      </c>
      <c r="R541" s="85"/>
      <c r="S541" s="85" t="s">
        <v>158</v>
      </c>
      <c r="T541" s="57" t="s">
        <v>159</v>
      </c>
      <c r="U541" s="59">
        <v>3144420317</v>
      </c>
      <c r="V541" s="379" t="s">
        <v>160</v>
      </c>
      <c r="W541" s="85"/>
      <c r="X541" s="4"/>
    </row>
    <row r="542" spans="1:24" ht="45">
      <c r="A542" s="85"/>
      <c r="B542" s="67" t="s">
        <v>185</v>
      </c>
      <c r="C542" s="85">
        <v>1</v>
      </c>
      <c r="D542" s="85" t="s">
        <v>26</v>
      </c>
      <c r="E542" s="85">
        <v>5</v>
      </c>
      <c r="F542" s="85" t="s">
        <v>197</v>
      </c>
      <c r="G542" s="85" t="s">
        <v>165</v>
      </c>
      <c r="H542" s="519" t="s">
        <v>133</v>
      </c>
      <c r="I542" s="520"/>
      <c r="J542" s="378">
        <v>44200000</v>
      </c>
      <c r="K542" s="378">
        <v>44200000</v>
      </c>
      <c r="L542" s="85"/>
      <c r="M542" s="85" t="s">
        <v>29</v>
      </c>
      <c r="N542" s="85"/>
      <c r="O542" s="85"/>
      <c r="P542" s="85" t="s">
        <v>29</v>
      </c>
      <c r="Q542" s="95">
        <v>41306</v>
      </c>
      <c r="R542" s="85"/>
      <c r="S542" s="85" t="s">
        <v>158</v>
      </c>
      <c r="T542" s="57" t="s">
        <v>159</v>
      </c>
      <c r="U542" s="59">
        <v>3144420317</v>
      </c>
      <c r="V542" s="379" t="s">
        <v>160</v>
      </c>
      <c r="W542" s="85"/>
      <c r="X542" s="4"/>
    </row>
    <row r="543" spans="1:24" ht="60">
      <c r="A543" s="85"/>
      <c r="B543" s="67" t="s">
        <v>186</v>
      </c>
      <c r="C543" s="85">
        <v>1</v>
      </c>
      <c r="D543" s="85" t="s">
        <v>201</v>
      </c>
      <c r="E543" s="85">
        <v>6</v>
      </c>
      <c r="F543" s="85" t="s">
        <v>124</v>
      </c>
      <c r="G543" s="85" t="s">
        <v>165</v>
      </c>
      <c r="H543" s="519" t="s">
        <v>133</v>
      </c>
      <c r="I543" s="520"/>
      <c r="J543" s="378">
        <v>50000000</v>
      </c>
      <c r="K543" s="378">
        <v>50000000</v>
      </c>
      <c r="L543" s="85"/>
      <c r="M543" s="85" t="s">
        <v>29</v>
      </c>
      <c r="N543" s="85"/>
      <c r="O543" s="85"/>
      <c r="P543" s="85" t="s">
        <v>29</v>
      </c>
      <c r="Q543" s="95">
        <v>41306</v>
      </c>
      <c r="R543" s="85"/>
      <c r="S543" s="85" t="s">
        <v>158</v>
      </c>
      <c r="T543" s="57" t="s">
        <v>159</v>
      </c>
      <c r="U543" s="59">
        <v>3144420317</v>
      </c>
      <c r="V543" s="379" t="s">
        <v>160</v>
      </c>
      <c r="W543" s="85"/>
      <c r="X543" s="4"/>
    </row>
    <row r="544" spans="1:24" ht="45">
      <c r="A544" s="85"/>
      <c r="B544" s="67" t="s">
        <v>187</v>
      </c>
      <c r="C544" s="85">
        <v>1</v>
      </c>
      <c r="D544" s="85" t="s">
        <v>26</v>
      </c>
      <c r="E544" s="85">
        <v>6</v>
      </c>
      <c r="F544" s="85" t="s">
        <v>124</v>
      </c>
      <c r="G544" s="85" t="s">
        <v>165</v>
      </c>
      <c r="H544" s="519" t="s">
        <v>133</v>
      </c>
      <c r="I544" s="520"/>
      <c r="J544" s="378">
        <v>30000000</v>
      </c>
      <c r="K544" s="378">
        <v>30000000</v>
      </c>
      <c r="L544" s="85"/>
      <c r="M544" s="85" t="s">
        <v>29</v>
      </c>
      <c r="N544" s="85"/>
      <c r="O544" s="85"/>
      <c r="P544" s="85" t="s">
        <v>29</v>
      </c>
      <c r="Q544" s="95">
        <v>41306</v>
      </c>
      <c r="R544" s="85"/>
      <c r="S544" s="85" t="s">
        <v>158</v>
      </c>
      <c r="T544" s="57" t="s">
        <v>159</v>
      </c>
      <c r="U544" s="59">
        <v>3144420317</v>
      </c>
      <c r="V544" s="379" t="s">
        <v>160</v>
      </c>
      <c r="W544" s="85"/>
      <c r="X544" s="4"/>
    </row>
    <row r="545" spans="1:24" ht="30">
      <c r="A545" s="85"/>
      <c r="B545" s="85" t="s">
        <v>188</v>
      </c>
      <c r="C545" s="85">
        <v>1</v>
      </c>
      <c r="D545" s="85" t="s">
        <v>368</v>
      </c>
      <c r="E545" s="85">
        <v>6</v>
      </c>
      <c r="F545" s="85">
        <v>5</v>
      </c>
      <c r="G545" s="85" t="s">
        <v>165</v>
      </c>
      <c r="H545" s="519" t="s">
        <v>133</v>
      </c>
      <c r="I545" s="520"/>
      <c r="J545" s="378">
        <v>15000000</v>
      </c>
      <c r="K545" s="378">
        <v>15000000</v>
      </c>
      <c r="L545" s="85"/>
      <c r="M545" s="85" t="s">
        <v>29</v>
      </c>
      <c r="N545" s="85"/>
      <c r="O545" s="85"/>
      <c r="P545" s="85" t="s">
        <v>29</v>
      </c>
      <c r="Q545" s="95">
        <v>41306</v>
      </c>
      <c r="R545" s="85"/>
      <c r="S545" s="85" t="s">
        <v>158</v>
      </c>
      <c r="T545" s="57" t="s">
        <v>159</v>
      </c>
      <c r="U545" s="59">
        <v>3144420317</v>
      </c>
      <c r="V545" s="379" t="s">
        <v>160</v>
      </c>
      <c r="W545" s="85"/>
      <c r="X545" s="4"/>
    </row>
    <row r="546" spans="1:24" ht="30">
      <c r="A546" s="85"/>
      <c r="B546" s="85" t="s">
        <v>189</v>
      </c>
      <c r="C546" s="85">
        <v>1</v>
      </c>
      <c r="D546" s="85" t="s">
        <v>26</v>
      </c>
      <c r="E546" s="85">
        <v>6</v>
      </c>
      <c r="F546" s="85" t="s">
        <v>124</v>
      </c>
      <c r="G546" s="85" t="s">
        <v>165</v>
      </c>
      <c r="H546" s="519" t="s">
        <v>133</v>
      </c>
      <c r="I546" s="520"/>
      <c r="J546" s="378">
        <v>50000000</v>
      </c>
      <c r="K546" s="378">
        <v>5000000</v>
      </c>
      <c r="L546" s="85"/>
      <c r="M546" s="85" t="s">
        <v>29</v>
      </c>
      <c r="N546" s="85"/>
      <c r="O546" s="85"/>
      <c r="P546" s="85" t="s">
        <v>29</v>
      </c>
      <c r="Q546" s="95">
        <v>41306</v>
      </c>
      <c r="R546" s="85"/>
      <c r="S546" s="85" t="s">
        <v>158</v>
      </c>
      <c r="T546" s="57" t="s">
        <v>159</v>
      </c>
      <c r="U546" s="59">
        <v>3144420317</v>
      </c>
      <c r="V546" s="379" t="s">
        <v>160</v>
      </c>
      <c r="W546" s="129"/>
      <c r="X546" s="4"/>
    </row>
    <row r="547" spans="1:24" ht="60">
      <c r="A547" s="85"/>
      <c r="B547" s="67" t="s">
        <v>190</v>
      </c>
      <c r="C547" s="85">
        <v>1</v>
      </c>
      <c r="D547" s="85" t="s">
        <v>26</v>
      </c>
      <c r="E547" s="85">
        <v>4</v>
      </c>
      <c r="F547" s="85" t="s">
        <v>124</v>
      </c>
      <c r="G547" s="85" t="s">
        <v>164</v>
      </c>
      <c r="H547" s="519" t="s">
        <v>133</v>
      </c>
      <c r="I547" s="520"/>
      <c r="J547" s="378">
        <v>15000000</v>
      </c>
      <c r="K547" s="378">
        <v>15000000</v>
      </c>
      <c r="L547" s="85"/>
      <c r="M547" s="85" t="s">
        <v>29</v>
      </c>
      <c r="N547" s="85"/>
      <c r="O547" s="85"/>
      <c r="P547" s="85" t="s">
        <v>29</v>
      </c>
      <c r="Q547" s="95">
        <v>41306</v>
      </c>
      <c r="R547" s="85"/>
      <c r="S547" s="85" t="s">
        <v>158</v>
      </c>
      <c r="T547" s="57" t="s">
        <v>159</v>
      </c>
      <c r="U547" s="59">
        <v>3144420317</v>
      </c>
      <c r="V547" s="379" t="s">
        <v>160</v>
      </c>
      <c r="W547" s="129"/>
      <c r="X547" s="4"/>
    </row>
    <row r="548" spans="1:24" ht="105">
      <c r="A548" s="85"/>
      <c r="B548" s="67" t="s">
        <v>222</v>
      </c>
      <c r="C548" s="85">
        <v>1</v>
      </c>
      <c r="D548" s="85" t="s">
        <v>26</v>
      </c>
      <c r="E548" s="85">
        <v>4</v>
      </c>
      <c r="F548" s="85" t="s">
        <v>124</v>
      </c>
      <c r="G548" s="85" t="s">
        <v>165</v>
      </c>
      <c r="H548" s="519" t="s">
        <v>133</v>
      </c>
      <c r="I548" s="520"/>
      <c r="J548" s="378">
        <v>164903600</v>
      </c>
      <c r="K548" s="378">
        <v>164903600</v>
      </c>
      <c r="L548" s="85"/>
      <c r="M548" s="85" t="s">
        <v>29</v>
      </c>
      <c r="N548" s="85"/>
      <c r="O548" s="85"/>
      <c r="P548" s="85" t="s">
        <v>29</v>
      </c>
      <c r="Q548" s="95">
        <v>41306</v>
      </c>
      <c r="R548" s="95">
        <v>41611</v>
      </c>
      <c r="S548" s="85" t="s">
        <v>158</v>
      </c>
      <c r="T548" s="57" t="s">
        <v>159</v>
      </c>
      <c r="U548" s="59">
        <v>3144420317</v>
      </c>
      <c r="V548" s="226" t="s">
        <v>160</v>
      </c>
      <c r="W548" s="85"/>
      <c r="X548" s="4"/>
    </row>
    <row r="549" spans="1:24" ht="165">
      <c r="A549" s="85"/>
      <c r="B549" s="57" t="s">
        <v>223</v>
      </c>
      <c r="C549" s="85">
        <v>1</v>
      </c>
      <c r="D549" s="85" t="s">
        <v>26</v>
      </c>
      <c r="E549" s="85">
        <v>4</v>
      </c>
      <c r="F549" s="85" t="s">
        <v>163</v>
      </c>
      <c r="G549" s="67" t="s">
        <v>224</v>
      </c>
      <c r="H549" s="519">
        <v>8</v>
      </c>
      <c r="I549" s="520"/>
      <c r="J549" s="378">
        <v>14000000</v>
      </c>
      <c r="K549" s="378">
        <v>14000000</v>
      </c>
      <c r="L549" s="85"/>
      <c r="M549" s="85" t="s">
        <v>29</v>
      </c>
      <c r="N549" s="85"/>
      <c r="O549" s="85"/>
      <c r="P549" s="85" t="s">
        <v>29</v>
      </c>
      <c r="Q549" s="85"/>
      <c r="R549" s="95">
        <v>41611</v>
      </c>
      <c r="S549" s="85" t="s">
        <v>158</v>
      </c>
      <c r="T549" s="67" t="s">
        <v>159</v>
      </c>
      <c r="U549" s="85">
        <v>3144420317</v>
      </c>
      <c r="V549" s="67" t="s">
        <v>160</v>
      </c>
      <c r="W549" s="85"/>
      <c r="X549" s="4"/>
    </row>
    <row r="550" spans="1:24" ht="148.5" customHeight="1">
      <c r="A550" s="387"/>
      <c r="B550" s="234" t="s">
        <v>267</v>
      </c>
      <c r="C550" s="96">
        <v>1</v>
      </c>
      <c r="D550" s="96" t="s">
        <v>69</v>
      </c>
      <c r="E550" s="96">
        <v>10</v>
      </c>
      <c r="F550" s="96" t="s">
        <v>773</v>
      </c>
      <c r="G550" s="96" t="s">
        <v>39</v>
      </c>
      <c r="H550" s="562" t="s">
        <v>133</v>
      </c>
      <c r="I550" s="563"/>
      <c r="J550" s="390">
        <v>4458517</v>
      </c>
      <c r="K550" s="391">
        <v>4458517</v>
      </c>
      <c r="L550" s="96"/>
      <c r="M550" s="96" t="s">
        <v>30</v>
      </c>
      <c r="N550" s="96"/>
      <c r="O550" s="96"/>
      <c r="P550" s="96" t="s">
        <v>30</v>
      </c>
      <c r="Q550" s="392">
        <v>41337</v>
      </c>
      <c r="R550" s="392">
        <v>41563</v>
      </c>
      <c r="S550" s="96" t="s">
        <v>158</v>
      </c>
      <c r="T550" s="96" t="s">
        <v>159</v>
      </c>
      <c r="U550" s="96">
        <v>3144420317</v>
      </c>
      <c r="V550" s="221" t="s">
        <v>160</v>
      </c>
      <c r="W550" s="387"/>
      <c r="X550" s="4"/>
    </row>
    <row r="551" spans="1:24" ht="188.25" customHeight="1">
      <c r="A551" s="85"/>
      <c r="B551" s="67" t="s">
        <v>336</v>
      </c>
      <c r="C551" s="85">
        <v>1</v>
      </c>
      <c r="D551" s="85" t="s">
        <v>69</v>
      </c>
      <c r="E551" s="85">
        <v>4</v>
      </c>
      <c r="F551" s="85" t="s">
        <v>335</v>
      </c>
      <c r="G551" s="85" t="s">
        <v>76</v>
      </c>
      <c r="H551" s="519" t="s">
        <v>133</v>
      </c>
      <c r="I551" s="520"/>
      <c r="J551" s="378" t="s">
        <v>303</v>
      </c>
      <c r="K551" s="378" t="s">
        <v>303</v>
      </c>
      <c r="L551" s="85"/>
      <c r="M551" s="85" t="s">
        <v>29</v>
      </c>
      <c r="N551" s="85"/>
      <c r="O551" s="85"/>
      <c r="P551" s="85" t="s">
        <v>29</v>
      </c>
      <c r="Q551" s="95">
        <v>41337</v>
      </c>
      <c r="R551" s="95"/>
      <c r="S551" s="85" t="s">
        <v>158</v>
      </c>
      <c r="T551" s="67" t="s">
        <v>159</v>
      </c>
      <c r="U551" s="85">
        <v>3144420317</v>
      </c>
      <c r="V551" s="221" t="s">
        <v>160</v>
      </c>
      <c r="W551" s="67"/>
      <c r="X551" s="4"/>
    </row>
    <row r="552" spans="1:24" ht="88.5" customHeight="1">
      <c r="A552" s="85"/>
      <c r="B552" s="67" t="s">
        <v>269</v>
      </c>
      <c r="C552" s="85">
        <v>1</v>
      </c>
      <c r="D552" s="85" t="s">
        <v>192</v>
      </c>
      <c r="E552" s="85">
        <v>4</v>
      </c>
      <c r="F552" s="85" t="s">
        <v>268</v>
      </c>
      <c r="G552" s="85" t="s">
        <v>76</v>
      </c>
      <c r="H552" s="519" t="s">
        <v>133</v>
      </c>
      <c r="I552" s="520"/>
      <c r="J552" s="378">
        <v>36000000</v>
      </c>
      <c r="K552" s="378">
        <v>3600000</v>
      </c>
      <c r="L552" s="85"/>
      <c r="M552" s="85" t="s">
        <v>30</v>
      </c>
      <c r="N552" s="85"/>
      <c r="O552" s="85"/>
      <c r="P552" s="85" t="s">
        <v>30</v>
      </c>
      <c r="Q552" s="95">
        <v>41337</v>
      </c>
      <c r="R552" s="95"/>
      <c r="S552" s="85" t="s">
        <v>203</v>
      </c>
      <c r="T552" s="67" t="s">
        <v>270</v>
      </c>
      <c r="U552" s="85">
        <v>314420317</v>
      </c>
      <c r="V552" s="221" t="s">
        <v>160</v>
      </c>
      <c r="W552" s="221"/>
      <c r="X552" s="4"/>
    </row>
    <row r="553" spans="1:24" ht="60">
      <c r="A553" s="85"/>
      <c r="B553" s="67" t="s">
        <v>271</v>
      </c>
      <c r="C553" s="85">
        <v>1</v>
      </c>
      <c r="D553" s="85" t="s">
        <v>26</v>
      </c>
      <c r="E553" s="85">
        <v>4</v>
      </c>
      <c r="F553" s="85" t="s">
        <v>272</v>
      </c>
      <c r="G553" s="85" t="s">
        <v>165</v>
      </c>
      <c r="H553" s="519" t="s">
        <v>133</v>
      </c>
      <c r="I553" s="520"/>
      <c r="J553" s="378">
        <v>3000000</v>
      </c>
      <c r="K553" s="378">
        <v>3000000</v>
      </c>
      <c r="L553" s="85"/>
      <c r="M553" s="85" t="s">
        <v>30</v>
      </c>
      <c r="N553" s="85"/>
      <c r="O553" s="85"/>
      <c r="P553" s="85" t="s">
        <v>30</v>
      </c>
      <c r="Q553" s="95">
        <v>41337</v>
      </c>
      <c r="R553" s="85"/>
      <c r="S553" s="85" t="s">
        <v>203</v>
      </c>
      <c r="T553" s="67" t="s">
        <v>273</v>
      </c>
      <c r="U553" s="85">
        <v>3144420317</v>
      </c>
      <c r="V553" s="221" t="s">
        <v>160</v>
      </c>
      <c r="W553" s="67"/>
      <c r="X553" s="4"/>
    </row>
    <row r="554" spans="1:24" ht="90">
      <c r="A554" s="85"/>
      <c r="B554" s="67" t="s">
        <v>274</v>
      </c>
      <c r="C554" s="85">
        <v>1</v>
      </c>
      <c r="D554" s="85" t="s">
        <v>192</v>
      </c>
      <c r="E554" s="85">
        <v>4</v>
      </c>
      <c r="F554" s="85" t="s">
        <v>67</v>
      </c>
      <c r="G554" s="85" t="s">
        <v>165</v>
      </c>
      <c r="H554" s="519" t="s">
        <v>133</v>
      </c>
      <c r="I554" s="520"/>
      <c r="J554" s="393" t="s">
        <v>275</v>
      </c>
      <c r="K554" s="393" t="s">
        <v>275</v>
      </c>
      <c r="L554" s="85"/>
      <c r="M554" s="85" t="s">
        <v>30</v>
      </c>
      <c r="N554" s="85"/>
      <c r="O554" s="85"/>
      <c r="P554" s="85" t="s">
        <v>30</v>
      </c>
      <c r="Q554" s="95">
        <v>41337</v>
      </c>
      <c r="R554" s="85"/>
      <c r="S554" s="85" t="s">
        <v>203</v>
      </c>
      <c r="T554" s="67" t="s">
        <v>159</v>
      </c>
      <c r="U554" s="85">
        <v>3144420317</v>
      </c>
      <c r="V554" s="221" t="s">
        <v>160</v>
      </c>
      <c r="W554" s="67"/>
      <c r="X554" s="4"/>
    </row>
    <row r="555" spans="1:24" ht="75">
      <c r="A555" s="85"/>
      <c r="B555" s="67" t="s">
        <v>276</v>
      </c>
      <c r="C555" s="85">
        <v>1</v>
      </c>
      <c r="D555" s="85" t="s">
        <v>192</v>
      </c>
      <c r="E555" s="85">
        <v>5</v>
      </c>
      <c r="F555" s="85" t="s">
        <v>277</v>
      </c>
      <c r="G555" s="394" t="s">
        <v>278</v>
      </c>
      <c r="H555" s="519" t="s">
        <v>133</v>
      </c>
      <c r="I555" s="520"/>
      <c r="J555" s="378">
        <v>200000000</v>
      </c>
      <c r="K555" s="378">
        <v>200000000</v>
      </c>
      <c r="L555" s="85"/>
      <c r="M555" s="85" t="s">
        <v>29</v>
      </c>
      <c r="N555" s="85"/>
      <c r="O555" s="85"/>
      <c r="P555" s="85" t="s">
        <v>29</v>
      </c>
      <c r="Q555" s="95">
        <v>41337</v>
      </c>
      <c r="R555" s="85"/>
      <c r="S555" s="85" t="s">
        <v>203</v>
      </c>
      <c r="T555" s="67" t="s">
        <v>159</v>
      </c>
      <c r="U555" s="85">
        <v>3144420317</v>
      </c>
      <c r="V555" s="221" t="s">
        <v>160</v>
      </c>
      <c r="W555" s="67"/>
      <c r="X555" s="4"/>
    </row>
    <row r="556" spans="1:24" ht="105">
      <c r="A556" s="85"/>
      <c r="B556" s="67" t="s">
        <v>279</v>
      </c>
      <c r="C556" s="85">
        <v>1</v>
      </c>
      <c r="D556" s="85" t="s">
        <v>69</v>
      </c>
      <c r="E556" s="85">
        <v>5</v>
      </c>
      <c r="F556" s="85" t="s">
        <v>272</v>
      </c>
      <c r="G556" s="85" t="s">
        <v>165</v>
      </c>
      <c r="H556" s="519" t="s">
        <v>133</v>
      </c>
      <c r="I556" s="520"/>
      <c r="J556" s="378">
        <v>22500000</v>
      </c>
      <c r="K556" s="378">
        <v>22500000</v>
      </c>
      <c r="L556" s="85"/>
      <c r="M556" s="85" t="s">
        <v>30</v>
      </c>
      <c r="N556" s="85"/>
      <c r="O556" s="85"/>
      <c r="P556" s="85" t="s">
        <v>30</v>
      </c>
      <c r="Q556" s="95">
        <v>41337</v>
      </c>
      <c r="R556" s="85"/>
      <c r="S556" s="85" t="s">
        <v>280</v>
      </c>
      <c r="T556" s="67" t="s">
        <v>270</v>
      </c>
      <c r="U556" s="85"/>
      <c r="V556" s="221" t="s">
        <v>160</v>
      </c>
      <c r="W556" s="67"/>
      <c r="X556" s="4"/>
    </row>
    <row r="557" spans="1:24" ht="164.25" customHeight="1">
      <c r="A557" s="85"/>
      <c r="B557" s="67" t="s">
        <v>477</v>
      </c>
      <c r="C557" s="85" t="s">
        <v>26</v>
      </c>
      <c r="D557" s="85" t="s">
        <v>69</v>
      </c>
      <c r="E557" s="85">
        <v>6</v>
      </c>
      <c r="F557" s="67" t="s">
        <v>418</v>
      </c>
      <c r="G557" s="85" t="s">
        <v>39</v>
      </c>
      <c r="H557" s="519" t="s">
        <v>133</v>
      </c>
      <c r="I557" s="520"/>
      <c r="J557" s="395">
        <v>15150000</v>
      </c>
      <c r="K557" s="395">
        <f>J557</f>
        <v>15150000</v>
      </c>
      <c r="L557" s="85"/>
      <c r="M557" s="85" t="s">
        <v>29</v>
      </c>
      <c r="N557" s="85"/>
      <c r="O557" s="85"/>
      <c r="P557" s="85"/>
      <c r="Q557" s="85"/>
      <c r="R557" s="85" t="s">
        <v>478</v>
      </c>
      <c r="S557" s="85" t="s">
        <v>158</v>
      </c>
      <c r="T557" s="57" t="s">
        <v>159</v>
      </c>
      <c r="U557" s="85">
        <v>3144420317</v>
      </c>
      <c r="V557" s="221" t="s">
        <v>160</v>
      </c>
      <c r="W557" s="221"/>
      <c r="X557" s="4"/>
    </row>
    <row r="558" spans="1:24" ht="150.75" customHeight="1">
      <c r="A558" s="85"/>
      <c r="B558" s="67" t="s">
        <v>300</v>
      </c>
      <c r="C558" s="85">
        <v>1</v>
      </c>
      <c r="D558" s="85" t="s">
        <v>26</v>
      </c>
      <c r="E558" s="85">
        <v>7</v>
      </c>
      <c r="F558" s="85" t="s">
        <v>301</v>
      </c>
      <c r="G558" s="85" t="s">
        <v>39</v>
      </c>
      <c r="H558" s="519" t="s">
        <v>133</v>
      </c>
      <c r="I558" s="520"/>
      <c r="J558" s="378">
        <v>7500000</v>
      </c>
      <c r="K558" s="378">
        <v>7500000</v>
      </c>
      <c r="L558" s="85"/>
      <c r="M558" s="85" t="s">
        <v>30</v>
      </c>
      <c r="N558" s="85"/>
      <c r="O558" s="85"/>
      <c r="P558" s="85" t="s">
        <v>30</v>
      </c>
      <c r="Q558" s="95">
        <v>41376</v>
      </c>
      <c r="R558" s="95">
        <v>41466</v>
      </c>
      <c r="S558" s="85" t="s">
        <v>158</v>
      </c>
      <c r="T558" s="67" t="s">
        <v>159</v>
      </c>
      <c r="U558" s="85"/>
      <c r="V558" s="221" t="s">
        <v>160</v>
      </c>
      <c r="W558" s="221"/>
      <c r="X558" s="4"/>
    </row>
    <row r="559" spans="1:24" ht="136.5" customHeight="1">
      <c r="A559" s="85"/>
      <c r="B559" s="57" t="s">
        <v>305</v>
      </c>
      <c r="C559" s="85">
        <v>1</v>
      </c>
      <c r="D559" s="85" t="s">
        <v>26</v>
      </c>
      <c r="E559" s="85">
        <v>4</v>
      </c>
      <c r="F559" s="85">
        <v>4</v>
      </c>
      <c r="G559" s="85" t="s">
        <v>39</v>
      </c>
      <c r="H559" s="519" t="s">
        <v>133</v>
      </c>
      <c r="I559" s="520"/>
      <c r="J559" s="378">
        <v>20200000</v>
      </c>
      <c r="K559" s="378">
        <v>20200000</v>
      </c>
      <c r="L559" s="85"/>
      <c r="M559" s="85" t="s">
        <v>30</v>
      </c>
      <c r="N559" s="85"/>
      <c r="O559" s="85"/>
      <c r="P559" s="85" t="s">
        <v>30</v>
      </c>
      <c r="Q559" s="95">
        <v>41337</v>
      </c>
      <c r="R559" s="396" t="s">
        <v>306</v>
      </c>
      <c r="S559" s="260" t="s">
        <v>158</v>
      </c>
      <c r="T559" s="387" t="s">
        <v>159</v>
      </c>
      <c r="U559" s="387">
        <v>3144420317</v>
      </c>
      <c r="V559" s="221" t="s">
        <v>160</v>
      </c>
      <c r="W559" s="387"/>
      <c r="X559" s="4"/>
    </row>
    <row r="560" spans="1:24" ht="114" customHeight="1">
      <c r="A560" s="387"/>
      <c r="B560" s="121" t="s">
        <v>339</v>
      </c>
      <c r="C560" s="85" t="s">
        <v>26</v>
      </c>
      <c r="D560" s="85" t="s">
        <v>69</v>
      </c>
      <c r="E560" s="85">
        <v>7</v>
      </c>
      <c r="F560" s="85" t="s">
        <v>340</v>
      </c>
      <c r="G560" s="85" t="s">
        <v>473</v>
      </c>
      <c r="H560" s="519" t="s">
        <v>133</v>
      </c>
      <c r="I560" s="520"/>
      <c r="J560" s="395">
        <v>12056000</v>
      </c>
      <c r="K560" s="395">
        <f>J560</f>
        <v>12056000</v>
      </c>
      <c r="L560" s="85"/>
      <c r="M560" s="85" t="s">
        <v>29</v>
      </c>
      <c r="N560" s="85"/>
      <c r="O560" s="85"/>
      <c r="P560" s="85"/>
      <c r="Q560" s="95">
        <v>41381</v>
      </c>
      <c r="R560" s="396">
        <v>41449</v>
      </c>
      <c r="S560" s="260" t="s">
        <v>158</v>
      </c>
      <c r="T560" s="234" t="s">
        <v>270</v>
      </c>
      <c r="U560" s="260">
        <v>3144420317</v>
      </c>
      <c r="V560" s="221" t="s">
        <v>160</v>
      </c>
      <c r="W560" s="387"/>
      <c r="X560" s="4"/>
    </row>
    <row r="561" spans="1:24" ht="136.5" customHeight="1">
      <c r="A561" s="387"/>
      <c r="B561" s="67" t="s">
        <v>341</v>
      </c>
      <c r="C561" s="85">
        <v>1</v>
      </c>
      <c r="D561" s="85" t="s">
        <v>26</v>
      </c>
      <c r="E561" s="85">
        <v>6</v>
      </c>
      <c r="F561" s="85" t="s">
        <v>298</v>
      </c>
      <c r="G561" s="85" t="s">
        <v>299</v>
      </c>
      <c r="H561" s="519" t="s">
        <v>133</v>
      </c>
      <c r="I561" s="520"/>
      <c r="J561" s="378">
        <v>260894745</v>
      </c>
      <c r="K561" s="378">
        <v>260894745</v>
      </c>
      <c r="L561" s="85"/>
      <c r="M561" s="85" t="s">
        <v>29</v>
      </c>
      <c r="N561" s="85"/>
      <c r="O561" s="85"/>
      <c r="P561" s="85" t="s">
        <v>29</v>
      </c>
      <c r="Q561" s="95">
        <v>41306</v>
      </c>
      <c r="R561" s="95">
        <v>41404</v>
      </c>
      <c r="S561" s="85" t="s">
        <v>203</v>
      </c>
      <c r="T561" s="67" t="s">
        <v>270</v>
      </c>
      <c r="U561" s="387">
        <v>3144420317</v>
      </c>
      <c r="V561" s="221" t="s">
        <v>160</v>
      </c>
      <c r="W561" s="67"/>
      <c r="X561" s="4"/>
    </row>
    <row r="562" spans="1:24" ht="136.5" customHeight="1">
      <c r="A562" s="85"/>
      <c r="B562" s="67" t="s">
        <v>342</v>
      </c>
      <c r="C562" s="85">
        <v>1</v>
      </c>
      <c r="D562" s="85" t="s">
        <v>26</v>
      </c>
      <c r="E562" s="85">
        <v>5</v>
      </c>
      <c r="F562" s="85" t="s">
        <v>343</v>
      </c>
      <c r="G562" s="85" t="s">
        <v>39</v>
      </c>
      <c r="H562" s="519" t="s">
        <v>133</v>
      </c>
      <c r="I562" s="520"/>
      <c r="J562" s="395">
        <v>13680000</v>
      </c>
      <c r="K562" s="395">
        <v>13680000</v>
      </c>
      <c r="L562" s="85"/>
      <c r="M562" s="85" t="s">
        <v>29</v>
      </c>
      <c r="N562" s="85"/>
      <c r="O562" s="85"/>
      <c r="P562" s="85" t="s">
        <v>29</v>
      </c>
      <c r="Q562" s="85"/>
      <c r="R562" s="95">
        <v>41404</v>
      </c>
      <c r="S562" s="85" t="s">
        <v>203</v>
      </c>
      <c r="T562" s="67" t="s">
        <v>270</v>
      </c>
      <c r="U562" s="387">
        <v>3144420317</v>
      </c>
      <c r="V562" s="221" t="s">
        <v>160</v>
      </c>
      <c r="W562" s="85"/>
      <c r="X562" s="4"/>
    </row>
    <row r="563" spans="1:24" ht="121.5" customHeight="1">
      <c r="A563" s="85"/>
      <c r="B563" s="121" t="s">
        <v>345</v>
      </c>
      <c r="C563" s="85">
        <v>1</v>
      </c>
      <c r="D563" s="85" t="s">
        <v>26</v>
      </c>
      <c r="E563" s="85">
        <v>6</v>
      </c>
      <c r="F563" s="85" t="s">
        <v>167</v>
      </c>
      <c r="G563" s="397" t="s">
        <v>346</v>
      </c>
      <c r="H563" s="519" t="s">
        <v>133</v>
      </c>
      <c r="I563" s="520"/>
      <c r="J563" s="378">
        <v>44587408</v>
      </c>
      <c r="K563" s="378">
        <v>44587408</v>
      </c>
      <c r="L563" s="85"/>
      <c r="M563" s="85" t="s">
        <v>30</v>
      </c>
      <c r="N563" s="85"/>
      <c r="O563" s="85"/>
      <c r="P563" s="85" t="s">
        <v>30</v>
      </c>
      <c r="Q563" s="95"/>
      <c r="R563" s="396" t="s">
        <v>347</v>
      </c>
      <c r="S563" s="260" t="s">
        <v>158</v>
      </c>
      <c r="T563" s="260" t="s">
        <v>159</v>
      </c>
      <c r="U563" s="260">
        <v>3144420317</v>
      </c>
      <c r="V563" s="221" t="s">
        <v>160</v>
      </c>
      <c r="W563" s="387"/>
      <c r="X563" s="4"/>
    </row>
    <row r="564" spans="1:24" ht="73.5" customHeight="1">
      <c r="A564" s="85"/>
      <c r="B564" s="67" t="s">
        <v>348</v>
      </c>
      <c r="C564" s="85">
        <v>1</v>
      </c>
      <c r="D564" s="85" t="s">
        <v>26</v>
      </c>
      <c r="E564" s="85">
        <v>6</v>
      </c>
      <c r="F564" s="85" t="s">
        <v>349</v>
      </c>
      <c r="G564" s="59" t="s">
        <v>164</v>
      </c>
      <c r="H564" s="519" t="s">
        <v>133</v>
      </c>
      <c r="I564" s="520"/>
      <c r="J564" s="395">
        <v>16000000</v>
      </c>
      <c r="K564" s="395">
        <v>16000000</v>
      </c>
      <c r="L564" s="85"/>
      <c r="M564" s="85" t="s">
        <v>30</v>
      </c>
      <c r="N564" s="85"/>
      <c r="O564" s="85"/>
      <c r="P564" s="85" t="s">
        <v>30</v>
      </c>
      <c r="Q564" s="85"/>
      <c r="R564" s="396" t="s">
        <v>350</v>
      </c>
      <c r="S564" s="260" t="s">
        <v>158</v>
      </c>
      <c r="T564" s="260" t="s">
        <v>159</v>
      </c>
      <c r="U564" s="260">
        <v>3144420317</v>
      </c>
      <c r="V564" s="221" t="s">
        <v>160</v>
      </c>
      <c r="W564" s="85"/>
      <c r="X564" s="4"/>
    </row>
    <row r="565" spans="1:24" ht="55.5" customHeight="1">
      <c r="A565" s="85"/>
      <c r="B565" s="67" t="s">
        <v>351</v>
      </c>
      <c r="C565" s="85">
        <v>1</v>
      </c>
      <c r="D565" s="85" t="s">
        <v>26</v>
      </c>
      <c r="E565" s="85">
        <v>6</v>
      </c>
      <c r="F565" s="85" t="s">
        <v>352</v>
      </c>
      <c r="G565" s="59" t="s">
        <v>164</v>
      </c>
      <c r="H565" s="519" t="s">
        <v>133</v>
      </c>
      <c r="I565" s="520"/>
      <c r="J565" s="395">
        <v>16000000</v>
      </c>
      <c r="K565" s="395">
        <v>16000000</v>
      </c>
      <c r="L565" s="85"/>
      <c r="M565" s="85" t="s">
        <v>30</v>
      </c>
      <c r="N565" s="85"/>
      <c r="O565" s="85"/>
      <c r="P565" s="85" t="s">
        <v>30</v>
      </c>
      <c r="Q565" s="85"/>
      <c r="R565" s="396" t="s">
        <v>353</v>
      </c>
      <c r="S565" s="260" t="s">
        <v>158</v>
      </c>
      <c r="T565" s="260" t="s">
        <v>159</v>
      </c>
      <c r="U565" s="260">
        <v>3144420317</v>
      </c>
      <c r="V565" s="221" t="s">
        <v>160</v>
      </c>
      <c r="W565" s="85"/>
      <c r="X565" s="4"/>
    </row>
    <row r="566" spans="1:24" ht="155.25" customHeight="1">
      <c r="A566" s="85"/>
      <c r="B566" s="67" t="s">
        <v>589</v>
      </c>
      <c r="C566" s="85">
        <v>1</v>
      </c>
      <c r="D566" s="85" t="s">
        <v>69</v>
      </c>
      <c r="E566" s="85">
        <v>8</v>
      </c>
      <c r="F566" s="85" t="s">
        <v>67</v>
      </c>
      <c r="G566" s="85" t="s">
        <v>165</v>
      </c>
      <c r="H566" s="519" t="s">
        <v>133</v>
      </c>
      <c r="I566" s="520"/>
      <c r="J566" s="378">
        <v>26500000</v>
      </c>
      <c r="K566" s="398">
        <v>26500000</v>
      </c>
      <c r="L566" s="85"/>
      <c r="M566" s="85" t="s">
        <v>30</v>
      </c>
      <c r="N566" s="85"/>
      <c r="O566" s="85"/>
      <c r="P566" s="85" t="s">
        <v>30</v>
      </c>
      <c r="Q566" s="384" t="s">
        <v>347</v>
      </c>
      <c r="R566" s="95" t="s">
        <v>586</v>
      </c>
      <c r="S566" s="260" t="s">
        <v>158</v>
      </c>
      <c r="T566" s="260" t="s">
        <v>159</v>
      </c>
      <c r="U566" s="260">
        <v>3144420317</v>
      </c>
      <c r="V566" s="221" t="s">
        <v>160</v>
      </c>
      <c r="W566" s="85"/>
      <c r="X566" s="4"/>
    </row>
    <row r="567" spans="1:24" ht="99.75" customHeight="1">
      <c r="A567" s="85"/>
      <c r="B567" s="57" t="s">
        <v>365</v>
      </c>
      <c r="C567" s="59">
        <v>1</v>
      </c>
      <c r="D567" s="59" t="s">
        <v>26</v>
      </c>
      <c r="E567" s="59">
        <v>6</v>
      </c>
      <c r="F567" s="59" t="s">
        <v>349</v>
      </c>
      <c r="G567" s="59" t="s">
        <v>164</v>
      </c>
      <c r="H567" s="519" t="s">
        <v>133</v>
      </c>
      <c r="I567" s="520"/>
      <c r="J567" s="399">
        <v>16500000</v>
      </c>
      <c r="K567" s="399">
        <v>16500000</v>
      </c>
      <c r="L567" s="59"/>
      <c r="M567" s="59" t="s">
        <v>30</v>
      </c>
      <c r="N567" s="59"/>
      <c r="O567" s="59"/>
      <c r="P567" s="59" t="s">
        <v>30</v>
      </c>
      <c r="Q567" s="59"/>
      <c r="R567" s="400">
        <v>41422</v>
      </c>
      <c r="S567" s="312" t="s">
        <v>203</v>
      </c>
      <c r="T567" s="312" t="s">
        <v>366</v>
      </c>
      <c r="U567" s="312">
        <v>3144420317</v>
      </c>
      <c r="V567" s="226" t="s">
        <v>160</v>
      </c>
      <c r="W567" s="85"/>
      <c r="X567" s="4"/>
    </row>
    <row r="568" spans="1:24" ht="144" customHeight="1">
      <c r="A568" s="85"/>
      <c r="B568" s="24" t="s">
        <v>588</v>
      </c>
      <c r="C568" s="381">
        <v>1</v>
      </c>
      <c r="D568" s="381" t="s">
        <v>69</v>
      </c>
      <c r="E568" s="381">
        <v>8</v>
      </c>
      <c r="F568" s="381">
        <v>5</v>
      </c>
      <c r="G568" s="381" t="s">
        <v>39</v>
      </c>
      <c r="H568" s="519" t="s">
        <v>133</v>
      </c>
      <c r="I568" s="520"/>
      <c r="J568" s="378">
        <v>26180000</v>
      </c>
      <c r="K568" s="378">
        <v>26180000</v>
      </c>
      <c r="L568" s="85"/>
      <c r="M568" s="85" t="s">
        <v>30</v>
      </c>
      <c r="N568" s="85"/>
      <c r="O568" s="85"/>
      <c r="P568" s="85" t="s">
        <v>30</v>
      </c>
      <c r="Q568" s="384">
        <v>41337</v>
      </c>
      <c r="R568" s="235" t="s">
        <v>586</v>
      </c>
      <c r="S568" s="312" t="s">
        <v>203</v>
      </c>
      <c r="T568" s="312" t="s">
        <v>366</v>
      </c>
      <c r="U568" s="312">
        <v>3144420317</v>
      </c>
      <c r="V568" s="226" t="s">
        <v>160</v>
      </c>
      <c r="W568" s="85"/>
      <c r="X568" s="4"/>
    </row>
    <row r="569" spans="1:24" ht="94.5" customHeight="1">
      <c r="A569" s="85"/>
      <c r="B569" s="67" t="s">
        <v>643</v>
      </c>
      <c r="C569" s="85" t="s">
        <v>26</v>
      </c>
      <c r="D569" s="85" t="s">
        <v>69</v>
      </c>
      <c r="E569" s="85">
        <v>9</v>
      </c>
      <c r="F569" s="85" t="s">
        <v>167</v>
      </c>
      <c r="G569" s="85" t="s">
        <v>39</v>
      </c>
      <c r="H569" s="519" t="s">
        <v>133</v>
      </c>
      <c r="I569" s="520"/>
      <c r="J569" s="378">
        <v>16500000</v>
      </c>
      <c r="K569" s="395">
        <f>J569</f>
        <v>16500000</v>
      </c>
      <c r="L569" s="85"/>
      <c r="M569" s="117" t="s">
        <v>30</v>
      </c>
      <c r="N569" s="85"/>
      <c r="O569" s="85"/>
      <c r="P569" s="85" t="s">
        <v>30</v>
      </c>
      <c r="Q569" s="85" t="s">
        <v>458</v>
      </c>
      <c r="R569" s="95">
        <v>41513</v>
      </c>
      <c r="S569" s="312" t="s">
        <v>203</v>
      </c>
      <c r="T569" s="312" t="s">
        <v>366</v>
      </c>
      <c r="U569" s="312">
        <v>3144420317</v>
      </c>
      <c r="V569" s="226" t="s">
        <v>160</v>
      </c>
      <c r="W569" s="85"/>
      <c r="X569" s="4"/>
    </row>
    <row r="570" spans="1:24" ht="60" customHeight="1">
      <c r="A570" s="85"/>
      <c r="B570" s="67" t="s">
        <v>469</v>
      </c>
      <c r="C570" s="85" t="s">
        <v>26</v>
      </c>
      <c r="D570" s="85" t="s">
        <v>69</v>
      </c>
      <c r="E570" s="85">
        <v>7</v>
      </c>
      <c r="F570" s="85" t="s">
        <v>124</v>
      </c>
      <c r="G570" s="85" t="s">
        <v>39</v>
      </c>
      <c r="H570" s="519" t="s">
        <v>133</v>
      </c>
      <c r="I570" s="520"/>
      <c r="J570" s="395">
        <v>26600000</v>
      </c>
      <c r="K570" s="378">
        <v>26600000</v>
      </c>
      <c r="L570" s="85"/>
      <c r="M570" s="85" t="s">
        <v>30</v>
      </c>
      <c r="N570" s="85"/>
      <c r="O570" s="85"/>
      <c r="P570" s="85"/>
      <c r="Q570" s="95" t="s">
        <v>458</v>
      </c>
      <c r="R570" s="85"/>
      <c r="S570" s="312" t="s">
        <v>203</v>
      </c>
      <c r="T570" s="312" t="s">
        <v>366</v>
      </c>
      <c r="U570" s="312">
        <v>3144420317</v>
      </c>
      <c r="V570" s="226" t="s">
        <v>160</v>
      </c>
      <c r="W570" s="85"/>
      <c r="X570" s="4"/>
    </row>
    <row r="571" spans="1:24" ht="66.75" customHeight="1">
      <c r="A571" s="85"/>
      <c r="B571" s="67" t="s">
        <v>470</v>
      </c>
      <c r="C571" s="85" t="s">
        <v>26</v>
      </c>
      <c r="D571" s="85" t="s">
        <v>471</v>
      </c>
      <c r="E571" s="85">
        <v>7</v>
      </c>
      <c r="F571" s="85" t="s">
        <v>472</v>
      </c>
      <c r="G571" s="85" t="s">
        <v>473</v>
      </c>
      <c r="H571" s="519" t="s">
        <v>133</v>
      </c>
      <c r="I571" s="520"/>
      <c r="J571" s="395">
        <v>16600000</v>
      </c>
      <c r="K571" s="378">
        <v>16600000</v>
      </c>
      <c r="L571" s="85"/>
      <c r="M571" s="85" t="s">
        <v>30</v>
      </c>
      <c r="N571" s="85"/>
      <c r="O571" s="85"/>
      <c r="P571" s="85"/>
      <c r="Q571" s="95" t="s">
        <v>458</v>
      </c>
      <c r="R571" s="85"/>
      <c r="S571" s="312" t="s">
        <v>203</v>
      </c>
      <c r="T571" s="312" t="s">
        <v>366</v>
      </c>
      <c r="U571" s="312">
        <v>3144420317</v>
      </c>
      <c r="V571" s="226" t="s">
        <v>160</v>
      </c>
      <c r="W571" s="85"/>
      <c r="X571" s="4"/>
    </row>
    <row r="572" spans="1:24" ht="217.5" customHeight="1">
      <c r="A572" s="85"/>
      <c r="B572" s="67" t="s">
        <v>515</v>
      </c>
      <c r="C572" s="85" t="s">
        <v>26</v>
      </c>
      <c r="D572" s="85" t="s">
        <v>373</v>
      </c>
      <c r="E572" s="85">
        <v>7</v>
      </c>
      <c r="F572" s="85" t="s">
        <v>268</v>
      </c>
      <c r="G572" s="85" t="s">
        <v>473</v>
      </c>
      <c r="H572" s="519" t="s">
        <v>344</v>
      </c>
      <c r="I572" s="520"/>
      <c r="J572" s="134">
        <v>9000000</v>
      </c>
      <c r="K572" s="134">
        <v>9000000</v>
      </c>
      <c r="L572" s="85"/>
      <c r="M572" s="85" t="s">
        <v>30</v>
      </c>
      <c r="N572" s="85"/>
      <c r="O572" s="85"/>
      <c r="P572" s="85"/>
      <c r="Q572" s="85" t="s">
        <v>458</v>
      </c>
      <c r="R572" s="95">
        <v>41459</v>
      </c>
      <c r="S572" s="312" t="s">
        <v>203</v>
      </c>
      <c r="T572" s="312" t="s">
        <v>366</v>
      </c>
      <c r="U572" s="312">
        <v>3144420317</v>
      </c>
      <c r="V572" s="226" t="s">
        <v>160</v>
      </c>
      <c r="W572" s="85"/>
      <c r="X572" s="4"/>
    </row>
    <row r="573" spans="1:24" ht="98.25" customHeight="1">
      <c r="A573" s="85"/>
      <c r="B573" s="67" t="s">
        <v>474</v>
      </c>
      <c r="C573" s="85" t="s">
        <v>26</v>
      </c>
      <c r="D573" s="85" t="s">
        <v>475</v>
      </c>
      <c r="E573" s="85">
        <v>8</v>
      </c>
      <c r="F573" s="85" t="s">
        <v>476</v>
      </c>
      <c r="G573" s="85" t="s">
        <v>165</v>
      </c>
      <c r="H573" s="519" t="s">
        <v>344</v>
      </c>
      <c r="I573" s="520"/>
      <c r="J573" s="134">
        <v>75000000</v>
      </c>
      <c r="K573" s="134">
        <v>75000000</v>
      </c>
      <c r="L573" s="85"/>
      <c r="M573" s="85" t="s">
        <v>30</v>
      </c>
      <c r="N573" s="85"/>
      <c r="O573" s="85"/>
      <c r="P573" s="85"/>
      <c r="Q573" s="85" t="s">
        <v>458</v>
      </c>
      <c r="R573" s="85"/>
      <c r="S573" s="312" t="s">
        <v>203</v>
      </c>
      <c r="T573" s="312" t="s">
        <v>366</v>
      </c>
      <c r="U573" s="312">
        <v>3144420317</v>
      </c>
      <c r="V573" s="226" t="s">
        <v>160</v>
      </c>
      <c r="W573" s="85"/>
      <c r="X573" s="4"/>
    </row>
    <row r="574" spans="1:24" ht="125.25" customHeight="1">
      <c r="A574" s="85"/>
      <c r="B574" s="57" t="s">
        <v>436</v>
      </c>
      <c r="C574" s="59">
        <v>1</v>
      </c>
      <c r="D574" s="59" t="s">
        <v>437</v>
      </c>
      <c r="E574" s="401" t="s">
        <v>396</v>
      </c>
      <c r="F574" s="59" t="s">
        <v>438</v>
      </c>
      <c r="G574" s="59" t="s">
        <v>39</v>
      </c>
      <c r="H574" s="519" t="s">
        <v>344</v>
      </c>
      <c r="I574" s="520"/>
      <c r="J574" s="399">
        <v>11400000</v>
      </c>
      <c r="K574" s="399">
        <v>11400000</v>
      </c>
      <c r="L574" s="59"/>
      <c r="M574" s="59" t="s">
        <v>30</v>
      </c>
      <c r="N574" s="59"/>
      <c r="O574" s="59"/>
      <c r="P574" s="59" t="s">
        <v>30</v>
      </c>
      <c r="Q574" s="72">
        <v>41446</v>
      </c>
      <c r="R574" s="400"/>
      <c r="S574" s="312" t="s">
        <v>203</v>
      </c>
      <c r="T574" s="312" t="s">
        <v>366</v>
      </c>
      <c r="U574" s="312">
        <v>3144420317</v>
      </c>
      <c r="V574" s="226" t="s">
        <v>160</v>
      </c>
      <c r="W574" s="85"/>
      <c r="X574" s="4"/>
    </row>
    <row r="575" spans="1:24" ht="189" customHeight="1">
      <c r="A575" s="85"/>
      <c r="B575" s="121" t="s">
        <v>440</v>
      </c>
      <c r="C575" s="85">
        <v>1</v>
      </c>
      <c r="D575" s="85" t="s">
        <v>26</v>
      </c>
      <c r="E575" s="402" t="s">
        <v>441</v>
      </c>
      <c r="F575" s="85" t="s">
        <v>442</v>
      </c>
      <c r="G575" s="59" t="s">
        <v>39</v>
      </c>
      <c r="H575" s="519" t="s">
        <v>344</v>
      </c>
      <c r="I575" s="520"/>
      <c r="J575" s="378">
        <v>19720000</v>
      </c>
      <c r="K575" s="378">
        <v>19720000</v>
      </c>
      <c r="L575" s="85"/>
      <c r="M575" s="85" t="s">
        <v>30</v>
      </c>
      <c r="N575" s="85"/>
      <c r="O575" s="85"/>
      <c r="P575" s="85" t="s">
        <v>30</v>
      </c>
      <c r="Q575" s="95" t="s">
        <v>443</v>
      </c>
      <c r="R575" s="403"/>
      <c r="S575" s="260" t="s">
        <v>158</v>
      </c>
      <c r="T575" s="260" t="s">
        <v>159</v>
      </c>
      <c r="U575" s="260">
        <v>3144420317</v>
      </c>
      <c r="V575" s="221" t="s">
        <v>160</v>
      </c>
      <c r="W575" s="85"/>
      <c r="X575" s="4"/>
    </row>
    <row r="576" spans="1:24" ht="121.5" customHeight="1">
      <c r="A576" s="85"/>
      <c r="B576" s="121" t="s">
        <v>444</v>
      </c>
      <c r="C576" s="85">
        <v>2</v>
      </c>
      <c r="D576" s="85" t="s">
        <v>26</v>
      </c>
      <c r="E576" s="402" t="s">
        <v>441</v>
      </c>
      <c r="F576" s="85" t="s">
        <v>268</v>
      </c>
      <c r="G576" s="59" t="s">
        <v>39</v>
      </c>
      <c r="H576" s="519" t="s">
        <v>344</v>
      </c>
      <c r="I576" s="520"/>
      <c r="J576" s="378">
        <f>+(5050000*6)*2</f>
        <v>60600000</v>
      </c>
      <c r="K576" s="378">
        <v>60600000</v>
      </c>
      <c r="L576" s="85"/>
      <c r="M576" s="85" t="s">
        <v>30</v>
      </c>
      <c r="N576" s="85"/>
      <c r="O576" s="85"/>
      <c r="P576" s="85" t="s">
        <v>30</v>
      </c>
      <c r="Q576" s="95" t="s">
        <v>443</v>
      </c>
      <c r="R576" s="400"/>
      <c r="S576" s="312" t="s">
        <v>203</v>
      </c>
      <c r="T576" s="260" t="s">
        <v>159</v>
      </c>
      <c r="U576" s="312">
        <v>3144420317</v>
      </c>
      <c r="V576" s="226" t="s">
        <v>160</v>
      </c>
      <c r="W576" s="85"/>
      <c r="X576" s="4"/>
    </row>
    <row r="577" spans="1:24" ht="135.75" customHeight="1">
      <c r="A577" s="85"/>
      <c r="B577" s="121" t="s">
        <v>445</v>
      </c>
      <c r="C577" s="85">
        <v>1</v>
      </c>
      <c r="D577" s="85" t="s">
        <v>26</v>
      </c>
      <c r="E577" s="402" t="s">
        <v>441</v>
      </c>
      <c r="F577" s="85" t="s">
        <v>268</v>
      </c>
      <c r="G577" s="59" t="s">
        <v>39</v>
      </c>
      <c r="H577" s="519" t="s">
        <v>344</v>
      </c>
      <c r="I577" s="520"/>
      <c r="J577" s="378">
        <f>+(5050000*6)</f>
        <v>30300000</v>
      </c>
      <c r="K577" s="378">
        <v>30300000</v>
      </c>
      <c r="L577" s="85"/>
      <c r="M577" s="85" t="s">
        <v>30</v>
      </c>
      <c r="N577" s="85"/>
      <c r="O577" s="85"/>
      <c r="P577" s="85" t="s">
        <v>30</v>
      </c>
      <c r="Q577" s="95" t="s">
        <v>443</v>
      </c>
      <c r="R577" s="400"/>
      <c r="S577" s="312" t="s">
        <v>203</v>
      </c>
      <c r="T577" s="312" t="s">
        <v>366</v>
      </c>
      <c r="U577" s="312">
        <v>3144420317</v>
      </c>
      <c r="V577" s="226" t="s">
        <v>160</v>
      </c>
      <c r="W577" s="85"/>
      <c r="X577" s="4"/>
    </row>
    <row r="578" spans="1:24" ht="124.5" customHeight="1">
      <c r="A578" s="85"/>
      <c r="B578" s="121" t="s">
        <v>446</v>
      </c>
      <c r="C578" s="85">
        <v>1</v>
      </c>
      <c r="D578" s="85" t="s">
        <v>26</v>
      </c>
      <c r="E578" s="402" t="s">
        <v>441</v>
      </c>
      <c r="F578" s="85" t="s">
        <v>418</v>
      </c>
      <c r="G578" s="59" t="s">
        <v>39</v>
      </c>
      <c r="H578" s="519" t="s">
        <v>344</v>
      </c>
      <c r="I578" s="520"/>
      <c r="J578" s="134">
        <v>16500000</v>
      </c>
      <c r="K578" s="134">
        <v>16500000</v>
      </c>
      <c r="L578" s="85"/>
      <c r="M578" s="85" t="s">
        <v>30</v>
      </c>
      <c r="N578" s="85"/>
      <c r="O578" s="85"/>
      <c r="P578" s="85" t="s">
        <v>30</v>
      </c>
      <c r="Q578" s="95" t="s">
        <v>443</v>
      </c>
      <c r="R578" s="400"/>
      <c r="S578" s="312" t="s">
        <v>203</v>
      </c>
      <c r="T578" s="312" t="s">
        <v>366</v>
      </c>
      <c r="U578" s="312">
        <v>3144420317</v>
      </c>
      <c r="V578" s="226" t="s">
        <v>160</v>
      </c>
      <c r="W578" s="85"/>
      <c r="X578" s="4"/>
    </row>
    <row r="579" spans="1:24" ht="126" customHeight="1">
      <c r="A579" s="85"/>
      <c r="B579" s="121" t="s">
        <v>447</v>
      </c>
      <c r="C579" s="85">
        <v>1</v>
      </c>
      <c r="D579" s="85" t="s">
        <v>448</v>
      </c>
      <c r="E579" s="402" t="s">
        <v>441</v>
      </c>
      <c r="F579" s="85" t="s">
        <v>442</v>
      </c>
      <c r="G579" s="59" t="s">
        <v>39</v>
      </c>
      <c r="H579" s="519" t="s">
        <v>344</v>
      </c>
      <c r="I579" s="520"/>
      <c r="J579" s="134">
        <v>71919998</v>
      </c>
      <c r="K579" s="134">
        <v>71919998</v>
      </c>
      <c r="L579" s="85"/>
      <c r="M579" s="85" t="s">
        <v>30</v>
      </c>
      <c r="N579" s="85"/>
      <c r="O579" s="85"/>
      <c r="P579" s="85" t="s">
        <v>30</v>
      </c>
      <c r="Q579" s="95" t="s">
        <v>443</v>
      </c>
      <c r="R579" s="400"/>
      <c r="S579" s="312" t="s">
        <v>203</v>
      </c>
      <c r="T579" s="312" t="s">
        <v>366</v>
      </c>
      <c r="U579" s="312">
        <v>3144420317</v>
      </c>
      <c r="V579" s="226" t="s">
        <v>160</v>
      </c>
      <c r="W579" s="85"/>
      <c r="X579" s="4"/>
    </row>
    <row r="580" spans="1:24" ht="108" customHeight="1">
      <c r="A580" s="85"/>
      <c r="B580" s="404" t="s">
        <v>516</v>
      </c>
      <c r="C580" s="381">
        <v>1</v>
      </c>
      <c r="D580" s="381" t="s">
        <v>373</v>
      </c>
      <c r="E580" s="381">
        <v>7</v>
      </c>
      <c r="F580" s="405" t="s">
        <v>80</v>
      </c>
      <c r="G580" s="59" t="s">
        <v>39</v>
      </c>
      <c r="H580" s="519" t="s">
        <v>344</v>
      </c>
      <c r="I580" s="520"/>
      <c r="J580" s="406">
        <v>30000000</v>
      </c>
      <c r="K580" s="406">
        <v>30000000</v>
      </c>
      <c r="L580" s="381"/>
      <c r="M580" s="85" t="s">
        <v>30</v>
      </c>
      <c r="N580" s="59"/>
      <c r="O580" s="59"/>
      <c r="P580" s="85" t="s">
        <v>30</v>
      </c>
      <c r="Q580" s="72">
        <v>41458</v>
      </c>
      <c r="R580" s="400"/>
      <c r="S580" s="312"/>
      <c r="T580" s="312"/>
      <c r="U580" s="312"/>
      <c r="V580" s="226"/>
      <c r="W580" s="85"/>
      <c r="X580" s="4"/>
    </row>
    <row r="581" spans="1:24" ht="132.75" customHeight="1">
      <c r="A581" s="85"/>
      <c r="B581" s="274" t="s">
        <v>678</v>
      </c>
      <c r="C581" s="381">
        <v>1</v>
      </c>
      <c r="D581" s="381" t="s">
        <v>373</v>
      </c>
      <c r="E581" s="381">
        <v>9</v>
      </c>
      <c r="F581" s="274" t="s">
        <v>677</v>
      </c>
      <c r="G581" s="59" t="s">
        <v>39</v>
      </c>
      <c r="H581" s="519" t="s">
        <v>344</v>
      </c>
      <c r="I581" s="520"/>
      <c r="J581" s="406">
        <v>16833333</v>
      </c>
      <c r="K581" s="406">
        <v>16833333</v>
      </c>
      <c r="L581" s="381"/>
      <c r="M581" s="85" t="s">
        <v>30</v>
      </c>
      <c r="N581" s="59"/>
      <c r="O581" s="59"/>
      <c r="P581" s="85" t="s">
        <v>30</v>
      </c>
      <c r="Q581" s="72">
        <v>41458</v>
      </c>
      <c r="R581" s="400">
        <v>41534</v>
      </c>
      <c r="S581" s="260" t="s">
        <v>158</v>
      </c>
      <c r="T581" s="260" t="s">
        <v>159</v>
      </c>
      <c r="U581" s="260">
        <v>3144420317</v>
      </c>
      <c r="V581" s="221" t="s">
        <v>160</v>
      </c>
      <c r="W581" s="85"/>
      <c r="X581" s="4"/>
    </row>
    <row r="582" spans="1:24" ht="105" customHeight="1">
      <c r="A582" s="85"/>
      <c r="B582" s="404" t="s">
        <v>517</v>
      </c>
      <c r="C582" s="381">
        <v>1</v>
      </c>
      <c r="D582" s="381" t="s">
        <v>373</v>
      </c>
      <c r="E582" s="381">
        <v>7</v>
      </c>
      <c r="F582" s="381" t="s">
        <v>301</v>
      </c>
      <c r="G582" s="59" t="s">
        <v>39</v>
      </c>
      <c r="H582" s="519" t="s">
        <v>344</v>
      </c>
      <c r="I582" s="520"/>
      <c r="J582" s="406">
        <v>25000000</v>
      </c>
      <c r="K582" s="406">
        <v>25000000</v>
      </c>
      <c r="L582" s="381"/>
      <c r="M582" s="85" t="s">
        <v>30</v>
      </c>
      <c r="N582" s="59"/>
      <c r="O582" s="59"/>
      <c r="P582" s="85" t="s">
        <v>30</v>
      </c>
      <c r="Q582" s="72">
        <v>41458</v>
      </c>
      <c r="R582" s="400"/>
      <c r="S582" s="260" t="s">
        <v>158</v>
      </c>
      <c r="T582" s="260" t="s">
        <v>159</v>
      </c>
      <c r="U582" s="260">
        <v>3144420317</v>
      </c>
      <c r="V582" s="221" t="s">
        <v>160</v>
      </c>
      <c r="W582" s="85"/>
      <c r="X582" s="4"/>
    </row>
    <row r="583" spans="1:24" ht="132.75" customHeight="1">
      <c r="A583" s="85"/>
      <c r="B583" s="274" t="s">
        <v>651</v>
      </c>
      <c r="C583" s="381">
        <v>1</v>
      </c>
      <c r="D583" s="381" t="s">
        <v>373</v>
      </c>
      <c r="E583" s="381">
        <v>9</v>
      </c>
      <c r="F583" s="381" t="s">
        <v>335</v>
      </c>
      <c r="G583" s="59" t="s">
        <v>39</v>
      </c>
      <c r="H583" s="519" t="s">
        <v>344</v>
      </c>
      <c r="I583" s="520"/>
      <c r="J583" s="406">
        <v>32000000</v>
      </c>
      <c r="K583" s="406">
        <v>32000000</v>
      </c>
      <c r="L583" s="381"/>
      <c r="M583" s="85" t="s">
        <v>30</v>
      </c>
      <c r="N583" s="59"/>
      <c r="O583" s="59"/>
      <c r="P583" s="85" t="s">
        <v>30</v>
      </c>
      <c r="Q583" s="72">
        <v>41458</v>
      </c>
      <c r="R583" s="400">
        <v>41515</v>
      </c>
      <c r="S583" s="260" t="s">
        <v>158</v>
      </c>
      <c r="T583" s="260" t="s">
        <v>159</v>
      </c>
      <c r="U583" s="260">
        <v>3144420317</v>
      </c>
      <c r="V583" s="221" t="s">
        <v>160</v>
      </c>
      <c r="W583" s="85"/>
      <c r="X583" s="4"/>
    </row>
    <row r="584" spans="1:24" ht="108" customHeight="1">
      <c r="A584" s="85"/>
      <c r="B584" s="404" t="s">
        <v>541</v>
      </c>
      <c r="C584" s="381">
        <v>1</v>
      </c>
      <c r="D584" s="381" t="s">
        <v>69</v>
      </c>
      <c r="E584" s="381">
        <v>7</v>
      </c>
      <c r="F584" s="405" t="s">
        <v>249</v>
      </c>
      <c r="G584" s="407" t="s">
        <v>39</v>
      </c>
      <c r="H584" s="519" t="s">
        <v>344</v>
      </c>
      <c r="I584" s="520"/>
      <c r="J584" s="408">
        <v>27500000</v>
      </c>
      <c r="K584" s="408">
        <v>27500000</v>
      </c>
      <c r="L584" s="381"/>
      <c r="M584" s="85" t="s">
        <v>30</v>
      </c>
      <c r="N584" s="59"/>
      <c r="O584" s="59"/>
      <c r="P584" s="85" t="s">
        <v>30</v>
      </c>
      <c r="Q584" s="72">
        <v>41458</v>
      </c>
      <c r="R584" s="409">
        <v>41466</v>
      </c>
      <c r="S584" s="260" t="s">
        <v>158</v>
      </c>
      <c r="T584" s="260" t="s">
        <v>159</v>
      </c>
      <c r="U584" s="260">
        <v>3144420317</v>
      </c>
      <c r="V584" s="221" t="s">
        <v>160</v>
      </c>
      <c r="W584" s="85"/>
      <c r="X584" s="4"/>
    </row>
    <row r="585" spans="1:24" ht="126.75" customHeight="1">
      <c r="A585" s="85"/>
      <c r="B585" s="274" t="s">
        <v>605</v>
      </c>
      <c r="C585" s="381">
        <v>1</v>
      </c>
      <c r="D585" s="381" t="s">
        <v>373</v>
      </c>
      <c r="E585" s="381">
        <v>8</v>
      </c>
      <c r="F585" s="381" t="s">
        <v>518</v>
      </c>
      <c r="G585" s="59" t="s">
        <v>39</v>
      </c>
      <c r="H585" s="519" t="s">
        <v>344</v>
      </c>
      <c r="I585" s="520"/>
      <c r="J585" s="406">
        <v>20200000</v>
      </c>
      <c r="K585" s="406">
        <v>20200000</v>
      </c>
      <c r="L585" s="381"/>
      <c r="M585" s="381" t="s">
        <v>30</v>
      </c>
      <c r="N585" s="381"/>
      <c r="O585" s="381"/>
      <c r="P585" s="85" t="s">
        <v>30</v>
      </c>
      <c r="Q585" s="382">
        <v>41340</v>
      </c>
      <c r="R585" s="396">
        <v>41494</v>
      </c>
      <c r="S585" s="260" t="s">
        <v>203</v>
      </c>
      <c r="T585" s="260" t="s">
        <v>159</v>
      </c>
      <c r="U585" s="260">
        <v>3144420317</v>
      </c>
      <c r="V585" s="221" t="s">
        <v>160</v>
      </c>
      <c r="W585" s="85"/>
      <c r="X585" s="4"/>
    </row>
    <row r="586" spans="1:24" ht="102" customHeight="1">
      <c r="A586" s="85"/>
      <c r="B586" s="274" t="s">
        <v>519</v>
      </c>
      <c r="C586" s="381">
        <v>1</v>
      </c>
      <c r="D586" s="381" t="s">
        <v>373</v>
      </c>
      <c r="E586" s="381">
        <v>7</v>
      </c>
      <c r="F586" s="381" t="s">
        <v>197</v>
      </c>
      <c r="G586" s="59" t="s">
        <v>39</v>
      </c>
      <c r="H586" s="519" t="s">
        <v>344</v>
      </c>
      <c r="I586" s="520"/>
      <c r="J586" s="406">
        <v>15150000</v>
      </c>
      <c r="K586" s="406">
        <v>15150000</v>
      </c>
      <c r="L586" s="381"/>
      <c r="M586" s="85" t="s">
        <v>30</v>
      </c>
      <c r="N586" s="59"/>
      <c r="O586" s="59"/>
      <c r="P586" s="85" t="s">
        <v>30</v>
      </c>
      <c r="Q586" s="72">
        <v>41458</v>
      </c>
      <c r="R586" s="409">
        <v>41466</v>
      </c>
      <c r="S586" s="260" t="s">
        <v>158</v>
      </c>
      <c r="T586" s="260" t="s">
        <v>159</v>
      </c>
      <c r="U586" s="260">
        <v>3144420317</v>
      </c>
      <c r="V586" s="221" t="s">
        <v>160</v>
      </c>
      <c r="W586" s="85"/>
      <c r="X586" s="4"/>
    </row>
    <row r="587" spans="1:24" ht="114" customHeight="1">
      <c r="A587" s="85"/>
      <c r="B587" s="274" t="s">
        <v>649</v>
      </c>
      <c r="C587" s="381">
        <v>1</v>
      </c>
      <c r="D587" s="381" t="s">
        <v>373</v>
      </c>
      <c r="E587" s="381">
        <v>7</v>
      </c>
      <c r="F587" s="381" t="s">
        <v>210</v>
      </c>
      <c r="G587" s="59" t="s">
        <v>39</v>
      </c>
      <c r="H587" s="519" t="s">
        <v>344</v>
      </c>
      <c r="I587" s="520"/>
      <c r="J587" s="406">
        <v>22400000</v>
      </c>
      <c r="K587" s="406">
        <f>J587</f>
        <v>22400000</v>
      </c>
      <c r="L587" s="381"/>
      <c r="M587" s="85" t="s">
        <v>30</v>
      </c>
      <c r="N587" s="59"/>
      <c r="O587" s="59"/>
      <c r="P587" s="85" t="s">
        <v>30</v>
      </c>
      <c r="Q587" s="72">
        <v>41458</v>
      </c>
      <c r="R587" s="409">
        <v>41515</v>
      </c>
      <c r="S587" s="260" t="s">
        <v>158</v>
      </c>
      <c r="T587" s="260" t="s">
        <v>159</v>
      </c>
      <c r="U587" s="260">
        <v>3144420317</v>
      </c>
      <c r="V587" s="221" t="s">
        <v>160</v>
      </c>
      <c r="W587" s="85"/>
      <c r="X587" s="4"/>
    </row>
    <row r="588" spans="1:24" ht="141.75" customHeight="1">
      <c r="A588" s="85"/>
      <c r="B588" s="274" t="s">
        <v>520</v>
      </c>
      <c r="C588" s="381">
        <v>1</v>
      </c>
      <c r="D588" s="381" t="s">
        <v>373</v>
      </c>
      <c r="E588" s="381">
        <v>10</v>
      </c>
      <c r="F588" s="381" t="s">
        <v>418</v>
      </c>
      <c r="G588" s="59" t="s">
        <v>39</v>
      </c>
      <c r="H588" s="519" t="s">
        <v>344</v>
      </c>
      <c r="I588" s="520"/>
      <c r="J588" s="408">
        <v>15000000</v>
      </c>
      <c r="K588" s="408">
        <v>15000000</v>
      </c>
      <c r="L588" s="381"/>
      <c r="M588" s="381" t="s">
        <v>30</v>
      </c>
      <c r="N588" s="59"/>
      <c r="O588" s="59"/>
      <c r="P588" s="85" t="s">
        <v>30</v>
      </c>
      <c r="Q588" s="72">
        <v>41458</v>
      </c>
      <c r="R588" s="400"/>
      <c r="S588" s="260" t="s">
        <v>158</v>
      </c>
      <c r="T588" s="260" t="s">
        <v>159</v>
      </c>
      <c r="U588" s="260">
        <v>3144420317</v>
      </c>
      <c r="V588" s="221" t="s">
        <v>160</v>
      </c>
      <c r="W588" s="85"/>
      <c r="X588" s="4"/>
    </row>
    <row r="589" spans="1:24" ht="131.25" customHeight="1">
      <c r="A589" s="85"/>
      <c r="B589" s="234" t="s">
        <v>636</v>
      </c>
      <c r="C589" s="235">
        <v>1</v>
      </c>
      <c r="D589" s="235" t="s">
        <v>192</v>
      </c>
      <c r="E589" s="235">
        <v>9</v>
      </c>
      <c r="F589" s="234" t="s">
        <v>635</v>
      </c>
      <c r="G589" s="235" t="s">
        <v>39</v>
      </c>
      <c r="H589" s="519" t="s">
        <v>344</v>
      </c>
      <c r="I589" s="520"/>
      <c r="J589" s="410">
        <v>7980000</v>
      </c>
      <c r="K589" s="410">
        <v>7980000</v>
      </c>
      <c r="L589" s="381"/>
      <c r="M589" s="381" t="s">
        <v>30</v>
      </c>
      <c r="N589" s="59"/>
      <c r="O589" s="59"/>
      <c r="P589" s="85" t="s">
        <v>30</v>
      </c>
      <c r="Q589" s="72">
        <v>41458</v>
      </c>
      <c r="R589" s="95">
        <v>41513</v>
      </c>
      <c r="S589" s="260" t="s">
        <v>158</v>
      </c>
      <c r="T589" s="260" t="s">
        <v>159</v>
      </c>
      <c r="U589" s="260">
        <v>3144420317</v>
      </c>
      <c r="V589" s="221" t="s">
        <v>160</v>
      </c>
      <c r="W589" s="85"/>
      <c r="X589" s="4"/>
    </row>
    <row r="590" spans="1:24" ht="137.25" customHeight="1">
      <c r="A590" s="85"/>
      <c r="B590" s="274" t="s">
        <v>606</v>
      </c>
      <c r="C590" s="381">
        <v>1</v>
      </c>
      <c r="D590" s="381" t="s">
        <v>373</v>
      </c>
      <c r="E590" s="381">
        <v>8</v>
      </c>
      <c r="F590" s="381" t="s">
        <v>210</v>
      </c>
      <c r="G590" s="59" t="s">
        <v>39</v>
      </c>
      <c r="H590" s="519" t="s">
        <v>344</v>
      </c>
      <c r="I590" s="520"/>
      <c r="J590" s="408">
        <v>10800000</v>
      </c>
      <c r="K590" s="408">
        <v>10800000</v>
      </c>
      <c r="L590" s="381"/>
      <c r="M590" s="381" t="s">
        <v>30</v>
      </c>
      <c r="N590" s="59"/>
      <c r="O590" s="59"/>
      <c r="P590" s="85" t="s">
        <v>30</v>
      </c>
      <c r="Q590" s="72">
        <v>41458</v>
      </c>
      <c r="R590" s="411">
        <v>41494</v>
      </c>
      <c r="S590" s="260" t="s">
        <v>158</v>
      </c>
      <c r="T590" s="260" t="s">
        <v>159</v>
      </c>
      <c r="U590" s="260">
        <v>3144420317</v>
      </c>
      <c r="V590" s="221" t="s">
        <v>160</v>
      </c>
      <c r="W590" s="85"/>
      <c r="X590" s="4"/>
    </row>
    <row r="591" spans="1:24" ht="135.75" customHeight="1">
      <c r="A591" s="85"/>
      <c r="B591" s="96" t="s">
        <v>607</v>
      </c>
      <c r="C591" s="85">
        <v>1</v>
      </c>
      <c r="D591" s="85" t="s">
        <v>373</v>
      </c>
      <c r="E591" s="85">
        <v>8</v>
      </c>
      <c r="F591" s="85" t="s">
        <v>210</v>
      </c>
      <c r="G591" s="59" t="s">
        <v>39</v>
      </c>
      <c r="H591" s="519" t="s">
        <v>344</v>
      </c>
      <c r="I591" s="520"/>
      <c r="J591" s="134">
        <v>9120000</v>
      </c>
      <c r="K591" s="134">
        <v>9120000</v>
      </c>
      <c r="L591" s="85"/>
      <c r="M591" s="85" t="s">
        <v>30</v>
      </c>
      <c r="N591" s="59"/>
      <c r="O591" s="59"/>
      <c r="P591" s="85" t="s">
        <v>30</v>
      </c>
      <c r="Q591" s="72">
        <v>41458</v>
      </c>
      <c r="R591" s="400">
        <v>41494</v>
      </c>
      <c r="S591" s="260" t="s">
        <v>158</v>
      </c>
      <c r="T591" s="260" t="s">
        <v>159</v>
      </c>
      <c r="U591" s="260">
        <v>3144420317</v>
      </c>
      <c r="V591" s="221" t="s">
        <v>160</v>
      </c>
      <c r="W591" s="85"/>
      <c r="X591" s="4"/>
    </row>
    <row r="592" spans="1:24" ht="145.5" customHeight="1">
      <c r="A592" s="85"/>
      <c r="B592" s="96" t="s">
        <v>521</v>
      </c>
      <c r="C592" s="85">
        <v>1</v>
      </c>
      <c r="D592" s="85" t="s">
        <v>373</v>
      </c>
      <c r="E592" s="85">
        <v>10</v>
      </c>
      <c r="F592" s="85" t="s">
        <v>522</v>
      </c>
      <c r="G592" s="59" t="s">
        <v>39</v>
      </c>
      <c r="H592" s="519" t="s">
        <v>344</v>
      </c>
      <c r="I592" s="520"/>
      <c r="J592" s="134">
        <v>20200000</v>
      </c>
      <c r="K592" s="134">
        <v>20200000</v>
      </c>
      <c r="L592" s="85"/>
      <c r="M592" s="85" t="s">
        <v>30</v>
      </c>
      <c r="N592" s="59"/>
      <c r="O592" s="59"/>
      <c r="P592" s="85" t="s">
        <v>30</v>
      </c>
      <c r="Q592" s="72">
        <v>41458</v>
      </c>
      <c r="R592" s="400"/>
      <c r="S592" s="260" t="s">
        <v>158</v>
      </c>
      <c r="T592" s="260" t="s">
        <v>159</v>
      </c>
      <c r="U592" s="260">
        <v>3144420317</v>
      </c>
      <c r="V592" s="221" t="s">
        <v>160</v>
      </c>
      <c r="W592" s="85"/>
      <c r="X592" s="4"/>
    </row>
    <row r="593" spans="1:24" ht="138" customHeight="1">
      <c r="A593" s="85"/>
      <c r="B593" s="24" t="s">
        <v>540</v>
      </c>
      <c r="C593" s="381">
        <v>1</v>
      </c>
      <c r="D593" s="381" t="s">
        <v>69</v>
      </c>
      <c r="E593" s="381">
        <v>7</v>
      </c>
      <c r="F593" s="381" t="s">
        <v>197</v>
      </c>
      <c r="G593" s="381" t="s">
        <v>39</v>
      </c>
      <c r="H593" s="519" t="s">
        <v>344</v>
      </c>
      <c r="I593" s="520"/>
      <c r="J593" s="408">
        <v>15150000</v>
      </c>
      <c r="K593" s="408">
        <v>15150000</v>
      </c>
      <c r="L593" s="19"/>
      <c r="M593" s="381" t="s">
        <v>30</v>
      </c>
      <c r="N593" s="381"/>
      <c r="O593" s="381"/>
      <c r="P593" s="85" t="s">
        <v>30</v>
      </c>
      <c r="Q593" s="382">
        <v>41585</v>
      </c>
      <c r="R593" s="85"/>
      <c r="S593" s="85" t="s">
        <v>203</v>
      </c>
      <c r="T593" s="387" t="s">
        <v>159</v>
      </c>
      <c r="U593" s="85">
        <v>314440317</v>
      </c>
      <c r="V593" s="221" t="s">
        <v>160</v>
      </c>
      <c r="W593" s="85"/>
      <c r="X593" s="4"/>
    </row>
    <row r="594" spans="1:24" ht="123.75" customHeight="1">
      <c r="A594" s="85"/>
      <c r="B594" s="24" t="s">
        <v>563</v>
      </c>
      <c r="C594" s="381">
        <v>1</v>
      </c>
      <c r="D594" s="381" t="s">
        <v>69</v>
      </c>
      <c r="E594" s="381">
        <v>8</v>
      </c>
      <c r="F594" s="405" t="s">
        <v>249</v>
      </c>
      <c r="G594" s="407" t="s">
        <v>39</v>
      </c>
      <c r="H594" s="519" t="s">
        <v>344</v>
      </c>
      <c r="I594" s="520"/>
      <c r="J594" s="406">
        <v>39000000</v>
      </c>
      <c r="K594" s="406">
        <v>39000000</v>
      </c>
      <c r="L594" s="381"/>
      <c r="M594" s="328" t="s">
        <v>29</v>
      </c>
      <c r="N594" s="381"/>
      <c r="O594" s="381"/>
      <c r="P594" s="328" t="s">
        <v>29</v>
      </c>
      <c r="Q594" s="382">
        <v>41470</v>
      </c>
      <c r="R594" s="396" t="s">
        <v>564</v>
      </c>
      <c r="S594" s="59" t="s">
        <v>203</v>
      </c>
      <c r="T594" s="260" t="s">
        <v>159</v>
      </c>
      <c r="U594" s="59"/>
      <c r="V594" s="221" t="s">
        <v>160</v>
      </c>
      <c r="W594" s="85"/>
      <c r="X594" s="4"/>
    </row>
    <row r="595" spans="1:24" ht="57" customHeight="1">
      <c r="A595" s="85"/>
      <c r="B595" s="234" t="s">
        <v>566</v>
      </c>
      <c r="C595" s="381">
        <v>1</v>
      </c>
      <c r="D595" s="381" t="s">
        <v>69</v>
      </c>
      <c r="E595" s="381">
        <v>7</v>
      </c>
      <c r="F595" s="274" t="s">
        <v>567</v>
      </c>
      <c r="G595" s="381" t="s">
        <v>165</v>
      </c>
      <c r="H595" s="519" t="s">
        <v>344</v>
      </c>
      <c r="I595" s="520"/>
      <c r="J595" s="412">
        <v>10200000</v>
      </c>
      <c r="K595" s="412">
        <v>10200000</v>
      </c>
      <c r="L595" s="413"/>
      <c r="M595" s="414" t="s">
        <v>29</v>
      </c>
      <c r="N595" s="413"/>
      <c r="O595" s="413"/>
      <c r="P595" s="328" t="s">
        <v>29</v>
      </c>
      <c r="Q595" s="396" t="s">
        <v>564</v>
      </c>
      <c r="R595" s="85"/>
      <c r="S595" s="59" t="s">
        <v>203</v>
      </c>
      <c r="T595" s="260" t="s">
        <v>159</v>
      </c>
      <c r="U595" s="59"/>
      <c r="V595" s="221" t="s">
        <v>160</v>
      </c>
      <c r="W595" s="85"/>
      <c r="X595" s="4"/>
    </row>
    <row r="596" spans="1:24" ht="93.75" customHeight="1">
      <c r="A596" s="85"/>
      <c r="B596" s="415" t="s">
        <v>587</v>
      </c>
      <c r="C596" s="416">
        <v>1</v>
      </c>
      <c r="D596" s="417" t="s">
        <v>69</v>
      </c>
      <c r="E596" s="416">
        <v>8</v>
      </c>
      <c r="F596" s="416">
        <v>5</v>
      </c>
      <c r="G596" s="417" t="s">
        <v>39</v>
      </c>
      <c r="H596" s="519" t="s">
        <v>344</v>
      </c>
      <c r="I596" s="520"/>
      <c r="J596" s="406">
        <v>25250000</v>
      </c>
      <c r="K596" s="406">
        <v>25250000</v>
      </c>
      <c r="L596" s="381"/>
      <c r="M596" s="414" t="s">
        <v>29</v>
      </c>
      <c r="N596" s="413"/>
      <c r="O596" s="413"/>
      <c r="P596" s="328" t="s">
        <v>29</v>
      </c>
      <c r="Q596" s="95" t="s">
        <v>586</v>
      </c>
      <c r="R596" s="20"/>
      <c r="S596" s="59" t="s">
        <v>203</v>
      </c>
      <c r="T596" s="260" t="s">
        <v>159</v>
      </c>
      <c r="U596" s="59"/>
      <c r="V596" s="221" t="s">
        <v>160</v>
      </c>
      <c r="W596" s="85"/>
      <c r="X596" s="4"/>
    </row>
    <row r="597" spans="1:24" ht="114.75" customHeight="1">
      <c r="A597" s="85"/>
      <c r="B597" s="96" t="s">
        <v>585</v>
      </c>
      <c r="C597" s="377">
        <v>1</v>
      </c>
      <c r="D597" s="377" t="s">
        <v>69</v>
      </c>
      <c r="E597" s="377">
        <v>8</v>
      </c>
      <c r="F597" s="96">
        <v>5</v>
      </c>
      <c r="G597" s="377" t="s">
        <v>165</v>
      </c>
      <c r="H597" s="519" t="s">
        <v>344</v>
      </c>
      <c r="I597" s="520"/>
      <c r="J597" s="418">
        <v>16500000</v>
      </c>
      <c r="K597" s="418">
        <v>16500000</v>
      </c>
      <c r="L597" s="417"/>
      <c r="M597" s="419" t="s">
        <v>30</v>
      </c>
      <c r="N597" s="417"/>
      <c r="O597" s="417"/>
      <c r="P597" s="416" t="s">
        <v>30</v>
      </c>
      <c r="Q597" s="420"/>
      <c r="R597" s="114" t="s">
        <v>586</v>
      </c>
      <c r="S597" s="113" t="s">
        <v>203</v>
      </c>
      <c r="T597" s="113" t="s">
        <v>159</v>
      </c>
      <c r="U597" s="113">
        <v>3144420317</v>
      </c>
      <c r="V597" s="226" t="str">
        <f>V595</f>
        <v>general@tauramena-casanare.gov.co</v>
      </c>
      <c r="W597" s="85"/>
      <c r="X597" s="4"/>
    </row>
    <row r="598" spans="1:24" ht="76.5" customHeight="1">
      <c r="A598" s="85"/>
      <c r="B598" s="415" t="s">
        <v>608</v>
      </c>
      <c r="C598" s="416">
        <v>1</v>
      </c>
      <c r="D598" s="417" t="s">
        <v>69</v>
      </c>
      <c r="E598" s="416">
        <v>8</v>
      </c>
      <c r="F598" s="416">
        <v>4</v>
      </c>
      <c r="G598" s="417" t="s">
        <v>39</v>
      </c>
      <c r="H598" s="519" t="s">
        <v>344</v>
      </c>
      <c r="I598" s="520"/>
      <c r="J598" s="213">
        <v>20200000</v>
      </c>
      <c r="K598" s="213">
        <v>20200000</v>
      </c>
      <c r="L598" s="421"/>
      <c r="M598" s="85" t="s">
        <v>30</v>
      </c>
      <c r="N598" s="59"/>
      <c r="O598" s="59"/>
      <c r="P598" s="85" t="s">
        <v>30</v>
      </c>
      <c r="Q598" s="72">
        <v>41494</v>
      </c>
      <c r="R598" s="400"/>
      <c r="S598" s="260" t="s">
        <v>158</v>
      </c>
      <c r="T598" s="260" t="s">
        <v>159</v>
      </c>
      <c r="U598" s="260">
        <v>3144420317</v>
      </c>
      <c r="V598" s="221" t="s">
        <v>160</v>
      </c>
      <c r="W598" s="85"/>
      <c r="X598" s="17"/>
    </row>
    <row r="599" spans="1:24" ht="126" customHeight="1">
      <c r="A599" s="85"/>
      <c r="B599" s="269" t="s">
        <v>609</v>
      </c>
      <c r="C599" s="104">
        <v>1</v>
      </c>
      <c r="D599" s="104" t="s">
        <v>69</v>
      </c>
      <c r="E599" s="104">
        <v>8</v>
      </c>
      <c r="F599" s="104">
        <v>4</v>
      </c>
      <c r="G599" s="104" t="s">
        <v>39</v>
      </c>
      <c r="H599" s="519" t="s">
        <v>344</v>
      </c>
      <c r="I599" s="520"/>
      <c r="J599" s="422">
        <v>20200000</v>
      </c>
      <c r="K599" s="213">
        <v>20200000</v>
      </c>
      <c r="L599" s="421"/>
      <c r="M599" s="85" t="s">
        <v>30</v>
      </c>
      <c r="N599" s="59"/>
      <c r="O599" s="59"/>
      <c r="P599" s="85" t="s">
        <v>30</v>
      </c>
      <c r="Q599" s="72">
        <v>41494</v>
      </c>
      <c r="R599" s="400"/>
      <c r="S599" s="260" t="s">
        <v>158</v>
      </c>
      <c r="T599" s="260" t="s">
        <v>159</v>
      </c>
      <c r="U599" s="260">
        <v>3144420317</v>
      </c>
      <c r="V599" s="221" t="s">
        <v>160</v>
      </c>
      <c r="W599" s="85"/>
      <c r="X599" s="17"/>
    </row>
    <row r="600" spans="1:24" ht="76.5" customHeight="1">
      <c r="A600" s="85"/>
      <c r="B600" s="415" t="s">
        <v>604</v>
      </c>
      <c r="C600" s="113" t="s">
        <v>610</v>
      </c>
      <c r="D600" s="417" t="s">
        <v>69</v>
      </c>
      <c r="E600" s="416">
        <v>8</v>
      </c>
      <c r="F600" s="113">
        <v>4</v>
      </c>
      <c r="G600" s="113" t="s">
        <v>39</v>
      </c>
      <c r="H600" s="519" t="s">
        <v>344</v>
      </c>
      <c r="I600" s="520"/>
      <c r="J600" s="213">
        <v>7133632</v>
      </c>
      <c r="K600" s="213">
        <v>7133632</v>
      </c>
      <c r="L600" s="421"/>
      <c r="M600" s="85" t="s">
        <v>30</v>
      </c>
      <c r="N600" s="59"/>
      <c r="O600" s="59"/>
      <c r="P600" s="85" t="s">
        <v>30</v>
      </c>
      <c r="Q600" s="72">
        <v>41494</v>
      </c>
      <c r="R600" s="400"/>
      <c r="S600" s="260" t="s">
        <v>158</v>
      </c>
      <c r="T600" s="260" t="s">
        <v>159</v>
      </c>
      <c r="U600" s="260">
        <v>3144420317</v>
      </c>
      <c r="V600" s="221" t="s">
        <v>160</v>
      </c>
      <c r="W600" s="85"/>
      <c r="X600" s="17"/>
    </row>
    <row r="601" spans="1:24" ht="136.5" customHeight="1">
      <c r="A601" s="85"/>
      <c r="B601" s="269" t="s">
        <v>611</v>
      </c>
      <c r="C601" s="85">
        <v>1</v>
      </c>
      <c r="D601" s="85" t="s">
        <v>69</v>
      </c>
      <c r="E601" s="85">
        <v>8</v>
      </c>
      <c r="F601" s="25" t="s">
        <v>612</v>
      </c>
      <c r="G601" s="85" t="s">
        <v>39</v>
      </c>
      <c r="H601" s="519" t="s">
        <v>344</v>
      </c>
      <c r="I601" s="520"/>
      <c r="J601" s="423">
        <v>9055395</v>
      </c>
      <c r="K601" s="423">
        <v>9055395</v>
      </c>
      <c r="L601" s="421"/>
      <c r="M601" s="85" t="s">
        <v>30</v>
      </c>
      <c r="N601" s="59"/>
      <c r="O601" s="59"/>
      <c r="P601" s="85" t="s">
        <v>30</v>
      </c>
      <c r="Q601" s="72">
        <v>41494</v>
      </c>
      <c r="R601" s="400"/>
      <c r="S601" s="260" t="s">
        <v>158</v>
      </c>
      <c r="T601" s="260" t="s">
        <v>159</v>
      </c>
      <c r="U601" s="260">
        <v>3144420317</v>
      </c>
      <c r="V601" s="221" t="s">
        <v>160</v>
      </c>
      <c r="W601" s="85"/>
      <c r="X601" s="17"/>
    </row>
    <row r="602" spans="1:24" ht="81" customHeight="1">
      <c r="A602" s="85"/>
      <c r="B602" s="424" t="s">
        <v>617</v>
      </c>
      <c r="C602" s="59">
        <v>1</v>
      </c>
      <c r="D602" s="59" t="s">
        <v>373</v>
      </c>
      <c r="E602" s="59">
        <v>8</v>
      </c>
      <c r="F602" s="306">
        <v>4</v>
      </c>
      <c r="G602" s="59" t="s">
        <v>39</v>
      </c>
      <c r="H602" s="519" t="s">
        <v>344</v>
      </c>
      <c r="I602" s="520"/>
      <c r="J602" s="425">
        <v>8049440</v>
      </c>
      <c r="K602" s="425">
        <v>8049440</v>
      </c>
      <c r="L602" s="421"/>
      <c r="M602" s="59" t="s">
        <v>30</v>
      </c>
      <c r="N602" s="59"/>
      <c r="O602" s="59"/>
      <c r="P602" s="85" t="s">
        <v>30</v>
      </c>
      <c r="Q602" s="72">
        <v>41499</v>
      </c>
      <c r="R602" s="400"/>
      <c r="S602" s="260" t="s">
        <v>158</v>
      </c>
      <c r="T602" s="260" t="s">
        <v>159</v>
      </c>
      <c r="U602" s="260">
        <v>3144420317</v>
      </c>
      <c r="V602" s="221" t="s">
        <v>160</v>
      </c>
      <c r="W602" s="85"/>
      <c r="X602" s="17"/>
    </row>
    <row r="603" spans="1:24" ht="138.75" customHeight="1">
      <c r="A603" s="85"/>
      <c r="B603" s="121" t="s">
        <v>633</v>
      </c>
      <c r="C603" s="235">
        <v>1</v>
      </c>
      <c r="D603" s="235" t="s">
        <v>192</v>
      </c>
      <c r="E603" s="235">
        <v>9</v>
      </c>
      <c r="F603" s="235" t="s">
        <v>418</v>
      </c>
      <c r="G603" s="235" t="s">
        <v>39</v>
      </c>
      <c r="H603" s="566" t="s">
        <v>344</v>
      </c>
      <c r="I603" s="528"/>
      <c r="J603" s="380">
        <v>10709800</v>
      </c>
      <c r="K603" s="380">
        <v>10709800</v>
      </c>
      <c r="L603" s="235"/>
      <c r="M603" s="426" t="s">
        <v>30</v>
      </c>
      <c r="N603" s="426"/>
      <c r="O603" s="426"/>
      <c r="P603" s="235" t="s">
        <v>30</v>
      </c>
      <c r="Q603" s="95">
        <v>41513</v>
      </c>
      <c r="R603" s="85"/>
      <c r="S603" s="85" t="s">
        <v>203</v>
      </c>
      <c r="T603" s="260" t="s">
        <v>159</v>
      </c>
      <c r="U603" s="260">
        <v>3144420317</v>
      </c>
      <c r="V603" s="226" t="s">
        <v>160</v>
      </c>
      <c r="W603" s="85"/>
      <c r="X603" s="17"/>
    </row>
    <row r="604" spans="1:24" ht="122.25" customHeight="1">
      <c r="A604" s="85"/>
      <c r="B604" s="234" t="s">
        <v>634</v>
      </c>
      <c r="C604" s="235">
        <v>1</v>
      </c>
      <c r="D604" s="235" t="s">
        <v>192</v>
      </c>
      <c r="E604" s="235">
        <v>9</v>
      </c>
      <c r="F604" s="235">
        <v>4</v>
      </c>
      <c r="G604" s="235" t="s">
        <v>39</v>
      </c>
      <c r="H604" s="566" t="s">
        <v>344</v>
      </c>
      <c r="I604" s="528"/>
      <c r="J604" s="380">
        <v>21479334</v>
      </c>
      <c r="K604" s="378">
        <v>21479334</v>
      </c>
      <c r="L604" s="235"/>
      <c r="M604" s="426" t="s">
        <v>30</v>
      </c>
      <c r="N604" s="426"/>
      <c r="O604" s="426"/>
      <c r="P604" s="235" t="s">
        <v>30</v>
      </c>
      <c r="Q604" s="95">
        <v>41513</v>
      </c>
      <c r="R604" s="85"/>
      <c r="S604" s="85" t="s">
        <v>203</v>
      </c>
      <c r="T604" s="260" t="s">
        <v>159</v>
      </c>
      <c r="U604" s="260">
        <v>3144420317</v>
      </c>
      <c r="V604" s="226" t="s">
        <v>160</v>
      </c>
      <c r="W604" s="85"/>
      <c r="X604" s="17"/>
    </row>
    <row r="605" spans="1:24" ht="143.25" customHeight="1">
      <c r="A605" s="85"/>
      <c r="B605" s="234" t="s">
        <v>647</v>
      </c>
      <c r="C605" s="235">
        <v>1</v>
      </c>
      <c r="D605" s="235" t="s">
        <v>192</v>
      </c>
      <c r="E605" s="235">
        <v>9</v>
      </c>
      <c r="F605" s="234" t="s">
        <v>648</v>
      </c>
      <c r="G605" s="235" t="s">
        <v>39</v>
      </c>
      <c r="H605" s="566" t="s">
        <v>344</v>
      </c>
      <c r="I605" s="528"/>
      <c r="J605" s="378">
        <v>33000000</v>
      </c>
      <c r="K605" s="398">
        <v>33000000</v>
      </c>
      <c r="L605" s="427"/>
      <c r="M605" s="426" t="s">
        <v>30</v>
      </c>
      <c r="N605" s="426"/>
      <c r="O605" s="426"/>
      <c r="P605" s="235" t="s">
        <v>30</v>
      </c>
      <c r="Q605" s="349">
        <v>41513</v>
      </c>
      <c r="R605" s="349">
        <v>41515</v>
      </c>
      <c r="S605" s="347" t="s">
        <v>203</v>
      </c>
      <c r="T605" s="260" t="s">
        <v>159</v>
      </c>
      <c r="U605" s="260">
        <v>3144420317</v>
      </c>
      <c r="V605" s="226" t="s">
        <v>160</v>
      </c>
      <c r="W605" s="85"/>
      <c r="X605" s="17"/>
    </row>
    <row r="606" spans="1:24" ht="120.75" customHeight="1">
      <c r="A606" s="85"/>
      <c r="B606" s="234" t="s">
        <v>650</v>
      </c>
      <c r="C606" s="235">
        <v>1</v>
      </c>
      <c r="D606" s="235" t="s">
        <v>192</v>
      </c>
      <c r="E606" s="235">
        <v>9</v>
      </c>
      <c r="F606" s="234" t="s">
        <v>635</v>
      </c>
      <c r="G606" s="235" t="s">
        <v>39</v>
      </c>
      <c r="H606" s="566" t="s">
        <v>344</v>
      </c>
      <c r="I606" s="528"/>
      <c r="J606" s="428">
        <v>28000000</v>
      </c>
      <c r="K606" s="398">
        <v>28000000</v>
      </c>
      <c r="L606" s="427"/>
      <c r="M606" s="426" t="s">
        <v>30</v>
      </c>
      <c r="N606" s="426"/>
      <c r="O606" s="426"/>
      <c r="P606" s="235" t="s">
        <v>30</v>
      </c>
      <c r="Q606" s="349">
        <v>41513</v>
      </c>
      <c r="R606" s="349">
        <v>41515</v>
      </c>
      <c r="S606" s="347" t="s">
        <v>203</v>
      </c>
      <c r="T606" s="260" t="s">
        <v>159</v>
      </c>
      <c r="U606" s="260">
        <v>3144420317</v>
      </c>
      <c r="V606" s="226" t="s">
        <v>160</v>
      </c>
      <c r="W606" s="85"/>
      <c r="X606" s="17"/>
    </row>
    <row r="607" spans="1:24" ht="103.5" customHeight="1">
      <c r="A607" s="85"/>
      <c r="B607" s="429" t="s">
        <v>641</v>
      </c>
      <c r="C607" s="426">
        <v>1</v>
      </c>
      <c r="D607" s="426" t="s">
        <v>368</v>
      </c>
      <c r="E607" s="426">
        <v>9</v>
      </c>
      <c r="F607" s="429">
        <v>15</v>
      </c>
      <c r="G607" s="426" t="s">
        <v>164</v>
      </c>
      <c r="H607" s="566" t="s">
        <v>344</v>
      </c>
      <c r="I607" s="528"/>
      <c r="J607" s="430">
        <v>6500000</v>
      </c>
      <c r="K607" s="431">
        <v>6500000</v>
      </c>
      <c r="L607" s="432"/>
      <c r="M607" s="426" t="s">
        <v>30</v>
      </c>
      <c r="N607" s="426"/>
      <c r="O607" s="426"/>
      <c r="P607" s="235" t="s">
        <v>30</v>
      </c>
      <c r="Q607" s="116">
        <v>41513</v>
      </c>
      <c r="R607" s="113"/>
      <c r="S607" s="107" t="s">
        <v>203</v>
      </c>
      <c r="T607" s="312" t="s">
        <v>642</v>
      </c>
      <c r="U607" s="312">
        <v>3144420317</v>
      </c>
      <c r="V607" s="226" t="s">
        <v>160</v>
      </c>
      <c r="W607" s="85"/>
      <c r="X607" s="17"/>
    </row>
    <row r="608" spans="1:24" ht="224.25" customHeight="1">
      <c r="A608" s="85"/>
      <c r="B608" s="429" t="s">
        <v>644</v>
      </c>
      <c r="C608" s="426">
        <v>1</v>
      </c>
      <c r="D608" s="426" t="s">
        <v>373</v>
      </c>
      <c r="E608" s="426">
        <v>9</v>
      </c>
      <c r="F608" s="429" t="s">
        <v>645</v>
      </c>
      <c r="G608" s="426" t="s">
        <v>39</v>
      </c>
      <c r="H608" s="566" t="s">
        <v>344</v>
      </c>
      <c r="I608" s="528"/>
      <c r="J608" s="433">
        <v>7043076</v>
      </c>
      <c r="K608" s="434">
        <v>7043076</v>
      </c>
      <c r="L608" s="426"/>
      <c r="M608" s="426" t="s">
        <v>30</v>
      </c>
      <c r="N608" s="426"/>
      <c r="O608" s="426"/>
      <c r="P608" s="235" t="s">
        <v>30</v>
      </c>
      <c r="Q608" s="435">
        <v>41513</v>
      </c>
      <c r="R608" s="95"/>
      <c r="S608" s="59" t="s">
        <v>203</v>
      </c>
      <c r="T608" s="312" t="s">
        <v>646</v>
      </c>
      <c r="U608" s="312">
        <v>3144420317</v>
      </c>
      <c r="V608" s="226" t="s">
        <v>160</v>
      </c>
      <c r="W608" s="85"/>
      <c r="X608" s="17"/>
    </row>
    <row r="609" spans="1:24" ht="137.25" customHeight="1">
      <c r="A609" s="85"/>
      <c r="B609" s="415" t="s">
        <v>732</v>
      </c>
      <c r="C609" s="436">
        <v>1</v>
      </c>
      <c r="D609" s="436" t="s">
        <v>368</v>
      </c>
      <c r="E609" s="436">
        <v>9</v>
      </c>
      <c r="F609" s="437" t="s">
        <v>733</v>
      </c>
      <c r="G609" s="436" t="s">
        <v>164</v>
      </c>
      <c r="H609" s="566" t="s">
        <v>344</v>
      </c>
      <c r="I609" s="528"/>
      <c r="J609" s="433">
        <v>16500000</v>
      </c>
      <c r="K609" s="434">
        <v>16500000</v>
      </c>
      <c r="L609" s="426"/>
      <c r="M609" s="426" t="s">
        <v>30</v>
      </c>
      <c r="N609" s="426"/>
      <c r="O609" s="426"/>
      <c r="P609" s="235" t="s">
        <v>30</v>
      </c>
      <c r="Q609" s="435">
        <v>41540</v>
      </c>
      <c r="R609" s="72"/>
      <c r="S609" s="59" t="s">
        <v>203</v>
      </c>
      <c r="T609" s="312" t="s">
        <v>736</v>
      </c>
      <c r="U609" s="312">
        <v>3144420317</v>
      </c>
      <c r="V609" s="226" t="s">
        <v>160</v>
      </c>
      <c r="W609" s="85"/>
      <c r="X609" s="17"/>
    </row>
    <row r="610" spans="1:24" ht="73.5" customHeight="1">
      <c r="A610" s="85"/>
      <c r="B610" s="438" t="s">
        <v>737</v>
      </c>
      <c r="C610" s="436">
        <v>1</v>
      </c>
      <c r="D610" s="436" t="s">
        <v>373</v>
      </c>
      <c r="E610" s="436">
        <v>9</v>
      </c>
      <c r="F610" s="439" t="s">
        <v>340</v>
      </c>
      <c r="G610" s="436" t="s">
        <v>164</v>
      </c>
      <c r="H610" s="566" t="s">
        <v>344</v>
      </c>
      <c r="I610" s="528"/>
      <c r="J610" s="433">
        <v>26500000</v>
      </c>
      <c r="K610" s="434">
        <v>26500000</v>
      </c>
      <c r="L610" s="426"/>
      <c r="M610" s="426" t="s">
        <v>30</v>
      </c>
      <c r="N610" s="426"/>
      <c r="O610" s="426"/>
      <c r="P610" s="235" t="s">
        <v>30</v>
      </c>
      <c r="Q610" s="435">
        <v>41540</v>
      </c>
      <c r="R610" s="72">
        <v>41541</v>
      </c>
      <c r="S610" s="59" t="s">
        <v>735</v>
      </c>
      <c r="T610" s="312" t="s">
        <v>736</v>
      </c>
      <c r="U610" s="312">
        <v>3144420317</v>
      </c>
      <c r="V610" s="226" t="s">
        <v>160</v>
      </c>
      <c r="W610" s="85"/>
      <c r="X610" s="17"/>
    </row>
    <row r="611" spans="1:24" ht="75" customHeight="1">
      <c r="A611" s="85"/>
      <c r="B611" s="440" t="s">
        <v>734</v>
      </c>
      <c r="C611" s="436">
        <v>1</v>
      </c>
      <c r="D611" s="436" t="s">
        <v>373</v>
      </c>
      <c r="E611" s="436">
        <v>9</v>
      </c>
      <c r="F611" s="436" t="s">
        <v>340</v>
      </c>
      <c r="G611" s="439" t="s">
        <v>164</v>
      </c>
      <c r="H611" s="566" t="s">
        <v>344</v>
      </c>
      <c r="I611" s="528"/>
      <c r="J611" s="433">
        <v>26500000</v>
      </c>
      <c r="K611" s="434">
        <v>26500000</v>
      </c>
      <c r="L611" s="426"/>
      <c r="M611" s="426" t="s">
        <v>30</v>
      </c>
      <c r="N611" s="426"/>
      <c r="O611" s="426"/>
      <c r="P611" s="235" t="s">
        <v>30</v>
      </c>
      <c r="Q611" s="435">
        <v>41540</v>
      </c>
      <c r="R611" s="72"/>
      <c r="S611" s="59" t="s">
        <v>203</v>
      </c>
      <c r="T611" s="312" t="s">
        <v>646</v>
      </c>
      <c r="U611" s="312">
        <v>3144420317</v>
      </c>
      <c r="V611" s="226" t="s">
        <v>160</v>
      </c>
      <c r="W611" s="85"/>
      <c r="X611" s="17"/>
    </row>
    <row r="612" spans="1:24" ht="112.5" customHeight="1">
      <c r="A612" s="85"/>
      <c r="B612" s="441" t="s">
        <v>738</v>
      </c>
      <c r="C612" s="442">
        <v>1</v>
      </c>
      <c r="D612" s="442" t="s">
        <v>373</v>
      </c>
      <c r="E612" s="442">
        <v>10</v>
      </c>
      <c r="F612" s="442">
        <v>2</v>
      </c>
      <c r="G612" s="443" t="s">
        <v>164</v>
      </c>
      <c r="H612" s="566" t="s">
        <v>344</v>
      </c>
      <c r="I612" s="528"/>
      <c r="J612" s="433">
        <v>18900000</v>
      </c>
      <c r="K612" s="434">
        <v>18900000</v>
      </c>
      <c r="L612" s="426"/>
      <c r="M612" s="426" t="s">
        <v>30</v>
      </c>
      <c r="N612" s="426"/>
      <c r="O612" s="426"/>
      <c r="P612" s="235" t="s">
        <v>30</v>
      </c>
      <c r="Q612" s="435">
        <v>41541</v>
      </c>
      <c r="R612" s="72"/>
      <c r="S612" s="59" t="s">
        <v>735</v>
      </c>
      <c r="T612" s="312" t="s">
        <v>646</v>
      </c>
      <c r="U612" s="312">
        <v>3144420317</v>
      </c>
      <c r="V612" s="226" t="s">
        <v>160</v>
      </c>
      <c r="W612" s="85"/>
      <c r="X612" s="17"/>
    </row>
    <row r="613" spans="1:24" ht="246.75" customHeight="1">
      <c r="A613" s="85"/>
      <c r="B613" s="96" t="s">
        <v>749</v>
      </c>
      <c r="C613" s="85">
        <v>1</v>
      </c>
      <c r="D613" s="85" t="s">
        <v>373</v>
      </c>
      <c r="E613" s="85">
        <v>10</v>
      </c>
      <c r="F613" s="67" t="s">
        <v>750</v>
      </c>
      <c r="G613" s="85" t="s">
        <v>39</v>
      </c>
      <c r="H613" s="566" t="s">
        <v>344</v>
      </c>
      <c r="I613" s="528"/>
      <c r="J613" s="378">
        <v>12625000</v>
      </c>
      <c r="K613" s="444">
        <v>12625000</v>
      </c>
      <c r="L613" s="381"/>
      <c r="M613" s="235" t="s">
        <v>30</v>
      </c>
      <c r="N613" s="381"/>
      <c r="O613" s="381"/>
      <c r="P613" s="381"/>
      <c r="Q613" s="382">
        <v>41343</v>
      </c>
      <c r="R613" s="95"/>
      <c r="S613" s="57" t="s">
        <v>754</v>
      </c>
      <c r="T613" s="312" t="s">
        <v>646</v>
      </c>
      <c r="U613" s="312">
        <v>3144420317</v>
      </c>
      <c r="V613" s="226" t="s">
        <v>160</v>
      </c>
      <c r="W613" s="85"/>
      <c r="X613" s="17"/>
    </row>
    <row r="614" spans="1:24" ht="114.75" customHeight="1">
      <c r="A614" s="85"/>
      <c r="B614" s="67" t="s">
        <v>751</v>
      </c>
      <c r="C614" s="85">
        <v>1</v>
      </c>
      <c r="D614" s="85" t="s">
        <v>373</v>
      </c>
      <c r="E614" s="85">
        <v>10</v>
      </c>
      <c r="F614" s="85">
        <v>2</v>
      </c>
      <c r="G614" s="85" t="s">
        <v>39</v>
      </c>
      <c r="H614" s="566" t="s">
        <v>344</v>
      </c>
      <c r="I614" s="528"/>
      <c r="J614" s="378">
        <v>10100000</v>
      </c>
      <c r="K614" s="445">
        <v>10100000</v>
      </c>
      <c r="L614" s="85"/>
      <c r="M614" s="85" t="s">
        <v>30</v>
      </c>
      <c r="N614" s="85"/>
      <c r="O614" s="85"/>
      <c r="P614" s="85"/>
      <c r="Q614" s="95">
        <v>41343</v>
      </c>
      <c r="R614" s="72"/>
      <c r="S614" s="57" t="s">
        <v>754</v>
      </c>
      <c r="T614" s="312" t="s">
        <v>646</v>
      </c>
      <c r="U614" s="312">
        <v>3144420317</v>
      </c>
      <c r="V614" s="226" t="s">
        <v>160</v>
      </c>
      <c r="W614" s="85"/>
      <c r="X614" s="17"/>
    </row>
    <row r="615" spans="1:24" ht="107.25" customHeight="1">
      <c r="A615" s="85"/>
      <c r="B615" s="274" t="s">
        <v>752</v>
      </c>
      <c r="C615" s="381">
        <v>1</v>
      </c>
      <c r="D615" s="381" t="s">
        <v>373</v>
      </c>
      <c r="E615" s="381">
        <v>10</v>
      </c>
      <c r="F615" s="274" t="s">
        <v>753</v>
      </c>
      <c r="G615" s="381" t="s">
        <v>39</v>
      </c>
      <c r="H615" s="566" t="s">
        <v>344</v>
      </c>
      <c r="I615" s="528"/>
      <c r="J615" s="410">
        <v>15000000</v>
      </c>
      <c r="K615" s="410">
        <v>15000000</v>
      </c>
      <c r="L615" s="381"/>
      <c r="M615" s="235" t="s">
        <v>30</v>
      </c>
      <c r="N615" s="381"/>
      <c r="O615" s="381"/>
      <c r="P615" s="381"/>
      <c r="Q615" s="382">
        <v>40978</v>
      </c>
      <c r="R615" s="72"/>
      <c r="S615" s="57" t="s">
        <v>754</v>
      </c>
      <c r="T615" s="312" t="s">
        <v>646</v>
      </c>
      <c r="U615" s="446">
        <v>3144420317</v>
      </c>
      <c r="V615" s="226" t="s">
        <v>160</v>
      </c>
      <c r="W615" s="85"/>
      <c r="X615" s="17"/>
    </row>
    <row r="616" spans="1:24" ht="96" customHeight="1">
      <c r="A616" s="85"/>
      <c r="B616" s="70" t="s">
        <v>771</v>
      </c>
      <c r="C616" s="413">
        <v>1</v>
      </c>
      <c r="D616" s="413" t="s">
        <v>373</v>
      </c>
      <c r="E616" s="413">
        <v>10</v>
      </c>
      <c r="F616" s="446">
        <v>2</v>
      </c>
      <c r="G616" s="413" t="s">
        <v>39</v>
      </c>
      <c r="H616" s="566" t="s">
        <v>344</v>
      </c>
      <c r="I616" s="528"/>
      <c r="J616" s="447">
        <v>10100000</v>
      </c>
      <c r="K616" s="447">
        <v>10100000</v>
      </c>
      <c r="L616" s="413"/>
      <c r="M616" s="426" t="s">
        <v>30</v>
      </c>
      <c r="N616" s="413"/>
      <c r="O616" s="413"/>
      <c r="P616" s="235" t="s">
        <v>30</v>
      </c>
      <c r="Q616" s="435">
        <v>41563</v>
      </c>
      <c r="R616" s="435"/>
      <c r="S616" s="429" t="s">
        <v>754</v>
      </c>
      <c r="T616" s="429" t="s">
        <v>159</v>
      </c>
      <c r="U616" s="446">
        <v>3144420317</v>
      </c>
      <c r="V616" s="226" t="s">
        <v>160</v>
      </c>
      <c r="W616" s="235"/>
      <c r="X616" s="17"/>
    </row>
    <row r="617" spans="1:24" ht="128.25" customHeight="1">
      <c r="A617" s="85"/>
      <c r="B617" s="70" t="s">
        <v>772</v>
      </c>
      <c r="C617" s="413">
        <v>1</v>
      </c>
      <c r="D617" s="413" t="s">
        <v>368</v>
      </c>
      <c r="E617" s="413">
        <v>10</v>
      </c>
      <c r="F617" s="446">
        <v>1</v>
      </c>
      <c r="G617" s="413" t="s">
        <v>39</v>
      </c>
      <c r="H617" s="566" t="s">
        <v>344</v>
      </c>
      <c r="I617" s="528"/>
      <c r="J617" s="447">
        <v>16500000</v>
      </c>
      <c r="K617" s="447">
        <v>16500000</v>
      </c>
      <c r="L617" s="413"/>
      <c r="M617" s="426" t="s">
        <v>30</v>
      </c>
      <c r="N617" s="413"/>
      <c r="O617" s="413"/>
      <c r="P617" s="235" t="s">
        <v>30</v>
      </c>
      <c r="Q617" s="435">
        <v>41563</v>
      </c>
      <c r="R617" s="435"/>
      <c r="S617" s="429" t="s">
        <v>754</v>
      </c>
      <c r="T617" s="429" t="s">
        <v>159</v>
      </c>
      <c r="U617" s="446">
        <v>3144420317</v>
      </c>
      <c r="V617" s="226" t="s">
        <v>160</v>
      </c>
      <c r="W617" s="235"/>
      <c r="X617" s="17"/>
    </row>
    <row r="618" spans="1:24" ht="98.25" customHeight="1">
      <c r="A618" s="85"/>
      <c r="B618" s="446" t="s">
        <v>770</v>
      </c>
      <c r="C618" s="413">
        <v>1</v>
      </c>
      <c r="D618" s="413" t="s">
        <v>373</v>
      </c>
      <c r="E618" s="413">
        <v>10</v>
      </c>
      <c r="F618" s="446">
        <v>2</v>
      </c>
      <c r="G618" s="413" t="s">
        <v>164</v>
      </c>
      <c r="H618" s="566" t="s">
        <v>344</v>
      </c>
      <c r="I618" s="528"/>
      <c r="J618" s="447">
        <v>2600000</v>
      </c>
      <c r="K618" s="447">
        <v>2600000</v>
      </c>
      <c r="L618" s="413"/>
      <c r="M618" s="426" t="s">
        <v>30</v>
      </c>
      <c r="N618" s="413"/>
      <c r="O618" s="413"/>
      <c r="P618" s="377" t="s">
        <v>30</v>
      </c>
      <c r="Q618" s="448">
        <v>41563</v>
      </c>
      <c r="R618" s="72"/>
      <c r="S618" s="57" t="s">
        <v>754</v>
      </c>
      <c r="T618" s="446" t="s">
        <v>270</v>
      </c>
      <c r="U618" s="446">
        <v>3144420317</v>
      </c>
      <c r="V618" s="226" t="s">
        <v>160</v>
      </c>
      <c r="W618" s="85"/>
      <c r="X618" s="17"/>
    </row>
    <row r="619" spans="1:24" s="21" customFormat="1" ht="89.25" customHeight="1">
      <c r="A619" s="85"/>
      <c r="B619" s="449" t="s">
        <v>824</v>
      </c>
      <c r="C619" s="85">
        <v>1</v>
      </c>
      <c r="D619" s="85" t="s">
        <v>457</v>
      </c>
      <c r="E619" s="85">
        <v>11</v>
      </c>
      <c r="F619" s="67" t="s">
        <v>340</v>
      </c>
      <c r="G619" s="85" t="s">
        <v>27</v>
      </c>
      <c r="H619" s="519">
        <v>86</v>
      </c>
      <c r="I619" s="520"/>
      <c r="J619" s="398">
        <v>28367603</v>
      </c>
      <c r="K619" s="450">
        <v>28500000</v>
      </c>
      <c r="L619" s="413"/>
      <c r="M619" s="426" t="s">
        <v>30</v>
      </c>
      <c r="N619" s="413"/>
      <c r="O619" s="413"/>
      <c r="P619" s="377" t="s">
        <v>30</v>
      </c>
      <c r="Q619" s="451">
        <v>41563</v>
      </c>
      <c r="R619" s="448">
        <v>41572</v>
      </c>
      <c r="S619" s="57" t="s">
        <v>754</v>
      </c>
      <c r="T619" s="446" t="s">
        <v>270</v>
      </c>
      <c r="U619" s="446">
        <v>3144420317</v>
      </c>
      <c r="V619" s="226" t="s">
        <v>160</v>
      </c>
      <c r="W619" s="85"/>
      <c r="X619" s="17"/>
    </row>
    <row r="620" spans="1:24" s="21" customFormat="1" ht="126.75" customHeight="1">
      <c r="A620" s="85"/>
      <c r="B620" s="452" t="s">
        <v>819</v>
      </c>
      <c r="C620" s="453">
        <v>1</v>
      </c>
      <c r="D620" s="235" t="s">
        <v>457</v>
      </c>
      <c r="E620" s="235">
        <v>11</v>
      </c>
      <c r="F620" s="234" t="s">
        <v>820</v>
      </c>
      <c r="G620" s="234" t="s">
        <v>346</v>
      </c>
      <c r="H620" s="566" t="s">
        <v>344</v>
      </c>
      <c r="I620" s="528"/>
      <c r="J620" s="188">
        <v>1060000</v>
      </c>
      <c r="K620" s="454">
        <v>1060000</v>
      </c>
      <c r="L620" s="413"/>
      <c r="M620" s="426" t="s">
        <v>30</v>
      </c>
      <c r="N620" s="413"/>
      <c r="O620" s="413"/>
      <c r="P620" s="377" t="s">
        <v>30</v>
      </c>
      <c r="Q620" s="455">
        <v>41572</v>
      </c>
      <c r="R620" s="72"/>
      <c r="S620" s="57" t="s">
        <v>754</v>
      </c>
      <c r="T620" s="446" t="s">
        <v>270</v>
      </c>
      <c r="U620" s="446">
        <v>3144420317</v>
      </c>
      <c r="V620" s="226" t="s">
        <v>160</v>
      </c>
      <c r="W620" s="85"/>
      <c r="X620" s="17"/>
    </row>
    <row r="621" spans="1:24" s="21" customFormat="1" ht="154.5" customHeight="1">
      <c r="A621" s="85"/>
      <c r="B621" s="452" t="s">
        <v>821</v>
      </c>
      <c r="C621" s="419">
        <v>1</v>
      </c>
      <c r="D621" s="419" t="s">
        <v>457</v>
      </c>
      <c r="E621" s="419">
        <v>11</v>
      </c>
      <c r="F621" s="419" t="s">
        <v>820</v>
      </c>
      <c r="G621" s="452" t="s">
        <v>346</v>
      </c>
      <c r="H621" s="566" t="s">
        <v>344</v>
      </c>
      <c r="I621" s="528"/>
      <c r="J621" s="213">
        <v>1413318</v>
      </c>
      <c r="K621" s="213">
        <v>1413318</v>
      </c>
      <c r="L621" s="413"/>
      <c r="M621" s="426" t="s">
        <v>30</v>
      </c>
      <c r="N621" s="413"/>
      <c r="O621" s="413"/>
      <c r="P621" s="377" t="s">
        <v>30</v>
      </c>
      <c r="Q621" s="448">
        <v>41572</v>
      </c>
      <c r="R621" s="72"/>
      <c r="S621" s="57" t="s">
        <v>754</v>
      </c>
      <c r="T621" s="446" t="s">
        <v>270</v>
      </c>
      <c r="U621" s="446">
        <v>3144420317</v>
      </c>
      <c r="V621" s="226" t="s">
        <v>160</v>
      </c>
      <c r="W621" s="85"/>
      <c r="X621" s="17"/>
    </row>
    <row r="622" spans="1:24" s="21" customFormat="1" ht="132.75" customHeight="1">
      <c r="A622" s="85"/>
      <c r="B622" s="452" t="s">
        <v>822</v>
      </c>
      <c r="C622" s="419">
        <v>1</v>
      </c>
      <c r="D622" s="419" t="s">
        <v>457</v>
      </c>
      <c r="E622" s="419">
        <v>11</v>
      </c>
      <c r="F622" s="456" t="s">
        <v>823</v>
      </c>
      <c r="G622" s="419" t="s">
        <v>164</v>
      </c>
      <c r="H622" s="566" t="s">
        <v>344</v>
      </c>
      <c r="I622" s="528"/>
      <c r="J622" s="213">
        <v>26484470</v>
      </c>
      <c r="K622" s="213">
        <v>26484470</v>
      </c>
      <c r="L622" s="413"/>
      <c r="M622" s="426" t="s">
        <v>30</v>
      </c>
      <c r="N622" s="413"/>
      <c r="O622" s="413"/>
      <c r="P622" s="377" t="s">
        <v>30</v>
      </c>
      <c r="Q622" s="448">
        <v>41572</v>
      </c>
      <c r="R622" s="72"/>
      <c r="S622" s="57" t="s">
        <v>754</v>
      </c>
      <c r="T622" s="446" t="s">
        <v>270</v>
      </c>
      <c r="U622" s="446">
        <v>3144420317</v>
      </c>
      <c r="V622" s="226" t="s">
        <v>160</v>
      </c>
      <c r="W622" s="85"/>
      <c r="X622" s="17"/>
    </row>
    <row r="623" spans="1:24" s="21" customFormat="1" ht="114.75" customHeight="1">
      <c r="A623" s="117"/>
      <c r="B623" s="457" t="s">
        <v>853</v>
      </c>
      <c r="C623" s="458">
        <v>1</v>
      </c>
      <c r="D623" s="117" t="s">
        <v>457</v>
      </c>
      <c r="E623" s="117">
        <v>11</v>
      </c>
      <c r="F623" s="286" t="s">
        <v>340</v>
      </c>
      <c r="G623" s="286" t="s">
        <v>164</v>
      </c>
      <c r="H623" s="566" t="s">
        <v>344</v>
      </c>
      <c r="I623" s="528"/>
      <c r="J623" s="398">
        <v>26500000</v>
      </c>
      <c r="K623" s="459">
        <v>26500000</v>
      </c>
      <c r="L623" s="416"/>
      <c r="M623" s="235" t="s">
        <v>30</v>
      </c>
      <c r="N623" s="413"/>
      <c r="O623" s="413"/>
      <c r="P623" s="377"/>
      <c r="Q623" s="448">
        <v>41579</v>
      </c>
      <c r="R623" s="72"/>
      <c r="S623" s="57" t="s">
        <v>754</v>
      </c>
      <c r="T623" s="446" t="s">
        <v>270</v>
      </c>
      <c r="U623" s="446">
        <v>3144420317</v>
      </c>
      <c r="V623" s="226" t="s">
        <v>160</v>
      </c>
      <c r="W623" s="85"/>
      <c r="X623" s="17"/>
    </row>
    <row r="624" spans="1:24" s="21" customFormat="1" ht="132" customHeight="1">
      <c r="A624" s="117"/>
      <c r="B624" s="460" t="s">
        <v>891</v>
      </c>
      <c r="C624" s="117">
        <v>1</v>
      </c>
      <c r="D624" s="117" t="s">
        <v>457</v>
      </c>
      <c r="E624" s="117">
        <v>11</v>
      </c>
      <c r="F624" s="286" t="s">
        <v>892</v>
      </c>
      <c r="G624" s="460" t="s">
        <v>164</v>
      </c>
      <c r="H624" s="566" t="s">
        <v>344</v>
      </c>
      <c r="I624" s="528"/>
      <c r="J624" s="398">
        <v>26500000</v>
      </c>
      <c r="K624" s="398">
        <v>26500000</v>
      </c>
      <c r="L624" s="347"/>
      <c r="M624" s="85" t="s">
        <v>30</v>
      </c>
      <c r="N624" s="413"/>
      <c r="O624" s="413"/>
      <c r="P624" s="377"/>
      <c r="Q624" s="448">
        <v>41579</v>
      </c>
      <c r="R624" s="72">
        <v>41592</v>
      </c>
      <c r="S624" s="57" t="s">
        <v>754</v>
      </c>
      <c r="T624" s="446" t="s">
        <v>270</v>
      </c>
      <c r="U624" s="446">
        <v>3144420317</v>
      </c>
      <c r="V624" s="226" t="s">
        <v>160</v>
      </c>
      <c r="W624" s="85"/>
      <c r="X624" s="17"/>
    </row>
    <row r="625" spans="1:24" s="21" customFormat="1" ht="83.25" customHeight="1">
      <c r="A625" s="117"/>
      <c r="B625" s="457" t="s">
        <v>854</v>
      </c>
      <c r="C625" s="461">
        <v>1</v>
      </c>
      <c r="D625" s="461" t="s">
        <v>457</v>
      </c>
      <c r="E625" s="461">
        <v>11</v>
      </c>
      <c r="F625" s="462" t="s">
        <v>340</v>
      </c>
      <c r="G625" s="461" t="s">
        <v>39</v>
      </c>
      <c r="H625" s="566" t="s">
        <v>344</v>
      </c>
      <c r="I625" s="528"/>
      <c r="J625" s="463">
        <v>16500000</v>
      </c>
      <c r="K625" s="463">
        <v>16500000</v>
      </c>
      <c r="L625" s="417"/>
      <c r="M625" s="419" t="s">
        <v>30</v>
      </c>
      <c r="N625" s="413"/>
      <c r="O625" s="413"/>
      <c r="P625" s="377"/>
      <c r="Q625" s="448">
        <v>41579</v>
      </c>
      <c r="R625" s="72"/>
      <c r="S625" s="57" t="s">
        <v>754</v>
      </c>
      <c r="T625" s="446" t="s">
        <v>270</v>
      </c>
      <c r="U625" s="446">
        <v>3144420317</v>
      </c>
      <c r="V625" s="226" t="s">
        <v>160</v>
      </c>
      <c r="W625" s="85"/>
      <c r="X625" s="17"/>
    </row>
    <row r="626" spans="1:24" s="21" customFormat="1" ht="138" customHeight="1">
      <c r="A626" s="117"/>
      <c r="B626" s="457" t="s">
        <v>901</v>
      </c>
      <c r="C626" s="117">
        <v>1</v>
      </c>
      <c r="D626" s="117" t="s">
        <v>373</v>
      </c>
      <c r="E626" s="117">
        <v>11</v>
      </c>
      <c r="F626" s="286">
        <v>1</v>
      </c>
      <c r="G626" s="117" t="s">
        <v>164</v>
      </c>
      <c r="H626" s="566" t="s">
        <v>344</v>
      </c>
      <c r="I626" s="528"/>
      <c r="J626" s="188">
        <v>26500000</v>
      </c>
      <c r="K626" s="450">
        <v>26500000</v>
      </c>
      <c r="L626" s="417"/>
      <c r="M626" s="235" t="s">
        <v>30</v>
      </c>
      <c r="N626" s="413"/>
      <c r="O626" s="413"/>
      <c r="P626" s="377"/>
      <c r="Q626" s="448">
        <v>41579</v>
      </c>
      <c r="R626" s="72">
        <v>41592</v>
      </c>
      <c r="S626" s="57" t="s">
        <v>754</v>
      </c>
      <c r="T626" s="446" t="s">
        <v>270</v>
      </c>
      <c r="U626" s="446">
        <v>3144420317</v>
      </c>
      <c r="V626" s="226" t="s">
        <v>160</v>
      </c>
      <c r="W626" s="85"/>
      <c r="X626" s="17"/>
    </row>
    <row r="627" spans="1:24" s="21" customFormat="1" ht="66.75" customHeight="1">
      <c r="A627" s="751"/>
      <c r="B627" s="695" t="s">
        <v>855</v>
      </c>
      <c r="C627" s="695">
        <v>1</v>
      </c>
      <c r="D627" s="695" t="s">
        <v>457</v>
      </c>
      <c r="E627" s="695">
        <v>11</v>
      </c>
      <c r="F627" s="695" t="s">
        <v>167</v>
      </c>
      <c r="G627" s="695" t="s">
        <v>856</v>
      </c>
      <c r="H627" s="566" t="s">
        <v>344</v>
      </c>
      <c r="I627" s="528"/>
      <c r="J627" s="134">
        <v>8000000</v>
      </c>
      <c r="K627" s="764">
        <v>10100000</v>
      </c>
      <c r="L627" s="695"/>
      <c r="M627" s="695" t="s">
        <v>30</v>
      </c>
      <c r="N627" s="695"/>
      <c r="O627" s="695"/>
      <c r="P627" s="695"/>
      <c r="Q627" s="766">
        <v>41579</v>
      </c>
      <c r="R627" s="766">
        <v>41584</v>
      </c>
      <c r="S627" s="695" t="s">
        <v>754</v>
      </c>
      <c r="T627" s="695" t="s">
        <v>270</v>
      </c>
      <c r="U627" s="695">
        <v>3144420317</v>
      </c>
      <c r="V627" s="695" t="s">
        <v>160</v>
      </c>
      <c r="W627" s="695"/>
      <c r="X627" s="17"/>
    </row>
    <row r="628" spans="1:24" s="21" customFormat="1" ht="59.25" customHeight="1">
      <c r="A628" s="753"/>
      <c r="B628" s="696"/>
      <c r="C628" s="696"/>
      <c r="D628" s="696"/>
      <c r="E628" s="696"/>
      <c r="F628" s="696"/>
      <c r="G628" s="696"/>
      <c r="H628" s="566" t="s">
        <v>863</v>
      </c>
      <c r="I628" s="528"/>
      <c r="J628" s="110">
        <v>2100000</v>
      </c>
      <c r="K628" s="765"/>
      <c r="L628" s="696"/>
      <c r="M628" s="696"/>
      <c r="N628" s="696"/>
      <c r="O628" s="696"/>
      <c r="P628" s="696"/>
      <c r="Q628" s="774"/>
      <c r="R628" s="696"/>
      <c r="S628" s="696"/>
      <c r="T628" s="696"/>
      <c r="U628" s="696"/>
      <c r="V628" s="696"/>
      <c r="W628" s="696"/>
      <c r="X628" s="17"/>
    </row>
    <row r="629" spans="1:24" s="21" customFormat="1" ht="89.25" customHeight="1">
      <c r="A629" s="117"/>
      <c r="B629" s="464" t="s">
        <v>857</v>
      </c>
      <c r="C629" s="465">
        <v>1</v>
      </c>
      <c r="D629" s="465" t="s">
        <v>373</v>
      </c>
      <c r="E629" s="465">
        <v>11</v>
      </c>
      <c r="F629" s="466">
        <v>1</v>
      </c>
      <c r="G629" s="465" t="s">
        <v>164</v>
      </c>
      <c r="H629" s="566" t="s">
        <v>344</v>
      </c>
      <c r="I629" s="528"/>
      <c r="J629" s="467">
        <v>26500000</v>
      </c>
      <c r="K629" s="431">
        <v>26500000</v>
      </c>
      <c r="L629" s="421"/>
      <c r="M629" s="468" t="s">
        <v>30</v>
      </c>
      <c r="N629" s="413"/>
      <c r="O629" s="413"/>
      <c r="P629" s="377"/>
      <c r="Q629" s="448">
        <v>41579</v>
      </c>
      <c r="R629" s="72"/>
      <c r="S629" s="57" t="s">
        <v>754</v>
      </c>
      <c r="T629" s="446" t="s">
        <v>270</v>
      </c>
      <c r="U629" s="446">
        <v>3144420317</v>
      </c>
      <c r="V629" s="226" t="s">
        <v>160</v>
      </c>
      <c r="W629" s="85"/>
      <c r="X629" s="17"/>
    </row>
    <row r="630" spans="1:24" s="21" customFormat="1" ht="86.25" customHeight="1">
      <c r="A630" s="117"/>
      <c r="B630" s="464" t="s">
        <v>858</v>
      </c>
      <c r="C630" s="465">
        <v>1</v>
      </c>
      <c r="D630" s="465" t="s">
        <v>373</v>
      </c>
      <c r="E630" s="465">
        <v>11</v>
      </c>
      <c r="F630" s="466">
        <v>1</v>
      </c>
      <c r="G630" s="465" t="s">
        <v>164</v>
      </c>
      <c r="H630" s="566" t="s">
        <v>344</v>
      </c>
      <c r="I630" s="528"/>
      <c r="J630" s="467">
        <v>26500000</v>
      </c>
      <c r="K630" s="431">
        <v>26500000</v>
      </c>
      <c r="L630" s="421"/>
      <c r="M630" s="468" t="s">
        <v>30</v>
      </c>
      <c r="N630" s="413"/>
      <c r="O630" s="413"/>
      <c r="P630" s="377"/>
      <c r="Q630" s="448">
        <v>41579</v>
      </c>
      <c r="R630" s="72"/>
      <c r="S630" s="57" t="s">
        <v>754</v>
      </c>
      <c r="T630" s="446" t="s">
        <v>270</v>
      </c>
      <c r="U630" s="446">
        <v>3144420317</v>
      </c>
      <c r="V630" s="226" t="s">
        <v>160</v>
      </c>
      <c r="W630" s="85"/>
      <c r="X630" s="17"/>
    </row>
    <row r="631" spans="1:24" s="21" customFormat="1" ht="136.5" customHeight="1">
      <c r="A631" s="117"/>
      <c r="B631" s="464" t="s">
        <v>859</v>
      </c>
      <c r="C631" s="465">
        <v>1</v>
      </c>
      <c r="D631" s="465" t="s">
        <v>373</v>
      </c>
      <c r="E631" s="465">
        <v>11</v>
      </c>
      <c r="F631" s="466">
        <v>1</v>
      </c>
      <c r="G631" s="465" t="s">
        <v>165</v>
      </c>
      <c r="H631" s="566" t="s">
        <v>344</v>
      </c>
      <c r="I631" s="528"/>
      <c r="J631" s="467">
        <v>70000000</v>
      </c>
      <c r="K631" s="431">
        <v>70000000</v>
      </c>
      <c r="L631" s="421"/>
      <c r="M631" s="468" t="s">
        <v>30</v>
      </c>
      <c r="N631" s="413"/>
      <c r="O631" s="413"/>
      <c r="P631" s="377"/>
      <c r="Q631" s="448">
        <v>41579</v>
      </c>
      <c r="R631" s="72"/>
      <c r="S631" s="57" t="s">
        <v>754</v>
      </c>
      <c r="T631" s="446" t="s">
        <v>270</v>
      </c>
      <c r="U631" s="446">
        <v>3144420317</v>
      </c>
      <c r="V631" s="226" t="s">
        <v>160</v>
      </c>
      <c r="W631" s="85"/>
      <c r="X631" s="17"/>
    </row>
    <row r="632" spans="1:24" s="21" customFormat="1" ht="123.75" customHeight="1">
      <c r="A632" s="117"/>
      <c r="B632" s="452" t="s">
        <v>893</v>
      </c>
      <c r="C632" s="453">
        <v>1</v>
      </c>
      <c r="D632" s="235" t="s">
        <v>69</v>
      </c>
      <c r="E632" s="235">
        <v>12</v>
      </c>
      <c r="F632" s="234" t="s">
        <v>894</v>
      </c>
      <c r="G632" s="234" t="s">
        <v>164</v>
      </c>
      <c r="H632" s="527" t="s">
        <v>900</v>
      </c>
      <c r="I632" s="528"/>
      <c r="J632" s="398">
        <v>26500000</v>
      </c>
      <c r="K632" s="459">
        <v>26500000</v>
      </c>
      <c r="L632" s="416"/>
      <c r="M632" s="235" t="s">
        <v>30</v>
      </c>
      <c r="N632" s="416"/>
      <c r="O632" s="416"/>
      <c r="P632" s="416"/>
      <c r="Q632" s="382" t="s">
        <v>902</v>
      </c>
      <c r="R632" s="72"/>
      <c r="S632" s="57" t="s">
        <v>754</v>
      </c>
      <c r="T632" s="446" t="s">
        <v>270</v>
      </c>
      <c r="U632" s="446">
        <v>3144420317</v>
      </c>
      <c r="V632" s="226" t="s">
        <v>160</v>
      </c>
      <c r="W632" s="85"/>
      <c r="X632" s="17"/>
    </row>
    <row r="633" spans="1:24" s="21" customFormat="1" ht="91.5" customHeight="1">
      <c r="A633" s="117"/>
      <c r="B633" s="452" t="s">
        <v>895</v>
      </c>
      <c r="C633" s="419">
        <v>1</v>
      </c>
      <c r="D633" s="419" t="s">
        <v>69</v>
      </c>
      <c r="E633" s="419">
        <v>12</v>
      </c>
      <c r="F633" s="419" t="s">
        <v>472</v>
      </c>
      <c r="G633" s="452" t="s">
        <v>164</v>
      </c>
      <c r="H633" s="527" t="s">
        <v>900</v>
      </c>
      <c r="I633" s="528"/>
      <c r="J633" s="469">
        <v>26500000</v>
      </c>
      <c r="K633" s="469">
        <v>26500000</v>
      </c>
      <c r="L633" s="113"/>
      <c r="M633" s="104" t="s">
        <v>29</v>
      </c>
      <c r="N633" s="104"/>
      <c r="O633" s="104"/>
      <c r="P633" s="104"/>
      <c r="Q633" s="470" t="s">
        <v>902</v>
      </c>
      <c r="R633" s="72"/>
      <c r="S633" s="57" t="s">
        <v>754</v>
      </c>
      <c r="T633" s="446" t="s">
        <v>270</v>
      </c>
      <c r="U633" s="446">
        <v>3144420317</v>
      </c>
      <c r="V633" s="226" t="s">
        <v>160</v>
      </c>
      <c r="W633" s="85"/>
      <c r="X633" s="17"/>
    </row>
    <row r="634" spans="1:24" s="21" customFormat="1" ht="169.5" customHeight="1">
      <c r="A634" s="117"/>
      <c r="B634" s="452" t="s">
        <v>896</v>
      </c>
      <c r="C634" s="419">
        <v>1</v>
      </c>
      <c r="D634" s="419" t="s">
        <v>69</v>
      </c>
      <c r="E634" s="419">
        <v>12</v>
      </c>
      <c r="F634" s="456" t="s">
        <v>897</v>
      </c>
      <c r="G634" s="419" t="s">
        <v>164</v>
      </c>
      <c r="H634" s="527" t="s">
        <v>900</v>
      </c>
      <c r="I634" s="528"/>
      <c r="J634" s="463">
        <v>26500000</v>
      </c>
      <c r="K634" s="463">
        <v>26500000</v>
      </c>
      <c r="L634" s="417"/>
      <c r="M634" s="419" t="s">
        <v>29</v>
      </c>
      <c r="N634" s="417"/>
      <c r="O634" s="417"/>
      <c r="P634" s="417"/>
      <c r="Q634" s="420" t="s">
        <v>902</v>
      </c>
      <c r="R634" s="72"/>
      <c r="S634" s="57" t="s">
        <v>754</v>
      </c>
      <c r="T634" s="446" t="s">
        <v>270</v>
      </c>
      <c r="U634" s="446">
        <v>3144420317</v>
      </c>
      <c r="V634" s="226" t="s">
        <v>160</v>
      </c>
      <c r="W634" s="85"/>
      <c r="X634" s="17"/>
    </row>
    <row r="635" spans="1:24" s="21" customFormat="1" ht="69" customHeight="1">
      <c r="A635" s="117"/>
      <c r="B635" s="449" t="s">
        <v>898</v>
      </c>
      <c r="C635" s="85">
        <v>1</v>
      </c>
      <c r="D635" s="85" t="s">
        <v>69</v>
      </c>
      <c r="E635" s="85">
        <v>12</v>
      </c>
      <c r="F635" s="67" t="s">
        <v>899</v>
      </c>
      <c r="G635" s="85" t="s">
        <v>164</v>
      </c>
      <c r="H635" s="519" t="s">
        <v>344</v>
      </c>
      <c r="I635" s="520"/>
      <c r="J635" s="398">
        <v>26500000</v>
      </c>
      <c r="K635" s="450">
        <v>26500000</v>
      </c>
      <c r="L635" s="417"/>
      <c r="M635" s="419" t="s">
        <v>29</v>
      </c>
      <c r="N635" s="417"/>
      <c r="O635" s="417"/>
      <c r="P635" s="417"/>
      <c r="Q635" s="420" t="s">
        <v>902</v>
      </c>
      <c r="R635" s="72"/>
      <c r="S635" s="57" t="s">
        <v>754</v>
      </c>
      <c r="T635" s="446" t="s">
        <v>270</v>
      </c>
      <c r="U635" s="446">
        <v>3144420317</v>
      </c>
      <c r="V635" s="226" t="s">
        <v>160</v>
      </c>
      <c r="W635" s="85"/>
      <c r="X635" s="17"/>
    </row>
    <row r="636" spans="1:24" s="21" customFormat="1" ht="108" customHeight="1">
      <c r="A636" s="117"/>
      <c r="B636" s="456" t="s">
        <v>936</v>
      </c>
      <c r="C636" s="235">
        <v>1</v>
      </c>
      <c r="D636" s="235">
        <v>1</v>
      </c>
      <c r="E636" s="235">
        <v>12</v>
      </c>
      <c r="F636" s="234" t="s">
        <v>472</v>
      </c>
      <c r="G636" s="234" t="s">
        <v>164</v>
      </c>
      <c r="H636" s="519" t="s">
        <v>344</v>
      </c>
      <c r="I636" s="520"/>
      <c r="J636" s="398">
        <v>17000000</v>
      </c>
      <c r="K636" s="459">
        <v>17000000</v>
      </c>
      <c r="L636" s="416"/>
      <c r="M636" s="235" t="s">
        <v>30</v>
      </c>
      <c r="N636" s="421"/>
      <c r="O636" s="421"/>
      <c r="P636" s="417"/>
      <c r="Q636" s="471">
        <v>41600</v>
      </c>
      <c r="R636" s="72"/>
      <c r="S636" s="57" t="s">
        <v>754</v>
      </c>
      <c r="T636" s="446" t="s">
        <v>270</v>
      </c>
      <c r="U636" s="446">
        <v>3144420317</v>
      </c>
      <c r="V636" s="226" t="s">
        <v>160</v>
      </c>
      <c r="W636" s="85"/>
      <c r="X636" s="17"/>
    </row>
    <row r="637" spans="1:24" s="21" customFormat="1" ht="108.75" customHeight="1">
      <c r="A637" s="117"/>
      <c r="B637" s="456" t="s">
        <v>941</v>
      </c>
      <c r="C637" s="235">
        <v>1</v>
      </c>
      <c r="D637" s="235">
        <v>1</v>
      </c>
      <c r="E637" s="419">
        <v>12</v>
      </c>
      <c r="F637" s="419" t="s">
        <v>198</v>
      </c>
      <c r="G637" s="456" t="s">
        <v>164</v>
      </c>
      <c r="H637" s="519" t="s">
        <v>344</v>
      </c>
      <c r="I637" s="520"/>
      <c r="J637" s="469">
        <v>26500000</v>
      </c>
      <c r="K637" s="469">
        <v>26500000</v>
      </c>
      <c r="L637" s="113"/>
      <c r="M637" s="104" t="s">
        <v>29</v>
      </c>
      <c r="N637" s="421"/>
      <c r="O637" s="421"/>
      <c r="P637" s="417"/>
      <c r="Q637" s="471">
        <v>41600</v>
      </c>
      <c r="R637" s="72"/>
      <c r="S637" s="57" t="s">
        <v>754</v>
      </c>
      <c r="T637" s="446" t="s">
        <v>270</v>
      </c>
      <c r="U637" s="446">
        <v>3144420317</v>
      </c>
      <c r="V637" s="226" t="s">
        <v>160</v>
      </c>
      <c r="W637" s="85"/>
      <c r="X637" s="17"/>
    </row>
    <row r="638" spans="1:24" s="21" customFormat="1" ht="80.25" customHeight="1">
      <c r="A638" s="117"/>
      <c r="B638" s="456" t="s">
        <v>937</v>
      </c>
      <c r="C638" s="419">
        <v>1</v>
      </c>
      <c r="D638" s="419">
        <v>1</v>
      </c>
      <c r="E638" s="419">
        <v>12</v>
      </c>
      <c r="F638" s="456" t="s">
        <v>899</v>
      </c>
      <c r="G638" s="419" t="s">
        <v>164</v>
      </c>
      <c r="H638" s="519" t="s">
        <v>344</v>
      </c>
      <c r="I638" s="520"/>
      <c r="J638" s="463">
        <v>26500000</v>
      </c>
      <c r="K638" s="463">
        <v>26500000</v>
      </c>
      <c r="L638" s="417"/>
      <c r="M638" s="419" t="s">
        <v>29</v>
      </c>
      <c r="N638" s="421"/>
      <c r="O638" s="421"/>
      <c r="P638" s="417"/>
      <c r="Q638" s="471">
        <v>41600</v>
      </c>
      <c r="R638" s="72"/>
      <c r="S638" s="57" t="s">
        <v>754</v>
      </c>
      <c r="T638" s="446" t="s">
        <v>270</v>
      </c>
      <c r="U638" s="446">
        <v>3144420317</v>
      </c>
      <c r="V638" s="226" t="s">
        <v>160</v>
      </c>
      <c r="W638" s="85"/>
      <c r="X638" s="17"/>
    </row>
    <row r="639" spans="1:24" s="21" customFormat="1" ht="150.75" customHeight="1">
      <c r="A639" s="117"/>
      <c r="B639" s="472" t="s">
        <v>942</v>
      </c>
      <c r="C639" s="426">
        <v>1</v>
      </c>
      <c r="D639" s="426" t="s">
        <v>368</v>
      </c>
      <c r="E639" s="426">
        <v>12</v>
      </c>
      <c r="F639" s="429">
        <v>3</v>
      </c>
      <c r="G639" s="473" t="s">
        <v>944</v>
      </c>
      <c r="H639" s="519" t="s">
        <v>344</v>
      </c>
      <c r="I639" s="520"/>
      <c r="J639" s="474">
        <v>3665000</v>
      </c>
      <c r="K639" s="474">
        <v>3665000</v>
      </c>
      <c r="L639" s="421"/>
      <c r="M639" s="475" t="s">
        <v>30</v>
      </c>
      <c r="N639" s="421"/>
      <c r="O639" s="421"/>
      <c r="P639" s="417" t="s">
        <v>30</v>
      </c>
      <c r="Q639" s="471">
        <v>41604</v>
      </c>
      <c r="R639" s="72"/>
      <c r="S639" s="57" t="s">
        <v>754</v>
      </c>
      <c r="T639" s="446" t="s">
        <v>943</v>
      </c>
      <c r="U639" s="446">
        <v>3144420317</v>
      </c>
      <c r="V639" s="226" t="s">
        <v>160</v>
      </c>
      <c r="W639" s="85"/>
      <c r="X639" s="17"/>
    </row>
    <row r="640" spans="1:24" s="21" customFormat="1" ht="107.25" customHeight="1">
      <c r="A640" s="117"/>
      <c r="B640" s="452" t="s">
        <v>995</v>
      </c>
      <c r="C640" s="453">
        <v>1</v>
      </c>
      <c r="D640" s="235">
        <v>1</v>
      </c>
      <c r="E640" s="235">
        <v>12</v>
      </c>
      <c r="F640" s="234">
        <v>1</v>
      </c>
      <c r="G640" s="234" t="s">
        <v>346</v>
      </c>
      <c r="H640" s="519" t="s">
        <v>344</v>
      </c>
      <c r="I640" s="520"/>
      <c r="J640" s="398">
        <v>10000000</v>
      </c>
      <c r="K640" s="459">
        <v>10000000</v>
      </c>
      <c r="L640" s="416"/>
      <c r="M640" s="235" t="s">
        <v>29</v>
      </c>
      <c r="N640" s="416"/>
      <c r="O640" s="416"/>
      <c r="P640" s="416"/>
      <c r="Q640" s="382" t="s">
        <v>997</v>
      </c>
      <c r="R640" s="72"/>
      <c r="S640" s="57" t="s">
        <v>754</v>
      </c>
      <c r="T640" s="446" t="s">
        <v>943</v>
      </c>
      <c r="U640" s="446">
        <v>3144420317</v>
      </c>
      <c r="V640" s="226" t="s">
        <v>160</v>
      </c>
      <c r="W640" s="85"/>
      <c r="X640" s="17"/>
    </row>
    <row r="641" spans="1:24" s="21" customFormat="1" ht="107.25" customHeight="1">
      <c r="A641" s="117"/>
      <c r="B641" s="452" t="s">
        <v>996</v>
      </c>
      <c r="C641" s="235">
        <v>1</v>
      </c>
      <c r="D641" s="235">
        <v>1</v>
      </c>
      <c r="E641" s="235">
        <v>12</v>
      </c>
      <c r="F641" s="235">
        <v>1</v>
      </c>
      <c r="G641" s="234" t="s">
        <v>346</v>
      </c>
      <c r="H641" s="519" t="s">
        <v>344</v>
      </c>
      <c r="I641" s="520"/>
      <c r="J641" s="469">
        <v>5834849</v>
      </c>
      <c r="K641" s="469">
        <v>5834849</v>
      </c>
      <c r="L641" s="113"/>
      <c r="M641" s="104" t="s">
        <v>30</v>
      </c>
      <c r="N641" s="104"/>
      <c r="O641" s="104"/>
      <c r="P641" s="104"/>
      <c r="Q641" s="470" t="s">
        <v>997</v>
      </c>
      <c r="R641" s="72"/>
      <c r="S641" s="57" t="s">
        <v>754</v>
      </c>
      <c r="T641" s="446" t="s">
        <v>943</v>
      </c>
      <c r="U641" s="446">
        <v>3144420317</v>
      </c>
      <c r="V641" s="226" t="s">
        <v>160</v>
      </c>
      <c r="W641" s="85"/>
      <c r="X641" s="17"/>
    </row>
    <row r="642" spans="1:24" ht="30">
      <c r="A642" s="41"/>
      <c r="B642" s="49" t="s">
        <v>202</v>
      </c>
      <c r="C642" s="49">
        <v>1</v>
      </c>
      <c r="D642" s="49" t="s">
        <v>92</v>
      </c>
      <c r="E642" s="49">
        <v>12</v>
      </c>
      <c r="F642" s="49">
        <v>5</v>
      </c>
      <c r="G642" s="49" t="s">
        <v>39</v>
      </c>
      <c r="H642" s="715" t="s">
        <v>1004</v>
      </c>
      <c r="I642" s="716"/>
      <c r="J642" s="483">
        <v>70000000</v>
      </c>
      <c r="K642" s="483">
        <v>70000000</v>
      </c>
      <c r="L642" s="49"/>
      <c r="M642" s="49" t="s">
        <v>30</v>
      </c>
      <c r="N642" s="49"/>
      <c r="O642" s="49"/>
      <c r="P642" s="41" t="s">
        <v>30</v>
      </c>
      <c r="Q642" s="39">
        <v>41305</v>
      </c>
      <c r="R642" s="39">
        <v>41628</v>
      </c>
      <c r="S642" s="49" t="s">
        <v>439</v>
      </c>
      <c r="T642" s="40" t="s">
        <v>204</v>
      </c>
      <c r="U642" s="49">
        <v>6247347</v>
      </c>
      <c r="V642" s="40" t="s">
        <v>205</v>
      </c>
      <c r="W642" s="41"/>
      <c r="X642" s="15" t="s">
        <v>225</v>
      </c>
    </row>
    <row r="643" spans="1:24" ht="30">
      <c r="A643" s="85"/>
      <c r="B643" s="85" t="s">
        <v>206</v>
      </c>
      <c r="C643" s="85">
        <v>1</v>
      </c>
      <c r="D643" s="85" t="s">
        <v>92</v>
      </c>
      <c r="E643" s="85" t="s">
        <v>226</v>
      </c>
      <c r="F643" s="85">
        <v>3</v>
      </c>
      <c r="G643" s="67" t="s">
        <v>39</v>
      </c>
      <c r="H643" s="519" t="s">
        <v>344</v>
      </c>
      <c r="I643" s="520"/>
      <c r="J643" s="134">
        <v>0</v>
      </c>
      <c r="K643" s="134">
        <v>0</v>
      </c>
      <c r="L643" s="85"/>
      <c r="M643" s="85" t="s">
        <v>30</v>
      </c>
      <c r="N643" s="85"/>
      <c r="O643" s="85"/>
      <c r="P643" s="85" t="s">
        <v>30</v>
      </c>
      <c r="Q643" s="95">
        <v>41305</v>
      </c>
      <c r="R643" s="85"/>
      <c r="S643" s="59" t="s">
        <v>439</v>
      </c>
      <c r="T643" s="67" t="s">
        <v>204</v>
      </c>
      <c r="U643" s="85">
        <v>6247347</v>
      </c>
      <c r="V643" s="67" t="s">
        <v>205</v>
      </c>
      <c r="W643" s="85"/>
      <c r="X643" s="4"/>
    </row>
    <row r="644" spans="1:24" ht="138" customHeight="1">
      <c r="A644" s="85"/>
      <c r="B644" s="162" t="s">
        <v>571</v>
      </c>
      <c r="C644" s="143">
        <v>1</v>
      </c>
      <c r="D644" s="143" t="s">
        <v>373</v>
      </c>
      <c r="E644" s="143">
        <v>7</v>
      </c>
      <c r="F644" s="143">
        <v>5</v>
      </c>
      <c r="G644" s="122" t="s">
        <v>39</v>
      </c>
      <c r="H644" s="519" t="s">
        <v>344</v>
      </c>
      <c r="I644" s="520"/>
      <c r="J644" s="169">
        <v>17500000</v>
      </c>
      <c r="K644" s="169">
        <v>17500000</v>
      </c>
      <c r="L644" s="129"/>
      <c r="M644" s="129" t="s">
        <v>30</v>
      </c>
      <c r="N644" s="129"/>
      <c r="O644" s="129"/>
      <c r="P644" s="85" t="s">
        <v>30</v>
      </c>
      <c r="Q644" s="254">
        <v>41484</v>
      </c>
      <c r="R644" s="129"/>
      <c r="S644" s="129" t="s">
        <v>574</v>
      </c>
      <c r="T644" s="121" t="s">
        <v>204</v>
      </c>
      <c r="U644" s="129">
        <v>6247347</v>
      </c>
      <c r="V644" s="121" t="s">
        <v>205</v>
      </c>
      <c r="W644" s="85"/>
      <c r="X644" s="4"/>
    </row>
    <row r="645" spans="1:24" ht="192" customHeight="1">
      <c r="A645" s="85"/>
      <c r="B645" s="476" t="s">
        <v>616</v>
      </c>
      <c r="C645" s="65">
        <v>1</v>
      </c>
      <c r="D645" s="85" t="s">
        <v>373</v>
      </c>
      <c r="E645" s="85">
        <v>8</v>
      </c>
      <c r="F645" s="85">
        <v>2</v>
      </c>
      <c r="G645" s="85" t="s">
        <v>39</v>
      </c>
      <c r="H645" s="519" t="s">
        <v>344</v>
      </c>
      <c r="I645" s="520"/>
      <c r="J645" s="134">
        <v>16500000</v>
      </c>
      <c r="K645" s="134">
        <v>16500000</v>
      </c>
      <c r="L645" s="85"/>
      <c r="M645" s="85" t="s">
        <v>30</v>
      </c>
      <c r="N645" s="85"/>
      <c r="O645" s="85"/>
      <c r="P645" s="85" t="s">
        <v>30</v>
      </c>
      <c r="Q645" s="95">
        <v>41484</v>
      </c>
      <c r="R645" s="95">
        <v>41499</v>
      </c>
      <c r="S645" s="129" t="s">
        <v>574</v>
      </c>
      <c r="T645" s="121" t="s">
        <v>204</v>
      </c>
      <c r="U645" s="129">
        <v>6247347</v>
      </c>
      <c r="V645" s="121" t="s">
        <v>205</v>
      </c>
      <c r="W645" s="85"/>
      <c r="X645" s="4"/>
    </row>
    <row r="646" spans="1:24" ht="73.5" customHeight="1">
      <c r="A646" s="85"/>
      <c r="B646" s="476" t="s">
        <v>572</v>
      </c>
      <c r="C646" s="65">
        <v>1</v>
      </c>
      <c r="D646" s="85" t="s">
        <v>373</v>
      </c>
      <c r="E646" s="85">
        <v>8</v>
      </c>
      <c r="F646" s="85">
        <v>5</v>
      </c>
      <c r="G646" s="85" t="s">
        <v>39</v>
      </c>
      <c r="H646" s="519" t="s">
        <v>344</v>
      </c>
      <c r="I646" s="520"/>
      <c r="J646" s="134">
        <v>33500000</v>
      </c>
      <c r="K646" s="134">
        <v>33500000</v>
      </c>
      <c r="L646" s="85"/>
      <c r="M646" s="85" t="s">
        <v>30</v>
      </c>
      <c r="N646" s="85"/>
      <c r="O646" s="85"/>
      <c r="P646" s="85" t="s">
        <v>30</v>
      </c>
      <c r="Q646" s="254">
        <v>41484</v>
      </c>
      <c r="R646" s="85"/>
      <c r="S646" s="129" t="s">
        <v>574</v>
      </c>
      <c r="T646" s="121" t="s">
        <v>204</v>
      </c>
      <c r="U646" s="129">
        <v>6247347</v>
      </c>
      <c r="V646" s="121" t="s">
        <v>205</v>
      </c>
      <c r="W646" s="85"/>
      <c r="X646" s="4"/>
    </row>
    <row r="647" spans="1:24" ht="85.5" customHeight="1">
      <c r="A647" s="61"/>
      <c r="B647" s="477" t="s">
        <v>573</v>
      </c>
      <c r="C647" s="478">
        <v>1</v>
      </c>
      <c r="D647" s="61"/>
      <c r="E647" s="61">
        <v>8</v>
      </c>
      <c r="F647" s="61">
        <v>2</v>
      </c>
      <c r="G647" s="61" t="s">
        <v>39</v>
      </c>
      <c r="H647" s="663" t="s">
        <v>344</v>
      </c>
      <c r="I647" s="664"/>
      <c r="J647" s="166">
        <v>25500000</v>
      </c>
      <c r="K647" s="166">
        <v>25500000</v>
      </c>
      <c r="L647" s="61"/>
      <c r="M647" s="61" t="s">
        <v>30</v>
      </c>
      <c r="N647" s="61"/>
      <c r="O647" s="61"/>
      <c r="P647" s="61" t="s">
        <v>30</v>
      </c>
      <c r="Q647" s="58">
        <v>41484</v>
      </c>
      <c r="R647" s="61"/>
      <c r="S647" s="208" t="s">
        <v>574</v>
      </c>
      <c r="T647" s="176" t="s">
        <v>204</v>
      </c>
      <c r="U647" s="208">
        <v>6247347</v>
      </c>
      <c r="V647" s="176" t="s">
        <v>205</v>
      </c>
      <c r="W647" s="61"/>
      <c r="X647" s="4"/>
    </row>
    <row r="648" spans="1:23" ht="159" customHeight="1">
      <c r="A648" s="113"/>
      <c r="B648" s="479" t="s">
        <v>766</v>
      </c>
      <c r="C648" s="480">
        <v>1</v>
      </c>
      <c r="D648" s="480" t="s">
        <v>373</v>
      </c>
      <c r="E648" s="480">
        <v>10</v>
      </c>
      <c r="F648" s="481" t="s">
        <v>767</v>
      </c>
      <c r="G648" s="482" t="s">
        <v>91</v>
      </c>
      <c r="H648" s="763" t="s">
        <v>768</v>
      </c>
      <c r="I648" s="763"/>
      <c r="J648" s="482" t="s">
        <v>769</v>
      </c>
      <c r="K648" s="482" t="s">
        <v>769</v>
      </c>
      <c r="L648" s="85"/>
      <c r="M648" s="85" t="s">
        <v>30</v>
      </c>
      <c r="N648" s="85"/>
      <c r="O648" s="85"/>
      <c r="P648" s="85" t="s">
        <v>30</v>
      </c>
      <c r="Q648" s="95">
        <v>41563</v>
      </c>
      <c r="R648" s="85"/>
      <c r="S648" s="85" t="s">
        <v>574</v>
      </c>
      <c r="T648" s="67" t="s">
        <v>204</v>
      </c>
      <c r="U648" s="85">
        <f>U647</f>
        <v>6247347</v>
      </c>
      <c r="V648" s="67" t="str">
        <f>V647</f>
        <v>hacienda @tauramena-casanare.gov.co</v>
      </c>
      <c r="W648" s="85"/>
    </row>
    <row r="649" spans="1:23" ht="152.25" customHeight="1">
      <c r="A649" s="113"/>
      <c r="B649" s="96" t="s">
        <v>815</v>
      </c>
      <c r="C649" s="85">
        <v>1</v>
      </c>
      <c r="D649" s="85" t="s">
        <v>816</v>
      </c>
      <c r="E649" s="85">
        <v>10</v>
      </c>
      <c r="F649" s="85">
        <v>2</v>
      </c>
      <c r="G649" s="85" t="s">
        <v>39</v>
      </c>
      <c r="H649" s="519" t="s">
        <v>344</v>
      </c>
      <c r="I649" s="520"/>
      <c r="J649" s="134">
        <v>11000000</v>
      </c>
      <c r="K649" s="134">
        <v>11000000</v>
      </c>
      <c r="L649" s="113"/>
      <c r="M649" s="85" t="s">
        <v>30</v>
      </c>
      <c r="N649" s="113"/>
      <c r="O649" s="113"/>
      <c r="P649" s="85" t="s">
        <v>30</v>
      </c>
      <c r="Q649" s="95">
        <v>41572</v>
      </c>
      <c r="R649" s="113"/>
      <c r="S649" s="85" t="s">
        <v>574</v>
      </c>
      <c r="T649" s="67" t="s">
        <v>204</v>
      </c>
      <c r="U649" s="129">
        <v>6247347</v>
      </c>
      <c r="V649" s="121" t="s">
        <v>205</v>
      </c>
      <c r="W649" s="85"/>
    </row>
    <row r="650" spans="1:23" s="21" customFormat="1" ht="132.75" customHeight="1">
      <c r="A650" s="113"/>
      <c r="B650" s="67" t="s">
        <v>817</v>
      </c>
      <c r="C650" s="85">
        <v>1</v>
      </c>
      <c r="D650" s="85" t="s">
        <v>368</v>
      </c>
      <c r="E650" s="85">
        <v>10</v>
      </c>
      <c r="F650" s="85">
        <v>10</v>
      </c>
      <c r="G650" s="85" t="s">
        <v>312</v>
      </c>
      <c r="H650" s="519" t="s">
        <v>344</v>
      </c>
      <c r="I650" s="520"/>
      <c r="J650" s="134">
        <v>5000000</v>
      </c>
      <c r="K650" s="134">
        <v>5000000</v>
      </c>
      <c r="L650" s="85"/>
      <c r="M650" s="85" t="s">
        <v>30</v>
      </c>
      <c r="N650" s="85"/>
      <c r="O650" s="85"/>
      <c r="P650" s="85" t="s">
        <v>30</v>
      </c>
      <c r="Q650" s="95">
        <v>41572</v>
      </c>
      <c r="R650" s="85"/>
      <c r="S650" s="85" t="s">
        <v>574</v>
      </c>
      <c r="T650" s="67" t="s">
        <v>204</v>
      </c>
      <c r="U650" s="129">
        <v>6247347</v>
      </c>
      <c r="V650" s="121" t="s">
        <v>205</v>
      </c>
      <c r="W650" s="85"/>
    </row>
    <row r="651" spans="1:23" ht="106.5" customHeight="1">
      <c r="A651" s="301"/>
      <c r="B651" s="299" t="s">
        <v>818</v>
      </c>
      <c r="C651" s="61">
        <v>1</v>
      </c>
      <c r="D651" s="61" t="s">
        <v>368</v>
      </c>
      <c r="E651" s="61">
        <v>10</v>
      </c>
      <c r="F651" s="61">
        <v>8</v>
      </c>
      <c r="G651" s="61" t="s">
        <v>312</v>
      </c>
      <c r="H651" s="663" t="s">
        <v>344</v>
      </c>
      <c r="I651" s="664"/>
      <c r="J651" s="166">
        <v>2000000</v>
      </c>
      <c r="K651" s="166">
        <v>2000000</v>
      </c>
      <c r="L651" s="61"/>
      <c r="M651" s="61" t="s">
        <v>30</v>
      </c>
      <c r="N651" s="61"/>
      <c r="O651" s="61"/>
      <c r="P651" s="61" t="s">
        <v>30</v>
      </c>
      <c r="Q651" s="58">
        <v>41572</v>
      </c>
      <c r="R651" s="61"/>
      <c r="S651" s="61" t="s">
        <v>574</v>
      </c>
      <c r="T651" s="55" t="s">
        <v>204</v>
      </c>
      <c r="U651" s="208">
        <v>6247347</v>
      </c>
      <c r="V651" s="176" t="s">
        <v>205</v>
      </c>
      <c r="W651" s="61"/>
    </row>
    <row r="652" spans="1:23" s="32" customFormat="1" ht="225" customHeight="1">
      <c r="A652" s="113"/>
      <c r="B652" s="266" t="s">
        <v>860</v>
      </c>
      <c r="C652" s="85">
        <v>1</v>
      </c>
      <c r="D652" s="85" t="s">
        <v>816</v>
      </c>
      <c r="E652" s="85">
        <v>11</v>
      </c>
      <c r="F652" s="85" t="s">
        <v>861</v>
      </c>
      <c r="G652" s="85" t="s">
        <v>39</v>
      </c>
      <c r="H652" s="599" t="s">
        <v>344</v>
      </c>
      <c r="I652" s="599"/>
      <c r="J652" s="134">
        <v>8249995</v>
      </c>
      <c r="K652" s="134">
        <v>8249995</v>
      </c>
      <c r="L652" s="85"/>
      <c r="M652" s="85" t="s">
        <v>30</v>
      </c>
      <c r="N652" s="85"/>
      <c r="O652" s="85"/>
      <c r="P652" s="347" t="s">
        <v>30</v>
      </c>
      <c r="Q652" s="349">
        <v>41285</v>
      </c>
      <c r="R652" s="347"/>
      <c r="S652" s="85" t="s">
        <v>574</v>
      </c>
      <c r="T652" s="67" t="s">
        <v>204</v>
      </c>
      <c r="U652" s="129">
        <v>6247347</v>
      </c>
      <c r="V652" s="121" t="s">
        <v>205</v>
      </c>
      <c r="W652" s="85"/>
    </row>
    <row r="653" spans="1:23" s="32" customFormat="1" ht="240.75" customHeight="1">
      <c r="A653" s="113"/>
      <c r="B653" s="266" t="s">
        <v>862</v>
      </c>
      <c r="C653" s="85">
        <v>1</v>
      </c>
      <c r="D653" s="85" t="s">
        <v>816</v>
      </c>
      <c r="E653" s="85">
        <v>11</v>
      </c>
      <c r="F653" s="85" t="s">
        <v>861</v>
      </c>
      <c r="G653" s="85" t="s">
        <v>39</v>
      </c>
      <c r="H653" s="599" t="s">
        <v>344</v>
      </c>
      <c r="I653" s="599"/>
      <c r="J653" s="134">
        <v>5249990</v>
      </c>
      <c r="K653" s="134">
        <v>5249990</v>
      </c>
      <c r="L653" s="113"/>
      <c r="M653" s="85" t="s">
        <v>30</v>
      </c>
      <c r="N653" s="85"/>
      <c r="O653" s="85"/>
      <c r="P653" s="347" t="s">
        <v>30</v>
      </c>
      <c r="Q653" s="349">
        <v>41285</v>
      </c>
      <c r="R653" s="347"/>
      <c r="S653" s="85" t="s">
        <v>574</v>
      </c>
      <c r="T653" s="67" t="s">
        <v>204</v>
      </c>
      <c r="U653" s="129">
        <v>6247347</v>
      </c>
      <c r="V653" s="121" t="s">
        <v>205</v>
      </c>
      <c r="W653" s="85"/>
    </row>
  </sheetData>
  <sheetProtection/>
  <mergeCells count="1430">
    <mergeCell ref="H640:I640"/>
    <mergeCell ref="H641:I641"/>
    <mergeCell ref="H101:I101"/>
    <mergeCell ref="A99:A100"/>
    <mergeCell ref="G123:G124"/>
    <mergeCell ref="G111:G121"/>
    <mergeCell ref="H122:I122"/>
    <mergeCell ref="K114:K121"/>
    <mergeCell ref="K123:K124"/>
    <mergeCell ref="A114:A124"/>
    <mergeCell ref="H212:I212"/>
    <mergeCell ref="W514:W515"/>
    <mergeCell ref="H516:I516"/>
    <mergeCell ref="H329:I329"/>
    <mergeCell ref="H330:I330"/>
    <mergeCell ref="H331:I331"/>
    <mergeCell ref="R390:R391"/>
    <mergeCell ref="S390:S391"/>
    <mergeCell ref="T390:T391"/>
    <mergeCell ref="U390:U391"/>
    <mergeCell ref="V390:V391"/>
    <mergeCell ref="W390:W391"/>
    <mergeCell ref="S460:S461"/>
    <mergeCell ref="U417:U423"/>
    <mergeCell ref="L424:L425"/>
    <mergeCell ref="M424:M425"/>
    <mergeCell ref="N424:N425"/>
    <mergeCell ref="O424:O425"/>
    <mergeCell ref="P424:P425"/>
    <mergeCell ref="Q424:Q425"/>
    <mergeCell ref="R424:R425"/>
    <mergeCell ref="S424:S425"/>
    <mergeCell ref="H639:I639"/>
    <mergeCell ref="H391:I391"/>
    <mergeCell ref="A390:A391"/>
    <mergeCell ref="B390:B391"/>
    <mergeCell ref="C390:C391"/>
    <mergeCell ref="D390:D391"/>
    <mergeCell ref="E390:E391"/>
    <mergeCell ref="F390:F391"/>
    <mergeCell ref="G390:G391"/>
    <mergeCell ref="H390:I390"/>
    <mergeCell ref="K390:K391"/>
    <mergeCell ref="L390:L391"/>
    <mergeCell ref="M390:M391"/>
    <mergeCell ref="N390:N391"/>
    <mergeCell ref="O390:O391"/>
    <mergeCell ref="P390:P391"/>
    <mergeCell ref="Q390:Q391"/>
    <mergeCell ref="H511:I511"/>
    <mergeCell ref="N627:N628"/>
    <mergeCell ref="O627:O628"/>
    <mergeCell ref="P627:P628"/>
    <mergeCell ref="Q627:Q628"/>
    <mergeCell ref="B506:B507"/>
    <mergeCell ref="C506:C507"/>
    <mergeCell ref="D506:D507"/>
    <mergeCell ref="E506:E507"/>
    <mergeCell ref="U627:U628"/>
    <mergeCell ref="V627:V628"/>
    <mergeCell ref="W627:W628"/>
    <mergeCell ref="H512:I512"/>
    <mergeCell ref="H513:I513"/>
    <mergeCell ref="B514:B515"/>
    <mergeCell ref="A514:A515"/>
    <mergeCell ref="H515:I515"/>
    <mergeCell ref="B107:B108"/>
    <mergeCell ref="C107:C108"/>
    <mergeCell ref="D107:D108"/>
    <mergeCell ref="B109:B110"/>
    <mergeCell ref="C109:C110"/>
    <mergeCell ref="D109:D110"/>
    <mergeCell ref="E109:E110"/>
    <mergeCell ref="F109:F110"/>
    <mergeCell ref="G109:G110"/>
    <mergeCell ref="H107:I107"/>
    <mergeCell ref="H108:I108"/>
    <mergeCell ref="H109:I109"/>
    <mergeCell ref="H110:I110"/>
    <mergeCell ref="K107:K108"/>
    <mergeCell ref="W107:W108"/>
    <mergeCell ref="K109:K110"/>
    <mergeCell ref="W109:W110"/>
    <mergeCell ref="D627:D628"/>
    <mergeCell ref="E627:E628"/>
    <mergeCell ref="F627:F628"/>
    <mergeCell ref="G627:G628"/>
    <mergeCell ref="T424:T425"/>
    <mergeCell ref="U424:U425"/>
    <mergeCell ref="V424:V425"/>
    <mergeCell ref="D475:D477"/>
    <mergeCell ref="K627:K628"/>
    <mergeCell ref="L627:L628"/>
    <mergeCell ref="M627:M628"/>
    <mergeCell ref="R627:R628"/>
    <mergeCell ref="S627:S628"/>
    <mergeCell ref="T627:T628"/>
    <mergeCell ref="H575:I575"/>
    <mergeCell ref="R478:R479"/>
    <mergeCell ref="T478:T479"/>
    <mergeCell ref="L494:L496"/>
    <mergeCell ref="M494:M496"/>
    <mergeCell ref="N494:N496"/>
    <mergeCell ref="L497:L499"/>
    <mergeCell ref="M497:M499"/>
    <mergeCell ref="N497:N499"/>
    <mergeCell ref="H628:I628"/>
    <mergeCell ref="T506:T507"/>
    <mergeCell ref="H626:I626"/>
    <mergeCell ref="H568:I568"/>
    <mergeCell ref="H603:I603"/>
    <mergeCell ref="H604:I604"/>
    <mergeCell ref="H596:I596"/>
    <mergeCell ref="H597:I597"/>
    <mergeCell ref="H539:I539"/>
    <mergeCell ref="J506:J507"/>
    <mergeCell ref="K506:K507"/>
    <mergeCell ref="L506:L507"/>
    <mergeCell ref="O506:O507"/>
    <mergeCell ref="P506:P507"/>
    <mergeCell ref="Q506:Q507"/>
    <mergeCell ref="K478:K479"/>
    <mergeCell ref="W486:W490"/>
    <mergeCell ref="R506:R507"/>
    <mergeCell ref="S506:S507"/>
    <mergeCell ref="J478:J479"/>
    <mergeCell ref="H650:I650"/>
    <mergeCell ref="H651:I651"/>
    <mergeCell ref="H620:I620"/>
    <mergeCell ref="H621:I621"/>
    <mergeCell ref="H622:I622"/>
    <mergeCell ref="H619:I619"/>
    <mergeCell ref="H384:I386"/>
    <mergeCell ref="B478:B479"/>
    <mergeCell ref="A478:A479"/>
    <mergeCell ref="C478:C479"/>
    <mergeCell ref="D478:D479"/>
    <mergeCell ref="E478:E479"/>
    <mergeCell ref="F478:F479"/>
    <mergeCell ref="G478:G479"/>
    <mergeCell ref="G494:G496"/>
    <mergeCell ref="F494:F496"/>
    <mergeCell ref="B497:B499"/>
    <mergeCell ref="C497:C499"/>
    <mergeCell ref="D497:D499"/>
    <mergeCell ref="E497:E499"/>
    <mergeCell ref="F497:F499"/>
    <mergeCell ref="H648:I648"/>
    <mergeCell ref="H618:I618"/>
    <mergeCell ref="A627:A628"/>
    <mergeCell ref="B627:B628"/>
    <mergeCell ref="C627:C628"/>
    <mergeCell ref="A475:A477"/>
    <mergeCell ref="C475:C477"/>
    <mergeCell ref="S478:S479"/>
    <mergeCell ref="B475:B477"/>
    <mergeCell ref="A486:A490"/>
    <mergeCell ref="E475:E477"/>
    <mergeCell ref="F475:F477"/>
    <mergeCell ref="A506:A507"/>
    <mergeCell ref="W424:W425"/>
    <mergeCell ref="V417:V423"/>
    <mergeCell ref="W417:W423"/>
    <mergeCell ref="H649:I649"/>
    <mergeCell ref="W475:W477"/>
    <mergeCell ref="U478:U479"/>
    <mergeCell ref="V478:V479"/>
    <mergeCell ref="W478:W479"/>
    <mergeCell ref="V506:V507"/>
    <mergeCell ref="U506:U507"/>
    <mergeCell ref="W506:W507"/>
    <mergeCell ref="W494:W496"/>
    <mergeCell ref="W497:W499"/>
    <mergeCell ref="W444:W445"/>
    <mergeCell ref="H514:I514"/>
    <mergeCell ref="K514:K515"/>
    <mergeCell ref="L514:L515"/>
    <mergeCell ref="M514:M515"/>
    <mergeCell ref="O514:O515"/>
    <mergeCell ref="S444:S445"/>
    <mergeCell ref="P452:P454"/>
    <mergeCell ref="P444:P445"/>
    <mergeCell ref="T429:T430"/>
    <mergeCell ref="N417:N423"/>
    <mergeCell ref="O417:O423"/>
    <mergeCell ref="L417:L423"/>
    <mergeCell ref="A449:A450"/>
    <mergeCell ref="A444:A445"/>
    <mergeCell ref="B444:B445"/>
    <mergeCell ref="J444:J445"/>
    <mergeCell ref="N444:N445"/>
    <mergeCell ref="M449:M450"/>
    <mergeCell ref="N449:N450"/>
    <mergeCell ref="O449:O450"/>
    <mergeCell ref="F444:F445"/>
    <mergeCell ref="A424:A425"/>
    <mergeCell ref="C424:C425"/>
    <mergeCell ref="D424:D425"/>
    <mergeCell ref="B429:B430"/>
    <mergeCell ref="E424:E425"/>
    <mergeCell ref="H427:I427"/>
    <mergeCell ref="F429:F430"/>
    <mergeCell ref="A417:A423"/>
    <mergeCell ref="B417:B423"/>
    <mergeCell ref="C417:C423"/>
    <mergeCell ref="E444:E445"/>
    <mergeCell ref="A431:A432"/>
    <mergeCell ref="B431:B432"/>
    <mergeCell ref="C431:C432"/>
    <mergeCell ref="D431:D432"/>
    <mergeCell ref="E431:E432"/>
    <mergeCell ref="F431:F432"/>
    <mergeCell ref="G431:G432"/>
    <mergeCell ref="A429:A430"/>
    <mergeCell ref="F424:F425"/>
    <mergeCell ref="G424:G425"/>
    <mergeCell ref="M417:M423"/>
    <mergeCell ref="M444:M445"/>
    <mergeCell ref="B168:B170"/>
    <mergeCell ref="U160:U161"/>
    <mergeCell ref="V160:V161"/>
    <mergeCell ref="W160:W161"/>
    <mergeCell ref="B197:B200"/>
    <mergeCell ref="C197:C200"/>
    <mergeCell ref="D197:D200"/>
    <mergeCell ref="E197:E200"/>
    <mergeCell ref="F197:F200"/>
    <mergeCell ref="G197:G200"/>
    <mergeCell ref="H197:I197"/>
    <mergeCell ref="H198:I198"/>
    <mergeCell ref="H199:I199"/>
    <mergeCell ref="H200:I200"/>
    <mergeCell ref="K197:K200"/>
    <mergeCell ref="K165:K167"/>
    <mergeCell ref="H162:I162"/>
    <mergeCell ref="H163:I163"/>
    <mergeCell ref="H164:I164"/>
    <mergeCell ref="H189:I189"/>
    <mergeCell ref="P183:P189"/>
    <mergeCell ref="Q183:Q189"/>
    <mergeCell ref="R183:R189"/>
    <mergeCell ref="S183:S189"/>
    <mergeCell ref="D175:D189"/>
    <mergeCell ref="B183:B189"/>
    <mergeCell ref="C183:C189"/>
    <mergeCell ref="B191:B192"/>
    <mergeCell ref="L160:L161"/>
    <mergeCell ref="M160:M161"/>
    <mergeCell ref="N160:N161"/>
    <mergeCell ref="O160:O161"/>
    <mergeCell ref="R160:R161"/>
    <mergeCell ref="S160:S161"/>
    <mergeCell ref="T160:T161"/>
    <mergeCell ref="D444:D445"/>
    <mergeCell ref="C444:C445"/>
    <mergeCell ref="L429:L430"/>
    <mergeCell ref="M429:M430"/>
    <mergeCell ref="J417:J423"/>
    <mergeCell ref="K417:K423"/>
    <mergeCell ref="F239:F242"/>
    <mergeCell ref="D191:D192"/>
    <mergeCell ref="E191:E192"/>
    <mergeCell ref="L444:L445"/>
    <mergeCell ref="H308:I308"/>
    <mergeCell ref="H309:I309"/>
    <mergeCell ref="H360:I360"/>
    <mergeCell ref="C162:C163"/>
    <mergeCell ref="C191:C192"/>
    <mergeCell ref="H324:I324"/>
    <mergeCell ref="T417:T423"/>
    <mergeCell ref="R417:R423"/>
    <mergeCell ref="S417:S423"/>
    <mergeCell ref="K424:K425"/>
    <mergeCell ref="D460:D461"/>
    <mergeCell ref="E460:E461"/>
    <mergeCell ref="F460:F461"/>
    <mergeCell ref="R431:R432"/>
    <mergeCell ref="S431:S432"/>
    <mergeCell ref="L460:L461"/>
    <mergeCell ref="B424:B425"/>
    <mergeCell ref="D417:D423"/>
    <mergeCell ref="E417:E423"/>
    <mergeCell ref="F417:F423"/>
    <mergeCell ref="G417:G423"/>
    <mergeCell ref="D429:D430"/>
    <mergeCell ref="E429:E430"/>
    <mergeCell ref="B452:B454"/>
    <mergeCell ref="C452:C454"/>
    <mergeCell ref="D452:D454"/>
    <mergeCell ref="E452:E454"/>
    <mergeCell ref="F452:F454"/>
    <mergeCell ref="M460:M461"/>
    <mergeCell ref="V452:V454"/>
    <mergeCell ref="G452:G454"/>
    <mergeCell ref="K452:K454"/>
    <mergeCell ref="V444:V445"/>
    <mergeCell ref="Q429:Q430"/>
    <mergeCell ref="R429:R430"/>
    <mergeCell ref="S429:S430"/>
    <mergeCell ref="U449:U450"/>
    <mergeCell ref="V449:V450"/>
    <mergeCell ref="T452:T454"/>
    <mergeCell ref="N429:N430"/>
    <mergeCell ref="O429:O430"/>
    <mergeCell ref="C429:C430"/>
    <mergeCell ref="T431:T432"/>
    <mergeCell ref="B449:B450"/>
    <mergeCell ref="C449:C450"/>
    <mergeCell ref="D449:D450"/>
    <mergeCell ref="E449:E450"/>
    <mergeCell ref="F449:F450"/>
    <mergeCell ref="U486:U490"/>
    <mergeCell ref="V486:V490"/>
    <mergeCell ref="Q478:Q479"/>
    <mergeCell ref="N486:N490"/>
    <mergeCell ref="H481:I481"/>
    <mergeCell ref="N514:N515"/>
    <mergeCell ref="P514:P515"/>
    <mergeCell ref="Q514:Q515"/>
    <mergeCell ref="R514:R515"/>
    <mergeCell ref="S514:S515"/>
    <mergeCell ref="T514:T515"/>
    <mergeCell ref="U514:U515"/>
    <mergeCell ref="V514:V515"/>
    <mergeCell ref="W449:W450"/>
    <mergeCell ref="P429:P430"/>
    <mergeCell ref="H470:I470"/>
    <mergeCell ref="H471:I471"/>
    <mergeCell ref="Q460:Q461"/>
    <mergeCell ref="J475:J477"/>
    <mergeCell ref="K475:K477"/>
    <mergeCell ref="L475:L477"/>
    <mergeCell ref="M475:M477"/>
    <mergeCell ref="N475:N477"/>
    <mergeCell ref="Q452:Q454"/>
    <mergeCell ref="U452:U454"/>
    <mergeCell ref="S452:S454"/>
    <mergeCell ref="T449:T450"/>
    <mergeCell ref="S449:S450"/>
    <mergeCell ref="R449:R450"/>
    <mergeCell ref="R452:R454"/>
    <mergeCell ref="H468:I468"/>
    <mergeCell ref="H469:I469"/>
    <mergeCell ref="M506:M507"/>
    <mergeCell ref="N506:N507"/>
    <mergeCell ref="F506:F507"/>
    <mergeCell ref="G506:G507"/>
    <mergeCell ref="N484:N485"/>
    <mergeCell ref="E501:E502"/>
    <mergeCell ref="F501:F502"/>
    <mergeCell ref="G501:G502"/>
    <mergeCell ref="H550:I550"/>
    <mergeCell ref="H533:I533"/>
    <mergeCell ref="H534:I534"/>
    <mergeCell ref="H535:I535"/>
    <mergeCell ref="H462:I462"/>
    <mergeCell ref="H538:I538"/>
    <mergeCell ref="U497:U499"/>
    <mergeCell ref="V494:V496"/>
    <mergeCell ref="Q475:Q477"/>
    <mergeCell ref="R475:R477"/>
    <mergeCell ref="S475:S477"/>
    <mergeCell ref="T475:T477"/>
    <mergeCell ref="U475:U477"/>
    <mergeCell ref="V475:V477"/>
    <mergeCell ref="Q494:Q496"/>
    <mergeCell ref="R494:R496"/>
    <mergeCell ref="S494:S496"/>
    <mergeCell ref="U494:U496"/>
    <mergeCell ref="T494:T496"/>
    <mergeCell ref="Q486:Q490"/>
    <mergeCell ref="V497:V499"/>
    <mergeCell ref="R486:R490"/>
    <mergeCell ref="S486:S490"/>
    <mergeCell ref="T486:T490"/>
    <mergeCell ref="M484:M485"/>
    <mergeCell ref="B494:B496"/>
    <mergeCell ref="C494:C496"/>
    <mergeCell ref="D494:D496"/>
    <mergeCell ref="E494:E496"/>
    <mergeCell ref="L478:L479"/>
    <mergeCell ref="M478:M479"/>
    <mergeCell ref="N478:N479"/>
    <mergeCell ref="H482:I482"/>
    <mergeCell ref="H483:I483"/>
    <mergeCell ref="B486:B490"/>
    <mergeCell ref="C486:C490"/>
    <mergeCell ref="D486:D490"/>
    <mergeCell ref="E486:E490"/>
    <mergeCell ref="K486:K490"/>
    <mergeCell ref="M486:M490"/>
    <mergeCell ref="L486:L490"/>
    <mergeCell ref="P494:P496"/>
    <mergeCell ref="H530:I530"/>
    <mergeCell ref="H560:I560"/>
    <mergeCell ref="H561:I561"/>
    <mergeCell ref="H602:I602"/>
    <mergeCell ref="H598:I598"/>
    <mergeCell ref="H599:I599"/>
    <mergeCell ref="Q449:Q450"/>
    <mergeCell ref="H528:I528"/>
    <mergeCell ref="H643:I643"/>
    <mergeCell ref="H569:I569"/>
    <mergeCell ref="U484:U485"/>
    <mergeCell ref="H613:I613"/>
    <mergeCell ref="H608:I608"/>
    <mergeCell ref="H601:I601"/>
    <mergeCell ref="H574:I574"/>
    <mergeCell ref="R460:R461"/>
    <mergeCell ref="H578:I578"/>
    <mergeCell ref="H579:I579"/>
    <mergeCell ref="P501:P502"/>
    <mergeCell ref="H636:I636"/>
    <mergeCell ref="H637:I637"/>
    <mergeCell ref="Q497:Q499"/>
    <mergeCell ref="R497:R499"/>
    <mergeCell ref="S497:S499"/>
    <mergeCell ref="T497:T499"/>
    <mergeCell ref="P449:P450"/>
    <mergeCell ref="J460:J461"/>
    <mergeCell ref="P475:P477"/>
    <mergeCell ref="H519:I519"/>
    <mergeCell ref="H463:I463"/>
    <mergeCell ref="N460:N461"/>
    <mergeCell ref="H645:I645"/>
    <mergeCell ref="H646:I646"/>
    <mergeCell ref="H647:I647"/>
    <mergeCell ref="H361:I361"/>
    <mergeCell ref="H594:I594"/>
    <mergeCell ref="H589:I589"/>
    <mergeCell ref="H590:I590"/>
    <mergeCell ref="H591:I591"/>
    <mergeCell ref="H592:I592"/>
    <mergeCell ref="H580:I580"/>
    <mergeCell ref="H581:I581"/>
    <mergeCell ref="H582:I582"/>
    <mergeCell ref="H583:I583"/>
    <mergeCell ref="H584:I584"/>
    <mergeCell ref="H585:I585"/>
    <mergeCell ref="H586:I586"/>
    <mergeCell ref="H587:I587"/>
    <mergeCell ref="H588:I588"/>
    <mergeCell ref="H493:I493"/>
    <mergeCell ref="H491:I491"/>
    <mergeCell ref="H492:I492"/>
    <mergeCell ref="H458:I458"/>
    <mergeCell ref="H464:I464"/>
    <mergeCell ref="H457:I457"/>
    <mergeCell ref="H455:I455"/>
    <mergeCell ref="H456:I456"/>
    <mergeCell ref="H459:I459"/>
    <mergeCell ref="H642:I642"/>
    <mergeCell ref="H523:I523"/>
    <mergeCell ref="H536:I536"/>
    <mergeCell ref="H537:I537"/>
    <mergeCell ref="H532:I532"/>
    <mergeCell ref="D501:D502"/>
    <mergeCell ref="A494:A496"/>
    <mergeCell ref="A497:A499"/>
    <mergeCell ref="J494:J496"/>
    <mergeCell ref="J497:J499"/>
    <mergeCell ref="K494:K496"/>
    <mergeCell ref="K497:K499"/>
    <mergeCell ref="E183:E189"/>
    <mergeCell ref="F183:F189"/>
    <mergeCell ref="F175:F182"/>
    <mergeCell ref="H644:I644"/>
    <mergeCell ref="A460:A461"/>
    <mergeCell ref="B460:B461"/>
    <mergeCell ref="C460:C461"/>
    <mergeCell ref="A452:A454"/>
    <mergeCell ref="F486:F490"/>
    <mergeCell ref="G486:G490"/>
    <mergeCell ref="J486:J490"/>
    <mergeCell ref="K460:K461"/>
    <mergeCell ref="J452:J454"/>
    <mergeCell ref="H556:I556"/>
    <mergeCell ref="H555:I555"/>
    <mergeCell ref="H510:I510"/>
    <mergeCell ref="H451:I451"/>
    <mergeCell ref="H517:I517"/>
    <mergeCell ref="H518:I518"/>
    <mergeCell ref="G497:G499"/>
    <mergeCell ref="H531:I531"/>
    <mergeCell ref="G475:G477"/>
    <mergeCell ref="G449:G450"/>
    <mergeCell ref="G460:G461"/>
    <mergeCell ref="G429:G430"/>
    <mergeCell ref="A160:A161"/>
    <mergeCell ref="B160:B161"/>
    <mergeCell ref="C160:C161"/>
    <mergeCell ref="D160:D161"/>
    <mergeCell ref="B153:B159"/>
    <mergeCell ref="C141:C159"/>
    <mergeCell ref="B147:B150"/>
    <mergeCell ref="B151:B152"/>
    <mergeCell ref="B140:B141"/>
    <mergeCell ref="B165:B167"/>
    <mergeCell ref="H154:I154"/>
    <mergeCell ref="A143:A145"/>
    <mergeCell ref="B143:B145"/>
    <mergeCell ref="E143:E145"/>
    <mergeCell ref="F143:F145"/>
    <mergeCell ref="G143:G145"/>
    <mergeCell ref="H317:I317"/>
    <mergeCell ref="A197:A200"/>
    <mergeCell ref="F222:F224"/>
    <mergeCell ref="C223:C224"/>
    <mergeCell ref="G183:G189"/>
    <mergeCell ref="H183:I183"/>
    <mergeCell ref="H184:I184"/>
    <mergeCell ref="H186:I186"/>
    <mergeCell ref="H187:I187"/>
    <mergeCell ref="H185:I185"/>
    <mergeCell ref="B173:B174"/>
    <mergeCell ref="H254:I254"/>
    <mergeCell ref="H222:I223"/>
    <mergeCell ref="H214:I214"/>
    <mergeCell ref="B239:B242"/>
    <mergeCell ref="C239:C243"/>
    <mergeCell ref="H206:I206"/>
    <mergeCell ref="H325:I325"/>
    <mergeCell ref="H326:I326"/>
    <mergeCell ref="H327:I327"/>
    <mergeCell ref="H328:I328"/>
    <mergeCell ref="A125:A129"/>
    <mergeCell ref="A136:A139"/>
    <mergeCell ref="A140:A141"/>
    <mergeCell ref="A165:A167"/>
    <mergeCell ref="A168:A170"/>
    <mergeCell ref="A173:A174"/>
    <mergeCell ref="A239:A242"/>
    <mergeCell ref="B136:B139"/>
    <mergeCell ref="C136:C139"/>
    <mergeCell ref="A130:A135"/>
    <mergeCell ref="D125:D129"/>
    <mergeCell ref="A146:A159"/>
    <mergeCell ref="B131:B135"/>
    <mergeCell ref="B175:B182"/>
    <mergeCell ref="C175:C182"/>
    <mergeCell ref="E175:E181"/>
    <mergeCell ref="F130:F135"/>
    <mergeCell ref="E131:E135"/>
    <mergeCell ref="F153:F159"/>
    <mergeCell ref="E193:E195"/>
    <mergeCell ref="E165:E167"/>
    <mergeCell ref="D171:D172"/>
    <mergeCell ref="E171:E172"/>
    <mergeCell ref="F171:F172"/>
    <mergeCell ref="H158:I158"/>
    <mergeCell ref="H138:I138"/>
    <mergeCell ref="D162:D163"/>
    <mergeCell ref="S131:S135"/>
    <mergeCell ref="D136:D139"/>
    <mergeCell ref="E136:E139"/>
    <mergeCell ref="F136:F139"/>
    <mergeCell ref="H193:I193"/>
    <mergeCell ref="H194:I194"/>
    <mergeCell ref="H195:I195"/>
    <mergeCell ref="H196:I196"/>
    <mergeCell ref="H209:I209"/>
    <mergeCell ref="H211:I211"/>
    <mergeCell ref="H210:I210"/>
    <mergeCell ref="H208:I208"/>
    <mergeCell ref="H182:I182"/>
    <mergeCell ref="H181:I181"/>
    <mergeCell ref="H180:I180"/>
    <mergeCell ref="G191:G192"/>
    <mergeCell ref="F191:F192"/>
    <mergeCell ref="H143:I143"/>
    <mergeCell ref="H144:I144"/>
    <mergeCell ref="H145:I145"/>
    <mergeCell ref="G171:G172"/>
    <mergeCell ref="E151:E152"/>
    <mergeCell ref="F151:F152"/>
    <mergeCell ref="H153:I153"/>
    <mergeCell ref="H159:I159"/>
    <mergeCell ref="G168:G170"/>
    <mergeCell ref="D141:D159"/>
    <mergeCell ref="H201:I201"/>
    <mergeCell ref="H202:I202"/>
    <mergeCell ref="H203:I203"/>
    <mergeCell ref="H204:I204"/>
    <mergeCell ref="H205:I205"/>
    <mergeCell ref="B103:B104"/>
    <mergeCell ref="B117:B119"/>
    <mergeCell ref="B87:B98"/>
    <mergeCell ref="B85:B86"/>
    <mergeCell ref="C87:C98"/>
    <mergeCell ref="F82:F83"/>
    <mergeCell ref="C130:C135"/>
    <mergeCell ref="D111:D119"/>
    <mergeCell ref="E125:E129"/>
    <mergeCell ref="D123:D124"/>
    <mergeCell ref="D120:D121"/>
    <mergeCell ref="C111:C119"/>
    <mergeCell ref="B125:B129"/>
    <mergeCell ref="C125:C129"/>
    <mergeCell ref="H127:I127"/>
    <mergeCell ref="H128:I128"/>
    <mergeCell ref="H129:I129"/>
    <mergeCell ref="H119:I119"/>
    <mergeCell ref="H123:I123"/>
    <mergeCell ref="C120:C121"/>
    <mergeCell ref="A12:A13"/>
    <mergeCell ref="F49:F53"/>
    <mergeCell ref="B57:B64"/>
    <mergeCell ref="A14:A15"/>
    <mergeCell ref="B14:B15"/>
    <mergeCell ref="C14:C15"/>
    <mergeCell ref="D14:D15"/>
    <mergeCell ref="F14:F15"/>
    <mergeCell ref="B49:B55"/>
    <mergeCell ref="F54:F55"/>
    <mergeCell ref="G14:G15"/>
    <mergeCell ref="A68:A69"/>
    <mergeCell ref="A49:A55"/>
    <mergeCell ref="A71:A72"/>
    <mergeCell ref="E87:E98"/>
    <mergeCell ref="F87:F98"/>
    <mergeCell ref="A76:A77"/>
    <mergeCell ref="A78:A79"/>
    <mergeCell ref="A85:A86"/>
    <mergeCell ref="A87:A98"/>
    <mergeCell ref="A23:A24"/>
    <mergeCell ref="F23:F24"/>
    <mergeCell ref="G23:G24"/>
    <mergeCell ref="G87:G98"/>
    <mergeCell ref="B23:B24"/>
    <mergeCell ref="E23:E24"/>
    <mergeCell ref="B80:B81"/>
    <mergeCell ref="C80:C81"/>
    <mergeCell ref="D80:D81"/>
    <mergeCell ref="E80:E81"/>
    <mergeCell ref="F80:F81"/>
    <mergeCell ref="G80:G81"/>
    <mergeCell ref="A102:A103"/>
    <mergeCell ref="D130:D135"/>
    <mergeCell ref="G125:G129"/>
    <mergeCell ref="H446:I446"/>
    <mergeCell ref="A57:A67"/>
    <mergeCell ref="C57:C67"/>
    <mergeCell ref="D57:D67"/>
    <mergeCell ref="G82:G83"/>
    <mergeCell ref="D87:D98"/>
    <mergeCell ref="B123:B124"/>
    <mergeCell ref="C103:C106"/>
    <mergeCell ref="D103:D106"/>
    <mergeCell ref="B68:B69"/>
    <mergeCell ref="B78:B79"/>
    <mergeCell ref="J151:J152"/>
    <mergeCell ref="K162:K164"/>
    <mergeCell ref="K153:K159"/>
    <mergeCell ref="K160:K161"/>
    <mergeCell ref="H395:I395"/>
    <mergeCell ref="H396:I396"/>
    <mergeCell ref="H252:I252"/>
    <mergeCell ref="H312:I312"/>
    <mergeCell ref="H313:I313"/>
    <mergeCell ref="H353:I353"/>
    <mergeCell ref="H352:I352"/>
    <mergeCell ref="H273:I273"/>
    <mergeCell ref="H268:I268"/>
    <mergeCell ref="H400:I400"/>
    <mergeCell ref="H406:I406"/>
    <mergeCell ref="H256:I256"/>
    <mergeCell ref="H359:I359"/>
    <mergeCell ref="H333:I333"/>
    <mergeCell ref="B114:B115"/>
    <mergeCell ref="H338:I338"/>
    <mergeCell ref="H286:I286"/>
    <mergeCell ref="H403:I403"/>
    <mergeCell ref="H404:I404"/>
    <mergeCell ref="H407:I407"/>
    <mergeCell ref="H334:I334"/>
    <mergeCell ref="H343:I343"/>
    <mergeCell ref="H267:I267"/>
    <mergeCell ref="H266:I266"/>
    <mergeCell ref="H221:I221"/>
    <mergeCell ref="H262:I262"/>
    <mergeCell ref="H261:I261"/>
    <mergeCell ref="H260:I260"/>
    <mergeCell ref="H250:I250"/>
    <mergeCell ref="H394:I394"/>
    <mergeCell ref="H344:I344"/>
    <mergeCell ref="H342:I342"/>
    <mergeCell ref="F125:F129"/>
    <mergeCell ref="G136:G139"/>
    <mergeCell ref="E141:E142"/>
    <mergeCell ref="F141:F142"/>
    <mergeCell ref="E147:E150"/>
    <mergeCell ref="F147:F150"/>
    <mergeCell ref="G147:G159"/>
    <mergeCell ref="G141:G142"/>
    <mergeCell ref="H146:I146"/>
    <mergeCell ref="H125:I125"/>
    <mergeCell ref="H139:I139"/>
    <mergeCell ref="H140:I140"/>
    <mergeCell ref="B120:B121"/>
    <mergeCell ref="C123:C124"/>
    <mergeCell ref="H412:I412"/>
    <mergeCell ref="H413:I413"/>
    <mergeCell ref="H310:I310"/>
    <mergeCell ref="H351:I351"/>
    <mergeCell ref="H401:I401"/>
    <mergeCell ref="H402:I402"/>
    <mergeCell ref="H362:I362"/>
    <mergeCell ref="H363:I363"/>
    <mergeCell ref="H364:I364"/>
    <mergeCell ref="H365:I365"/>
    <mergeCell ref="H366:I366"/>
    <mergeCell ref="H367:I367"/>
    <mergeCell ref="H368:I368"/>
    <mergeCell ref="H369:I369"/>
    <mergeCell ref="H370:I370"/>
    <mergeCell ref="H409:I409"/>
    <mergeCell ref="H410:I410"/>
    <mergeCell ref="H318:I318"/>
    <mergeCell ref="H319:I319"/>
    <mergeCell ref="L183:L189"/>
    <mergeCell ref="M183:M189"/>
    <mergeCell ref="H191:I191"/>
    <mergeCell ref="H192:I192"/>
    <mergeCell ref="H37:I37"/>
    <mergeCell ref="H45:I45"/>
    <mergeCell ref="H46:I46"/>
    <mergeCell ref="H341:I341"/>
    <mergeCell ref="H218:I218"/>
    <mergeCell ref="H398:I398"/>
    <mergeCell ref="H220:I220"/>
    <mergeCell ref="H219:I219"/>
    <mergeCell ref="H90:I90"/>
    <mergeCell ref="H291:I291"/>
    <mergeCell ref="H349:I349"/>
    <mergeCell ref="H348:I348"/>
    <mergeCell ref="H381:I381"/>
    <mergeCell ref="H382:I382"/>
    <mergeCell ref="H383:I383"/>
    <mergeCell ref="H91:I91"/>
    <mergeCell ref="H92:I92"/>
    <mergeCell ref="H96:I96"/>
    <mergeCell ref="H98:I98"/>
    <mergeCell ref="H97:I97"/>
    <mergeCell ref="H118:I118"/>
    <mergeCell ref="H126:I126"/>
    <mergeCell ref="H117:I117"/>
    <mergeCell ref="H111:I111"/>
    <mergeCell ref="H124:I124"/>
    <mergeCell ref="H137:I137"/>
    <mergeCell ref="M76:M77"/>
    <mergeCell ref="H76:I76"/>
    <mergeCell ref="H26:I26"/>
    <mergeCell ref="H27:I27"/>
    <mergeCell ref="H28:I28"/>
    <mergeCell ref="H29:I29"/>
    <mergeCell ref="H30:I30"/>
    <mergeCell ref="H31:I31"/>
    <mergeCell ref="H33:I33"/>
    <mergeCell ref="H34:I34"/>
    <mergeCell ref="H36:I36"/>
    <mergeCell ref="H38:I38"/>
    <mergeCell ref="H39:I39"/>
    <mergeCell ref="H40:I40"/>
    <mergeCell ref="H41:I41"/>
    <mergeCell ref="H42:I42"/>
    <mergeCell ref="K49:K56"/>
    <mergeCell ref="K47:K48"/>
    <mergeCell ref="H47:I47"/>
    <mergeCell ref="H48:I48"/>
    <mergeCell ref="H49:I49"/>
    <mergeCell ref="K82:K83"/>
    <mergeCell ref="H75:I75"/>
    <mergeCell ref="H87:I87"/>
    <mergeCell ref="H88:I88"/>
    <mergeCell ref="H89:I89"/>
    <mergeCell ref="H83:I83"/>
    <mergeCell ref="H79:I79"/>
    <mergeCell ref="B71:B72"/>
    <mergeCell ref="C71:C72"/>
    <mergeCell ref="D71:D72"/>
    <mergeCell ref="E71:E72"/>
    <mergeCell ref="F68:F69"/>
    <mergeCell ref="G68:G69"/>
    <mergeCell ref="D68:D69"/>
    <mergeCell ref="E68:E69"/>
    <mergeCell ref="C68:C69"/>
    <mergeCell ref="B76:B77"/>
    <mergeCell ref="H84:I84"/>
    <mergeCell ref="H82:I82"/>
    <mergeCell ref="H86:I86"/>
    <mergeCell ref="H74:I74"/>
    <mergeCell ref="H63:I63"/>
    <mergeCell ref="K68:K69"/>
    <mergeCell ref="H64:I64"/>
    <mergeCell ref="H57:I57"/>
    <mergeCell ref="H77:I77"/>
    <mergeCell ref="H78:I78"/>
    <mergeCell ref="B82:B83"/>
    <mergeCell ref="J12:J13"/>
    <mergeCell ref="H12:I13"/>
    <mergeCell ref="H66:I66"/>
    <mergeCell ref="H67:I67"/>
    <mergeCell ref="C78:C79"/>
    <mergeCell ref="D78:D79"/>
    <mergeCell ref="E78:E79"/>
    <mergeCell ref="F78:F79"/>
    <mergeCell ref="H19:I19"/>
    <mergeCell ref="H20:I20"/>
    <mergeCell ref="H44:I44"/>
    <mergeCell ref="H68:I69"/>
    <mergeCell ref="H70:I70"/>
    <mergeCell ref="H73:I73"/>
    <mergeCell ref="H43:I43"/>
    <mergeCell ref="C47:C48"/>
    <mergeCell ref="G78:G79"/>
    <mergeCell ref="E14:E15"/>
    <mergeCell ref="H25:I25"/>
    <mergeCell ref="H35:I35"/>
    <mergeCell ref="J68:J69"/>
    <mergeCell ref="H58:I58"/>
    <mergeCell ref="H59:I59"/>
    <mergeCell ref="H60:I60"/>
    <mergeCell ref="H54:I54"/>
    <mergeCell ref="H55:I55"/>
    <mergeCell ref="H65:I65"/>
    <mergeCell ref="H51:I51"/>
    <mergeCell ref="H52:I52"/>
    <mergeCell ref="H53:I53"/>
    <mergeCell ref="C23:C24"/>
    <mergeCell ref="D23:D24"/>
    <mergeCell ref="B4:J4"/>
    <mergeCell ref="B5:J5"/>
    <mergeCell ref="B6:J6"/>
    <mergeCell ref="B7:J7"/>
    <mergeCell ref="B8:J8"/>
    <mergeCell ref="B9:J9"/>
    <mergeCell ref="S12:V12"/>
    <mergeCell ref="H102:I102"/>
    <mergeCell ref="H103:I103"/>
    <mergeCell ref="H56:I56"/>
    <mergeCell ref="C82:C83"/>
    <mergeCell ref="F103:F104"/>
    <mergeCell ref="N76:N77"/>
    <mergeCell ref="O76:O77"/>
    <mergeCell ref="P76:P77"/>
    <mergeCell ref="N68:N69"/>
    <mergeCell ref="O82:O83"/>
    <mergeCell ref="C76:C77"/>
    <mergeCell ref="D76:D77"/>
    <mergeCell ref="E76:E77"/>
    <mergeCell ref="F76:F77"/>
    <mergeCell ref="G76:G77"/>
    <mergeCell ref="K76:K77"/>
    <mergeCell ref="L76:L77"/>
    <mergeCell ref="D82:D83"/>
    <mergeCell ref="E82:E83"/>
    <mergeCell ref="B10:J10"/>
    <mergeCell ref="B11:J11"/>
    <mergeCell ref="L12:M12"/>
    <mergeCell ref="N12:P12"/>
    <mergeCell ref="V14:V15"/>
    <mergeCell ref="H32:I32"/>
    <mergeCell ref="K3:W3"/>
    <mergeCell ref="H14:I14"/>
    <mergeCell ref="H15:I15"/>
    <mergeCell ref="W14:W15"/>
    <mergeCell ref="H167:I167"/>
    <mergeCell ref="H168:I168"/>
    <mergeCell ref="A2:A6"/>
    <mergeCell ref="A8:A11"/>
    <mergeCell ref="H169:I169"/>
    <mergeCell ref="H170:I170"/>
    <mergeCell ref="H61:I61"/>
    <mergeCell ref="H62:I62"/>
    <mergeCell ref="K111:K113"/>
    <mergeCell ref="M82:M83"/>
    <mergeCell ref="K130:K135"/>
    <mergeCell ref="K4:W4"/>
    <mergeCell ref="K5:W5"/>
    <mergeCell ref="K6:W6"/>
    <mergeCell ref="K7:W7"/>
    <mergeCell ref="W12:W13"/>
    <mergeCell ref="H50:I50"/>
    <mergeCell ref="C12:D12"/>
    <mergeCell ref="B12:B13"/>
    <mergeCell ref="E12:E13"/>
    <mergeCell ref="F12:F13"/>
    <mergeCell ref="G12:G13"/>
    <mergeCell ref="K12:K13"/>
    <mergeCell ref="R12:R13"/>
    <mergeCell ref="Q12:Q13"/>
    <mergeCell ref="H16:I16"/>
    <mergeCell ref="U14:U15"/>
    <mergeCell ref="L14:L15"/>
    <mergeCell ref="A1:W1"/>
    <mergeCell ref="H593:I593"/>
    <mergeCell ref="H335:I335"/>
    <mergeCell ref="H336:I336"/>
    <mergeCell ref="H263:I263"/>
    <mergeCell ref="H283:I283"/>
    <mergeCell ref="H284:I284"/>
    <mergeCell ref="K2:W2"/>
    <mergeCell ref="B2:J2"/>
    <mergeCell ref="K8:M8"/>
    <mergeCell ref="N8:W8"/>
    <mergeCell ref="K9:M9"/>
    <mergeCell ref="K10:M10"/>
    <mergeCell ref="N9:W9"/>
    <mergeCell ref="N10:W10"/>
    <mergeCell ref="N11:W11"/>
    <mergeCell ref="K11:M11"/>
    <mergeCell ref="B3:J3"/>
    <mergeCell ref="A163:A164"/>
    <mergeCell ref="H337:I337"/>
    <mergeCell ref="N431:N432"/>
    <mergeCell ref="O431:O432"/>
    <mergeCell ref="H246:I246"/>
    <mergeCell ref="H245:I245"/>
    <mergeCell ref="H244:I244"/>
    <mergeCell ref="H243:I243"/>
    <mergeCell ref="H345:I345"/>
    <mergeCell ref="H339:I339"/>
    <mergeCell ref="H278:I278"/>
    <mergeCell ref="V76:V77"/>
    <mergeCell ref="H115:I115"/>
    <mergeCell ref="P431:P432"/>
    <mergeCell ref="X417:X423"/>
    <mergeCell ref="H567:I567"/>
    <mergeCell ref="H564:I564"/>
    <mergeCell ref="H565:I565"/>
    <mergeCell ref="H566:I566"/>
    <mergeCell ref="H557:I557"/>
    <mergeCell ref="H526:I526"/>
    <mergeCell ref="H542:I542"/>
    <mergeCell ref="H543:I543"/>
    <mergeCell ref="H544:I544"/>
    <mergeCell ref="H545:I545"/>
    <mergeCell ref="H546:I546"/>
    <mergeCell ref="H547:I547"/>
    <mergeCell ref="H548:I548"/>
    <mergeCell ref="H549:I549"/>
    <mergeCell ref="Q431:Q432"/>
    <mergeCell ref="J431:J432"/>
    <mergeCell ref="H563:I563"/>
    <mergeCell ref="T484:T485"/>
    <mergeCell ref="T460:T461"/>
    <mergeCell ref="U460:U461"/>
    <mergeCell ref="V460:V461"/>
    <mergeCell ref="Q444:Q445"/>
    <mergeCell ref="R444:R445"/>
    <mergeCell ref="W460:W461"/>
    <mergeCell ref="W429:W430"/>
    <mergeCell ref="V429:V430"/>
    <mergeCell ref="J429:J430"/>
    <mergeCell ref="K429:K430"/>
    <mergeCell ref="U431:U432"/>
    <mergeCell ref="W452:W454"/>
    <mergeCell ref="V431:V432"/>
    <mergeCell ref="K239:K243"/>
    <mergeCell ref="A237:A238"/>
    <mergeCell ref="H265:I265"/>
    <mergeCell ref="H264:I264"/>
    <mergeCell ref="H207:I207"/>
    <mergeCell ref="H274:I274"/>
    <mergeCell ref="H230:I230"/>
    <mergeCell ref="H217:I217"/>
    <mergeCell ref="H216:I216"/>
    <mergeCell ref="H215:I215"/>
    <mergeCell ref="M14:M15"/>
    <mergeCell ref="N14:N15"/>
    <mergeCell ref="O14:O15"/>
    <mergeCell ref="P14:P15"/>
    <mergeCell ref="Q14:Q15"/>
    <mergeCell ref="R14:R15"/>
    <mergeCell ref="T14:T15"/>
    <mergeCell ref="H17:I17"/>
    <mergeCell ref="H18:I18"/>
    <mergeCell ref="S14:S15"/>
    <mergeCell ref="H23:I23"/>
    <mergeCell ref="Q23:Q24"/>
    <mergeCell ref="R23:R24"/>
    <mergeCell ref="S23:S24"/>
    <mergeCell ref="T23:T24"/>
    <mergeCell ref="L82:L83"/>
    <mergeCell ref="K87:K98"/>
    <mergeCell ref="F165:F167"/>
    <mergeCell ref="H114:I114"/>
    <mergeCell ref="H116:I116"/>
    <mergeCell ref="E168:E170"/>
    <mergeCell ref="F168:F170"/>
    <mergeCell ref="U23:U24"/>
    <mergeCell ref="H22:I22"/>
    <mergeCell ref="H24:I24"/>
    <mergeCell ref="V23:V24"/>
    <mergeCell ref="H21:I21"/>
    <mergeCell ref="W76:W77"/>
    <mergeCell ref="K125:K129"/>
    <mergeCell ref="N82:N83"/>
    <mergeCell ref="N183:N189"/>
    <mergeCell ref="O183:O189"/>
    <mergeCell ref="F71:F72"/>
    <mergeCell ref="H71:I72"/>
    <mergeCell ref="H121:I121"/>
    <mergeCell ref="H120:I120"/>
    <mergeCell ref="H133:I133"/>
    <mergeCell ref="G165:G167"/>
    <mergeCell ref="G162:G164"/>
    <mergeCell ref="H174:I174"/>
    <mergeCell ref="H173:I173"/>
    <mergeCell ref="F123:F124"/>
    <mergeCell ref="F120:F121"/>
    <mergeCell ref="H179:I179"/>
    <mergeCell ref="H105:I105"/>
    <mergeCell ref="U68:U69"/>
    <mergeCell ref="U76:U77"/>
    <mergeCell ref="M68:M69"/>
    <mergeCell ref="M120:M121"/>
    <mergeCell ref="H85:I85"/>
    <mergeCell ref="K99:K100"/>
    <mergeCell ref="L120:L121"/>
    <mergeCell ref="H132:I132"/>
    <mergeCell ref="K102:K106"/>
    <mergeCell ref="R130:R135"/>
    <mergeCell ref="Q120:Q121"/>
    <mergeCell ref="R120:R121"/>
    <mergeCell ref="S120:S121"/>
    <mergeCell ref="T120:T121"/>
    <mergeCell ref="U120:U121"/>
    <mergeCell ref="V120:V121"/>
    <mergeCell ref="C168:C170"/>
    <mergeCell ref="D168:D170"/>
    <mergeCell ref="O68:O69"/>
    <mergeCell ref="P68:P69"/>
    <mergeCell ref="T68:T69"/>
    <mergeCell ref="Q76:Q77"/>
    <mergeCell ref="R76:R77"/>
    <mergeCell ref="S76:S77"/>
    <mergeCell ref="T76:T77"/>
    <mergeCell ref="S68:S69"/>
    <mergeCell ref="R68:R69"/>
    <mergeCell ref="Q68:Q69"/>
    <mergeCell ref="N71:N72"/>
    <mergeCell ref="O71:O72"/>
    <mergeCell ref="P71:P72"/>
    <mergeCell ref="N130:N135"/>
    <mergeCell ref="O130:O135"/>
    <mergeCell ref="P82:P83"/>
    <mergeCell ref="H104:I104"/>
    <mergeCell ref="L68:L69"/>
    <mergeCell ref="K71:K72"/>
    <mergeCell ref="H93:I93"/>
    <mergeCell ref="H94:I94"/>
    <mergeCell ref="T131:T135"/>
    <mergeCell ref="P120:P121"/>
    <mergeCell ref="H177:I177"/>
    <mergeCell ref="H172:I172"/>
    <mergeCell ref="G160:G161"/>
    <mergeCell ref="H160:I160"/>
    <mergeCell ref="H161:I161"/>
    <mergeCell ref="H155:I155"/>
    <mergeCell ref="H156:I156"/>
    <mergeCell ref="H157:I157"/>
    <mergeCell ref="K143:K145"/>
    <mergeCell ref="K147:K150"/>
    <mergeCell ref="M71:M72"/>
    <mergeCell ref="E103:E104"/>
    <mergeCell ref="F114:F115"/>
    <mergeCell ref="G103:G106"/>
    <mergeCell ref="E114:E119"/>
    <mergeCell ref="F117:F119"/>
    <mergeCell ref="Q130:Q135"/>
    <mergeCell ref="H176:I176"/>
    <mergeCell ref="H175:I175"/>
    <mergeCell ref="H99:I99"/>
    <mergeCell ref="H100:I100"/>
    <mergeCell ref="H106:I106"/>
    <mergeCell ref="H95:I95"/>
    <mergeCell ref="E162:E163"/>
    <mergeCell ref="P160:P161"/>
    <mergeCell ref="Q160:Q161"/>
    <mergeCell ref="W484:W485"/>
    <mergeCell ref="J501:J502"/>
    <mergeCell ref="K501:K502"/>
    <mergeCell ref="L501:L502"/>
    <mergeCell ref="M501:M502"/>
    <mergeCell ref="N501:N502"/>
    <mergeCell ref="O501:O502"/>
    <mergeCell ref="W501:W502"/>
    <mergeCell ref="V484:V485"/>
    <mergeCell ref="K484:K485"/>
    <mergeCell ref="O452:O454"/>
    <mergeCell ref="K431:K432"/>
    <mergeCell ref="W183:W189"/>
    <mergeCell ref="G175:G182"/>
    <mergeCell ref="C165:C167"/>
    <mergeCell ref="D165:D167"/>
    <mergeCell ref="N120:N121"/>
    <mergeCell ref="O120:O121"/>
    <mergeCell ref="W120:W121"/>
    <mergeCell ref="H188:I188"/>
    <mergeCell ref="K136:K139"/>
    <mergeCell ref="H147:I147"/>
    <mergeCell ref="H148:I148"/>
    <mergeCell ref="H149:I149"/>
    <mergeCell ref="H150:I150"/>
    <mergeCell ref="H151:I152"/>
    <mergeCell ref="H134:I134"/>
    <mergeCell ref="H141:I141"/>
    <mergeCell ref="H142:I142"/>
    <mergeCell ref="P130:P135"/>
    <mergeCell ref="L130:L135"/>
    <mergeCell ref="M130:M135"/>
    <mergeCell ref="H652:I652"/>
    <mergeCell ref="H653:I653"/>
    <mergeCell ref="G57:G67"/>
    <mergeCell ref="K57:K67"/>
    <mergeCell ref="A111:A113"/>
    <mergeCell ref="E112:E113"/>
    <mergeCell ref="F112:F113"/>
    <mergeCell ref="H112:I113"/>
    <mergeCell ref="J112:J113"/>
    <mergeCell ref="H614:I614"/>
    <mergeCell ref="H615:I615"/>
    <mergeCell ref="H300:I300"/>
    <mergeCell ref="H301:I301"/>
    <mergeCell ref="H302:I302"/>
    <mergeCell ref="H303:I303"/>
    <mergeCell ref="H304:I304"/>
    <mergeCell ref="H305:I305"/>
    <mergeCell ref="H306:I306"/>
    <mergeCell ref="H307:I307"/>
    <mergeCell ref="H607:I607"/>
    <mergeCell ref="H559:I559"/>
    <mergeCell ref="H433:I433"/>
    <mergeCell ref="H434:I434"/>
    <mergeCell ref="H435:I435"/>
    <mergeCell ref="H438:I438"/>
    <mergeCell ref="H540:I540"/>
    <mergeCell ref="H541:I541"/>
    <mergeCell ref="H524:I524"/>
    <mergeCell ref="H525:I525"/>
    <mergeCell ref="H529:I529"/>
    <mergeCell ref="H551:I551"/>
    <mergeCell ref="H509:I509"/>
    <mergeCell ref="W23:W24"/>
    <mergeCell ref="H623:I623"/>
    <mergeCell ref="H624:I624"/>
    <mergeCell ref="C484:C485"/>
    <mergeCell ref="D484:D485"/>
    <mergeCell ref="E484:E485"/>
    <mergeCell ref="F484:F485"/>
    <mergeCell ref="G484:G485"/>
    <mergeCell ref="H292:I292"/>
    <mergeCell ref="E57:E64"/>
    <mergeCell ref="F57:F64"/>
    <mergeCell ref="H314:I314"/>
    <mergeCell ref="Q484:Q485"/>
    <mergeCell ref="R484:R485"/>
    <mergeCell ref="S484:S485"/>
    <mergeCell ref="H527:I527"/>
    <mergeCell ref="H379:I379"/>
    <mergeCell ref="H380:I380"/>
    <mergeCell ref="J449:J450"/>
    <mergeCell ref="K449:K450"/>
    <mergeCell ref="M452:M454"/>
    <mergeCell ref="N452:N454"/>
    <mergeCell ref="H442:I442"/>
    <mergeCell ref="K444:K445"/>
    <mergeCell ref="O486:O490"/>
    <mergeCell ref="P486:P490"/>
    <mergeCell ref="P417:P423"/>
    <mergeCell ref="H465:I465"/>
    <mergeCell ref="H466:I466"/>
    <mergeCell ref="H467:I467"/>
    <mergeCell ref="O460:O461"/>
    <mergeCell ref="P460:P461"/>
    <mergeCell ref="A484:A485"/>
    <mergeCell ref="B484:B485"/>
    <mergeCell ref="H625:I625"/>
    <mergeCell ref="H627:I627"/>
    <mergeCell ref="H629:I629"/>
    <mergeCell ref="H630:I630"/>
    <mergeCell ref="H439:I439"/>
    <mergeCell ref="H440:I440"/>
    <mergeCell ref="H441:I441"/>
    <mergeCell ref="H472:I472"/>
    <mergeCell ref="H473:I473"/>
    <mergeCell ref="H552:I552"/>
    <mergeCell ref="H553:I553"/>
    <mergeCell ref="H576:I576"/>
    <mergeCell ref="H571:I571"/>
    <mergeCell ref="H572:I572"/>
    <mergeCell ref="H480:I480"/>
    <mergeCell ref="H447:I447"/>
    <mergeCell ref="H448:I448"/>
    <mergeCell ref="H520:I520"/>
    <mergeCell ref="H521:I521"/>
    <mergeCell ref="H522:I522"/>
    <mergeCell ref="H573:I573"/>
    <mergeCell ref="H562:I562"/>
    <mergeCell ref="H595:I595"/>
    <mergeCell ref="H577:I577"/>
    <mergeCell ref="A501:A502"/>
    <mergeCell ref="B501:B502"/>
    <mergeCell ref="C501:C502"/>
    <mergeCell ref="H600:I600"/>
    <mergeCell ref="H605:I605"/>
    <mergeCell ref="H606:I606"/>
    <mergeCell ref="H242:I242"/>
    <mergeCell ref="H350:I350"/>
    <mergeCell ref="H240:I240"/>
    <mergeCell ref="H239:I239"/>
    <mergeCell ref="H277:I277"/>
    <mergeCell ref="H295:I295"/>
    <mergeCell ref="H296:I296"/>
    <mergeCell ref="H297:I297"/>
    <mergeCell ref="H315:I315"/>
    <mergeCell ref="H316:I316"/>
    <mergeCell ref="H251:I251"/>
    <mergeCell ref="H275:I275"/>
    <mergeCell ref="H332:I332"/>
    <mergeCell ref="H289:I289"/>
    <mergeCell ref="H237:I237"/>
    <mergeCell ref="H238:I238"/>
    <mergeCell ref="H258:I258"/>
    <mergeCell ref="H282:I282"/>
    <mergeCell ref="H294:I294"/>
    <mergeCell ref="H280:I280"/>
    <mergeCell ref="H279:I279"/>
    <mergeCell ref="H299:I299"/>
    <mergeCell ref="H287:I287"/>
    <mergeCell ref="H276:I276"/>
    <mergeCell ref="H311:I311"/>
    <mergeCell ref="H255:I255"/>
    <mergeCell ref="H272:I272"/>
    <mergeCell ref="H271:I271"/>
    <mergeCell ref="H270:I270"/>
    <mergeCell ref="H269:I269"/>
    <mergeCell ref="H347:I347"/>
    <mergeCell ref="H346:I346"/>
    <mergeCell ref="H426:I426"/>
    <mergeCell ref="H340:I340"/>
    <mergeCell ref="H415:I415"/>
    <mergeCell ref="H416:I416"/>
    <mergeCell ref="H358:I358"/>
    <mergeCell ref="H357:I357"/>
    <mergeCell ref="H356:I356"/>
    <mergeCell ref="H355:I355"/>
    <mergeCell ref="H354:I354"/>
    <mergeCell ref="H320:I320"/>
    <mergeCell ref="H321:I321"/>
    <mergeCell ref="H322:I322"/>
    <mergeCell ref="H323:I323"/>
    <mergeCell ref="H281:I281"/>
    <mergeCell ref="H285:I285"/>
    <mergeCell ref="H288:I288"/>
    <mergeCell ref="H298:I298"/>
    <mergeCell ref="H414:I414"/>
    <mergeCell ref="H372:I372"/>
    <mergeCell ref="H375:I375"/>
    <mergeCell ref="H376:I376"/>
    <mergeCell ref="H377:I377"/>
    <mergeCell ref="H378:I378"/>
    <mergeCell ref="H408:I408"/>
    <mergeCell ref="H397:I397"/>
    <mergeCell ref="H387:I387"/>
    <mergeCell ref="H388:I388"/>
    <mergeCell ref="H371:I371"/>
    <mergeCell ref="H393:I393"/>
    <mergeCell ref="H411:I411"/>
    <mergeCell ref="H631:I631"/>
    <mergeCell ref="H474:I474"/>
    <mergeCell ref="H558:I558"/>
    <mergeCell ref="Q417:Q423"/>
    <mergeCell ref="U429:U430"/>
    <mergeCell ref="L449:L450"/>
    <mergeCell ref="H503:I503"/>
    <mergeCell ref="H504:I504"/>
    <mergeCell ref="H505:I505"/>
    <mergeCell ref="J484:J485"/>
    <mergeCell ref="L484:L485"/>
    <mergeCell ref="T444:T445"/>
    <mergeCell ref="U444:U445"/>
    <mergeCell ref="H616:I616"/>
    <mergeCell ref="H617:I617"/>
    <mergeCell ref="H612:I612"/>
    <mergeCell ref="H609:I609"/>
    <mergeCell ref="H610:I610"/>
    <mergeCell ref="H611:I611"/>
    <mergeCell ref="H554:I554"/>
    <mergeCell ref="H443:I443"/>
    <mergeCell ref="H570:I570"/>
    <mergeCell ref="M431:M432"/>
    <mergeCell ref="L452:L454"/>
    <mergeCell ref="O444:O445"/>
    <mergeCell ref="H508:I508"/>
    <mergeCell ref="O497:O499"/>
    <mergeCell ref="P497:P499"/>
    <mergeCell ref="H428:I428"/>
    <mergeCell ref="O484:O485"/>
    <mergeCell ref="P484:P485"/>
    <mergeCell ref="O494:O496"/>
    <mergeCell ref="T80:T81"/>
    <mergeCell ref="U80:U81"/>
    <mergeCell ref="V80:V81"/>
    <mergeCell ref="A171:A172"/>
    <mergeCell ref="B214:B224"/>
    <mergeCell ref="D222:D224"/>
    <mergeCell ref="D225:D236"/>
    <mergeCell ref="E222:E224"/>
    <mergeCell ref="F225:F236"/>
    <mergeCell ref="E225:E236"/>
    <mergeCell ref="G225:G236"/>
    <mergeCell ref="A213:A236"/>
    <mergeCell ref="G193:G195"/>
    <mergeCell ref="B193:B195"/>
    <mergeCell ref="C193:C195"/>
    <mergeCell ref="D193:D195"/>
    <mergeCell ref="E201:E204"/>
    <mergeCell ref="K201:K206"/>
    <mergeCell ref="T183:T189"/>
    <mergeCell ref="K175:K190"/>
    <mergeCell ref="H135:I135"/>
    <mergeCell ref="H136:I136"/>
    <mergeCell ref="H130:I130"/>
    <mergeCell ref="H131:I131"/>
    <mergeCell ref="H165:I165"/>
    <mergeCell ref="H166:I166"/>
    <mergeCell ref="E153:E159"/>
    <mergeCell ref="E123:E124"/>
    <mergeCell ref="E120:E121"/>
    <mergeCell ref="G130:G135"/>
    <mergeCell ref="K168:K170"/>
    <mergeCell ref="H178:I178"/>
    <mergeCell ref="K173:K174"/>
    <mergeCell ref="H224:I224"/>
    <mergeCell ref="H190:I190"/>
    <mergeCell ref="O475:O477"/>
    <mergeCell ref="O478:O479"/>
    <mergeCell ref="P478:P479"/>
    <mergeCell ref="A80:A81"/>
    <mergeCell ref="H80:I80"/>
    <mergeCell ref="H81:I81"/>
    <mergeCell ref="K80:K81"/>
    <mergeCell ref="L80:L81"/>
    <mergeCell ref="M80:M81"/>
    <mergeCell ref="N80:N81"/>
    <mergeCell ref="O80:O81"/>
    <mergeCell ref="P80:P81"/>
    <mergeCell ref="Q80:Q81"/>
    <mergeCell ref="S80:S81"/>
    <mergeCell ref="H374:I374"/>
    <mergeCell ref="H399:I399"/>
    <mergeCell ref="H389:I389"/>
    <mergeCell ref="H373:I373"/>
    <mergeCell ref="H392:I392"/>
    <mergeCell ref="H257:I257"/>
    <mergeCell ref="G239:G242"/>
    <mergeCell ref="H293:I293"/>
    <mergeCell ref="H249:I249"/>
    <mergeCell ref="H248:I248"/>
    <mergeCell ref="H247:I247"/>
    <mergeCell ref="H253:I253"/>
    <mergeCell ref="H290:I290"/>
    <mergeCell ref="H259:I259"/>
    <mergeCell ref="H241:I241"/>
    <mergeCell ref="F205:F206"/>
    <mergeCell ref="G205:G206"/>
    <mergeCell ref="D201:D206"/>
    <mergeCell ref="W80:W81"/>
    <mergeCell ref="R80:R81"/>
    <mergeCell ref="H638:I638"/>
    <mergeCell ref="H436:I436"/>
    <mergeCell ref="H437:I437"/>
    <mergeCell ref="Q501:Q502"/>
    <mergeCell ref="R501:R502"/>
    <mergeCell ref="S501:S502"/>
    <mergeCell ref="T501:T502"/>
    <mergeCell ref="U501:U502"/>
    <mergeCell ref="V501:V502"/>
    <mergeCell ref="H632:I632"/>
    <mergeCell ref="H633:I633"/>
    <mergeCell ref="H634:I634"/>
    <mergeCell ref="H635:I635"/>
    <mergeCell ref="H478:I479"/>
    <mergeCell ref="H500:I500"/>
    <mergeCell ref="H405:I405"/>
    <mergeCell ref="K171:K172"/>
    <mergeCell ref="H171:I171"/>
    <mergeCell ref="S171:S172"/>
    <mergeCell ref="H225:I225"/>
    <mergeCell ref="H226:I226"/>
    <mergeCell ref="H227:I227"/>
    <mergeCell ref="H228:I228"/>
    <mergeCell ref="H231:I231"/>
    <mergeCell ref="H235:I235"/>
    <mergeCell ref="H236:I236"/>
    <mergeCell ref="H232:I232"/>
    <mergeCell ref="C201:C206"/>
    <mergeCell ref="H213:I213"/>
    <mergeCell ref="G201:G204"/>
    <mergeCell ref="B229:B231"/>
    <mergeCell ref="H229:I229"/>
    <mergeCell ref="K191:K196"/>
    <mergeCell ref="V233:V235"/>
    <mergeCell ref="W233:W235"/>
    <mergeCell ref="A175:A196"/>
    <mergeCell ref="B233:B235"/>
    <mergeCell ref="C233:C235"/>
    <mergeCell ref="C229:C231"/>
    <mergeCell ref="H234:I234"/>
    <mergeCell ref="H233:I233"/>
    <mergeCell ref="L233:L235"/>
    <mergeCell ref="M233:M235"/>
    <mergeCell ref="N233:N235"/>
    <mergeCell ref="O233:O235"/>
    <mergeCell ref="P233:P235"/>
    <mergeCell ref="Q233:Q235"/>
    <mergeCell ref="R233:R235"/>
    <mergeCell ref="S233:S235"/>
    <mergeCell ref="T233:T235"/>
    <mergeCell ref="U233:U235"/>
    <mergeCell ref="U183:U189"/>
    <mergeCell ref="V183:V189"/>
    <mergeCell ref="B201:B206"/>
    <mergeCell ref="F201:F204"/>
    <mergeCell ref="F193:F195"/>
    <mergeCell ref="K214:K238"/>
    <mergeCell ref="A201:A206"/>
    <mergeCell ref="E205:E206"/>
  </mergeCells>
  <hyperlinks>
    <hyperlink ref="V518" r:id="rId1" display="general@tauramena-casanare.gov.co"/>
    <hyperlink ref="V519" r:id="rId2" display="general@tauramena-casanare.gov.co"/>
    <hyperlink ref="V520" r:id="rId3" display="general@tauramena-casanare.gov.co"/>
    <hyperlink ref="V521" r:id="rId4" display="general@tauramena-casanare.gov.co"/>
    <hyperlink ref="V523" r:id="rId5" display="general@tauramena-casanare.gov.co"/>
    <hyperlink ref="V526" r:id="rId6" display="general@tauramena-casanare.gov.co"/>
    <hyperlink ref="V528" r:id="rId7" display="general@tauramena-casanare.gov.co"/>
    <hyperlink ref="V531" r:id="rId8" display="general@tauramena-casanare.gov.co"/>
    <hyperlink ref="V530" r:id="rId9" display="general@tauramena-casanare.gov.co"/>
    <hyperlink ref="V532" r:id="rId10" display="general@tauramena-casanare.gov.co"/>
    <hyperlink ref="V533" r:id="rId11" display="general@tauramena-casanare.gov.co"/>
    <hyperlink ref="V534" r:id="rId12" display="general@tauramena-casanare.gov.co"/>
    <hyperlink ref="V535" r:id="rId13" display="general@tauramena-casanare.gov.co"/>
    <hyperlink ref="V536" r:id="rId14" display="general@tauramena-casanare.gov.co"/>
    <hyperlink ref="V539" r:id="rId15" display="general@tauramena-casanare.gov.co"/>
    <hyperlink ref="V540" r:id="rId16" display="general@tauramena-casanare.gov.co"/>
    <hyperlink ref="V541" r:id="rId17" display="general@tauramena-casanare.gov.co"/>
    <hyperlink ref="V542" r:id="rId18" display="general@tauramena-casanare.gov.co"/>
    <hyperlink ref="V543" r:id="rId19" display="general@tauramena-casanare.gov.co"/>
    <hyperlink ref="V544" r:id="rId20" display="general@tauramena-casanare.gov.co"/>
    <hyperlink ref="V545" r:id="rId21" display="general@tauramena-casanare.gov.co"/>
    <hyperlink ref="V546" r:id="rId22" display="general@tauramena-casanare.gov.co"/>
    <hyperlink ref="V547" r:id="rId23" display="general@tauramena-casanare.gov.co"/>
    <hyperlink ref="V524" r:id="rId24" display="general@tauramena-casanare.gov.co"/>
    <hyperlink ref="V525" r:id="rId25" display="general@tauramena-casanare.gov.co"/>
    <hyperlink ref="V548" r:id="rId26" display="general@tauramena-casanare.gov.co"/>
    <hyperlink ref="V517" r:id="rId27" display="general@tauramena-casanare.gov.co"/>
    <hyperlink ref="V522" r:id="rId28" display="general@tauramena-casanare.gov.co"/>
    <hyperlink ref="V551" r:id="rId29" display="general@tauramena-casanare.gov.co"/>
    <hyperlink ref="V550" r:id="rId30" display="general@tauramena-casanare.gov.co"/>
    <hyperlink ref="V552" r:id="rId31" display="general@tauramena-casanare.gov.co"/>
    <hyperlink ref="V553" r:id="rId32" display="general@tauramena-casanare.gov.co"/>
    <hyperlink ref="V554" r:id="rId33" display="general@tauramena-casanare.gov.co"/>
    <hyperlink ref="V555" r:id="rId34" display="general@tauramena-casanare.gov.co"/>
    <hyperlink ref="V556" r:id="rId35" display="general@tauramena-casanare.gov.co"/>
    <hyperlink ref="V529" r:id="rId36" display="general@tauramena-casanare.gov.co"/>
    <hyperlink ref="V537" r:id="rId37" display="general@tauramena-casanare.gov.co"/>
    <hyperlink ref="V538" r:id="rId38" display="general@tauramena-casanare.gov.co"/>
    <hyperlink ref="V557" r:id="rId39" display="general@tauramena-casanare.gov.co"/>
    <hyperlink ref="V558" r:id="rId40" display="general@tauramena-casanare.gov.co"/>
    <hyperlink ref="V559" r:id="rId41" display="general@tauramena-casanare.gov.co"/>
    <hyperlink ref="V246" r:id="rId42" display="gobierno@tauramena-casanare.gov.co"/>
    <hyperlink ref="V248" r:id="rId43" display="gobierno@tauramena-casanare.gov.co"/>
    <hyperlink ref="V252" r:id="rId44" display="gobierno@tauramena-casanare.gov.co"/>
    <hyperlink ref="V253" r:id="rId45" display="gobierno@tauramena-casanare.gov.co"/>
    <hyperlink ref="V257" r:id="rId46" display="gobierno@tauramena-casanare.gov.co"/>
    <hyperlink ref="V258" r:id="rId47" display="gobierno@tauramena-casanare.gov.co"/>
    <hyperlink ref="V247" r:id="rId48" display="gobierno@tauramena-casanare.gov.co"/>
    <hyperlink ref="V254" r:id="rId49" display="gobierno@tauramena-casanare.gov.co"/>
    <hyperlink ref="V255" r:id="rId50" display="gobierno@tauramena-casanare.gov.co"/>
    <hyperlink ref="V256" r:id="rId51" display="gobierno@tauramena-casanare.gov.co"/>
    <hyperlink ref="V250" r:id="rId52" display="gobierno@tauramena-casanare.gov.co"/>
    <hyperlink ref="V249" r:id="rId53" display="gobierno@tauramena-casanare.gov.co"/>
    <hyperlink ref="V245" r:id="rId54" display="gobierno@tauramena-casanare.gov.co"/>
    <hyperlink ref="V244" r:id="rId55" display="gobierno@tauramena-casanare.gov.co"/>
    <hyperlink ref="V560" r:id="rId56" display="general@tauramena-casanare.gov.co"/>
    <hyperlink ref="V561:V562" r:id="rId57" display="general@tauramena-casanare.gov.co"/>
    <hyperlink ref="V563" r:id="rId58" display="general@tauramena-casanare.gov.co"/>
    <hyperlink ref="V564:V566" r:id="rId59" display="general@tauramena-casanare.gov.co"/>
    <hyperlink ref="V49" r:id="rId60" display="desarrollosocial@tauramena-casanare.gov.co"/>
    <hyperlink ref="V51" r:id="rId61" display="desarrollosocial@tauramena-casanare.gov.co"/>
    <hyperlink ref="V52" r:id="rId62" display="desarrollosocial@tauramena-casanare.gov.co"/>
    <hyperlink ref="V53" r:id="rId63" display="desarrollosocial@tauramena-casanare.gov.co"/>
    <hyperlink ref="V57" r:id="rId64" display="desarrollosocial@tauramena-casanare.gov.co"/>
    <hyperlink ref="V58" r:id="rId65" display="desarrollosocial@tauramena-casanare.gov.co"/>
    <hyperlink ref="V61" r:id="rId66" display="desarrollosocial@tauramena-casanare.gov.co"/>
    <hyperlink ref="V62" r:id="rId67" display="desarrollosocial@tauramena-casanare.gov.co"/>
    <hyperlink ref="V64" r:id="rId68" display="desarrollosocial@tauramena-casanare.gov.co"/>
    <hyperlink ref="V84" r:id="rId69" display="desarrollosocial@tauramena-casanare.gov.co"/>
    <hyperlink ref="V98" r:id="rId70" display="desarrollosocial@tauramena-casanare.gov.co"/>
    <hyperlink ref="V103" r:id="rId71" display="desarrollosocial@tauramena-casanare.gov.co"/>
    <hyperlink ref="V104" r:id="rId72" display="desarrollosocial@tauramena-casanare.gov.co"/>
    <hyperlink ref="V117" r:id="rId73" display="desarrollosocial@tauramena-casanare.gov.co"/>
    <hyperlink ref="V118" r:id="rId74" display="desarrollosocial@tauramena-casanare.gov.co"/>
    <hyperlink ref="V124" r:id="rId75" display="desarrollosocial@tauramena-casanare.gov.co"/>
    <hyperlink ref="V86" r:id="rId76" display="desarrollosocial@tauramena-casanare.gov.co"/>
    <hyperlink ref="V87" r:id="rId77" display="desarrollosocial@tauramena-casanare.gov.co"/>
    <hyperlink ref="V88" r:id="rId78" display="desarrollosocial@tauramena-casanare.gov.co"/>
    <hyperlink ref="V91" r:id="rId79" display="desarrollosocial@tauramena-casanare.gov.co"/>
    <hyperlink ref="V93" r:id="rId80" display="desarrollosocial@tauramena-casanare.gov.co"/>
    <hyperlink ref="V94" r:id="rId81" display="desarrollosocial@tauramena-casanare.gov.co"/>
    <hyperlink ref="V125" r:id="rId82" display="desarrollosocial@tauramena-casanare.gov.co"/>
    <hyperlink ref="V126" r:id="rId83" display="desarrollosocial@tauramena-casanare.gov.co"/>
    <hyperlink ref="V127" r:id="rId84" display="desarrollosocial@tauramena-casanare.gov.co"/>
    <hyperlink ref="V128" r:id="rId85" display="desarrollosocial@tauramena-casanare.gov.co"/>
    <hyperlink ref="V129" r:id="rId86" display="desarrollosocial@tauramena-casanare.gov.co"/>
    <hyperlink ref="V136" r:id="rId87" display="desarrollosocial@tauramena-casanare.gov.co"/>
    <hyperlink ref="V137" r:id="rId88" display="desarrollosocial@tauramena-casanare.gov.co"/>
    <hyperlink ref="V139" r:id="rId89" display="desarrollosocial@tauramena-casanare.gov.co"/>
    <hyperlink ref="V141" r:id="rId90" display="desarrollosocial@tauramena-casanare.gov.co"/>
    <hyperlink ref="V147" r:id="rId91" display="desarrollosocial@tauramena-casanare.gov.co"/>
    <hyperlink ref="V148" r:id="rId92" display="desarrollosocial@tauramena-casanare.gov.co"/>
    <hyperlink ref="V149" r:id="rId93" display="desarrollosocial@tauramena-casanare.gov.co"/>
    <hyperlink ref="V152" r:id="rId94" display="desarrollosocial@tauramena-casanare.gov.co"/>
    <hyperlink ref="V162" r:id="rId95" display="desarrollosocial@tauramena-casanare.gov.co"/>
    <hyperlink ref="V163" r:id="rId96" display="desarrollosocial@tauramena-casanare.gov.co"/>
    <hyperlink ref="V165" r:id="rId97" display="desarrollosocial@tauramena-casanare.gov.co"/>
    <hyperlink ref="V167" r:id="rId98" display="desarrollosocial@tauramena-casanare.gov.co"/>
    <hyperlink ref="V168" r:id="rId99" display="desarrollosocial@tauramena-casanare.gov.co"/>
    <hyperlink ref="V170" r:id="rId100" display="desarrollosocial@tauramena-casanare.gov.co"/>
    <hyperlink ref="V174" r:id="rId101" display="desarrollosocial@tauramena-casanare.gov.co"/>
    <hyperlink ref="V175" r:id="rId102" display="desarrollosocial@tauramena-casanare.gov.co"/>
    <hyperlink ref="V176" r:id="rId103" display="desarrollosocial@tauramena-casanare.gov.co"/>
    <hyperlink ref="V180" r:id="rId104" display="desarrollosocial@tauramena-casanare.gov.co"/>
    <hyperlink ref="V182" r:id="rId105" display="desarrollosocial@tauramena-casanare.gov.co"/>
    <hyperlink ref="V197" r:id="rId106" display="desarrollosocial@tauramena-casanare.gov.co"/>
    <hyperlink ref="V198" r:id="rId107" display="desarrollosocial@tauramena-casanare.gov.co"/>
    <hyperlink ref="V208" r:id="rId108" display="desarrollosocial@tauramena-casanare.gov.co"/>
    <hyperlink ref="V210" r:id="rId109" display="desarrollosocial@tauramena-casanare.gov.co"/>
    <hyperlink ref="V211" r:id="rId110" display="desarrollosocial@tauramena-casanare.gov.co"/>
    <hyperlink ref="V239" r:id="rId111" display="desarrollosocial@tauramena-casanare.gov.co"/>
    <hyperlink ref="V240" r:id="rId112" display="desarrollosocial@tauramena-casanare.gov.co"/>
    <hyperlink ref="V243" r:id="rId113" display="desarrollosocial@tauramena-casanare.gov.co"/>
    <hyperlink ref="V76" r:id="rId114" display="desarrollosocial@tauramena-casanare.gov.co"/>
    <hyperlink ref="V207" r:id="rId115" display="desarrollosocial@tauramena-casanare.gov.co"/>
    <hyperlink ref="V63" r:id="rId116" display="desarrollosocial@tauramena-casanare.gov.co"/>
    <hyperlink ref="V70" r:id="rId117" display="desarrollosocial@tauramena-casanare.gov.co"/>
    <hyperlink ref="V169" r:id="rId118" display="desarrollosocial@tauramena-casanare.gov.co"/>
    <hyperlink ref="V79" r:id="rId119" display="desarrollosocial@tauramena-casanare.gov.co"/>
    <hyperlink ref="V150" r:id="rId120" display="desarrollosocial@tauramena-casanare.gov.co"/>
    <hyperlink ref="V78" r:id="rId121" display="desarrollosocial@tauramena-casanare.gov.co"/>
    <hyperlink ref="V68" r:id="rId122" display="desarrollosocial@tauramena-casanare.gov.co"/>
    <hyperlink ref="V119" r:id="rId123" display="desarrollosocial@tauramena-casanare.gov.co"/>
    <hyperlink ref="V123" r:id="rId124" display="desarrollosocial@tauramena-casanare.gov.co"/>
    <hyperlink ref="V102" r:id="rId125" display="desarrollosocial@tauramena-casanare.gov.co"/>
    <hyperlink ref="V95" r:id="rId126" display="desarrollosocial@tauramena-casanare.gov.co"/>
    <hyperlink ref="V96" r:id="rId127" display="desarrollosocial@tauramena-casanare.gov.co"/>
    <hyperlink ref="V97" r:id="rId128" display="desarrollosocial@tauramena-casanare.gov.co"/>
    <hyperlink ref="V89" r:id="rId129" display="Desarrollosocial@tauramena-casanare.gov.co"/>
    <hyperlink ref="V90" r:id="rId130" display="desarrollosocial@tauramena-casanare.gov.co"/>
    <hyperlink ref="V92" r:id="rId131" display="desarrollosocial@tauramena-casanare.gov.co"/>
    <hyperlink ref="V138" r:id="rId132" display="desarrollosocial@tauramena-casanare.gov.co"/>
    <hyperlink ref="V140" r:id="rId133" display="desarrollosocial@tauramena-casanare.gov.co"/>
    <hyperlink ref="V173" r:id="rId134" display="desarrollosocial@tauramena-casanare.gov.co"/>
    <hyperlink ref="V241" r:id="rId135" display="desarrollosocial@tauramena-casanare.gov.co"/>
    <hyperlink ref="V242" r:id="rId136" display="desarrollosocial@tauramena-casanare.gov.co"/>
    <hyperlink ref="V177" r:id="rId137" display="desarrollosocial@tauramena-casanare.gov.co"/>
    <hyperlink ref="V178" r:id="rId138" display="desarrollosocial@tauramena-casanare.gov.co"/>
    <hyperlink ref="V179" r:id="rId139" display="desarrollosocial@tauramena-casanare.gov.co"/>
    <hyperlink ref="V199" r:id="rId140" display="desarrollosocial@tauramena-casanare.gov.co"/>
    <hyperlink ref="V73" r:id="rId141" display="desarrollosocial@tauramena-casanare.gov.co"/>
    <hyperlink ref="V142" r:id="rId142" display="desarrollosocial@tauramena-casanare.gov.co"/>
    <hyperlink ref="V75" r:id="rId143" display="desarrollosocial@tauramena-casanare.gov.co"/>
    <hyperlink ref="V566" r:id="rId144" display="general@tauramena-casanare.gov.co"/>
    <hyperlink ref="V334" r:id="rId145" display="desarrolloeconomico@tauramena-casanare.gov.co"/>
    <hyperlink ref="V341" r:id="rId146" display="desarrolloeconomico@tauramena-casanare.gov.co"/>
    <hyperlink ref="V343" r:id="rId147" display="desarrolloeconomico@tauramena-casanare.gov.co"/>
    <hyperlink ref="V344" r:id="rId148" display="desarrolloeconomico@tauramena-casanare.gov.co"/>
    <hyperlink ref="V345" r:id="rId149" display="desarrolloeconomico@tauramena-casanare.gov.co"/>
    <hyperlink ref="V348" r:id="rId150" display="desarrolloeconomico@tauramena-casanare.gov.co"/>
    <hyperlink ref="V350" r:id="rId151" display="desarrolloeconomico@tauramena-casanare.gov.co"/>
    <hyperlink ref="V351" r:id="rId152" display="desarrolloeconomico@tauramena-casanare.gov.co"/>
    <hyperlink ref="V352" r:id="rId153" display="desarrolloeconomico@tauramena-casanare.gov.co"/>
    <hyperlink ref="V333" r:id="rId154" display="desarrolloeconomico@tauramena-casanare.gov.co"/>
    <hyperlink ref="V339" r:id="rId155" display="desarrolloeconomico@tauramena-casanare.gov.co"/>
    <hyperlink ref="V340" r:id="rId156" display="desarrolloeconomico@tauramena-casanare.gov.co"/>
    <hyperlink ref="V346" r:id="rId157" display="desarrolloeconomico@tauramena-casanare.gov.co"/>
    <hyperlink ref="V347" r:id="rId158" display="desarrolloeconomico@tauramena-casanare.gov.co"/>
    <hyperlink ref="V353" r:id="rId159" display="desarrolloeconomico@tauramena-casanare.gov.co"/>
    <hyperlink ref="V349" r:id="rId160" display="desarrolloeconomico@tauramena-casanare.gov.co"/>
    <hyperlink ref="V356" r:id="rId161" display="desarrolloeconomico@tauramena-casanare.gov.co"/>
    <hyperlink ref="V358" r:id="rId162" display="desarrolloeconomico@tauramena-casanare.gov.co"/>
    <hyperlink ref="V354" r:id="rId163" display="desarrolloeconomico@tauramena-casanare.gov.co"/>
    <hyperlink ref="V355" r:id="rId164" display="desarrolloeconomico@tauramena-casanare.gov.co"/>
    <hyperlink ref="V259:V266" r:id="rId165" display="gobierno@tauramena-casanare.gov.co"/>
    <hyperlink ref="V267" r:id="rId166" display="gobierno@tauramena-casanare.gov.co"/>
    <hyperlink ref="V268:V269" r:id="rId167" display="gobierno@tauramena-casanare.gov.co"/>
    <hyperlink ref="V270" r:id="rId168" display="gobierno@tauramena-casanare.gov.co"/>
    <hyperlink ref="V272" r:id="rId169" display="gobierno@tauramena-casanare.gov.co"/>
    <hyperlink ref="V273" r:id="rId170" display="gobierno@tauramena-casanare.gov.co"/>
    <hyperlink ref="V274" r:id="rId171" display="gobierno@tauramena-casanare.gov.co"/>
    <hyperlink ref="V275" r:id="rId172" display="gobierno@tauramena-casanare.gov.co"/>
    <hyperlink ref="V276" r:id="rId173" display="gobierno@tauramena-casanare.gov.co"/>
    <hyperlink ref="V277" r:id="rId174" display="gobierno@tauramena-casanare.gov.co"/>
    <hyperlink ref="V278" r:id="rId175" display="gobierno@tauramena-casanare.gov.co"/>
    <hyperlink ref="V279" r:id="rId176" display="gobierno@tauramena-casanare.gov.co"/>
    <hyperlink ref="V280" r:id="rId177" display="gobierno@tauramena-casanare.gov.co"/>
    <hyperlink ref="V575" r:id="rId178" display="general@tauramena-casanare.gov.co"/>
    <hyperlink ref="V56" r:id="rId179" display="desarrollosocial@tauramena-casanare.gov.co"/>
    <hyperlink ref="V74" r:id="rId180" display="desarrollosocial@tauramena-casanare.gov.co"/>
    <hyperlink ref="V114" r:id="rId181" display="desarrollosocial@tauramena-casanare.gov.co"/>
    <hyperlink ref="V116" r:id="rId182" display="desarrollosocial@tauramena-casanare.gov.co"/>
    <hyperlink ref="V115" r:id="rId183" display="desarrollosocial@tauramena-casanare.gov.co"/>
    <hyperlink ref="V159" r:id="rId184" display="desarrollosocial@tauramena-casanare.gov.co"/>
    <hyperlink ref="V154" r:id="rId185" display="desarrollosocial@tauramena-casanare.gov.co"/>
    <hyperlink ref="V153" r:id="rId186" display="desarrollosocial@tauramena-casanare.gov.co"/>
    <hyperlink ref="V155" r:id="rId187" display="desarrollosocial@tauramena-casanare.gov.co"/>
    <hyperlink ref="V157" r:id="rId188" display="desarrollosocial@tauramena-casanare.gov.co"/>
    <hyperlink ref="V156" r:id="rId189" display="desarrollosocial@tauramena-casanare.gov.co"/>
    <hyperlink ref="V158" r:id="rId190" display="Desarrollosocial@tauramena-casanare.gov.co"/>
    <hyperlink ref="V164" r:id="rId191" display="desarrollosocial@tauramena-casanare.gov.co"/>
    <hyperlink ref="V271" r:id="rId192" display="gobierno@tauramena-casanare.gov.co"/>
    <hyperlink ref="V393" r:id="rId193" display="infraestructua@tauramena-casanare.gov.co"/>
    <hyperlink ref="V394" r:id="rId194" display="infraestructua@tauramena-casanare.gov.co"/>
    <hyperlink ref="V395" r:id="rId195" display="infraestructua@tauramena-casanare.gov.co"/>
    <hyperlink ref="V396" r:id="rId196" display="infraestructua@tauramena-casanare.gov.co"/>
    <hyperlink ref="V397" r:id="rId197" display="infraestructua@tauramena-casanare.gov.co"/>
    <hyperlink ref="V400" r:id="rId198" display="infraestructua@tauramena-casanare.gov.co"/>
    <hyperlink ref="V401" r:id="rId199" display="infraestructua@tauramena-casanare.gov.co"/>
    <hyperlink ref="V403" r:id="rId200" display="infraestructua@tauramena-casanare.gov.co"/>
    <hyperlink ref="V404" r:id="rId201" display="infraestructua@tauramena-casanare.gov.co"/>
    <hyperlink ref="V408" r:id="rId202" display="infraestructua@tauramena-casanare.gov.co"/>
    <hyperlink ref="V409" r:id="rId203" display="infraestructua@tauramena-casanare.gov.co"/>
    <hyperlink ref="V398" r:id="rId204" display="infraestructua@tauramena-casanare.gov.co"/>
    <hyperlink ref="V399" r:id="rId205" display="infraestructua@tauramena-casanare.gov.co"/>
    <hyperlink ref="V402" r:id="rId206" display="infraestructua@tauramena-casanare.gov.co"/>
    <hyperlink ref="V416" r:id="rId207" display="infraestructua@tauramena-casanare.gov.co"/>
    <hyperlink ref="V415" r:id="rId208" display="infraestructua@tauramena-casanare.gov.co"/>
    <hyperlink ref="V413" r:id="rId209" display="infraestructua@tauramena-casanare.gov.co"/>
    <hyperlink ref="V414" r:id="rId210" display="infraestructua@tauramena-casanare.gov.co"/>
    <hyperlink ref="V412" r:id="rId211" display="infraestructua@tauramena-casanare.gov.co"/>
    <hyperlink ref="V411" r:id="rId212" display="infraestructua@tauramena-casanare.gov.co"/>
    <hyperlink ref="V429" r:id="rId213" display="infraestructua@tauramena-casanare.gov.co"/>
    <hyperlink ref="V359" r:id="rId214" display="desarrolloeconomico@tauramena-casanare.gov.co"/>
    <hyperlink ref="V581" r:id="rId215" display="general@tauramena-casanare.gov.co"/>
    <hyperlink ref="V582" r:id="rId216" display="general@tauramena-casanare.gov.co"/>
    <hyperlink ref="V583" r:id="rId217" display="general@tauramena-casanare.gov.co"/>
    <hyperlink ref="V584" r:id="rId218" display="general@tauramena-casanare.gov.co"/>
    <hyperlink ref="V585" r:id="rId219" display="general@tauramena-casanare.gov.co"/>
    <hyperlink ref="V586" r:id="rId220" display="general@tauramena-casanare.gov.co"/>
    <hyperlink ref="V587" r:id="rId221" display="general@tauramena-casanare.gov.co"/>
    <hyperlink ref="V588" r:id="rId222" display="general@tauramena-casanare.gov.co"/>
    <hyperlink ref="V589" r:id="rId223" display="general@tauramena-casanare.gov.co"/>
    <hyperlink ref="V590" r:id="rId224" display="general@tauramena-casanare.gov.co"/>
    <hyperlink ref="V591" r:id="rId225" display="general@tauramena-casanare.gov.co"/>
    <hyperlink ref="V592" r:id="rId226" display="general@tauramena-casanare.gov.co"/>
    <hyperlink ref="V282" r:id="rId227" display="gobierno@tauramena-casanare.gov.co"/>
    <hyperlink ref="V281" r:id="rId228" display="gobierno@tauramena-casanare.gov.co"/>
    <hyperlink ref="K5" r:id="rId229" display="www.tauramena-casanare.gov.co"/>
    <hyperlink ref="V593" r:id="rId230" display="general@tauramena-casanare.gov.co"/>
    <hyperlink ref="V337" r:id="rId231" display="desarrolloeconomico@tauramena-casanare.gov.co"/>
    <hyperlink ref="V335:V336" r:id="rId232" display="desarrolloeconomico@tauramena-casanare.gov.co"/>
    <hyperlink ref="V262" r:id="rId233" display="gobierno@tauramena-casanare.gov.co"/>
    <hyperlink ref="V283" r:id="rId234" display="gobierno@tauramena-casanare.gov.co"/>
    <hyperlink ref="V284" r:id="rId235" display="gobierno@tauramena-casanare.gov.co"/>
    <hyperlink ref="V594" r:id="rId236" display="general@tauramena-casanare.gov.co"/>
    <hyperlink ref="V285" r:id="rId237" display="gobierno@tauramena-casanare.gov.co"/>
    <hyperlink ref="V286" r:id="rId238" display="gobierno@tauramena-casanare.gov.co"/>
    <hyperlink ref="V287" r:id="rId239" display="gobierno@tauramena-casanare.gov.co"/>
    <hyperlink ref="V288" r:id="rId240" display="gobierno@tauramena-casanare.gov.co"/>
    <hyperlink ref="V99" r:id="rId241" display="desarrollosocial@tauramena-casanare.gov.co"/>
    <hyperlink ref="V100" r:id="rId242" display="desarrollosocial@tauramena-casanare.gov.co"/>
    <hyperlink ref="V111" r:id="rId243" display="desarrollosocial@tauramena-casanare.gov.co"/>
    <hyperlink ref="V113" r:id="rId244" display="desarrollosocial@tauramena-casanare.gov.co"/>
    <hyperlink ref="V595" r:id="rId245" display="general@tauramena-casanare.gov.co"/>
    <hyperlink ref="V360" r:id="rId246" display="desarrolloeconomico@tauramena-casanare.gov.co"/>
    <hyperlink ref="V213" r:id="rId247" display="desarrollosocial@tauramena-casanare.gov.co"/>
    <hyperlink ref="V449" r:id="rId248" display="infraestructua@tauramena-casanare.gov.co"/>
    <hyperlink ref="V451" r:id="rId249" display="infraestructua@tauramena-casanare.gov.co"/>
    <hyperlink ref="V596" r:id="rId250" display="general@tauramena-casanare.gov.co"/>
    <hyperlink ref="V527" r:id="rId251" display="general@tauramena-casanare.gov.co"/>
    <hyperlink ref="V452" r:id="rId252" display="infraestructua@tauramena-casanare.gov.co"/>
    <hyperlink ref="V455" r:id="rId253" display="infraestructua@tauramena-casanare.gov.co"/>
    <hyperlink ref="V456" r:id="rId254" display="infraestructua@tauramena-casanare.gov.co"/>
    <hyperlink ref="V289" r:id="rId255" display="gobierno@tauramena-casanare.gov.co"/>
    <hyperlink ref="V290" r:id="rId256" display="gobierno@tauramena-casanare.gov.co"/>
    <hyperlink ref="V291" r:id="rId257" display="gobierno@tauramena-casanare.gov.co"/>
    <hyperlink ref="V292" r:id="rId258" display="gobierno@tauramena-casanare.gov.co"/>
    <hyperlink ref="V293" r:id="rId259" display="gobierno@tauramena-casanare.gov.co"/>
    <hyperlink ref="V294" r:id="rId260" display="gobierno@tauramena-casanare.gov.co"/>
    <hyperlink ref="V295" r:id="rId261" display="gobierno@tauramena-casanare.gov.co"/>
    <hyperlink ref="V296" r:id="rId262" display="gobierno@tauramena-casanare.gov.co"/>
    <hyperlink ref="V297" r:id="rId263" display="gobierno@tauramena-casanare.gov.co"/>
    <hyperlink ref="V298" r:id="rId264" display="gobierno@tauramena-casanare.gov.co"/>
    <hyperlink ref="V598" r:id="rId265" display="general@tauramena-casanare.gov.co"/>
    <hyperlink ref="V599" r:id="rId266" display="general@tauramena-casanare.gov.co"/>
    <hyperlink ref="V600" r:id="rId267" display="general@tauramena-casanare.gov.co"/>
    <hyperlink ref="V601" r:id="rId268" display="general@tauramena-casanare.gov.co"/>
    <hyperlink ref="V458" r:id="rId269" display="infraestructua@tauramena-casanare.gov.co"/>
    <hyperlink ref="V602" r:id="rId270" display="general@tauramena-casanare.gov.co"/>
    <hyperlink ref="V463" r:id="rId271" display="infraestructua@tauramena-casanare.gov.co"/>
    <hyperlink ref="V606" r:id="rId272" display="general@tauramena-casanare.gov.co"/>
    <hyperlink ref="V607" r:id="rId273" display="general@tauramena-casanare.gov.co"/>
    <hyperlink ref="V464" r:id="rId274" display="infraestructua@tauramena-casanare.gov.co"/>
    <hyperlink ref="V18" r:id="rId275" display="planeacion@tauramena-casanare.gov.vo"/>
    <hyperlink ref="V465" r:id="rId276" display="infraestructua@tauramena-casanare.gov.co"/>
    <hyperlink ref="V466" r:id="rId277" display="infraestructua@tauramena-casanare.gov.co"/>
    <hyperlink ref="V467" r:id="rId278" display="infraestructua@tauramena-casanare.gov.co"/>
    <hyperlink ref="V468" r:id="rId279" display="infraestructua@tauramena-casanare.gov.co"/>
    <hyperlink ref="V469" r:id="rId280" display="infraestructua@tauramena-casanare.gov.co"/>
    <hyperlink ref="V470" r:id="rId281" display="infraestructua@tauramena-casanare.gov.co"/>
    <hyperlink ref="V471" r:id="rId282" display="infraestructua@tauramena-casanare.gov.co"/>
    <hyperlink ref="V472" r:id="rId283" display="infraestructua@tauramena-casanare.gov.co"/>
    <hyperlink ref="V473" r:id="rId284" display="infraestructua@tauramena-casanare.gov.co"/>
    <hyperlink ref="V474" r:id="rId285" display="infraestructua@tauramena-casanare.gov.co"/>
    <hyperlink ref="V480" r:id="rId286" display="infraestructua@tauramena-casanare.gov.co"/>
    <hyperlink ref="V146" r:id="rId287" display="desarrollosocial@tauramena-casanare.gov.co"/>
    <hyperlink ref="V209" r:id="rId288" display="desarrollosocial@tauramena-casanare.gov.co"/>
    <hyperlink ref="V338" r:id="rId289" display="desarrolloeconomico@tauramena-casanare.gov.co"/>
    <hyperlink ref="V342" r:id="rId290" display="desarrolloeconomico@tauramena-casanare.gov.co"/>
    <hyperlink ref="V357" r:id="rId291" display="desarrolloeconomico@tauramena-casanare.gov.co"/>
    <hyperlink ref="V361" r:id="rId292" display="desarrolloeconomico@tauramena-casanare.gov.co"/>
    <hyperlink ref="V336" r:id="rId293" display="desarrolloeconomico@tauramena-casanare.gov.co"/>
    <hyperlink ref="V362" r:id="rId294" display="desarrolloeconomico@tauramena-casanare.gov.co"/>
    <hyperlink ref="V363" r:id="rId295" display="desarrolloeconomico@tauramena-casanare.gov.co"/>
    <hyperlink ref="V364" r:id="rId296" display="desarrolloeconomico@tauramena-casanare.gov.co"/>
    <hyperlink ref="V365" r:id="rId297" display="desarrolloeconomico@tauramena-casanare.gov.co"/>
    <hyperlink ref="V366:V371" r:id="rId298" display="desarrolloeconomico@tauramena-casanare.gov.co"/>
    <hyperlink ref="V372" r:id="rId299" display="desarrolloeconomico@tauramena-casanare.gov.co"/>
    <hyperlink ref="V374:V378" r:id="rId300" display="desarrolloeconomico@tauramena-casanare.gov.co"/>
    <hyperlink ref="V388" r:id="rId301" display="desarrolloeconomico@tauramena-casanare.gov.co"/>
    <hyperlink ref="V379" r:id="rId302" display="desarrolloeconomico@tauramena-casanare.gov.co"/>
    <hyperlink ref="V608" r:id="rId303" display="general@tauramena-casanare.gov.co"/>
    <hyperlink ref="V609" r:id="rId304" display="general@tauramena-casanare.gov.co"/>
    <hyperlink ref="V610" r:id="rId305" display="general@tauramena-casanare.gov.co"/>
    <hyperlink ref="V611" r:id="rId306" display="general@tauramena-casanare.gov.co"/>
    <hyperlink ref="V447" r:id="rId307" display="infraestructua@tauramena-casanare.gov.co"/>
    <hyperlink ref="V446" r:id="rId308" display="infraestructua@tauramena-casanare.gov.co"/>
    <hyperlink ref="V612" r:id="rId309" display="general@tauramena-casanare.gov.co"/>
    <hyperlink ref="V55" r:id="rId310" display="desarrollosocial@tauramena-casanare.gov.co"/>
    <hyperlink ref="V54" r:id="rId311" display="desarrollosocial@tauramena-casanare.gov.co"/>
    <hyperlink ref="V72" r:id="rId312" display="desarrollosocial@tauramena-casanare.gov.co"/>
    <hyperlink ref="V71" r:id="rId313" display="desarrollosocial@tauramena-casanare.gov.co"/>
    <hyperlink ref="V82" r:id="rId314" display="desarrollosocial@tauramena-casanare.gov.co"/>
    <hyperlink ref="V83" r:id="rId315" display="desarrollosocial@tauramena-casanare.gov.co"/>
    <hyperlink ref="V106" r:id="rId316" display="desarrollosocial@tauramena-casanare.gov.co"/>
    <hyperlink ref="V105" r:id="rId317" display="desarrollosocial@tauramena-casanare.gov.co"/>
    <hyperlink ref="V120" r:id="rId318" display="desarrollosocial@tauramena-casanare.gov.co"/>
    <hyperlink ref="V183" r:id="rId319" display="desarrollosocial@tauramena-casanare.gov.co"/>
    <hyperlink ref="V201" r:id="rId320" display="desarrollosocial@tauramena-casanare.gov.co"/>
    <hyperlink ref="V202" r:id="rId321" display="desarrollosocial@tauramena-casanare.gov.co"/>
    <hyperlink ref="V203" r:id="rId322" display="desarrollosocial@tauramena-casanare.gov.co"/>
    <hyperlink ref="V206" r:id="rId323" display="desarrollosocial@tauramena-casanare.gov.co"/>
    <hyperlink ref="V204" r:id="rId324" display="desarrollosocial@tauramena-casanare.gov.co"/>
    <hyperlink ref="V205" r:id="rId325" display="desarrollosocial@tauramena-casanare.gov.co"/>
    <hyperlink ref="V238" r:id="rId326" display="desarrollosocial@tauramena-casanare.gov.co"/>
    <hyperlink ref="V214" r:id="rId327" display="desarrollosocial@tauramena-casanare.gov.co"/>
    <hyperlink ref="V215" r:id="rId328" display="desarrollosocial@tauramena-casanare.gov.co"/>
    <hyperlink ref="V217" r:id="rId329" display="desarrollosocial@tauramena-casanare.gov.co"/>
    <hyperlink ref="V218" r:id="rId330" display="desarrollosocial@tauramena-casanare.gov.co"/>
    <hyperlink ref="V219" r:id="rId331" display="desarrollosocial@tauramena-casanare.gov.co"/>
    <hyperlink ref="V220" r:id="rId332" display="desarrollosocial@tauramena-casanare.gov.co"/>
    <hyperlink ref="V222" r:id="rId333" display="desarrollosocial@tauramena-casanare.gov.co"/>
    <hyperlink ref="V223" r:id="rId334" display="desarrollosocial@tauramena-casanare.gov.co"/>
    <hyperlink ref="V221" r:id="rId335" display="desarrollosocial@tauramena-casanare.gov.co"/>
    <hyperlink ref="V224" r:id="rId336" display="Desarrollosocial@tauramena-casanare.gov.co"/>
    <hyperlink ref="V237" r:id="rId337" display="desarrollosocial@tauramena-casanare.gov.co"/>
    <hyperlink ref="V481" r:id="rId338" display="infraestructua@tauramena-casanare.gov.co"/>
    <hyperlink ref="V484" r:id="rId339" display="infraestructua@tauramena-casanare.gov.co"/>
    <hyperlink ref="V613" r:id="rId340" display="general@tauramena-casanare.gov.co"/>
    <hyperlink ref="V614" r:id="rId341" display="general@tauramena-casanare.gov.co"/>
    <hyperlink ref="V615" r:id="rId342" display="general@tauramena-casanare.gov.co"/>
    <hyperlink ref="V332" r:id="rId343" display="desarrolloeconomico@tauramena-casanare.gov.co"/>
    <hyperlink ref="V618" r:id="rId344" display="general@tauramena-casanare.gov.co"/>
    <hyperlink ref="V616" r:id="rId345" display="general@tauramena-casanare.gov.co"/>
    <hyperlink ref="V617" r:id="rId346" display="general@tauramena-casanare.gov.co"/>
    <hyperlink ref="V308" r:id="rId347" display="gobierno@tauramena-casanare.gov.co"/>
    <hyperlink ref="V309" r:id="rId348" display="gobierno@tauramena-casanare.gov.co"/>
    <hyperlink ref="V310" r:id="rId349" display="gobierno@tauramena-casanare.gov.co"/>
    <hyperlink ref="V311" r:id="rId350" display="gobierno@tauramena-casanare.gov.co"/>
    <hyperlink ref="V427" r:id="rId351" display="infraestructua@tauramena-casanare.gov.co"/>
    <hyperlink ref="V426" r:id="rId352" display="infraestructua@tauramena-casanare.gov.co"/>
    <hyperlink ref="V482" r:id="rId353" display="infraestructua@tauramena-casanare.gov.co"/>
    <hyperlink ref="V483" r:id="rId354" display="infraestructua@tauramena-casanare.gov.co"/>
    <hyperlink ref="V486" r:id="rId355" display="infraestructua@tauramena-casanare.gov.co"/>
    <hyperlink ref="V493" r:id="rId356" display="infraestructua@tauramena-casanare.gov.co"/>
    <hyperlink ref="V492" r:id="rId357" display="infraestructua@tauramena-casanare.gov.co"/>
    <hyperlink ref="V491" r:id="rId358" display="infraestructua@tauramena-casanare.gov.co"/>
    <hyperlink ref="V65" r:id="rId359" display="desarrollosocial@tauramena-casanare.gov.co"/>
    <hyperlink ref="V67" r:id="rId360" display="desarrollosocial@tauramena-casanare.gov.co"/>
    <hyperlink ref="V66" r:id="rId361" display="desarrollosocial@tauramena-casanare.gov.co"/>
    <hyperlink ref="V112" r:id="rId362" display="desarrollosocial@tauramena-casanare.gov.co"/>
    <hyperlink ref="V477" r:id="rId363" display="infraestructua@tauramena-casanare.gov.co"/>
    <hyperlink ref="V160" r:id="rId364" display="desarrollosocial@tauramena-casanare.gov.co"/>
    <hyperlink ref="V200" r:id="rId365" display="desarrollosocial@tauramena-casanare.gov.co"/>
    <hyperlink ref="V475" r:id="rId366" display="infraestructua@tauramena-casanare.gov.co"/>
    <hyperlink ref="V312" r:id="rId367" display="gobierno@tauramena-casanare.gov.co"/>
    <hyperlink ref="V313" r:id="rId368" display="gobierno@tauramena-casanare.gov.co"/>
    <hyperlink ref="V620" r:id="rId369" display="general@tauramena-casanare.gov.co"/>
    <hyperlink ref="V621" r:id="rId370" display="general@tauramena-casanare.gov.co"/>
    <hyperlink ref="V622" r:id="rId371" display="general@tauramena-casanare.gov.co"/>
    <hyperlink ref="V619" r:id="rId372" display="general@tauramena-casanare.gov.co"/>
    <hyperlink ref="V505" r:id="rId373" display="infraestructua@tauramena-casanare.gov.co"/>
    <hyperlink ref="V251" r:id="rId374" display="gobierno@tauramena-casanare.gov.co"/>
    <hyperlink ref="V314" r:id="rId375" display="gobierno@tauramena-casanare.gov.co"/>
    <hyperlink ref="V315" r:id="rId376" display="gobierno@tauramena-casanare.gov.co"/>
    <hyperlink ref="V316" r:id="rId377" display="gobierno@tauramena-casanare.gov.co"/>
    <hyperlink ref="V623" r:id="rId378" display="general@tauramena-casanare.gov.co"/>
    <hyperlink ref="V624" r:id="rId379" display="general@tauramena-casanare.gov.co"/>
    <hyperlink ref="V625" r:id="rId380" display="general@tauramena-casanare.gov.co"/>
    <hyperlink ref="V626" r:id="rId381" display="general@tauramena-casanare.gov.co"/>
    <hyperlink ref="V627" r:id="rId382" display="general@tauramena-casanare.gov.co"/>
    <hyperlink ref="V629" r:id="rId383" display="general@tauramena-casanare.gov.co"/>
    <hyperlink ref="V630" r:id="rId384" display="general@tauramena-casanare.gov.co"/>
    <hyperlink ref="V631" r:id="rId385" display="general@tauramena-casanare.gov.co"/>
    <hyperlink ref="V424" r:id="rId386" display="infraestructua@tauramena-casanare.gov.co"/>
    <hyperlink ref="V317" r:id="rId387" display="gobierno@tauramena-casanare.gov.co"/>
    <hyperlink ref="V318" r:id="rId388" display="gobierno@tauramena-casanare.gov.co"/>
    <hyperlink ref="V319" r:id="rId389" display="gobierno@tauramena-casanare.gov.co"/>
    <hyperlink ref="V509" r:id="rId390" display="infraestructua@tauramena-casanare.gov.co"/>
    <hyperlink ref="V508" r:id="rId391" display="infraestructua@tauramena-casanare.gov.co"/>
    <hyperlink ref="V510" r:id="rId392" display="infraestructua@tauramena-casanare.gov.co"/>
    <hyperlink ref="V47" r:id="rId393" display="desarrollosocial@tauramena-casanare.gov.co"/>
    <hyperlink ref="V48" r:id="rId394" display="desarrollosocial@tauramena-casanare.gov.co"/>
    <hyperlink ref="V107" r:id="rId395" display="desarrollosocial@tauramena-casanare.gov.co"/>
    <hyperlink ref="V108" r:id="rId396" display="desarrollosocial@tauramena-casanare.gov.co"/>
    <hyperlink ref="V109" r:id="rId397" display="desarrollosocial@tauramena-casanare.gov.co"/>
    <hyperlink ref="V110" r:id="rId398" display="desarrollosocial@tauramena-casanare.gov.co"/>
    <hyperlink ref="V632" r:id="rId399" display="general@tauramena-casanare.gov.co"/>
    <hyperlink ref="V633" r:id="rId400" display="general@tauramena-casanare.gov.co"/>
    <hyperlink ref="V634" r:id="rId401" display="general@tauramena-casanare.gov.co"/>
    <hyperlink ref="V635" r:id="rId402" display="general@tauramena-casanare.gov.co"/>
    <hyperlink ref="V407" r:id="rId403" display="infraestructua@tauramena-casanare.gov.co"/>
    <hyperlink ref="V406" r:id="rId404" display="infraestructua@tauramena-casanare.gov.co"/>
    <hyperlink ref="V405" r:id="rId405" display="infraestructua@tauramena-casanare.gov.co"/>
    <hyperlink ref="V410" r:id="rId406" display="infraestructua@tauramena-casanare.gov.co"/>
    <hyperlink ref="V503" r:id="rId407" display="infraestructua@tauramena-casanare.gov.co"/>
    <hyperlink ref="V504" r:id="rId408" display="infraestructua@tauramena-casanare.gov.co"/>
    <hyperlink ref="V478" r:id="rId409" display="infraestructua@tauramena-casanare.gov.co"/>
    <hyperlink ref="V501" r:id="rId410" display="infraestructua@tauramena-casanare.gov.co"/>
    <hyperlink ref="V500" r:id="rId411" display="infraestructua@tauramena-casanare.gov.co"/>
    <hyperlink ref="V143" r:id="rId412" display="desarrollosocial@tauramena-casanare.gov.co"/>
    <hyperlink ref="V144" r:id="rId413" display="desarrollosocial@tauramena-casanare.gov.co"/>
    <hyperlink ref="V145" r:id="rId414" display="desarrollosocial@tauramena-casanare.gov.co"/>
    <hyperlink ref="V190" r:id="rId415" display="desarrollosocial@tauramena-casanare.gov.co"/>
    <hyperlink ref="V191" r:id="rId416" display="desarrollosocial@tauramena-casanare.gov.co"/>
    <hyperlink ref="V192" r:id="rId417" display="desarrollosocial@tauramena-casanare.gov.co"/>
    <hyperlink ref="V193" r:id="rId418" display="desarrollosocial@tauramena-casanare.gov.co"/>
    <hyperlink ref="V194" r:id="rId419" display="desarrollosocial@tauramena-casanare.gov.co"/>
    <hyperlink ref="V195" r:id="rId420" display="desarrollosocial@tauramena-casanare.gov.co"/>
    <hyperlink ref="V196" r:id="rId421" display="desarrollosocial@tauramena-casanare.gov.co"/>
    <hyperlink ref="V320" r:id="rId422" display="gobierno@tauramena-casanare.gov.co"/>
    <hyperlink ref="V321" r:id="rId423" display="gobierno@tauramena-casanare.gov.co"/>
    <hyperlink ref="V322" r:id="rId424" display="gobierno@tauramena-casanare.gov.co"/>
    <hyperlink ref="V323" r:id="rId425" display="gobierno@tauramena-casanare.gov.co"/>
    <hyperlink ref="V376" r:id="rId426" display="desarrolloeconomico@tauramena-casanare.gov.co"/>
    <hyperlink ref="V373" r:id="rId427" display="desarrolloeconomico@tauramena-casanare.gov.co"/>
    <hyperlink ref="V636" r:id="rId428" display="general@tauramena-casanare.gov.co"/>
    <hyperlink ref="V637" r:id="rId429" display="general@tauramena-casanare.gov.co"/>
    <hyperlink ref="V638" r:id="rId430" display="general@tauramena-casanare.gov.co"/>
    <hyperlink ref="V436" r:id="rId431" display="infraestructua@tauramena-casanare.gov.co"/>
    <hyperlink ref="V437" r:id="rId432" display="infraestructua@tauramena-casanare.gov.co"/>
    <hyperlink ref="V511" r:id="rId433" display="infraestructua@tauramena-casanare.gov.co"/>
    <hyperlink ref="V639" r:id="rId434" display="general@tauramena-casanare.gov.co"/>
    <hyperlink ref="V390" r:id="rId435" display="desarrolloeconomico@tauramena-casanare.gov.co"/>
    <hyperlink ref="V324" r:id="rId436" display="gobierno@tauramena-casanare.gov.co"/>
    <hyperlink ref="V325" r:id="rId437" display="gobierno@tauramena-casanare.gov.co"/>
    <hyperlink ref="V326" r:id="rId438" display="gobierno@tauramena-casanare.gov.co"/>
    <hyperlink ref="V327" r:id="rId439" display="gobierno@tauramena-casanare.gov.co"/>
    <hyperlink ref="V328" r:id="rId440" display="gobierno@tauramena-casanare.gov.co"/>
    <hyperlink ref="V80" r:id="rId441" display="desarrollosocial@tauramena-casanare.gov.co"/>
    <hyperlink ref="V172" r:id="rId442" display="desarrollosocial@tauramena-casanare.gov.co"/>
    <hyperlink ref="V171" r:id="rId443" display="desarrollosocial@tauramena-casanare.gov.co"/>
    <hyperlink ref="V225" r:id="rId444" display="desarrollosocial@tauramena-casanare.gov.co"/>
    <hyperlink ref="V226" r:id="rId445" display="desarrollosocial@tauramena-casanare.gov.co"/>
    <hyperlink ref="V227" r:id="rId446" display="desarrollosocial@tauramena-casanare.gov.co"/>
    <hyperlink ref="V228" r:id="rId447" display="desarrollosocial@tauramena-casanare.gov.co"/>
    <hyperlink ref="V231" r:id="rId448" display="desarrollosocial@tauramena-casanare.gov.co"/>
    <hyperlink ref="V232" r:id="rId449" display="desarrollosocial@tauramena-casanare.gov.co"/>
    <hyperlink ref="V233" r:id="rId450" display="desarrollosocial@tauramena-casanare.gov.co"/>
    <hyperlink ref="V236" r:id="rId451" display="desarrollosocial@tauramena-casanare.gov.co"/>
    <hyperlink ref="V512" r:id="rId452" display="infraestructua@tauramena-casanare.gov.co"/>
    <hyperlink ref="V513" r:id="rId453" display="infraestructua@tauramena-casanare.gov.co"/>
    <hyperlink ref="V514" r:id="rId454" display="infraestructua@tauramena-casanare.gov.co"/>
    <hyperlink ref="V516" r:id="rId455" display="infraestructua@tauramena-casanare.gov.co"/>
    <hyperlink ref="V329" r:id="rId456" display="gobierno@tauramena-casanare.gov.co"/>
    <hyperlink ref="V330" r:id="rId457" display="gobierno@tauramena-casanare.gov.co"/>
    <hyperlink ref="V331" r:id="rId458" display="gobierno@tauramena-casanare.gov.co"/>
    <hyperlink ref="V392" r:id="rId459" display="desarrolloeconomico@tauramena-casanare.gov.co"/>
    <hyperlink ref="V640" r:id="rId460" display="general@tauramena-casanare.gov.co"/>
    <hyperlink ref="V641" r:id="rId461" display="general@tauramena-casanare.gov.co"/>
    <hyperlink ref="V101" r:id="rId462" display="desarrollosocial@tauramena-casanare.gov.co"/>
    <hyperlink ref="V122" r:id="rId463" display="desarrollosocial@tauramena-casanare.gov.co"/>
    <hyperlink ref="V212" r:id="rId464" display="desarrollosocial@tauramena-casanare.gov.co"/>
  </hyperlinks>
  <printOptions/>
  <pageMargins left="0.25" right="0.31496062992125984" top="0.7480314960629921" bottom="0.7480314960629921" header="0.31496062992125984" footer="0.31496062992125984"/>
  <pageSetup fitToHeight="0" fitToWidth="1" horizontalDpi="600" verticalDpi="600" orientation="landscape" paperSize="130" scale="44" r:id="rId468"/>
  <drawing r:id="rId467"/>
  <legacyDrawing r:id="rId466"/>
</worksheet>
</file>

<file path=xl/worksheets/sheet2.xml><?xml version="1.0" encoding="utf-8"?>
<worksheet xmlns="http://schemas.openxmlformats.org/spreadsheetml/2006/main" xmlns:r="http://schemas.openxmlformats.org/officeDocument/2006/relationships">
  <sheetPr>
    <pageSetUpPr fitToPage="1"/>
  </sheetPr>
  <dimension ref="A1:W10"/>
  <sheetViews>
    <sheetView zoomScale="70" zoomScaleNormal="70" zoomScalePageLayoutView="0" workbookViewId="0" topLeftCell="A1">
      <selection activeCell="J2" sqref="J2:J8"/>
    </sheetView>
  </sheetViews>
  <sheetFormatPr defaultColWidth="11.421875" defaultRowHeight="15"/>
  <cols>
    <col min="2" max="2" width="38.421875" style="0" customWidth="1"/>
    <col min="3" max="3" width="6.28125" style="0" customWidth="1"/>
    <col min="4" max="4" width="8.8515625" style="0" customWidth="1"/>
    <col min="7" max="7" width="8.00390625" style="0" customWidth="1"/>
    <col min="9" max="9" width="19.421875" style="0" customWidth="1"/>
    <col min="10" max="10" width="17.140625" style="0" customWidth="1"/>
    <col min="11" max="11" width="17.28125" style="0" customWidth="1"/>
    <col min="12" max="16" width="3.28125" style="0" customWidth="1"/>
  </cols>
  <sheetData>
    <row r="1" spans="1:23" ht="255" customHeight="1">
      <c r="A1" s="47">
        <v>30121601</v>
      </c>
      <c r="B1" s="46" t="s">
        <v>851</v>
      </c>
      <c r="C1" s="41">
        <v>2</v>
      </c>
      <c r="D1" s="41" t="s">
        <v>387</v>
      </c>
      <c r="E1" s="41">
        <v>12</v>
      </c>
      <c r="F1" s="41">
        <v>5</v>
      </c>
      <c r="G1" s="48" t="s">
        <v>903</v>
      </c>
      <c r="H1" s="715" t="s">
        <v>927</v>
      </c>
      <c r="I1" s="781"/>
      <c r="J1" s="45">
        <v>2895162012.09</v>
      </c>
      <c r="K1" s="45">
        <v>2895162012.09</v>
      </c>
      <c r="L1" s="41"/>
      <c r="M1" s="38" t="s">
        <v>30</v>
      </c>
      <c r="N1" s="41"/>
      <c r="O1" s="41"/>
      <c r="P1" s="41" t="s">
        <v>30</v>
      </c>
      <c r="Q1" s="39">
        <v>41306</v>
      </c>
      <c r="R1" s="42">
        <v>41592</v>
      </c>
      <c r="S1" s="40" t="s">
        <v>746</v>
      </c>
      <c r="T1" s="50" t="s">
        <v>144</v>
      </c>
      <c r="U1" s="49">
        <v>3144421515</v>
      </c>
      <c r="V1" s="43" t="s">
        <v>145</v>
      </c>
      <c r="W1" s="44"/>
    </row>
    <row r="2" spans="1:23" ht="75">
      <c r="A2" s="735">
        <v>95111503</v>
      </c>
      <c r="B2" s="729" t="s">
        <v>486</v>
      </c>
      <c r="C2" s="575">
        <v>1</v>
      </c>
      <c r="D2" s="575" t="s">
        <v>373</v>
      </c>
      <c r="E2" s="575">
        <v>10</v>
      </c>
      <c r="F2" s="575">
        <v>5</v>
      </c>
      <c r="G2" s="484" t="s">
        <v>389</v>
      </c>
      <c r="H2" s="36" t="s">
        <v>593</v>
      </c>
      <c r="I2" s="26">
        <v>500000000</v>
      </c>
      <c r="J2" s="708">
        <v>2906157943</v>
      </c>
      <c r="K2" s="708">
        <v>2906157943</v>
      </c>
      <c r="L2" s="575" t="s">
        <v>30</v>
      </c>
      <c r="M2" s="751"/>
      <c r="N2" s="575"/>
      <c r="O2" s="575"/>
      <c r="P2" s="575" t="s">
        <v>30</v>
      </c>
      <c r="Q2" s="567" t="s">
        <v>488</v>
      </c>
      <c r="R2" s="567">
        <v>41563</v>
      </c>
      <c r="S2" s="484" t="s">
        <v>746</v>
      </c>
      <c r="T2" s="553" t="s">
        <v>144</v>
      </c>
      <c r="U2" s="575">
        <v>3144421515</v>
      </c>
      <c r="V2" s="635" t="s">
        <v>145</v>
      </c>
      <c r="W2" s="746"/>
    </row>
    <row r="3" spans="1:23" ht="30">
      <c r="A3" s="736"/>
      <c r="B3" s="730"/>
      <c r="C3" s="597"/>
      <c r="D3" s="597"/>
      <c r="E3" s="597"/>
      <c r="F3" s="597"/>
      <c r="G3" s="485"/>
      <c r="H3" s="36" t="s">
        <v>487</v>
      </c>
      <c r="I3" s="27">
        <v>51893573.52</v>
      </c>
      <c r="J3" s="709"/>
      <c r="K3" s="709"/>
      <c r="L3" s="597"/>
      <c r="M3" s="752"/>
      <c r="N3" s="597"/>
      <c r="O3" s="597"/>
      <c r="P3" s="597"/>
      <c r="Q3" s="568"/>
      <c r="R3" s="568"/>
      <c r="S3" s="485"/>
      <c r="T3" s="554"/>
      <c r="U3" s="597"/>
      <c r="V3" s="745"/>
      <c r="W3" s="747"/>
    </row>
    <row r="4" spans="1:23" ht="90">
      <c r="A4" s="736"/>
      <c r="B4" s="730"/>
      <c r="C4" s="597"/>
      <c r="D4" s="597"/>
      <c r="E4" s="597"/>
      <c r="F4" s="597"/>
      <c r="G4" s="485"/>
      <c r="H4" s="36" t="s">
        <v>489</v>
      </c>
      <c r="I4" s="27">
        <v>224605.48</v>
      </c>
      <c r="J4" s="709"/>
      <c r="K4" s="709"/>
      <c r="L4" s="597"/>
      <c r="M4" s="752"/>
      <c r="N4" s="597"/>
      <c r="O4" s="597"/>
      <c r="P4" s="597"/>
      <c r="Q4" s="568"/>
      <c r="R4" s="568"/>
      <c r="S4" s="485"/>
      <c r="T4" s="554"/>
      <c r="U4" s="597"/>
      <c r="V4" s="745"/>
      <c r="W4" s="747"/>
    </row>
    <row r="5" spans="1:23" ht="45">
      <c r="A5" s="736"/>
      <c r="B5" s="730"/>
      <c r="C5" s="597"/>
      <c r="D5" s="597"/>
      <c r="E5" s="597"/>
      <c r="F5" s="597"/>
      <c r="G5" s="485"/>
      <c r="H5" s="36" t="s">
        <v>490</v>
      </c>
      <c r="I5" s="27">
        <v>500000</v>
      </c>
      <c r="J5" s="709"/>
      <c r="K5" s="709"/>
      <c r="L5" s="597"/>
      <c r="M5" s="752"/>
      <c r="N5" s="597"/>
      <c r="O5" s="597"/>
      <c r="P5" s="597"/>
      <c r="Q5" s="568"/>
      <c r="R5" s="568"/>
      <c r="S5" s="485"/>
      <c r="T5" s="554"/>
      <c r="U5" s="597"/>
      <c r="V5" s="745"/>
      <c r="W5" s="747"/>
    </row>
    <row r="6" spans="1:23" ht="60">
      <c r="A6" s="736"/>
      <c r="B6" s="730"/>
      <c r="C6" s="597"/>
      <c r="D6" s="597"/>
      <c r="E6" s="597"/>
      <c r="F6" s="597"/>
      <c r="G6" s="485"/>
      <c r="H6" s="36" t="s">
        <v>399</v>
      </c>
      <c r="I6" s="27">
        <v>1539764</v>
      </c>
      <c r="J6" s="709"/>
      <c r="K6" s="709"/>
      <c r="L6" s="597"/>
      <c r="M6" s="752"/>
      <c r="N6" s="597"/>
      <c r="O6" s="597"/>
      <c r="P6" s="597"/>
      <c r="Q6" s="568"/>
      <c r="R6" s="568"/>
      <c r="S6" s="485"/>
      <c r="T6" s="554"/>
      <c r="U6" s="597"/>
      <c r="V6" s="745"/>
      <c r="W6" s="747"/>
    </row>
    <row r="7" spans="1:23" ht="105">
      <c r="A7" s="736"/>
      <c r="B7" s="730"/>
      <c r="C7" s="597"/>
      <c r="D7" s="597"/>
      <c r="E7" s="597"/>
      <c r="F7" s="597"/>
      <c r="G7" s="485"/>
      <c r="H7" s="36" t="s">
        <v>491</v>
      </c>
      <c r="I7" s="27">
        <v>2000000</v>
      </c>
      <c r="J7" s="709"/>
      <c r="K7" s="709"/>
      <c r="L7" s="597"/>
      <c r="M7" s="752"/>
      <c r="N7" s="597"/>
      <c r="O7" s="597"/>
      <c r="P7" s="597"/>
      <c r="Q7" s="568"/>
      <c r="R7" s="568"/>
      <c r="S7" s="485"/>
      <c r="T7" s="554"/>
      <c r="U7" s="597"/>
      <c r="V7" s="745"/>
      <c r="W7" s="747"/>
    </row>
    <row r="8" spans="1:23" ht="60">
      <c r="A8" s="737"/>
      <c r="B8" s="738"/>
      <c r="C8" s="576"/>
      <c r="D8" s="576"/>
      <c r="E8" s="576"/>
      <c r="F8" s="576"/>
      <c r="G8" s="486"/>
      <c r="H8" s="25" t="s">
        <v>783</v>
      </c>
      <c r="I8" s="27">
        <v>2350000000</v>
      </c>
      <c r="J8" s="731"/>
      <c r="K8" s="731"/>
      <c r="L8" s="576"/>
      <c r="M8" s="753"/>
      <c r="N8" s="576"/>
      <c r="O8" s="576"/>
      <c r="P8" s="576"/>
      <c r="Q8" s="569"/>
      <c r="R8" s="569"/>
      <c r="S8" s="486"/>
      <c r="T8" s="555"/>
      <c r="U8" s="576"/>
      <c r="V8" s="632"/>
      <c r="W8" s="748"/>
    </row>
    <row r="9" spans="1:23" ht="30">
      <c r="A9" s="575"/>
      <c r="B9" s="729" t="s">
        <v>784</v>
      </c>
      <c r="C9" s="575">
        <v>1</v>
      </c>
      <c r="D9" s="575" t="s">
        <v>373</v>
      </c>
      <c r="E9" s="575">
        <v>10</v>
      </c>
      <c r="F9" s="575">
        <v>5</v>
      </c>
      <c r="G9" s="525" t="s">
        <v>27</v>
      </c>
      <c r="H9" s="25" t="s">
        <v>487</v>
      </c>
      <c r="I9" s="27">
        <v>140000000</v>
      </c>
      <c r="J9" s="37">
        <v>140000000</v>
      </c>
      <c r="K9" s="708">
        <v>152307897.2</v>
      </c>
      <c r="L9" s="484" t="s">
        <v>30</v>
      </c>
      <c r="M9" s="484"/>
      <c r="N9" s="484"/>
      <c r="O9" s="484"/>
      <c r="P9" s="484" t="s">
        <v>30</v>
      </c>
      <c r="Q9" s="617">
        <v>41563</v>
      </c>
      <c r="R9" s="617">
        <v>41584</v>
      </c>
      <c r="S9" s="484" t="s">
        <v>745</v>
      </c>
      <c r="T9" s="484" t="s">
        <v>144</v>
      </c>
      <c r="U9" s="484">
        <v>3144421515</v>
      </c>
      <c r="V9" s="497" t="s">
        <v>145</v>
      </c>
      <c r="W9" s="484"/>
    </row>
    <row r="10" spans="1:23" ht="90">
      <c r="A10" s="597"/>
      <c r="B10" s="730"/>
      <c r="C10" s="597"/>
      <c r="D10" s="597"/>
      <c r="E10" s="597"/>
      <c r="F10" s="597"/>
      <c r="G10" s="525"/>
      <c r="H10" s="25" t="s">
        <v>338</v>
      </c>
      <c r="I10" s="27">
        <v>12307897.2</v>
      </c>
      <c r="J10" s="37">
        <v>12307897.2</v>
      </c>
      <c r="K10" s="731"/>
      <c r="L10" s="486"/>
      <c r="M10" s="486"/>
      <c r="N10" s="486"/>
      <c r="O10" s="486"/>
      <c r="P10" s="486" t="s">
        <v>30</v>
      </c>
      <c r="Q10" s="486">
        <v>41563</v>
      </c>
      <c r="R10" s="486"/>
      <c r="S10" s="486" t="s">
        <v>746</v>
      </c>
      <c r="T10" s="486" t="s">
        <v>144</v>
      </c>
      <c r="U10" s="486"/>
      <c r="V10" s="486" t="s">
        <v>145</v>
      </c>
      <c r="W10" s="486"/>
    </row>
  </sheetData>
  <sheetProtection/>
  <mergeCells count="42">
    <mergeCell ref="W9:W10"/>
    <mergeCell ref="L9:L10"/>
    <mergeCell ref="M9:M10"/>
    <mergeCell ref="N9:N10"/>
    <mergeCell ref="O9:O10"/>
    <mergeCell ref="P9:P10"/>
    <mergeCell ref="Q9:Q10"/>
    <mergeCell ref="R9:R10"/>
    <mergeCell ref="S9:S10"/>
    <mergeCell ref="T9:T10"/>
    <mergeCell ref="U9:U10"/>
    <mergeCell ref="V9:V10"/>
    <mergeCell ref="V2:V8"/>
    <mergeCell ref="W2:W8"/>
    <mergeCell ref="A9:A10"/>
    <mergeCell ref="B9:B10"/>
    <mergeCell ref="C9:C10"/>
    <mergeCell ref="D9:D10"/>
    <mergeCell ref="E9:E10"/>
    <mergeCell ref="F9:F10"/>
    <mergeCell ref="G9:G10"/>
    <mergeCell ref="K9:K10"/>
    <mergeCell ref="P2:P8"/>
    <mergeCell ref="Q2:Q8"/>
    <mergeCell ref="R2:R8"/>
    <mergeCell ref="S2:S8"/>
    <mergeCell ref="T2:T8"/>
    <mergeCell ref="U2:U8"/>
    <mergeCell ref="O2:O8"/>
    <mergeCell ref="H1:I1"/>
    <mergeCell ref="A2:A8"/>
    <mergeCell ref="B2:B8"/>
    <mergeCell ref="C2:C8"/>
    <mergeCell ref="D2:D8"/>
    <mergeCell ref="E2:E8"/>
    <mergeCell ref="F2:F8"/>
    <mergeCell ref="G2:G8"/>
    <mergeCell ref="J2:J8"/>
    <mergeCell ref="K2:K8"/>
    <mergeCell ref="L2:L8"/>
    <mergeCell ref="M2:M8"/>
    <mergeCell ref="N2:N8"/>
  </mergeCells>
  <hyperlinks>
    <hyperlink ref="V1" r:id="rId1" display="infraestructua@tauramena-casanare.gov.co"/>
    <hyperlink ref="V9" r:id="rId2" display="infraestructua@tauramena-casanare.gov.co"/>
  </hyperlinks>
  <printOptions/>
  <pageMargins left="0.25" right="0.25" top="0.75" bottom="0.75" header="0.3" footer="0.3"/>
  <pageSetup fitToHeight="0" fitToWidth="1" horizontalDpi="600" verticalDpi="600" orientation="landscape" paperSize="130" scale="61" r:id="rId3"/>
</worksheet>
</file>

<file path=xl/worksheets/sheet3.xml><?xml version="1.0" encoding="utf-8"?>
<worksheet xmlns="http://schemas.openxmlformats.org/spreadsheetml/2006/main" xmlns:r="http://schemas.openxmlformats.org/officeDocument/2006/relationships">
  <dimension ref="B3:D10"/>
  <sheetViews>
    <sheetView zoomScalePageLayoutView="0" workbookViewId="0" topLeftCell="A1">
      <selection activeCell="D10" sqref="D10"/>
    </sheetView>
  </sheetViews>
  <sheetFormatPr defaultColWidth="11.421875" defaultRowHeight="15"/>
  <cols>
    <col min="2" max="2" width="18.140625" style="0" customWidth="1"/>
  </cols>
  <sheetData>
    <row r="3" spans="2:3" ht="15.75">
      <c r="B3" s="28" t="s">
        <v>802</v>
      </c>
      <c r="C3">
        <v>248500000</v>
      </c>
    </row>
    <row r="7" spans="2:3" ht="15">
      <c r="B7" s="29" t="e">
        <f>B3-2322429.9</f>
        <v>#VALUE!</v>
      </c>
      <c r="C7">
        <f>248500000</f>
        <v>248500000</v>
      </c>
    </row>
    <row r="10" ht="15">
      <c r="D10">
        <f>C7-232242990</f>
        <v>16257010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Mayra Leguizamon</cp:lastModifiedBy>
  <cp:lastPrinted>2013-11-27T14:19:02Z</cp:lastPrinted>
  <dcterms:created xsi:type="dcterms:W3CDTF">2013-01-23T21:28:36Z</dcterms:created>
  <dcterms:modified xsi:type="dcterms:W3CDTF">2014-01-24T19:09:23Z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