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680"/>
  </bookViews>
  <sheets>
    <sheet name="PROYECCION RENTAS" sheetId="1" r:id="rId1"/>
    <sheet name="PROYECCION GASTOS" sheetId="2" r:id="rId2"/>
    <sheet name="indicadores ley 617" sheetId="3" r:id="rId3"/>
    <sheet name="balance financiero" sheetId="4" r:id="rId4"/>
    <sheet name="superavit primario ley 819" sheetId="5" r:id="rId5"/>
    <sheet name="endeudamiento" sheetId="6" r:id="rId6"/>
    <sheet name="pasivos contingentes" sheetId="7" r:id="rId7"/>
    <sheet name="SALDO DEUDA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D197" i="6"/>
  <c r="E197" s="1"/>
  <c r="L193"/>
  <c r="L212" s="1"/>
  <c r="K193"/>
  <c r="K212" s="1"/>
  <c r="J193"/>
  <c r="J212" s="1"/>
  <c r="I193"/>
  <c r="I212" s="1"/>
  <c r="H193"/>
  <c r="H212" s="1"/>
  <c r="G193"/>
  <c r="G212" s="1"/>
  <c r="F193"/>
  <c r="F212" s="1"/>
  <c r="E193"/>
  <c r="E212" s="1"/>
  <c r="D193"/>
  <c r="D212" s="1"/>
  <c r="C193"/>
  <c r="C212" s="1"/>
  <c r="K161" i="4"/>
  <c r="J161"/>
  <c r="I161"/>
  <c r="H161"/>
  <c r="G161"/>
  <c r="F161"/>
  <c r="E161"/>
  <c r="D161"/>
  <c r="C161"/>
  <c r="B161"/>
  <c r="K159"/>
  <c r="K163" s="1"/>
  <c r="J159"/>
  <c r="J163" s="1"/>
  <c r="I159"/>
  <c r="I163" s="1"/>
  <c r="H159"/>
  <c r="H163" s="1"/>
  <c r="G159"/>
  <c r="G163" s="1"/>
  <c r="F159"/>
  <c r="F163" s="1"/>
  <c r="E159"/>
  <c r="E163" s="1"/>
  <c r="D159"/>
  <c r="D163" s="1"/>
  <c r="C159"/>
  <c r="C163" s="1"/>
  <c r="B159"/>
  <c r="B163" s="1"/>
  <c r="K154"/>
  <c r="J154"/>
  <c r="I154"/>
  <c r="H154"/>
  <c r="G154"/>
  <c r="F154"/>
  <c r="E154"/>
  <c r="D154"/>
  <c r="C154"/>
  <c r="B154"/>
  <c r="K150"/>
  <c r="K155" s="1"/>
  <c r="J150"/>
  <c r="J155" s="1"/>
  <c r="I150"/>
  <c r="I155" s="1"/>
  <c r="H150"/>
  <c r="H155" s="1"/>
  <c r="G150"/>
  <c r="G155" s="1"/>
  <c r="F150"/>
  <c r="F155" s="1"/>
  <c r="E150"/>
  <c r="E155" s="1"/>
  <c r="D150"/>
  <c r="D155" s="1"/>
  <c r="C150"/>
  <c r="C155" s="1"/>
  <c r="B150"/>
  <c r="B155" s="1"/>
  <c r="K149"/>
  <c r="J149"/>
  <c r="I149"/>
  <c r="H149"/>
  <c r="G149"/>
  <c r="F149"/>
  <c r="E149"/>
  <c r="D149"/>
  <c r="C149"/>
  <c r="B149"/>
  <c r="K148"/>
  <c r="K153" s="1"/>
  <c r="K152" s="1"/>
  <c r="J148"/>
  <c r="J153" s="1"/>
  <c r="J152" s="1"/>
  <c r="I148"/>
  <c r="I153" s="1"/>
  <c r="I152" s="1"/>
  <c r="H148"/>
  <c r="H153" s="1"/>
  <c r="H152" s="1"/>
  <c r="G148"/>
  <c r="G153" s="1"/>
  <c r="G152" s="1"/>
  <c r="F148"/>
  <c r="F153" s="1"/>
  <c r="F152" s="1"/>
  <c r="E148"/>
  <c r="E153" s="1"/>
  <c r="E152" s="1"/>
  <c r="D148"/>
  <c r="D153" s="1"/>
  <c r="D152" s="1"/>
  <c r="C148"/>
  <c r="C153" s="1"/>
  <c r="C152" s="1"/>
  <c r="B148"/>
  <c r="B153" s="1"/>
  <c r="B152" s="1"/>
  <c r="K147"/>
  <c r="K157" s="1"/>
  <c r="J147"/>
  <c r="J157" s="1"/>
  <c r="I147"/>
  <c r="I157" s="1"/>
  <c r="H147"/>
  <c r="H157" s="1"/>
  <c r="G147"/>
  <c r="G157" s="1"/>
  <c r="F147"/>
  <c r="F157" s="1"/>
  <c r="E147"/>
  <c r="E157" s="1"/>
  <c r="D147"/>
  <c r="D157" s="1"/>
  <c r="C147"/>
  <c r="C157" s="1"/>
  <c r="B147"/>
  <c r="B157" s="1"/>
  <c r="K141"/>
  <c r="J141"/>
  <c r="I141"/>
  <c r="H141"/>
  <c r="G141"/>
  <c r="F141"/>
  <c r="E141"/>
  <c r="D141"/>
  <c r="C141"/>
  <c r="B141"/>
  <c r="K63"/>
  <c r="J63"/>
  <c r="I63"/>
  <c r="H63"/>
  <c r="G63"/>
  <c r="F63"/>
  <c r="E63"/>
  <c r="D63"/>
  <c r="C63"/>
  <c r="B63"/>
  <c r="K53"/>
  <c r="J53"/>
  <c r="I53"/>
  <c r="H53"/>
  <c r="G53"/>
  <c r="F53"/>
  <c r="E53"/>
  <c r="D53"/>
  <c r="C53"/>
  <c r="B53"/>
  <c r="K36"/>
  <c r="J36"/>
  <c r="I36"/>
  <c r="H36"/>
  <c r="G36"/>
  <c r="F36"/>
  <c r="E36"/>
  <c r="D36"/>
  <c r="C36"/>
  <c r="B36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7"/>
  <c r="J27"/>
  <c r="I27"/>
  <c r="H27"/>
  <c r="G27"/>
  <c r="F27"/>
  <c r="E27"/>
  <c r="D27"/>
  <c r="C27"/>
  <c r="B27"/>
  <c r="K9"/>
  <c r="J9"/>
  <c r="I9"/>
  <c r="H9"/>
  <c r="G9"/>
  <c r="F9"/>
  <c r="E9"/>
  <c r="D9"/>
  <c r="C9"/>
  <c r="B9"/>
  <c r="K8"/>
  <c r="K145" s="1"/>
  <c r="K166" s="1"/>
  <c r="J8"/>
  <c r="J145" s="1"/>
  <c r="J166" s="1"/>
  <c r="I8"/>
  <c r="I145" s="1"/>
  <c r="I166" s="1"/>
  <c r="H8"/>
  <c r="H145" s="1"/>
  <c r="H166" s="1"/>
  <c r="G8"/>
  <c r="G145" s="1"/>
  <c r="G166" s="1"/>
  <c r="F8"/>
  <c r="F145" s="1"/>
  <c r="F166" s="1"/>
  <c r="E8"/>
  <c r="E145" s="1"/>
  <c r="E166" s="1"/>
  <c r="D8"/>
  <c r="D145" s="1"/>
  <c r="D166" s="1"/>
  <c r="C8"/>
  <c r="C145" s="1"/>
  <c r="C166" s="1"/>
  <c r="B8"/>
  <c r="B145" s="1"/>
  <c r="B166" s="1"/>
  <c r="L146" i="3"/>
  <c r="K146"/>
  <c r="J146"/>
  <c r="I146"/>
  <c r="H146"/>
  <c r="G146"/>
  <c r="F146"/>
  <c r="E146"/>
  <c r="D146"/>
  <c r="C146"/>
  <c r="L68"/>
  <c r="K68"/>
  <c r="J68"/>
  <c r="I68"/>
  <c r="H68"/>
  <c r="G68"/>
  <c r="F68"/>
  <c r="E68"/>
  <c r="D68"/>
  <c r="C68"/>
  <c r="L54"/>
  <c r="K54"/>
  <c r="J54"/>
  <c r="I54"/>
  <c r="H54"/>
  <c r="G54"/>
  <c r="F54"/>
  <c r="E54"/>
  <c r="D54"/>
  <c r="C54"/>
  <c r="L37"/>
  <c r="K37"/>
  <c r="J37"/>
  <c r="I37"/>
  <c r="H37"/>
  <c r="G37"/>
  <c r="F37"/>
  <c r="E37"/>
  <c r="D37"/>
  <c r="C37"/>
  <c r="L31"/>
  <c r="K31"/>
  <c r="J31"/>
  <c r="I31"/>
  <c r="H31"/>
  <c r="G31"/>
  <c r="F31"/>
  <c r="E31"/>
  <c r="D31"/>
  <c r="C31"/>
  <c r="L30"/>
  <c r="K30"/>
  <c r="J30"/>
  <c r="I30"/>
  <c r="H30"/>
  <c r="G30"/>
  <c r="F30"/>
  <c r="E30"/>
  <c r="D30"/>
  <c r="C30"/>
  <c r="L27"/>
  <c r="K27"/>
  <c r="J27"/>
  <c r="I27"/>
  <c r="H27"/>
  <c r="G27"/>
  <c r="F27"/>
  <c r="E27"/>
  <c r="D27"/>
  <c r="C27"/>
  <c r="L9"/>
  <c r="K9"/>
  <c r="J9"/>
  <c r="I9"/>
  <c r="H9"/>
  <c r="G9"/>
  <c r="F9"/>
  <c r="E9"/>
  <c r="D9"/>
  <c r="C9"/>
  <c r="L8"/>
  <c r="L65" s="1"/>
  <c r="L154" s="1"/>
  <c r="L155" s="1"/>
  <c r="K8"/>
  <c r="K65" s="1"/>
  <c r="K154" s="1"/>
  <c r="K155" s="1"/>
  <c r="J8"/>
  <c r="J65" s="1"/>
  <c r="J154" s="1"/>
  <c r="J155" s="1"/>
  <c r="I8"/>
  <c r="I65" s="1"/>
  <c r="I154" s="1"/>
  <c r="I155" s="1"/>
  <c r="H8"/>
  <c r="H65" s="1"/>
  <c r="H154" s="1"/>
  <c r="H155" s="1"/>
  <c r="G8"/>
  <c r="G65" s="1"/>
  <c r="G154" s="1"/>
  <c r="G155" s="1"/>
  <c r="F8"/>
  <c r="F65" s="1"/>
  <c r="F154" s="1"/>
  <c r="F155" s="1"/>
  <c r="E8"/>
  <c r="E65" s="1"/>
  <c r="E154" s="1"/>
  <c r="E155" s="1"/>
  <c r="D8"/>
  <c r="D65" s="1"/>
  <c r="D154" s="1"/>
  <c r="D155" s="1"/>
  <c r="C8"/>
  <c r="C65" s="1"/>
  <c r="C154" s="1"/>
  <c r="C155" s="1"/>
  <c r="C109" i="2"/>
  <c r="C111"/>
  <c r="C118"/>
  <c r="C122"/>
  <c r="C127"/>
  <c r="C126" s="1"/>
  <c r="C134"/>
  <c r="C133" s="1"/>
  <c r="D133" s="1"/>
  <c r="E133" s="1"/>
  <c r="F133" s="1"/>
  <c r="G133" s="1"/>
  <c r="H133" s="1"/>
  <c r="I133" s="1"/>
  <c r="J133" s="1"/>
  <c r="K133" s="1"/>
  <c r="L133" s="1"/>
  <c r="M133" s="1"/>
  <c r="C138"/>
  <c r="C146"/>
  <c r="C155"/>
  <c r="C152" s="1"/>
  <c r="C157"/>
  <c r="C158"/>
  <c r="C162"/>
  <c r="C164"/>
  <c r="C174"/>
  <c r="C192"/>
  <c r="C196"/>
  <c r="C197"/>
  <c r="C198"/>
  <c r="C199"/>
  <c r="C200"/>
  <c r="C201"/>
  <c r="C202"/>
  <c r="C203"/>
  <c r="C205"/>
  <c r="C208"/>
  <c r="C212"/>
  <c r="C215"/>
  <c r="C223"/>
  <c r="C221" s="1"/>
  <c r="C232"/>
  <c r="C247"/>
  <c r="C253"/>
  <c r="C251" s="1"/>
  <c r="D251" s="1"/>
  <c r="E251" s="1"/>
  <c r="F251" s="1"/>
  <c r="G251" s="1"/>
  <c r="H251" s="1"/>
  <c r="I251" s="1"/>
  <c r="J251" s="1"/>
  <c r="K251" s="1"/>
  <c r="L251" s="1"/>
  <c r="M251" s="1"/>
  <c r="C257"/>
  <c r="C256" s="1"/>
  <c r="D256" s="1"/>
  <c r="E256" s="1"/>
  <c r="F256" s="1"/>
  <c r="G256" s="1"/>
  <c r="H256" s="1"/>
  <c r="I256" s="1"/>
  <c r="J256" s="1"/>
  <c r="K256" s="1"/>
  <c r="L256" s="1"/>
  <c r="M256" s="1"/>
  <c r="C260"/>
  <c r="C271"/>
  <c r="C278"/>
  <c r="C276" s="1"/>
  <c r="D276" s="1"/>
  <c r="E276" s="1"/>
  <c r="F276" s="1"/>
  <c r="G276" s="1"/>
  <c r="H276" s="1"/>
  <c r="I276" s="1"/>
  <c r="J276" s="1"/>
  <c r="K276" s="1"/>
  <c r="L276" s="1"/>
  <c r="M276" s="1"/>
  <c r="C290"/>
  <c r="C288" s="1"/>
  <c r="D288" s="1"/>
  <c r="E288" s="1"/>
  <c r="F288" s="1"/>
  <c r="G288" s="1"/>
  <c r="H288" s="1"/>
  <c r="I288" s="1"/>
  <c r="J288" s="1"/>
  <c r="K288" s="1"/>
  <c r="L288" s="1"/>
  <c r="M288" s="1"/>
  <c r="C304"/>
  <c r="C302" s="1"/>
  <c r="C309"/>
  <c r="C307" s="1"/>
  <c r="D307" s="1"/>
  <c r="E307" s="1"/>
  <c r="F307" s="1"/>
  <c r="G307" s="1"/>
  <c r="H307" s="1"/>
  <c r="I307" s="1"/>
  <c r="J307" s="1"/>
  <c r="K307" s="1"/>
  <c r="L307" s="1"/>
  <c r="M307" s="1"/>
  <c r="C314"/>
  <c r="C312" s="1"/>
  <c r="D312" s="1"/>
  <c r="E312" s="1"/>
  <c r="F312" s="1"/>
  <c r="G312" s="1"/>
  <c r="H312" s="1"/>
  <c r="I312" s="1"/>
  <c r="J312" s="1"/>
  <c r="K312" s="1"/>
  <c r="L312" s="1"/>
  <c r="M312" s="1"/>
  <c r="C320"/>
  <c r="C318" s="1"/>
  <c r="D318" s="1"/>
  <c r="E318" s="1"/>
  <c r="F318" s="1"/>
  <c r="G318" s="1"/>
  <c r="H318" s="1"/>
  <c r="I318" s="1"/>
  <c r="J318" s="1"/>
  <c r="K318" s="1"/>
  <c r="L318" s="1"/>
  <c r="M318" s="1"/>
  <c r="C329"/>
  <c r="C327" s="1"/>
  <c r="D327" s="1"/>
  <c r="E327" s="1"/>
  <c r="F327" s="1"/>
  <c r="G327" s="1"/>
  <c r="H327" s="1"/>
  <c r="I327" s="1"/>
  <c r="J327" s="1"/>
  <c r="K327" s="1"/>
  <c r="L327" s="1"/>
  <c r="M327" s="1"/>
  <c r="C335"/>
  <c r="C333" s="1"/>
  <c r="D333" s="1"/>
  <c r="E333" s="1"/>
  <c r="F333" s="1"/>
  <c r="G333" s="1"/>
  <c r="H333" s="1"/>
  <c r="I333" s="1"/>
  <c r="J333" s="1"/>
  <c r="K333" s="1"/>
  <c r="L333" s="1"/>
  <c r="M333" s="1"/>
  <c r="C344"/>
  <c r="C342" s="1"/>
  <c r="D342" s="1"/>
  <c r="E342" s="1"/>
  <c r="F342" s="1"/>
  <c r="G342" s="1"/>
  <c r="H342" s="1"/>
  <c r="I342" s="1"/>
  <c r="J342" s="1"/>
  <c r="K342" s="1"/>
  <c r="L342" s="1"/>
  <c r="M342" s="1"/>
  <c r="C349"/>
  <c r="C347" s="1"/>
  <c r="D347" s="1"/>
  <c r="E347" s="1"/>
  <c r="F347" s="1"/>
  <c r="G347" s="1"/>
  <c r="H347" s="1"/>
  <c r="I347" s="1"/>
  <c r="J347" s="1"/>
  <c r="K347" s="1"/>
  <c r="L347" s="1"/>
  <c r="M347" s="1"/>
  <c r="C354"/>
  <c r="C352" s="1"/>
  <c r="D352" s="1"/>
  <c r="E352" s="1"/>
  <c r="F352" s="1"/>
  <c r="G352" s="1"/>
  <c r="H352" s="1"/>
  <c r="I352" s="1"/>
  <c r="J352" s="1"/>
  <c r="K352" s="1"/>
  <c r="L352" s="1"/>
  <c r="M352" s="1"/>
  <c r="C362"/>
  <c r="C360" s="1"/>
  <c r="D360" s="1"/>
  <c r="E360" s="1"/>
  <c r="F360" s="1"/>
  <c r="G360" s="1"/>
  <c r="H360" s="1"/>
  <c r="I360" s="1"/>
  <c r="J360" s="1"/>
  <c r="K360" s="1"/>
  <c r="L360" s="1"/>
  <c r="M360" s="1"/>
  <c r="C367"/>
  <c r="C365" s="1"/>
  <c r="D365" s="1"/>
  <c r="E365" s="1"/>
  <c r="F365" s="1"/>
  <c r="G365" s="1"/>
  <c r="H365" s="1"/>
  <c r="I365" s="1"/>
  <c r="J365" s="1"/>
  <c r="K365" s="1"/>
  <c r="L365" s="1"/>
  <c r="M365" s="1"/>
  <c r="C371"/>
  <c r="C381"/>
  <c r="C379" s="1"/>
  <c r="C386"/>
  <c r="C385" s="1"/>
  <c r="D385" s="1"/>
  <c r="E385" s="1"/>
  <c r="F385" s="1"/>
  <c r="G385" s="1"/>
  <c r="H385" s="1"/>
  <c r="I385" s="1"/>
  <c r="J385" s="1"/>
  <c r="K385" s="1"/>
  <c r="L385" s="1"/>
  <c r="M385" s="1"/>
  <c r="C395"/>
  <c r="C394" s="1"/>
  <c r="C404"/>
  <c r="C408"/>
  <c r="C415"/>
  <c r="C413" s="1"/>
  <c r="C423"/>
  <c r="C421" s="1"/>
  <c r="C429"/>
  <c r="C427" s="1"/>
  <c r="D427" s="1"/>
  <c r="E427" s="1"/>
  <c r="F427" s="1"/>
  <c r="G427" s="1"/>
  <c r="H427" s="1"/>
  <c r="I427" s="1"/>
  <c r="J427" s="1"/>
  <c r="K427" s="1"/>
  <c r="L427" s="1"/>
  <c r="M427" s="1"/>
  <c r="C435"/>
  <c r="C433" s="1"/>
  <c r="D433" s="1"/>
  <c r="E433" s="1"/>
  <c r="F433" s="1"/>
  <c r="G433" s="1"/>
  <c r="H433" s="1"/>
  <c r="I433" s="1"/>
  <c r="J433" s="1"/>
  <c r="K433" s="1"/>
  <c r="L433" s="1"/>
  <c r="M433" s="1"/>
  <c r="C440"/>
  <c r="C438" s="1"/>
  <c r="D438" s="1"/>
  <c r="E438" s="1"/>
  <c r="F438" s="1"/>
  <c r="G438" s="1"/>
  <c r="H438" s="1"/>
  <c r="I438" s="1"/>
  <c r="J438" s="1"/>
  <c r="K438" s="1"/>
  <c r="L438" s="1"/>
  <c r="M438" s="1"/>
  <c r="C444"/>
  <c r="C451"/>
  <c r="C449" s="1"/>
  <c r="C454"/>
  <c r="C458"/>
  <c r="C460"/>
  <c r="C466"/>
  <c r="C473"/>
  <c r="C479"/>
  <c r="C484"/>
  <c r="C488"/>
  <c r="C492"/>
  <c r="C505"/>
  <c r="C504" s="1"/>
  <c r="C508"/>
  <c r="C509"/>
  <c r="C514"/>
  <c r="C512" s="1"/>
  <c r="D512" s="1"/>
  <c r="E512" s="1"/>
  <c r="F512" s="1"/>
  <c r="G512" s="1"/>
  <c r="H512" s="1"/>
  <c r="I512" s="1"/>
  <c r="J512" s="1"/>
  <c r="K512" s="1"/>
  <c r="L512" s="1"/>
  <c r="M512" s="1"/>
  <c r="C518"/>
  <c r="C526"/>
  <c r="C525" s="1"/>
  <c r="C523" s="1"/>
  <c r="C521" s="1"/>
  <c r="C533"/>
  <c r="C531" s="1"/>
  <c r="C540"/>
  <c r="C538" s="1"/>
  <c r="C536" s="1"/>
  <c r="C548"/>
  <c r="C546" s="1"/>
  <c r="C559"/>
  <c r="C557" s="1"/>
  <c r="C555" s="1"/>
  <c r="D560"/>
  <c r="E560" s="1"/>
  <c r="F560" s="1"/>
  <c r="G560" s="1"/>
  <c r="H560" s="1"/>
  <c r="I560" s="1"/>
  <c r="J560" s="1"/>
  <c r="K560" s="1"/>
  <c r="L560" s="1"/>
  <c r="M560" s="1"/>
  <c r="D559"/>
  <c r="E559" s="1"/>
  <c r="F559" s="1"/>
  <c r="G559" s="1"/>
  <c r="H559" s="1"/>
  <c r="I559" s="1"/>
  <c r="J559" s="1"/>
  <c r="K559" s="1"/>
  <c r="L559" s="1"/>
  <c r="M559" s="1"/>
  <c r="D552"/>
  <c r="E552" s="1"/>
  <c r="F552" s="1"/>
  <c r="G552" s="1"/>
  <c r="H552" s="1"/>
  <c r="I552" s="1"/>
  <c r="J552" s="1"/>
  <c r="K552" s="1"/>
  <c r="L552" s="1"/>
  <c r="M552" s="1"/>
  <c r="D551"/>
  <c r="E551" s="1"/>
  <c r="F551" s="1"/>
  <c r="G551" s="1"/>
  <c r="H551" s="1"/>
  <c r="I551" s="1"/>
  <c r="J551" s="1"/>
  <c r="K551" s="1"/>
  <c r="L551" s="1"/>
  <c r="M551" s="1"/>
  <c r="D549"/>
  <c r="E549" s="1"/>
  <c r="F549" s="1"/>
  <c r="G549" s="1"/>
  <c r="H549" s="1"/>
  <c r="I549" s="1"/>
  <c r="J549" s="1"/>
  <c r="K549" s="1"/>
  <c r="L549" s="1"/>
  <c r="M549" s="1"/>
  <c r="D541"/>
  <c r="E541" s="1"/>
  <c r="F541" s="1"/>
  <c r="G541" s="1"/>
  <c r="H541" s="1"/>
  <c r="I541" s="1"/>
  <c r="J541" s="1"/>
  <c r="K541" s="1"/>
  <c r="L541" s="1"/>
  <c r="M541" s="1"/>
  <c r="D540"/>
  <c r="E540" s="1"/>
  <c r="F540" s="1"/>
  <c r="G540" s="1"/>
  <c r="H540" s="1"/>
  <c r="I540" s="1"/>
  <c r="J540" s="1"/>
  <c r="K540" s="1"/>
  <c r="L540" s="1"/>
  <c r="M540" s="1"/>
  <c r="D534"/>
  <c r="E534" s="1"/>
  <c r="F534" s="1"/>
  <c r="G534" s="1"/>
  <c r="H534" s="1"/>
  <c r="I534" s="1"/>
  <c r="J534" s="1"/>
  <c r="K534" s="1"/>
  <c r="L534" s="1"/>
  <c r="M534" s="1"/>
  <c r="D533"/>
  <c r="E533" s="1"/>
  <c r="F533" s="1"/>
  <c r="G533" s="1"/>
  <c r="H533" s="1"/>
  <c r="I533" s="1"/>
  <c r="J533" s="1"/>
  <c r="K533" s="1"/>
  <c r="L533" s="1"/>
  <c r="M533" s="1"/>
  <c r="D526"/>
  <c r="E526" s="1"/>
  <c r="F526" s="1"/>
  <c r="G526" s="1"/>
  <c r="H526" s="1"/>
  <c r="I526" s="1"/>
  <c r="J526" s="1"/>
  <c r="K526" s="1"/>
  <c r="L526" s="1"/>
  <c r="M526" s="1"/>
  <c r="D518"/>
  <c r="E518" s="1"/>
  <c r="F518" s="1"/>
  <c r="G518" s="1"/>
  <c r="H518" s="1"/>
  <c r="I518" s="1"/>
  <c r="J518" s="1"/>
  <c r="K518" s="1"/>
  <c r="L518" s="1"/>
  <c r="M518" s="1"/>
  <c r="D517"/>
  <c r="E517" s="1"/>
  <c r="F517" s="1"/>
  <c r="G517" s="1"/>
  <c r="H517" s="1"/>
  <c r="I517" s="1"/>
  <c r="J517" s="1"/>
  <c r="K517" s="1"/>
  <c r="L517" s="1"/>
  <c r="M517" s="1"/>
  <c r="D516"/>
  <c r="E516" s="1"/>
  <c r="F516" s="1"/>
  <c r="G516" s="1"/>
  <c r="H516" s="1"/>
  <c r="I516" s="1"/>
  <c r="J516" s="1"/>
  <c r="K516" s="1"/>
  <c r="L516" s="1"/>
  <c r="M516" s="1"/>
  <c r="D514"/>
  <c r="E514" s="1"/>
  <c r="F514" s="1"/>
  <c r="G514" s="1"/>
  <c r="H514" s="1"/>
  <c r="I514" s="1"/>
  <c r="J514" s="1"/>
  <c r="K514" s="1"/>
  <c r="L514" s="1"/>
  <c r="M514" s="1"/>
  <c r="D510"/>
  <c r="E510" s="1"/>
  <c r="F510" s="1"/>
  <c r="G510" s="1"/>
  <c r="H510" s="1"/>
  <c r="I510" s="1"/>
  <c r="J510" s="1"/>
  <c r="K510" s="1"/>
  <c r="L510" s="1"/>
  <c r="M510" s="1"/>
  <c r="D509"/>
  <c r="E509" s="1"/>
  <c r="F509" s="1"/>
  <c r="G509" s="1"/>
  <c r="H509" s="1"/>
  <c r="I509" s="1"/>
  <c r="J509" s="1"/>
  <c r="K509" s="1"/>
  <c r="L509" s="1"/>
  <c r="M509" s="1"/>
  <c r="D508"/>
  <c r="E508" s="1"/>
  <c r="F508" s="1"/>
  <c r="G508" s="1"/>
  <c r="H508" s="1"/>
  <c r="I508" s="1"/>
  <c r="J508" s="1"/>
  <c r="K508" s="1"/>
  <c r="L508" s="1"/>
  <c r="M508" s="1"/>
  <c r="D506"/>
  <c r="E506" s="1"/>
  <c r="F506" s="1"/>
  <c r="G506" s="1"/>
  <c r="H506" s="1"/>
  <c r="I506" s="1"/>
  <c r="J506" s="1"/>
  <c r="K506" s="1"/>
  <c r="L506" s="1"/>
  <c r="M506" s="1"/>
  <c r="D505"/>
  <c r="E505" s="1"/>
  <c r="F505" s="1"/>
  <c r="G505" s="1"/>
  <c r="H505" s="1"/>
  <c r="I505" s="1"/>
  <c r="J505" s="1"/>
  <c r="K505" s="1"/>
  <c r="L505" s="1"/>
  <c r="M505" s="1"/>
  <c r="D495"/>
  <c r="E495" s="1"/>
  <c r="F495" s="1"/>
  <c r="G495" s="1"/>
  <c r="H495" s="1"/>
  <c r="I495" s="1"/>
  <c r="J495" s="1"/>
  <c r="K495" s="1"/>
  <c r="L495" s="1"/>
  <c r="M495" s="1"/>
  <c r="D494"/>
  <c r="E494" s="1"/>
  <c r="F494" s="1"/>
  <c r="G494" s="1"/>
  <c r="H494" s="1"/>
  <c r="I494" s="1"/>
  <c r="J494" s="1"/>
  <c r="K494" s="1"/>
  <c r="L494" s="1"/>
  <c r="M494" s="1"/>
  <c r="D493"/>
  <c r="E493" s="1"/>
  <c r="F493" s="1"/>
  <c r="G493" s="1"/>
  <c r="H493" s="1"/>
  <c r="I493" s="1"/>
  <c r="J493" s="1"/>
  <c r="K493" s="1"/>
  <c r="L493" s="1"/>
  <c r="M493" s="1"/>
  <c r="D492"/>
  <c r="E492" s="1"/>
  <c r="F492" s="1"/>
  <c r="G492" s="1"/>
  <c r="H492" s="1"/>
  <c r="I492" s="1"/>
  <c r="J492" s="1"/>
  <c r="K492" s="1"/>
  <c r="L492" s="1"/>
  <c r="M492" s="1"/>
  <c r="D489"/>
  <c r="E489" s="1"/>
  <c r="F489" s="1"/>
  <c r="G489" s="1"/>
  <c r="H489" s="1"/>
  <c r="I489" s="1"/>
  <c r="J489" s="1"/>
  <c r="K489" s="1"/>
  <c r="L489" s="1"/>
  <c r="M489" s="1"/>
  <c r="D488"/>
  <c r="E488" s="1"/>
  <c r="F488" s="1"/>
  <c r="G488" s="1"/>
  <c r="H488" s="1"/>
  <c r="I488" s="1"/>
  <c r="J488" s="1"/>
  <c r="K488" s="1"/>
  <c r="L488" s="1"/>
  <c r="M488" s="1"/>
  <c r="D485"/>
  <c r="E485" s="1"/>
  <c r="F485" s="1"/>
  <c r="G485" s="1"/>
  <c r="H485" s="1"/>
  <c r="I485" s="1"/>
  <c r="J485" s="1"/>
  <c r="K485" s="1"/>
  <c r="L485" s="1"/>
  <c r="M485" s="1"/>
  <c r="D484"/>
  <c r="E484" s="1"/>
  <c r="F484" s="1"/>
  <c r="G484" s="1"/>
  <c r="H484" s="1"/>
  <c r="I484" s="1"/>
  <c r="J484" s="1"/>
  <c r="K484" s="1"/>
  <c r="L484" s="1"/>
  <c r="M484" s="1"/>
  <c r="D481"/>
  <c r="E481" s="1"/>
  <c r="F481" s="1"/>
  <c r="G481" s="1"/>
  <c r="H481" s="1"/>
  <c r="I481" s="1"/>
  <c r="J481" s="1"/>
  <c r="K481" s="1"/>
  <c r="L481" s="1"/>
  <c r="M481" s="1"/>
  <c r="D480"/>
  <c r="E480" s="1"/>
  <c r="F480" s="1"/>
  <c r="G480" s="1"/>
  <c r="H480" s="1"/>
  <c r="I480" s="1"/>
  <c r="J480" s="1"/>
  <c r="K480" s="1"/>
  <c r="L480" s="1"/>
  <c r="M480" s="1"/>
  <c r="D479"/>
  <c r="E479" s="1"/>
  <c r="F479" s="1"/>
  <c r="G479" s="1"/>
  <c r="H479" s="1"/>
  <c r="I479" s="1"/>
  <c r="J479" s="1"/>
  <c r="K479" s="1"/>
  <c r="L479" s="1"/>
  <c r="M479" s="1"/>
  <c r="D477"/>
  <c r="E477" s="1"/>
  <c r="F477" s="1"/>
  <c r="G477" s="1"/>
  <c r="H477" s="1"/>
  <c r="I477" s="1"/>
  <c r="J477" s="1"/>
  <c r="K477" s="1"/>
  <c r="L477" s="1"/>
  <c r="M477" s="1"/>
  <c r="D476"/>
  <c r="E476" s="1"/>
  <c r="F476" s="1"/>
  <c r="G476" s="1"/>
  <c r="H476" s="1"/>
  <c r="I476" s="1"/>
  <c r="J476" s="1"/>
  <c r="K476" s="1"/>
  <c r="L476" s="1"/>
  <c r="M476" s="1"/>
  <c r="D475"/>
  <c r="E475" s="1"/>
  <c r="F475" s="1"/>
  <c r="G475" s="1"/>
  <c r="H475" s="1"/>
  <c r="I475" s="1"/>
  <c r="J475" s="1"/>
  <c r="K475" s="1"/>
  <c r="L475" s="1"/>
  <c r="M475" s="1"/>
  <c r="D474"/>
  <c r="E474" s="1"/>
  <c r="F474" s="1"/>
  <c r="G474" s="1"/>
  <c r="H474" s="1"/>
  <c r="I474" s="1"/>
  <c r="J474" s="1"/>
  <c r="K474" s="1"/>
  <c r="L474" s="1"/>
  <c r="M474" s="1"/>
  <c r="D473"/>
  <c r="E473" s="1"/>
  <c r="F473" s="1"/>
  <c r="G473" s="1"/>
  <c r="H473" s="1"/>
  <c r="I473" s="1"/>
  <c r="J473" s="1"/>
  <c r="K473" s="1"/>
  <c r="L473" s="1"/>
  <c r="M473" s="1"/>
  <c r="D471"/>
  <c r="E471" s="1"/>
  <c r="F471" s="1"/>
  <c r="G471" s="1"/>
  <c r="H471" s="1"/>
  <c r="I471" s="1"/>
  <c r="J471" s="1"/>
  <c r="K471" s="1"/>
  <c r="L471" s="1"/>
  <c r="M471" s="1"/>
  <c r="D470"/>
  <c r="E470" s="1"/>
  <c r="F470" s="1"/>
  <c r="G470" s="1"/>
  <c r="H470" s="1"/>
  <c r="I470" s="1"/>
  <c r="J470" s="1"/>
  <c r="K470" s="1"/>
  <c r="L470" s="1"/>
  <c r="M470" s="1"/>
  <c r="D469"/>
  <c r="E469" s="1"/>
  <c r="F469" s="1"/>
  <c r="G469" s="1"/>
  <c r="H469" s="1"/>
  <c r="I469" s="1"/>
  <c r="J469" s="1"/>
  <c r="K469" s="1"/>
  <c r="L469" s="1"/>
  <c r="M469" s="1"/>
  <c r="D468"/>
  <c r="E468" s="1"/>
  <c r="F468" s="1"/>
  <c r="G468" s="1"/>
  <c r="H468" s="1"/>
  <c r="I468" s="1"/>
  <c r="J468" s="1"/>
  <c r="K468" s="1"/>
  <c r="L468" s="1"/>
  <c r="M468" s="1"/>
  <c r="D467"/>
  <c r="E467" s="1"/>
  <c r="F467" s="1"/>
  <c r="G467" s="1"/>
  <c r="H467" s="1"/>
  <c r="I467" s="1"/>
  <c r="J467" s="1"/>
  <c r="K467" s="1"/>
  <c r="L467" s="1"/>
  <c r="M467" s="1"/>
  <c r="D466"/>
  <c r="E466" s="1"/>
  <c r="F466" s="1"/>
  <c r="G466" s="1"/>
  <c r="H466" s="1"/>
  <c r="I466" s="1"/>
  <c r="J466" s="1"/>
  <c r="K466" s="1"/>
  <c r="L466" s="1"/>
  <c r="M466" s="1"/>
  <c r="D462"/>
  <c r="E462" s="1"/>
  <c r="F462" s="1"/>
  <c r="G462" s="1"/>
  <c r="H462" s="1"/>
  <c r="I462" s="1"/>
  <c r="J462" s="1"/>
  <c r="K462" s="1"/>
  <c r="L462" s="1"/>
  <c r="M462" s="1"/>
  <c r="D461"/>
  <c r="E461" s="1"/>
  <c r="F461" s="1"/>
  <c r="G461" s="1"/>
  <c r="H461" s="1"/>
  <c r="I461" s="1"/>
  <c r="J461" s="1"/>
  <c r="K461" s="1"/>
  <c r="L461" s="1"/>
  <c r="M461" s="1"/>
  <c r="D460"/>
  <c r="E460" s="1"/>
  <c r="F460" s="1"/>
  <c r="G460" s="1"/>
  <c r="H460" s="1"/>
  <c r="I460" s="1"/>
  <c r="J460" s="1"/>
  <c r="K460" s="1"/>
  <c r="L460" s="1"/>
  <c r="M460" s="1"/>
  <c r="D458"/>
  <c r="E458" s="1"/>
  <c r="F458" s="1"/>
  <c r="G458" s="1"/>
  <c r="H458" s="1"/>
  <c r="I458" s="1"/>
  <c r="J458" s="1"/>
  <c r="K458" s="1"/>
  <c r="L458" s="1"/>
  <c r="M458" s="1"/>
  <c r="D456"/>
  <c r="E456" s="1"/>
  <c r="F456" s="1"/>
  <c r="G456" s="1"/>
  <c r="H456" s="1"/>
  <c r="I456" s="1"/>
  <c r="J456" s="1"/>
  <c r="K456" s="1"/>
  <c r="L456" s="1"/>
  <c r="M456" s="1"/>
  <c r="D455"/>
  <c r="E455" s="1"/>
  <c r="F455" s="1"/>
  <c r="G455" s="1"/>
  <c r="H455" s="1"/>
  <c r="I455" s="1"/>
  <c r="J455" s="1"/>
  <c r="K455" s="1"/>
  <c r="L455" s="1"/>
  <c r="M455" s="1"/>
  <c r="D454"/>
  <c r="E454" s="1"/>
  <c r="F454" s="1"/>
  <c r="G454" s="1"/>
  <c r="H454" s="1"/>
  <c r="I454" s="1"/>
  <c r="J454" s="1"/>
  <c r="K454" s="1"/>
  <c r="L454" s="1"/>
  <c r="M454" s="1"/>
  <c r="D453"/>
  <c r="E453" s="1"/>
  <c r="F453" s="1"/>
  <c r="G453" s="1"/>
  <c r="H453" s="1"/>
  <c r="I453" s="1"/>
  <c r="J453" s="1"/>
  <c r="K453" s="1"/>
  <c r="L453" s="1"/>
  <c r="M453" s="1"/>
  <c r="D452"/>
  <c r="E452" s="1"/>
  <c r="F452" s="1"/>
  <c r="G452" s="1"/>
  <c r="H452" s="1"/>
  <c r="I452" s="1"/>
  <c r="J452" s="1"/>
  <c r="K452" s="1"/>
  <c r="L452" s="1"/>
  <c r="M452" s="1"/>
  <c r="D451"/>
  <c r="E451" s="1"/>
  <c r="F451" s="1"/>
  <c r="G451" s="1"/>
  <c r="H451" s="1"/>
  <c r="I451" s="1"/>
  <c r="J451" s="1"/>
  <c r="K451" s="1"/>
  <c r="L451" s="1"/>
  <c r="M451" s="1"/>
  <c r="D448"/>
  <c r="E448" s="1"/>
  <c r="F448" s="1"/>
  <c r="G448" s="1"/>
  <c r="H448" s="1"/>
  <c r="I448" s="1"/>
  <c r="J448" s="1"/>
  <c r="K448" s="1"/>
  <c r="L448" s="1"/>
  <c r="M448" s="1"/>
  <c r="D446"/>
  <c r="E446" s="1"/>
  <c r="F446" s="1"/>
  <c r="G446" s="1"/>
  <c r="H446" s="1"/>
  <c r="I446" s="1"/>
  <c r="J446" s="1"/>
  <c r="K446" s="1"/>
  <c r="L446" s="1"/>
  <c r="M446" s="1"/>
  <c r="D444"/>
  <c r="E444" s="1"/>
  <c r="F444" s="1"/>
  <c r="G444" s="1"/>
  <c r="H444" s="1"/>
  <c r="I444" s="1"/>
  <c r="J444" s="1"/>
  <c r="K444" s="1"/>
  <c r="L444" s="1"/>
  <c r="M444" s="1"/>
  <c r="D441"/>
  <c r="E441" s="1"/>
  <c r="F441" s="1"/>
  <c r="G441" s="1"/>
  <c r="H441" s="1"/>
  <c r="I441" s="1"/>
  <c r="J441" s="1"/>
  <c r="K441" s="1"/>
  <c r="L441" s="1"/>
  <c r="M441" s="1"/>
  <c r="D440"/>
  <c r="E440" s="1"/>
  <c r="F440" s="1"/>
  <c r="G440" s="1"/>
  <c r="H440" s="1"/>
  <c r="I440" s="1"/>
  <c r="J440" s="1"/>
  <c r="K440" s="1"/>
  <c r="L440" s="1"/>
  <c r="M440" s="1"/>
  <c r="D436"/>
  <c r="E436" s="1"/>
  <c r="F436" s="1"/>
  <c r="G436" s="1"/>
  <c r="H436" s="1"/>
  <c r="I436" s="1"/>
  <c r="J436" s="1"/>
  <c r="K436" s="1"/>
  <c r="L436" s="1"/>
  <c r="M436" s="1"/>
  <c r="D435"/>
  <c r="E435" s="1"/>
  <c r="F435" s="1"/>
  <c r="G435" s="1"/>
  <c r="H435" s="1"/>
  <c r="I435" s="1"/>
  <c r="J435" s="1"/>
  <c r="K435" s="1"/>
  <c r="L435" s="1"/>
  <c r="M435" s="1"/>
  <c r="D430"/>
  <c r="E430" s="1"/>
  <c r="F430" s="1"/>
  <c r="G430" s="1"/>
  <c r="H430" s="1"/>
  <c r="I430" s="1"/>
  <c r="J430" s="1"/>
  <c r="K430" s="1"/>
  <c r="L430" s="1"/>
  <c r="M430" s="1"/>
  <c r="D429"/>
  <c r="E429" s="1"/>
  <c r="F429" s="1"/>
  <c r="G429" s="1"/>
  <c r="H429" s="1"/>
  <c r="I429" s="1"/>
  <c r="J429" s="1"/>
  <c r="K429" s="1"/>
  <c r="L429" s="1"/>
  <c r="M429" s="1"/>
  <c r="D424"/>
  <c r="E424" s="1"/>
  <c r="F424" s="1"/>
  <c r="G424" s="1"/>
  <c r="H424" s="1"/>
  <c r="I424" s="1"/>
  <c r="J424" s="1"/>
  <c r="K424" s="1"/>
  <c r="L424" s="1"/>
  <c r="M424" s="1"/>
  <c r="D423"/>
  <c r="E423" s="1"/>
  <c r="F423" s="1"/>
  <c r="G423" s="1"/>
  <c r="H423" s="1"/>
  <c r="I423" s="1"/>
  <c r="J423" s="1"/>
  <c r="K423" s="1"/>
  <c r="L423" s="1"/>
  <c r="M423" s="1"/>
  <c r="D416"/>
  <c r="E416" s="1"/>
  <c r="F416" s="1"/>
  <c r="G416" s="1"/>
  <c r="H416" s="1"/>
  <c r="I416" s="1"/>
  <c r="J416" s="1"/>
  <c r="K416" s="1"/>
  <c r="L416" s="1"/>
  <c r="M416" s="1"/>
  <c r="D415"/>
  <c r="E415" s="1"/>
  <c r="F415" s="1"/>
  <c r="G415" s="1"/>
  <c r="H415" s="1"/>
  <c r="I415" s="1"/>
  <c r="J415" s="1"/>
  <c r="K415" s="1"/>
  <c r="L415" s="1"/>
  <c r="M415" s="1"/>
  <c r="D409"/>
  <c r="E409" s="1"/>
  <c r="F409" s="1"/>
  <c r="G409" s="1"/>
  <c r="H409" s="1"/>
  <c r="I409" s="1"/>
  <c r="J409" s="1"/>
  <c r="K409" s="1"/>
  <c r="L409" s="1"/>
  <c r="M409" s="1"/>
  <c r="D408"/>
  <c r="E408" s="1"/>
  <c r="F408" s="1"/>
  <c r="G408" s="1"/>
  <c r="H408" s="1"/>
  <c r="I408" s="1"/>
  <c r="J408" s="1"/>
  <c r="K408" s="1"/>
  <c r="L408" s="1"/>
  <c r="M408" s="1"/>
  <c r="D406"/>
  <c r="E406" s="1"/>
  <c r="F406" s="1"/>
  <c r="G406" s="1"/>
  <c r="H406" s="1"/>
  <c r="I406" s="1"/>
  <c r="J406" s="1"/>
  <c r="K406" s="1"/>
  <c r="L406" s="1"/>
  <c r="M406" s="1"/>
  <c r="D405"/>
  <c r="E405" s="1"/>
  <c r="F405" s="1"/>
  <c r="G405" s="1"/>
  <c r="H405" s="1"/>
  <c r="I405" s="1"/>
  <c r="J405" s="1"/>
  <c r="K405" s="1"/>
  <c r="L405" s="1"/>
  <c r="M405" s="1"/>
  <c r="D404"/>
  <c r="E404" s="1"/>
  <c r="F404" s="1"/>
  <c r="G404" s="1"/>
  <c r="H404" s="1"/>
  <c r="I404" s="1"/>
  <c r="J404" s="1"/>
  <c r="K404" s="1"/>
  <c r="L404" s="1"/>
  <c r="M404" s="1"/>
  <c r="D395"/>
  <c r="E395" s="1"/>
  <c r="F395" s="1"/>
  <c r="G395" s="1"/>
  <c r="H395" s="1"/>
  <c r="I395" s="1"/>
  <c r="J395" s="1"/>
  <c r="K395" s="1"/>
  <c r="L395" s="1"/>
  <c r="M395" s="1"/>
  <c r="D389"/>
  <c r="E389" s="1"/>
  <c r="F389" s="1"/>
  <c r="G389" s="1"/>
  <c r="H389" s="1"/>
  <c r="I389" s="1"/>
  <c r="J389" s="1"/>
  <c r="K389" s="1"/>
  <c r="L389" s="1"/>
  <c r="M389" s="1"/>
  <c r="D388"/>
  <c r="E388" s="1"/>
  <c r="F388" s="1"/>
  <c r="G388" s="1"/>
  <c r="H388" s="1"/>
  <c r="I388" s="1"/>
  <c r="J388" s="1"/>
  <c r="K388" s="1"/>
  <c r="L388" s="1"/>
  <c r="M388" s="1"/>
  <c r="D387"/>
  <c r="E387" s="1"/>
  <c r="F387" s="1"/>
  <c r="G387" s="1"/>
  <c r="H387" s="1"/>
  <c r="I387" s="1"/>
  <c r="J387" s="1"/>
  <c r="K387" s="1"/>
  <c r="L387" s="1"/>
  <c r="M387" s="1"/>
  <c r="D386"/>
  <c r="E386" s="1"/>
  <c r="F386" s="1"/>
  <c r="G386" s="1"/>
  <c r="H386" s="1"/>
  <c r="I386" s="1"/>
  <c r="J386" s="1"/>
  <c r="K386" s="1"/>
  <c r="L386" s="1"/>
  <c r="M386" s="1"/>
  <c r="D382"/>
  <c r="E382" s="1"/>
  <c r="F382" s="1"/>
  <c r="G382" s="1"/>
  <c r="H382" s="1"/>
  <c r="I382" s="1"/>
  <c r="J382" s="1"/>
  <c r="K382" s="1"/>
  <c r="L382" s="1"/>
  <c r="M382" s="1"/>
  <c r="D381"/>
  <c r="E381" s="1"/>
  <c r="F381" s="1"/>
  <c r="G381" s="1"/>
  <c r="H381" s="1"/>
  <c r="I381" s="1"/>
  <c r="J381" s="1"/>
  <c r="K381" s="1"/>
  <c r="L381" s="1"/>
  <c r="M381" s="1"/>
  <c r="D372"/>
  <c r="E372" s="1"/>
  <c r="F372" s="1"/>
  <c r="G372" s="1"/>
  <c r="H372" s="1"/>
  <c r="I372" s="1"/>
  <c r="J372" s="1"/>
  <c r="K372" s="1"/>
  <c r="L372" s="1"/>
  <c r="M372" s="1"/>
  <c r="D371"/>
  <c r="E371" s="1"/>
  <c r="F371" s="1"/>
  <c r="G371" s="1"/>
  <c r="H371" s="1"/>
  <c r="I371" s="1"/>
  <c r="J371" s="1"/>
  <c r="K371" s="1"/>
  <c r="L371" s="1"/>
  <c r="M371" s="1"/>
  <c r="D368"/>
  <c r="E368" s="1"/>
  <c r="F368" s="1"/>
  <c r="G368" s="1"/>
  <c r="H368" s="1"/>
  <c r="I368" s="1"/>
  <c r="J368" s="1"/>
  <c r="K368" s="1"/>
  <c r="L368" s="1"/>
  <c r="M368" s="1"/>
  <c r="D367"/>
  <c r="E367" s="1"/>
  <c r="F367" s="1"/>
  <c r="G367" s="1"/>
  <c r="H367" s="1"/>
  <c r="I367" s="1"/>
  <c r="J367" s="1"/>
  <c r="K367" s="1"/>
  <c r="L367" s="1"/>
  <c r="M367" s="1"/>
  <c r="D363"/>
  <c r="E363" s="1"/>
  <c r="F363" s="1"/>
  <c r="G363" s="1"/>
  <c r="H363" s="1"/>
  <c r="I363" s="1"/>
  <c r="J363" s="1"/>
  <c r="K363" s="1"/>
  <c r="L363" s="1"/>
  <c r="M363" s="1"/>
  <c r="D362"/>
  <c r="E362" s="1"/>
  <c r="F362" s="1"/>
  <c r="G362" s="1"/>
  <c r="H362" s="1"/>
  <c r="I362" s="1"/>
  <c r="J362" s="1"/>
  <c r="K362" s="1"/>
  <c r="L362" s="1"/>
  <c r="M362" s="1"/>
  <c r="D357"/>
  <c r="E357" s="1"/>
  <c r="F357" s="1"/>
  <c r="G357" s="1"/>
  <c r="H357" s="1"/>
  <c r="I357" s="1"/>
  <c r="J357" s="1"/>
  <c r="K357" s="1"/>
  <c r="L357" s="1"/>
  <c r="M357" s="1"/>
  <c r="D356"/>
  <c r="E356" s="1"/>
  <c r="F356" s="1"/>
  <c r="G356" s="1"/>
  <c r="H356" s="1"/>
  <c r="I356" s="1"/>
  <c r="J356" s="1"/>
  <c r="K356" s="1"/>
  <c r="L356" s="1"/>
  <c r="M356" s="1"/>
  <c r="D355"/>
  <c r="E355" s="1"/>
  <c r="F355" s="1"/>
  <c r="G355" s="1"/>
  <c r="H355" s="1"/>
  <c r="I355" s="1"/>
  <c r="J355" s="1"/>
  <c r="K355" s="1"/>
  <c r="L355" s="1"/>
  <c r="M355" s="1"/>
  <c r="D354"/>
  <c r="E354" s="1"/>
  <c r="F354" s="1"/>
  <c r="G354" s="1"/>
  <c r="H354" s="1"/>
  <c r="I354" s="1"/>
  <c r="J354" s="1"/>
  <c r="K354" s="1"/>
  <c r="L354" s="1"/>
  <c r="M354" s="1"/>
  <c r="D350"/>
  <c r="E350" s="1"/>
  <c r="F350" s="1"/>
  <c r="G350" s="1"/>
  <c r="H350" s="1"/>
  <c r="I350" s="1"/>
  <c r="J350" s="1"/>
  <c r="K350" s="1"/>
  <c r="L350" s="1"/>
  <c r="M350" s="1"/>
  <c r="D349"/>
  <c r="E349" s="1"/>
  <c r="F349" s="1"/>
  <c r="G349" s="1"/>
  <c r="H349" s="1"/>
  <c r="I349" s="1"/>
  <c r="J349" s="1"/>
  <c r="K349" s="1"/>
  <c r="L349" s="1"/>
  <c r="M349" s="1"/>
  <c r="D345"/>
  <c r="E345" s="1"/>
  <c r="F345" s="1"/>
  <c r="G345" s="1"/>
  <c r="H345" s="1"/>
  <c r="I345" s="1"/>
  <c r="J345" s="1"/>
  <c r="K345" s="1"/>
  <c r="L345" s="1"/>
  <c r="M345" s="1"/>
  <c r="D344"/>
  <c r="E344" s="1"/>
  <c r="F344" s="1"/>
  <c r="G344" s="1"/>
  <c r="H344" s="1"/>
  <c r="I344" s="1"/>
  <c r="J344" s="1"/>
  <c r="K344" s="1"/>
  <c r="L344" s="1"/>
  <c r="M344" s="1"/>
  <c r="D340"/>
  <c r="E340" s="1"/>
  <c r="F340" s="1"/>
  <c r="G340" s="1"/>
  <c r="H340" s="1"/>
  <c r="I340" s="1"/>
  <c r="J340" s="1"/>
  <c r="K340" s="1"/>
  <c r="L340" s="1"/>
  <c r="M340" s="1"/>
  <c r="D339"/>
  <c r="E339" s="1"/>
  <c r="F339" s="1"/>
  <c r="G339" s="1"/>
  <c r="H339" s="1"/>
  <c r="I339" s="1"/>
  <c r="J339" s="1"/>
  <c r="K339" s="1"/>
  <c r="L339" s="1"/>
  <c r="M339" s="1"/>
  <c r="D338"/>
  <c r="E338" s="1"/>
  <c r="F338" s="1"/>
  <c r="G338" s="1"/>
  <c r="H338" s="1"/>
  <c r="I338" s="1"/>
  <c r="J338" s="1"/>
  <c r="K338" s="1"/>
  <c r="L338" s="1"/>
  <c r="M338" s="1"/>
  <c r="D337"/>
  <c r="E337" s="1"/>
  <c r="F337" s="1"/>
  <c r="G337" s="1"/>
  <c r="H337" s="1"/>
  <c r="I337" s="1"/>
  <c r="J337" s="1"/>
  <c r="K337" s="1"/>
  <c r="L337" s="1"/>
  <c r="M337" s="1"/>
  <c r="D336"/>
  <c r="E336" s="1"/>
  <c r="F336" s="1"/>
  <c r="G336" s="1"/>
  <c r="H336" s="1"/>
  <c r="I336" s="1"/>
  <c r="J336" s="1"/>
  <c r="K336" s="1"/>
  <c r="L336" s="1"/>
  <c r="M336" s="1"/>
  <c r="D335"/>
  <c r="E335" s="1"/>
  <c r="F335" s="1"/>
  <c r="G335" s="1"/>
  <c r="H335" s="1"/>
  <c r="I335" s="1"/>
  <c r="J335" s="1"/>
  <c r="K335" s="1"/>
  <c r="L335" s="1"/>
  <c r="M335" s="1"/>
  <c r="D330"/>
  <c r="E330" s="1"/>
  <c r="F330" s="1"/>
  <c r="G330" s="1"/>
  <c r="H330" s="1"/>
  <c r="I330" s="1"/>
  <c r="J330" s="1"/>
  <c r="K330" s="1"/>
  <c r="L330" s="1"/>
  <c r="M330" s="1"/>
  <c r="D329"/>
  <c r="E329" s="1"/>
  <c r="F329" s="1"/>
  <c r="G329" s="1"/>
  <c r="H329" s="1"/>
  <c r="I329" s="1"/>
  <c r="J329" s="1"/>
  <c r="K329" s="1"/>
  <c r="L329" s="1"/>
  <c r="M329" s="1"/>
  <c r="D324"/>
  <c r="E324" s="1"/>
  <c r="F324" s="1"/>
  <c r="G324" s="1"/>
  <c r="H324" s="1"/>
  <c r="I324" s="1"/>
  <c r="J324" s="1"/>
  <c r="K324" s="1"/>
  <c r="L324" s="1"/>
  <c r="M324" s="1"/>
  <c r="D323"/>
  <c r="E323" s="1"/>
  <c r="F323" s="1"/>
  <c r="G323" s="1"/>
  <c r="H323" s="1"/>
  <c r="I323" s="1"/>
  <c r="J323" s="1"/>
  <c r="K323" s="1"/>
  <c r="L323" s="1"/>
  <c r="M323" s="1"/>
  <c r="D322"/>
  <c r="E322" s="1"/>
  <c r="F322" s="1"/>
  <c r="G322" s="1"/>
  <c r="H322" s="1"/>
  <c r="I322" s="1"/>
  <c r="J322" s="1"/>
  <c r="K322" s="1"/>
  <c r="L322" s="1"/>
  <c r="M322" s="1"/>
  <c r="D321"/>
  <c r="E321" s="1"/>
  <c r="F321" s="1"/>
  <c r="G321" s="1"/>
  <c r="H321" s="1"/>
  <c r="I321" s="1"/>
  <c r="J321" s="1"/>
  <c r="K321" s="1"/>
  <c r="L321" s="1"/>
  <c r="M321" s="1"/>
  <c r="D320"/>
  <c r="E320" s="1"/>
  <c r="F320" s="1"/>
  <c r="G320" s="1"/>
  <c r="H320" s="1"/>
  <c r="I320" s="1"/>
  <c r="J320" s="1"/>
  <c r="K320" s="1"/>
  <c r="L320" s="1"/>
  <c r="M320" s="1"/>
  <c r="D316"/>
  <c r="E316" s="1"/>
  <c r="F316" s="1"/>
  <c r="G316" s="1"/>
  <c r="H316" s="1"/>
  <c r="I316" s="1"/>
  <c r="J316" s="1"/>
  <c r="K316" s="1"/>
  <c r="L316" s="1"/>
  <c r="M316" s="1"/>
  <c r="D315"/>
  <c r="E315" s="1"/>
  <c r="F315" s="1"/>
  <c r="G315" s="1"/>
  <c r="H315" s="1"/>
  <c r="I315" s="1"/>
  <c r="J315" s="1"/>
  <c r="K315" s="1"/>
  <c r="L315" s="1"/>
  <c r="M315" s="1"/>
  <c r="D314"/>
  <c r="E314" s="1"/>
  <c r="F314" s="1"/>
  <c r="G314" s="1"/>
  <c r="H314" s="1"/>
  <c r="I314" s="1"/>
  <c r="J314" s="1"/>
  <c r="K314" s="1"/>
  <c r="L314" s="1"/>
  <c r="M314" s="1"/>
  <c r="D310"/>
  <c r="E310" s="1"/>
  <c r="F310" s="1"/>
  <c r="G310" s="1"/>
  <c r="H310" s="1"/>
  <c r="I310" s="1"/>
  <c r="J310" s="1"/>
  <c r="K310" s="1"/>
  <c r="L310" s="1"/>
  <c r="M310" s="1"/>
  <c r="D309"/>
  <c r="E309" s="1"/>
  <c r="F309" s="1"/>
  <c r="G309" s="1"/>
  <c r="H309" s="1"/>
  <c r="I309" s="1"/>
  <c r="J309" s="1"/>
  <c r="K309" s="1"/>
  <c r="L309" s="1"/>
  <c r="M309" s="1"/>
  <c r="D305"/>
  <c r="E305" s="1"/>
  <c r="F305" s="1"/>
  <c r="G305" s="1"/>
  <c r="H305" s="1"/>
  <c r="I305" s="1"/>
  <c r="J305" s="1"/>
  <c r="K305" s="1"/>
  <c r="L305" s="1"/>
  <c r="M305" s="1"/>
  <c r="D297"/>
  <c r="E297" s="1"/>
  <c r="F297" s="1"/>
  <c r="G297" s="1"/>
  <c r="H297" s="1"/>
  <c r="I297" s="1"/>
  <c r="J297" s="1"/>
  <c r="K297" s="1"/>
  <c r="L297" s="1"/>
  <c r="M297" s="1"/>
  <c r="D296"/>
  <c r="E296" s="1"/>
  <c r="F296" s="1"/>
  <c r="G296" s="1"/>
  <c r="H296" s="1"/>
  <c r="I296" s="1"/>
  <c r="J296" s="1"/>
  <c r="K296" s="1"/>
  <c r="L296" s="1"/>
  <c r="M296" s="1"/>
  <c r="D294"/>
  <c r="E294" s="1"/>
  <c r="F294" s="1"/>
  <c r="G294" s="1"/>
  <c r="H294" s="1"/>
  <c r="I294" s="1"/>
  <c r="J294" s="1"/>
  <c r="K294" s="1"/>
  <c r="L294" s="1"/>
  <c r="M294" s="1"/>
  <c r="D293"/>
  <c r="E293" s="1"/>
  <c r="F293" s="1"/>
  <c r="G293" s="1"/>
  <c r="H293" s="1"/>
  <c r="I293" s="1"/>
  <c r="J293" s="1"/>
  <c r="K293" s="1"/>
  <c r="L293" s="1"/>
  <c r="M293" s="1"/>
  <c r="D292"/>
  <c r="E292" s="1"/>
  <c r="F292" s="1"/>
  <c r="G292" s="1"/>
  <c r="H292" s="1"/>
  <c r="I292" s="1"/>
  <c r="J292" s="1"/>
  <c r="K292" s="1"/>
  <c r="L292" s="1"/>
  <c r="M292" s="1"/>
  <c r="D290"/>
  <c r="E290" s="1"/>
  <c r="F290" s="1"/>
  <c r="G290" s="1"/>
  <c r="H290" s="1"/>
  <c r="I290" s="1"/>
  <c r="J290" s="1"/>
  <c r="K290" s="1"/>
  <c r="L290" s="1"/>
  <c r="M290" s="1"/>
  <c r="D285"/>
  <c r="E285" s="1"/>
  <c r="F285" s="1"/>
  <c r="G285" s="1"/>
  <c r="H285" s="1"/>
  <c r="I285" s="1"/>
  <c r="J285" s="1"/>
  <c r="K285" s="1"/>
  <c r="L285" s="1"/>
  <c r="M285" s="1"/>
  <c r="D283"/>
  <c r="E283" s="1"/>
  <c r="F283" s="1"/>
  <c r="G283" s="1"/>
  <c r="H283" s="1"/>
  <c r="I283" s="1"/>
  <c r="J283" s="1"/>
  <c r="K283" s="1"/>
  <c r="L283" s="1"/>
  <c r="M283" s="1"/>
  <c r="D280"/>
  <c r="E280" s="1"/>
  <c r="F280" s="1"/>
  <c r="G280" s="1"/>
  <c r="H280" s="1"/>
  <c r="I280" s="1"/>
  <c r="J280" s="1"/>
  <c r="K280" s="1"/>
  <c r="L280" s="1"/>
  <c r="M280" s="1"/>
  <c r="D278"/>
  <c r="E278" s="1"/>
  <c r="F278" s="1"/>
  <c r="G278" s="1"/>
  <c r="H278" s="1"/>
  <c r="I278" s="1"/>
  <c r="J278" s="1"/>
  <c r="K278" s="1"/>
  <c r="L278" s="1"/>
  <c r="M278" s="1"/>
  <c r="D273"/>
  <c r="E273" s="1"/>
  <c r="F273" s="1"/>
  <c r="G273" s="1"/>
  <c r="H273" s="1"/>
  <c r="I273" s="1"/>
  <c r="J273" s="1"/>
  <c r="K273" s="1"/>
  <c r="L273" s="1"/>
  <c r="M273" s="1"/>
  <c r="D272"/>
  <c r="E272" s="1"/>
  <c r="F272" s="1"/>
  <c r="G272" s="1"/>
  <c r="H272" s="1"/>
  <c r="I272" s="1"/>
  <c r="J272" s="1"/>
  <c r="K272" s="1"/>
  <c r="L272" s="1"/>
  <c r="M272" s="1"/>
  <c r="D271"/>
  <c r="E271" s="1"/>
  <c r="F271" s="1"/>
  <c r="G271" s="1"/>
  <c r="H271" s="1"/>
  <c r="I271" s="1"/>
  <c r="J271" s="1"/>
  <c r="K271" s="1"/>
  <c r="L271" s="1"/>
  <c r="M271" s="1"/>
  <c r="D270"/>
  <c r="E270" s="1"/>
  <c r="F270" s="1"/>
  <c r="G270" s="1"/>
  <c r="H270" s="1"/>
  <c r="I270" s="1"/>
  <c r="J270" s="1"/>
  <c r="K270" s="1"/>
  <c r="L270" s="1"/>
  <c r="M270" s="1"/>
  <c r="D269"/>
  <c r="E269" s="1"/>
  <c r="F269" s="1"/>
  <c r="G269" s="1"/>
  <c r="H269" s="1"/>
  <c r="I269" s="1"/>
  <c r="J269" s="1"/>
  <c r="K269" s="1"/>
  <c r="L269" s="1"/>
  <c r="M269" s="1"/>
  <c r="D268"/>
  <c r="E268" s="1"/>
  <c r="F268" s="1"/>
  <c r="G268" s="1"/>
  <c r="H268" s="1"/>
  <c r="I268" s="1"/>
  <c r="J268" s="1"/>
  <c r="K268" s="1"/>
  <c r="L268" s="1"/>
  <c r="M268" s="1"/>
  <c r="D267"/>
  <c r="E267" s="1"/>
  <c r="F267" s="1"/>
  <c r="G267" s="1"/>
  <c r="H267" s="1"/>
  <c r="I267" s="1"/>
  <c r="J267" s="1"/>
  <c r="K267" s="1"/>
  <c r="L267" s="1"/>
  <c r="M267" s="1"/>
  <c r="D266"/>
  <c r="E266" s="1"/>
  <c r="F266" s="1"/>
  <c r="G266" s="1"/>
  <c r="H266" s="1"/>
  <c r="I266" s="1"/>
  <c r="J266" s="1"/>
  <c r="K266" s="1"/>
  <c r="L266" s="1"/>
  <c r="M266" s="1"/>
  <c r="D265"/>
  <c r="E265" s="1"/>
  <c r="F265" s="1"/>
  <c r="G265" s="1"/>
  <c r="H265" s="1"/>
  <c r="I265" s="1"/>
  <c r="J265" s="1"/>
  <c r="K265" s="1"/>
  <c r="L265" s="1"/>
  <c r="M265" s="1"/>
  <c r="D264"/>
  <c r="E264" s="1"/>
  <c r="F264" s="1"/>
  <c r="G264" s="1"/>
  <c r="H264" s="1"/>
  <c r="I264" s="1"/>
  <c r="J264" s="1"/>
  <c r="K264" s="1"/>
  <c r="L264" s="1"/>
  <c r="M264" s="1"/>
  <c r="D263"/>
  <c r="E263" s="1"/>
  <c r="F263" s="1"/>
  <c r="G263" s="1"/>
  <c r="H263" s="1"/>
  <c r="I263" s="1"/>
  <c r="J263" s="1"/>
  <c r="K263" s="1"/>
  <c r="L263" s="1"/>
  <c r="M263" s="1"/>
  <c r="D262"/>
  <c r="E262" s="1"/>
  <c r="F262" s="1"/>
  <c r="G262" s="1"/>
  <c r="H262" s="1"/>
  <c r="I262" s="1"/>
  <c r="J262" s="1"/>
  <c r="K262" s="1"/>
  <c r="L262" s="1"/>
  <c r="M262" s="1"/>
  <c r="D260"/>
  <c r="E260" s="1"/>
  <c r="F260" s="1"/>
  <c r="G260" s="1"/>
  <c r="H260" s="1"/>
  <c r="I260" s="1"/>
  <c r="J260" s="1"/>
  <c r="K260" s="1"/>
  <c r="L260" s="1"/>
  <c r="M260" s="1"/>
  <c r="D258"/>
  <c r="E258" s="1"/>
  <c r="F258" s="1"/>
  <c r="G258" s="1"/>
  <c r="H258" s="1"/>
  <c r="I258" s="1"/>
  <c r="J258" s="1"/>
  <c r="K258" s="1"/>
  <c r="L258" s="1"/>
  <c r="M258" s="1"/>
  <c r="D257"/>
  <c r="E257" s="1"/>
  <c r="F257" s="1"/>
  <c r="G257" s="1"/>
  <c r="H257" s="1"/>
  <c r="I257" s="1"/>
  <c r="J257" s="1"/>
  <c r="K257" s="1"/>
  <c r="L257" s="1"/>
  <c r="M257" s="1"/>
  <c r="D254"/>
  <c r="E254" s="1"/>
  <c r="F254" s="1"/>
  <c r="G254" s="1"/>
  <c r="H254" s="1"/>
  <c r="I254" s="1"/>
  <c r="J254" s="1"/>
  <c r="K254" s="1"/>
  <c r="L254" s="1"/>
  <c r="M254" s="1"/>
  <c r="D253"/>
  <c r="E253" s="1"/>
  <c r="F253" s="1"/>
  <c r="G253" s="1"/>
  <c r="H253" s="1"/>
  <c r="I253" s="1"/>
  <c r="J253" s="1"/>
  <c r="K253" s="1"/>
  <c r="L253" s="1"/>
  <c r="M253" s="1"/>
  <c r="D248"/>
  <c r="E248" s="1"/>
  <c r="F248" s="1"/>
  <c r="G248" s="1"/>
  <c r="H248" s="1"/>
  <c r="I248" s="1"/>
  <c r="J248" s="1"/>
  <c r="K248" s="1"/>
  <c r="L248" s="1"/>
  <c r="M248" s="1"/>
  <c r="D247"/>
  <c r="E247" s="1"/>
  <c r="F247" s="1"/>
  <c r="G247" s="1"/>
  <c r="H247" s="1"/>
  <c r="I247" s="1"/>
  <c r="J247" s="1"/>
  <c r="K247" s="1"/>
  <c r="L247" s="1"/>
  <c r="M247" s="1"/>
  <c r="D244"/>
  <c r="E244" s="1"/>
  <c r="F244" s="1"/>
  <c r="G244" s="1"/>
  <c r="H244" s="1"/>
  <c r="I244" s="1"/>
  <c r="J244" s="1"/>
  <c r="K244" s="1"/>
  <c r="L244" s="1"/>
  <c r="M244" s="1"/>
  <c r="D243"/>
  <c r="E243" s="1"/>
  <c r="F243" s="1"/>
  <c r="G243" s="1"/>
  <c r="H243" s="1"/>
  <c r="I243" s="1"/>
  <c r="J243" s="1"/>
  <c r="K243" s="1"/>
  <c r="L243" s="1"/>
  <c r="M243" s="1"/>
  <c r="D242"/>
  <c r="E242" s="1"/>
  <c r="F242" s="1"/>
  <c r="G242" s="1"/>
  <c r="H242" s="1"/>
  <c r="I242" s="1"/>
  <c r="J242" s="1"/>
  <c r="K242" s="1"/>
  <c r="L242" s="1"/>
  <c r="M242" s="1"/>
  <c r="D241"/>
  <c r="E241" s="1"/>
  <c r="F241" s="1"/>
  <c r="G241" s="1"/>
  <c r="H241" s="1"/>
  <c r="I241" s="1"/>
  <c r="J241" s="1"/>
  <c r="K241" s="1"/>
  <c r="L241" s="1"/>
  <c r="M241" s="1"/>
  <c r="D240"/>
  <c r="E240" s="1"/>
  <c r="F240" s="1"/>
  <c r="G240" s="1"/>
  <c r="H240" s="1"/>
  <c r="I240" s="1"/>
  <c r="J240" s="1"/>
  <c r="K240" s="1"/>
  <c r="L240" s="1"/>
  <c r="M240" s="1"/>
  <c r="D239"/>
  <c r="E239" s="1"/>
  <c r="F239" s="1"/>
  <c r="G239" s="1"/>
  <c r="H239" s="1"/>
  <c r="I239" s="1"/>
  <c r="J239" s="1"/>
  <c r="K239" s="1"/>
  <c r="L239" s="1"/>
  <c r="M239" s="1"/>
  <c r="D238"/>
  <c r="E238" s="1"/>
  <c r="F238" s="1"/>
  <c r="G238" s="1"/>
  <c r="H238" s="1"/>
  <c r="I238" s="1"/>
  <c r="J238" s="1"/>
  <c r="K238" s="1"/>
  <c r="L238" s="1"/>
  <c r="M238" s="1"/>
  <c r="D237"/>
  <c r="E237" s="1"/>
  <c r="F237" s="1"/>
  <c r="G237" s="1"/>
  <c r="H237" s="1"/>
  <c r="I237" s="1"/>
  <c r="J237" s="1"/>
  <c r="K237" s="1"/>
  <c r="L237" s="1"/>
  <c r="M237" s="1"/>
  <c r="D236"/>
  <c r="E236" s="1"/>
  <c r="F236" s="1"/>
  <c r="G236" s="1"/>
  <c r="H236" s="1"/>
  <c r="I236" s="1"/>
  <c r="J236" s="1"/>
  <c r="K236" s="1"/>
  <c r="L236" s="1"/>
  <c r="M236" s="1"/>
  <c r="D233"/>
  <c r="E233" s="1"/>
  <c r="F233" s="1"/>
  <c r="G233" s="1"/>
  <c r="H233" s="1"/>
  <c r="I233" s="1"/>
  <c r="J233" s="1"/>
  <c r="K233" s="1"/>
  <c r="L233" s="1"/>
  <c r="M233" s="1"/>
  <c r="D232"/>
  <c r="E232" s="1"/>
  <c r="F232" s="1"/>
  <c r="G232" s="1"/>
  <c r="H232" s="1"/>
  <c r="I232" s="1"/>
  <c r="J232" s="1"/>
  <c r="K232" s="1"/>
  <c r="L232" s="1"/>
  <c r="M232" s="1"/>
  <c r="D225"/>
  <c r="E225" s="1"/>
  <c r="F225" s="1"/>
  <c r="G225" s="1"/>
  <c r="H225" s="1"/>
  <c r="I225" s="1"/>
  <c r="J225" s="1"/>
  <c r="K225" s="1"/>
  <c r="L225" s="1"/>
  <c r="M225" s="1"/>
  <c r="D224"/>
  <c r="E224" s="1"/>
  <c r="F224" s="1"/>
  <c r="G224" s="1"/>
  <c r="H224" s="1"/>
  <c r="I224" s="1"/>
  <c r="J224" s="1"/>
  <c r="K224" s="1"/>
  <c r="L224" s="1"/>
  <c r="M224" s="1"/>
  <c r="D223"/>
  <c r="E223" s="1"/>
  <c r="F223" s="1"/>
  <c r="G223" s="1"/>
  <c r="H223" s="1"/>
  <c r="I223" s="1"/>
  <c r="J223" s="1"/>
  <c r="K223" s="1"/>
  <c r="L223" s="1"/>
  <c r="M223" s="1"/>
  <c r="D216"/>
  <c r="E216" s="1"/>
  <c r="F216" s="1"/>
  <c r="G216" s="1"/>
  <c r="H216" s="1"/>
  <c r="I216" s="1"/>
  <c r="J216" s="1"/>
  <c r="K216" s="1"/>
  <c r="L216" s="1"/>
  <c r="M216" s="1"/>
  <c r="D215"/>
  <c r="E215" s="1"/>
  <c r="F215" s="1"/>
  <c r="G215" s="1"/>
  <c r="H215" s="1"/>
  <c r="I215" s="1"/>
  <c r="J215" s="1"/>
  <c r="K215" s="1"/>
  <c r="L215" s="1"/>
  <c r="M215" s="1"/>
  <c r="D213"/>
  <c r="E213" s="1"/>
  <c r="F213" s="1"/>
  <c r="G213" s="1"/>
  <c r="H213" s="1"/>
  <c r="I213" s="1"/>
  <c r="J213" s="1"/>
  <c r="K213" s="1"/>
  <c r="L213" s="1"/>
  <c r="M213" s="1"/>
  <c r="D212"/>
  <c r="E212" s="1"/>
  <c r="F212" s="1"/>
  <c r="G212" s="1"/>
  <c r="H212" s="1"/>
  <c r="I212" s="1"/>
  <c r="J212" s="1"/>
  <c r="K212" s="1"/>
  <c r="L212" s="1"/>
  <c r="M212" s="1"/>
  <c r="D210"/>
  <c r="E210" s="1"/>
  <c r="F210" s="1"/>
  <c r="G210" s="1"/>
  <c r="H210" s="1"/>
  <c r="I210" s="1"/>
  <c r="J210" s="1"/>
  <c r="K210" s="1"/>
  <c r="L210" s="1"/>
  <c r="M210" s="1"/>
  <c r="D209"/>
  <c r="E209" s="1"/>
  <c r="F209" s="1"/>
  <c r="G209" s="1"/>
  <c r="H209" s="1"/>
  <c r="I209" s="1"/>
  <c r="J209" s="1"/>
  <c r="K209" s="1"/>
  <c r="L209" s="1"/>
  <c r="M209" s="1"/>
  <c r="D208"/>
  <c r="E208" s="1"/>
  <c r="F208" s="1"/>
  <c r="G208" s="1"/>
  <c r="H208" s="1"/>
  <c r="I208" s="1"/>
  <c r="J208" s="1"/>
  <c r="K208" s="1"/>
  <c r="L208" s="1"/>
  <c r="M208" s="1"/>
  <c r="D206"/>
  <c r="E206" s="1"/>
  <c r="F206" s="1"/>
  <c r="G206" s="1"/>
  <c r="H206" s="1"/>
  <c r="I206" s="1"/>
  <c r="J206" s="1"/>
  <c r="K206" s="1"/>
  <c r="L206" s="1"/>
  <c r="M206" s="1"/>
  <c r="D205"/>
  <c r="E205" s="1"/>
  <c r="F205" s="1"/>
  <c r="G205" s="1"/>
  <c r="H205" s="1"/>
  <c r="I205" s="1"/>
  <c r="J205" s="1"/>
  <c r="K205" s="1"/>
  <c r="L205" s="1"/>
  <c r="M205" s="1"/>
  <c r="D203"/>
  <c r="E203" s="1"/>
  <c r="F203" s="1"/>
  <c r="G203" s="1"/>
  <c r="H203" s="1"/>
  <c r="I203" s="1"/>
  <c r="J203" s="1"/>
  <c r="K203" s="1"/>
  <c r="L203" s="1"/>
  <c r="M203" s="1"/>
  <c r="D202"/>
  <c r="E202" s="1"/>
  <c r="F202" s="1"/>
  <c r="G202" s="1"/>
  <c r="H202" s="1"/>
  <c r="I202" s="1"/>
  <c r="J202" s="1"/>
  <c r="K202" s="1"/>
  <c r="L202" s="1"/>
  <c r="M202" s="1"/>
  <c r="D201"/>
  <c r="E201" s="1"/>
  <c r="F201" s="1"/>
  <c r="G201" s="1"/>
  <c r="H201" s="1"/>
  <c r="I201" s="1"/>
  <c r="J201" s="1"/>
  <c r="K201" s="1"/>
  <c r="L201" s="1"/>
  <c r="M201" s="1"/>
  <c r="D200"/>
  <c r="E200" s="1"/>
  <c r="F200" s="1"/>
  <c r="G200" s="1"/>
  <c r="H200" s="1"/>
  <c r="I200" s="1"/>
  <c r="J200" s="1"/>
  <c r="K200" s="1"/>
  <c r="L200" s="1"/>
  <c r="M200" s="1"/>
  <c r="D199"/>
  <c r="E199" s="1"/>
  <c r="F199" s="1"/>
  <c r="G199" s="1"/>
  <c r="H199" s="1"/>
  <c r="I199" s="1"/>
  <c r="J199" s="1"/>
  <c r="K199" s="1"/>
  <c r="L199" s="1"/>
  <c r="M199" s="1"/>
  <c r="D198"/>
  <c r="E198" s="1"/>
  <c r="F198" s="1"/>
  <c r="G198" s="1"/>
  <c r="H198" s="1"/>
  <c r="I198" s="1"/>
  <c r="J198" s="1"/>
  <c r="K198" s="1"/>
  <c r="L198" s="1"/>
  <c r="M198" s="1"/>
  <c r="D197"/>
  <c r="E197" s="1"/>
  <c r="F197" s="1"/>
  <c r="G197" s="1"/>
  <c r="H197" s="1"/>
  <c r="I197" s="1"/>
  <c r="J197" s="1"/>
  <c r="K197" s="1"/>
  <c r="L197" s="1"/>
  <c r="M197" s="1"/>
  <c r="D196"/>
  <c r="E196" s="1"/>
  <c r="F196" s="1"/>
  <c r="G196" s="1"/>
  <c r="H196" s="1"/>
  <c r="I196" s="1"/>
  <c r="J196" s="1"/>
  <c r="K196" s="1"/>
  <c r="L196" s="1"/>
  <c r="M196" s="1"/>
  <c r="D193"/>
  <c r="E193" s="1"/>
  <c r="F193" s="1"/>
  <c r="G193" s="1"/>
  <c r="H193" s="1"/>
  <c r="I193" s="1"/>
  <c r="J193" s="1"/>
  <c r="K193" s="1"/>
  <c r="L193" s="1"/>
  <c r="M193" s="1"/>
  <c r="D192"/>
  <c r="E192" s="1"/>
  <c r="F192" s="1"/>
  <c r="G192" s="1"/>
  <c r="H192" s="1"/>
  <c r="I192" s="1"/>
  <c r="J192" s="1"/>
  <c r="K192" s="1"/>
  <c r="L192" s="1"/>
  <c r="M192" s="1"/>
  <c r="D181"/>
  <c r="E181" s="1"/>
  <c r="F181" s="1"/>
  <c r="G181" s="1"/>
  <c r="H181" s="1"/>
  <c r="I181" s="1"/>
  <c r="J181" s="1"/>
  <c r="K181" s="1"/>
  <c r="L181" s="1"/>
  <c r="M181" s="1"/>
  <c r="D180"/>
  <c r="E180" s="1"/>
  <c r="F180" s="1"/>
  <c r="G180" s="1"/>
  <c r="H180" s="1"/>
  <c r="I180" s="1"/>
  <c r="J180" s="1"/>
  <c r="K180" s="1"/>
  <c r="L180" s="1"/>
  <c r="M180" s="1"/>
  <c r="D179"/>
  <c r="E179" s="1"/>
  <c r="F179" s="1"/>
  <c r="G179" s="1"/>
  <c r="H179" s="1"/>
  <c r="I179" s="1"/>
  <c r="J179" s="1"/>
  <c r="K179" s="1"/>
  <c r="L179" s="1"/>
  <c r="M179" s="1"/>
  <c r="D178"/>
  <c r="E178" s="1"/>
  <c r="F178" s="1"/>
  <c r="G178" s="1"/>
  <c r="H178" s="1"/>
  <c r="I178" s="1"/>
  <c r="J178" s="1"/>
  <c r="K178" s="1"/>
  <c r="L178" s="1"/>
  <c r="M178" s="1"/>
  <c r="D176"/>
  <c r="E176" s="1"/>
  <c r="F176" s="1"/>
  <c r="G176" s="1"/>
  <c r="H176" s="1"/>
  <c r="I176" s="1"/>
  <c r="J176" s="1"/>
  <c r="K176" s="1"/>
  <c r="L176" s="1"/>
  <c r="M176" s="1"/>
  <c r="D175"/>
  <c r="E175" s="1"/>
  <c r="F175" s="1"/>
  <c r="G175" s="1"/>
  <c r="H175" s="1"/>
  <c r="I175" s="1"/>
  <c r="J175" s="1"/>
  <c r="K175" s="1"/>
  <c r="L175" s="1"/>
  <c r="M175" s="1"/>
  <c r="D174"/>
  <c r="E174" s="1"/>
  <c r="F174" s="1"/>
  <c r="G174" s="1"/>
  <c r="H174" s="1"/>
  <c r="I174" s="1"/>
  <c r="J174" s="1"/>
  <c r="K174" s="1"/>
  <c r="L174" s="1"/>
  <c r="M174" s="1"/>
  <c r="D172"/>
  <c r="E172" s="1"/>
  <c r="F172" s="1"/>
  <c r="G172" s="1"/>
  <c r="H172" s="1"/>
  <c r="I172" s="1"/>
  <c r="J172" s="1"/>
  <c r="K172" s="1"/>
  <c r="L172" s="1"/>
  <c r="M172" s="1"/>
  <c r="D171"/>
  <c r="E171" s="1"/>
  <c r="F171" s="1"/>
  <c r="G171" s="1"/>
  <c r="H171" s="1"/>
  <c r="I171" s="1"/>
  <c r="J171" s="1"/>
  <c r="K171" s="1"/>
  <c r="L171" s="1"/>
  <c r="M171" s="1"/>
  <c r="D170"/>
  <c r="E170" s="1"/>
  <c r="F170" s="1"/>
  <c r="G170" s="1"/>
  <c r="H170" s="1"/>
  <c r="I170" s="1"/>
  <c r="J170" s="1"/>
  <c r="K170" s="1"/>
  <c r="L170" s="1"/>
  <c r="M170" s="1"/>
  <c r="D169"/>
  <c r="E169" s="1"/>
  <c r="F169" s="1"/>
  <c r="G169" s="1"/>
  <c r="H169" s="1"/>
  <c r="I169" s="1"/>
  <c r="J169" s="1"/>
  <c r="K169" s="1"/>
  <c r="L169" s="1"/>
  <c r="M169" s="1"/>
  <c r="D168"/>
  <c r="E168" s="1"/>
  <c r="F168" s="1"/>
  <c r="G168" s="1"/>
  <c r="H168" s="1"/>
  <c r="I168" s="1"/>
  <c r="J168" s="1"/>
  <c r="K168" s="1"/>
  <c r="L168" s="1"/>
  <c r="M168" s="1"/>
  <c r="D167"/>
  <c r="E167" s="1"/>
  <c r="F167" s="1"/>
  <c r="G167" s="1"/>
  <c r="H167" s="1"/>
  <c r="I167" s="1"/>
  <c r="J167" s="1"/>
  <c r="K167" s="1"/>
  <c r="L167" s="1"/>
  <c r="M167" s="1"/>
  <c r="D166"/>
  <c r="E166" s="1"/>
  <c r="F166" s="1"/>
  <c r="G166" s="1"/>
  <c r="H166" s="1"/>
  <c r="I166" s="1"/>
  <c r="J166" s="1"/>
  <c r="K166" s="1"/>
  <c r="L166" s="1"/>
  <c r="M166" s="1"/>
  <c r="D165"/>
  <c r="E165" s="1"/>
  <c r="F165" s="1"/>
  <c r="G165" s="1"/>
  <c r="H165" s="1"/>
  <c r="I165" s="1"/>
  <c r="J165" s="1"/>
  <c r="K165" s="1"/>
  <c r="L165" s="1"/>
  <c r="M165" s="1"/>
  <c r="D164"/>
  <c r="E164" s="1"/>
  <c r="F164" s="1"/>
  <c r="G164" s="1"/>
  <c r="H164" s="1"/>
  <c r="I164" s="1"/>
  <c r="J164" s="1"/>
  <c r="K164" s="1"/>
  <c r="L164" s="1"/>
  <c r="M164" s="1"/>
  <c r="D163"/>
  <c r="E163" s="1"/>
  <c r="F163" s="1"/>
  <c r="G163" s="1"/>
  <c r="H163" s="1"/>
  <c r="I163" s="1"/>
  <c r="J163" s="1"/>
  <c r="K163" s="1"/>
  <c r="L163" s="1"/>
  <c r="M163" s="1"/>
  <c r="D162"/>
  <c r="E162" s="1"/>
  <c r="F162" s="1"/>
  <c r="G162" s="1"/>
  <c r="H162" s="1"/>
  <c r="I162" s="1"/>
  <c r="J162" s="1"/>
  <c r="K162" s="1"/>
  <c r="L162" s="1"/>
  <c r="M162" s="1"/>
  <c r="D161"/>
  <c r="E161" s="1"/>
  <c r="F161" s="1"/>
  <c r="G161" s="1"/>
  <c r="H161" s="1"/>
  <c r="I161" s="1"/>
  <c r="J161" s="1"/>
  <c r="K161" s="1"/>
  <c r="L161" s="1"/>
  <c r="M161" s="1"/>
  <c r="D160"/>
  <c r="E160" s="1"/>
  <c r="F160" s="1"/>
  <c r="G160" s="1"/>
  <c r="H160" s="1"/>
  <c r="I160" s="1"/>
  <c r="J160" s="1"/>
  <c r="K160" s="1"/>
  <c r="L160" s="1"/>
  <c r="M160" s="1"/>
  <c r="D159"/>
  <c r="E159" s="1"/>
  <c r="F159" s="1"/>
  <c r="G159" s="1"/>
  <c r="H159" s="1"/>
  <c r="I159" s="1"/>
  <c r="J159" s="1"/>
  <c r="K159" s="1"/>
  <c r="L159" s="1"/>
  <c r="M159" s="1"/>
  <c r="D158"/>
  <c r="E158" s="1"/>
  <c r="F158" s="1"/>
  <c r="G158" s="1"/>
  <c r="H158" s="1"/>
  <c r="I158" s="1"/>
  <c r="J158" s="1"/>
  <c r="K158" s="1"/>
  <c r="L158" s="1"/>
  <c r="M158" s="1"/>
  <c r="D157"/>
  <c r="E157" s="1"/>
  <c r="F157" s="1"/>
  <c r="G157" s="1"/>
  <c r="H157" s="1"/>
  <c r="I157" s="1"/>
  <c r="J157" s="1"/>
  <c r="K157" s="1"/>
  <c r="L157" s="1"/>
  <c r="M157" s="1"/>
  <c r="D156"/>
  <c r="E156" s="1"/>
  <c r="F156" s="1"/>
  <c r="G156" s="1"/>
  <c r="H156" s="1"/>
  <c r="I156" s="1"/>
  <c r="J156" s="1"/>
  <c r="K156" s="1"/>
  <c r="L156" s="1"/>
  <c r="M156" s="1"/>
  <c r="D155"/>
  <c r="E155" s="1"/>
  <c r="F155" s="1"/>
  <c r="G155" s="1"/>
  <c r="H155" s="1"/>
  <c r="I155" s="1"/>
  <c r="J155" s="1"/>
  <c r="K155" s="1"/>
  <c r="L155" s="1"/>
  <c r="M155" s="1"/>
  <c r="D154"/>
  <c r="E154" s="1"/>
  <c r="F154" s="1"/>
  <c r="G154" s="1"/>
  <c r="H154" s="1"/>
  <c r="I154" s="1"/>
  <c r="J154" s="1"/>
  <c r="K154" s="1"/>
  <c r="L154" s="1"/>
  <c r="M154" s="1"/>
  <c r="D153"/>
  <c r="E153" s="1"/>
  <c r="F153" s="1"/>
  <c r="G153" s="1"/>
  <c r="H153" s="1"/>
  <c r="I153" s="1"/>
  <c r="J153" s="1"/>
  <c r="K153" s="1"/>
  <c r="L153" s="1"/>
  <c r="M153" s="1"/>
  <c r="D151"/>
  <c r="E151" s="1"/>
  <c r="F151" s="1"/>
  <c r="G151" s="1"/>
  <c r="H151" s="1"/>
  <c r="I151" s="1"/>
  <c r="J151" s="1"/>
  <c r="K151" s="1"/>
  <c r="L151" s="1"/>
  <c r="M151" s="1"/>
  <c r="D150"/>
  <c r="E150" s="1"/>
  <c r="F150" s="1"/>
  <c r="G150" s="1"/>
  <c r="H150" s="1"/>
  <c r="I150" s="1"/>
  <c r="J150" s="1"/>
  <c r="K150" s="1"/>
  <c r="L150" s="1"/>
  <c r="M150" s="1"/>
  <c r="D148"/>
  <c r="E148" s="1"/>
  <c r="F148" s="1"/>
  <c r="G148" s="1"/>
  <c r="H148" s="1"/>
  <c r="I148" s="1"/>
  <c r="J148" s="1"/>
  <c r="K148" s="1"/>
  <c r="L148" s="1"/>
  <c r="M148" s="1"/>
  <c r="D147"/>
  <c r="E147" s="1"/>
  <c r="F147" s="1"/>
  <c r="G147" s="1"/>
  <c r="H147" s="1"/>
  <c r="I147" s="1"/>
  <c r="J147" s="1"/>
  <c r="K147" s="1"/>
  <c r="L147" s="1"/>
  <c r="M147" s="1"/>
  <c r="D146"/>
  <c r="E146" s="1"/>
  <c r="F146" s="1"/>
  <c r="G146" s="1"/>
  <c r="H146" s="1"/>
  <c r="I146" s="1"/>
  <c r="J146" s="1"/>
  <c r="K146" s="1"/>
  <c r="L146" s="1"/>
  <c r="M146" s="1"/>
  <c r="D143"/>
  <c r="E143" s="1"/>
  <c r="F143" s="1"/>
  <c r="G143" s="1"/>
  <c r="H143" s="1"/>
  <c r="I143" s="1"/>
  <c r="J143" s="1"/>
  <c r="K143" s="1"/>
  <c r="L143" s="1"/>
  <c r="M143" s="1"/>
  <c r="D142"/>
  <c r="E142" s="1"/>
  <c r="F142" s="1"/>
  <c r="G142" s="1"/>
  <c r="H142" s="1"/>
  <c r="I142" s="1"/>
  <c r="J142" s="1"/>
  <c r="K142" s="1"/>
  <c r="L142" s="1"/>
  <c r="M142" s="1"/>
  <c r="D141"/>
  <c r="E141" s="1"/>
  <c r="F141" s="1"/>
  <c r="G141" s="1"/>
  <c r="H141" s="1"/>
  <c r="I141" s="1"/>
  <c r="J141" s="1"/>
  <c r="K141" s="1"/>
  <c r="L141" s="1"/>
  <c r="M141" s="1"/>
  <c r="D140"/>
  <c r="E140" s="1"/>
  <c r="F140" s="1"/>
  <c r="G140" s="1"/>
  <c r="H140" s="1"/>
  <c r="I140" s="1"/>
  <c r="J140" s="1"/>
  <c r="K140" s="1"/>
  <c r="L140" s="1"/>
  <c r="M140" s="1"/>
  <c r="D139"/>
  <c r="E139" s="1"/>
  <c r="F139" s="1"/>
  <c r="G139" s="1"/>
  <c r="H139" s="1"/>
  <c r="I139" s="1"/>
  <c r="J139" s="1"/>
  <c r="K139" s="1"/>
  <c r="L139" s="1"/>
  <c r="M139" s="1"/>
  <c r="D138"/>
  <c r="E138" s="1"/>
  <c r="F138" s="1"/>
  <c r="G138" s="1"/>
  <c r="H138" s="1"/>
  <c r="I138" s="1"/>
  <c r="J138" s="1"/>
  <c r="K138" s="1"/>
  <c r="L138" s="1"/>
  <c r="M138" s="1"/>
  <c r="D137"/>
  <c r="E137" s="1"/>
  <c r="F137" s="1"/>
  <c r="G137" s="1"/>
  <c r="H137" s="1"/>
  <c r="I137" s="1"/>
  <c r="J137" s="1"/>
  <c r="K137" s="1"/>
  <c r="L137" s="1"/>
  <c r="M137" s="1"/>
  <c r="D136"/>
  <c r="E136" s="1"/>
  <c r="F136" s="1"/>
  <c r="G136" s="1"/>
  <c r="H136" s="1"/>
  <c r="I136" s="1"/>
  <c r="J136" s="1"/>
  <c r="K136" s="1"/>
  <c r="L136" s="1"/>
  <c r="M136" s="1"/>
  <c r="D135"/>
  <c r="E135" s="1"/>
  <c r="F135" s="1"/>
  <c r="G135" s="1"/>
  <c r="H135" s="1"/>
  <c r="I135" s="1"/>
  <c r="J135" s="1"/>
  <c r="K135" s="1"/>
  <c r="L135" s="1"/>
  <c r="M135" s="1"/>
  <c r="D134"/>
  <c r="E134" s="1"/>
  <c r="F134" s="1"/>
  <c r="G134" s="1"/>
  <c r="H134" s="1"/>
  <c r="I134" s="1"/>
  <c r="J134" s="1"/>
  <c r="K134" s="1"/>
  <c r="L134" s="1"/>
  <c r="M134" s="1"/>
  <c r="D132"/>
  <c r="E132" s="1"/>
  <c r="F132" s="1"/>
  <c r="G132" s="1"/>
  <c r="H132" s="1"/>
  <c r="I132" s="1"/>
  <c r="J132" s="1"/>
  <c r="K132" s="1"/>
  <c r="L132" s="1"/>
  <c r="M132" s="1"/>
  <c r="D131"/>
  <c r="E131" s="1"/>
  <c r="F131" s="1"/>
  <c r="G131" s="1"/>
  <c r="H131" s="1"/>
  <c r="I131" s="1"/>
  <c r="J131" s="1"/>
  <c r="K131" s="1"/>
  <c r="L131" s="1"/>
  <c r="M131" s="1"/>
  <c r="D130"/>
  <c r="E130" s="1"/>
  <c r="F130" s="1"/>
  <c r="G130" s="1"/>
  <c r="H130" s="1"/>
  <c r="I130" s="1"/>
  <c r="J130" s="1"/>
  <c r="K130" s="1"/>
  <c r="L130" s="1"/>
  <c r="M130" s="1"/>
  <c r="D129"/>
  <c r="E129" s="1"/>
  <c r="F129" s="1"/>
  <c r="G129" s="1"/>
  <c r="H129" s="1"/>
  <c r="I129" s="1"/>
  <c r="J129" s="1"/>
  <c r="K129" s="1"/>
  <c r="L129" s="1"/>
  <c r="M129" s="1"/>
  <c r="D128"/>
  <c r="E128" s="1"/>
  <c r="F128" s="1"/>
  <c r="G128" s="1"/>
  <c r="H128" s="1"/>
  <c r="I128" s="1"/>
  <c r="J128" s="1"/>
  <c r="K128" s="1"/>
  <c r="L128" s="1"/>
  <c r="M128" s="1"/>
  <c r="D127"/>
  <c r="E127" s="1"/>
  <c r="F127" s="1"/>
  <c r="G127" s="1"/>
  <c r="H127" s="1"/>
  <c r="I127" s="1"/>
  <c r="J127" s="1"/>
  <c r="K127" s="1"/>
  <c r="L127" s="1"/>
  <c r="M127" s="1"/>
  <c r="D124"/>
  <c r="E124" s="1"/>
  <c r="F124" s="1"/>
  <c r="G124" s="1"/>
  <c r="H124" s="1"/>
  <c r="I124" s="1"/>
  <c r="J124" s="1"/>
  <c r="K124" s="1"/>
  <c r="L124" s="1"/>
  <c r="M124" s="1"/>
  <c r="D123"/>
  <c r="E123" s="1"/>
  <c r="F123" s="1"/>
  <c r="G123" s="1"/>
  <c r="H123" s="1"/>
  <c r="I123" s="1"/>
  <c r="J123" s="1"/>
  <c r="K123" s="1"/>
  <c r="L123" s="1"/>
  <c r="M123" s="1"/>
  <c r="D122"/>
  <c r="E122" s="1"/>
  <c r="F122" s="1"/>
  <c r="G122" s="1"/>
  <c r="H122" s="1"/>
  <c r="I122" s="1"/>
  <c r="J122" s="1"/>
  <c r="K122" s="1"/>
  <c r="L122" s="1"/>
  <c r="M122" s="1"/>
  <c r="D121"/>
  <c r="E121" s="1"/>
  <c r="F121" s="1"/>
  <c r="G121" s="1"/>
  <c r="H121" s="1"/>
  <c r="I121" s="1"/>
  <c r="J121" s="1"/>
  <c r="K121" s="1"/>
  <c r="L121" s="1"/>
  <c r="M121" s="1"/>
  <c r="D120"/>
  <c r="E120" s="1"/>
  <c r="F120" s="1"/>
  <c r="G120" s="1"/>
  <c r="H120" s="1"/>
  <c r="I120" s="1"/>
  <c r="J120" s="1"/>
  <c r="K120" s="1"/>
  <c r="L120" s="1"/>
  <c r="M120" s="1"/>
  <c r="D119"/>
  <c r="E119" s="1"/>
  <c r="F119" s="1"/>
  <c r="G119" s="1"/>
  <c r="H119" s="1"/>
  <c r="I119" s="1"/>
  <c r="J119" s="1"/>
  <c r="K119" s="1"/>
  <c r="L119" s="1"/>
  <c r="M119" s="1"/>
  <c r="D118"/>
  <c r="E118" s="1"/>
  <c r="F118" s="1"/>
  <c r="G118" s="1"/>
  <c r="H118" s="1"/>
  <c r="I118" s="1"/>
  <c r="J118" s="1"/>
  <c r="K118" s="1"/>
  <c r="L118" s="1"/>
  <c r="M118" s="1"/>
  <c r="D117"/>
  <c r="E117" s="1"/>
  <c r="F117" s="1"/>
  <c r="G117" s="1"/>
  <c r="H117" s="1"/>
  <c r="I117" s="1"/>
  <c r="J117" s="1"/>
  <c r="K117" s="1"/>
  <c r="L117" s="1"/>
  <c r="M117" s="1"/>
  <c r="D116"/>
  <c r="E116" s="1"/>
  <c r="F116" s="1"/>
  <c r="G116" s="1"/>
  <c r="H116" s="1"/>
  <c r="I116" s="1"/>
  <c r="J116" s="1"/>
  <c r="K116" s="1"/>
  <c r="L116" s="1"/>
  <c r="M116" s="1"/>
  <c r="D115"/>
  <c r="E115" s="1"/>
  <c r="F115" s="1"/>
  <c r="G115" s="1"/>
  <c r="H115" s="1"/>
  <c r="I115" s="1"/>
  <c r="J115" s="1"/>
  <c r="K115" s="1"/>
  <c r="L115" s="1"/>
  <c r="M115" s="1"/>
  <c r="D114"/>
  <c r="E114" s="1"/>
  <c r="F114" s="1"/>
  <c r="G114" s="1"/>
  <c r="H114" s="1"/>
  <c r="I114" s="1"/>
  <c r="J114" s="1"/>
  <c r="K114" s="1"/>
  <c r="L114" s="1"/>
  <c r="M114" s="1"/>
  <c r="D113"/>
  <c r="E113" s="1"/>
  <c r="F113" s="1"/>
  <c r="G113" s="1"/>
  <c r="H113" s="1"/>
  <c r="I113" s="1"/>
  <c r="J113" s="1"/>
  <c r="K113" s="1"/>
  <c r="L113" s="1"/>
  <c r="M113" s="1"/>
  <c r="D112"/>
  <c r="E112" s="1"/>
  <c r="F112" s="1"/>
  <c r="G112" s="1"/>
  <c r="H112" s="1"/>
  <c r="I112" s="1"/>
  <c r="J112" s="1"/>
  <c r="K112" s="1"/>
  <c r="L112" s="1"/>
  <c r="M112" s="1"/>
  <c r="D111"/>
  <c r="E111" s="1"/>
  <c r="F111" s="1"/>
  <c r="G111" s="1"/>
  <c r="H111" s="1"/>
  <c r="I111" s="1"/>
  <c r="J111" s="1"/>
  <c r="K111" s="1"/>
  <c r="L111" s="1"/>
  <c r="M111" s="1"/>
  <c r="D110"/>
  <c r="E110" s="1"/>
  <c r="F110" s="1"/>
  <c r="G110" s="1"/>
  <c r="H110" s="1"/>
  <c r="I110" s="1"/>
  <c r="J110" s="1"/>
  <c r="K110" s="1"/>
  <c r="L110" s="1"/>
  <c r="M110" s="1"/>
  <c r="D109"/>
  <c r="E109" s="1"/>
  <c r="F109" s="1"/>
  <c r="G109" s="1"/>
  <c r="H109" s="1"/>
  <c r="I109" s="1"/>
  <c r="J109" s="1"/>
  <c r="K109" s="1"/>
  <c r="L109" s="1"/>
  <c r="M109" s="1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E64" s="1"/>
  <c r="F64" s="1"/>
  <c r="G64" s="1"/>
  <c r="H64" s="1"/>
  <c r="I64" s="1"/>
  <c r="J64" s="1"/>
  <c r="K64" s="1"/>
  <c r="L64" s="1"/>
  <c r="M64" s="1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E13" s="1"/>
  <c r="F13" s="1"/>
  <c r="G13" s="1"/>
  <c r="H13" s="1"/>
  <c r="I13" s="1"/>
  <c r="J13" s="1"/>
  <c r="K13" s="1"/>
  <c r="L13" s="1"/>
  <c r="M13" s="1"/>
  <c r="D197" i="1"/>
  <c r="E197" s="1"/>
  <c r="F197" s="1"/>
  <c r="G197" s="1"/>
  <c r="H197" s="1"/>
  <c r="I197" s="1"/>
  <c r="J197" s="1"/>
  <c r="K197" s="1"/>
  <c r="L197" s="1"/>
  <c r="D196"/>
  <c r="E196" s="1"/>
  <c r="F196" s="1"/>
  <c r="G196" s="1"/>
  <c r="H196" s="1"/>
  <c r="I196" s="1"/>
  <c r="J196" s="1"/>
  <c r="K196" s="1"/>
  <c r="L196" s="1"/>
  <c r="D195"/>
  <c r="E195" s="1"/>
  <c r="F195" s="1"/>
  <c r="G195" s="1"/>
  <c r="H195" s="1"/>
  <c r="I195" s="1"/>
  <c r="J195" s="1"/>
  <c r="K195" s="1"/>
  <c r="L195" s="1"/>
  <c r="D194"/>
  <c r="E194" s="1"/>
  <c r="F194" s="1"/>
  <c r="G194" s="1"/>
  <c r="H194" s="1"/>
  <c r="I194" s="1"/>
  <c r="J194" s="1"/>
  <c r="K194" s="1"/>
  <c r="L194" s="1"/>
  <c r="D193"/>
  <c r="E193" s="1"/>
  <c r="F193" s="1"/>
  <c r="G193" s="1"/>
  <c r="H193" s="1"/>
  <c r="I193" s="1"/>
  <c r="J193" s="1"/>
  <c r="K193" s="1"/>
  <c r="L193" s="1"/>
  <c r="D192"/>
  <c r="E192" s="1"/>
  <c r="F192" s="1"/>
  <c r="G192" s="1"/>
  <c r="H192" s="1"/>
  <c r="I192" s="1"/>
  <c r="J192" s="1"/>
  <c r="K192" s="1"/>
  <c r="L192" s="1"/>
  <c r="D191"/>
  <c r="E191" s="1"/>
  <c r="F191" s="1"/>
  <c r="G191" s="1"/>
  <c r="H191" s="1"/>
  <c r="I191" s="1"/>
  <c r="J191" s="1"/>
  <c r="K191" s="1"/>
  <c r="L191" s="1"/>
  <c r="E190"/>
  <c r="F190" s="1"/>
  <c r="G190" s="1"/>
  <c r="H190" s="1"/>
  <c r="I190" s="1"/>
  <c r="J190" s="1"/>
  <c r="K190" s="1"/>
  <c r="L190" s="1"/>
  <c r="D190"/>
  <c r="E189"/>
  <c r="F189" s="1"/>
  <c r="G189" s="1"/>
  <c r="H189" s="1"/>
  <c r="I189" s="1"/>
  <c r="J189" s="1"/>
  <c r="K189" s="1"/>
  <c r="L189" s="1"/>
  <c r="D189"/>
  <c r="E188"/>
  <c r="F188" s="1"/>
  <c r="G188" s="1"/>
  <c r="H188" s="1"/>
  <c r="I188" s="1"/>
  <c r="J188" s="1"/>
  <c r="K188" s="1"/>
  <c r="L188" s="1"/>
  <c r="D188"/>
  <c r="E187"/>
  <c r="F187" s="1"/>
  <c r="G187" s="1"/>
  <c r="H187" s="1"/>
  <c r="I187" s="1"/>
  <c r="J187" s="1"/>
  <c r="K187" s="1"/>
  <c r="L187" s="1"/>
  <c r="D187"/>
  <c r="D186"/>
  <c r="E186" s="1"/>
  <c r="F186" s="1"/>
  <c r="G186" s="1"/>
  <c r="H186" s="1"/>
  <c r="I186" s="1"/>
  <c r="J186" s="1"/>
  <c r="K186" s="1"/>
  <c r="L186" s="1"/>
  <c r="D185"/>
  <c r="E185" s="1"/>
  <c r="F185" s="1"/>
  <c r="G185" s="1"/>
  <c r="H185" s="1"/>
  <c r="I185" s="1"/>
  <c r="J185" s="1"/>
  <c r="K185" s="1"/>
  <c r="L185" s="1"/>
  <c r="D184"/>
  <c r="E184" s="1"/>
  <c r="F184" s="1"/>
  <c r="G184" s="1"/>
  <c r="H184" s="1"/>
  <c r="I184" s="1"/>
  <c r="J184" s="1"/>
  <c r="K184" s="1"/>
  <c r="L184" s="1"/>
  <c r="D183"/>
  <c r="E183" s="1"/>
  <c r="F183" s="1"/>
  <c r="G183" s="1"/>
  <c r="H183" s="1"/>
  <c r="I183" s="1"/>
  <c r="J183" s="1"/>
  <c r="K183" s="1"/>
  <c r="L183" s="1"/>
  <c r="D182"/>
  <c r="E182" s="1"/>
  <c r="F182" s="1"/>
  <c r="G182" s="1"/>
  <c r="H182" s="1"/>
  <c r="I182" s="1"/>
  <c r="J182" s="1"/>
  <c r="K182" s="1"/>
  <c r="L182" s="1"/>
  <c r="D181"/>
  <c r="E181" s="1"/>
  <c r="F181" s="1"/>
  <c r="G181" s="1"/>
  <c r="H181" s="1"/>
  <c r="I181" s="1"/>
  <c r="J181" s="1"/>
  <c r="K181" s="1"/>
  <c r="L181" s="1"/>
  <c r="D180"/>
  <c r="E180" s="1"/>
  <c r="F180" s="1"/>
  <c r="G180" s="1"/>
  <c r="H180" s="1"/>
  <c r="I180" s="1"/>
  <c r="J180" s="1"/>
  <c r="K180" s="1"/>
  <c r="L180" s="1"/>
  <c r="D179"/>
  <c r="E179" s="1"/>
  <c r="F179" s="1"/>
  <c r="G179" s="1"/>
  <c r="H179" s="1"/>
  <c r="I179" s="1"/>
  <c r="J179" s="1"/>
  <c r="K179" s="1"/>
  <c r="L179" s="1"/>
  <c r="D178"/>
  <c r="E178" s="1"/>
  <c r="F178" s="1"/>
  <c r="G178" s="1"/>
  <c r="H178" s="1"/>
  <c r="I178" s="1"/>
  <c r="J178" s="1"/>
  <c r="K178" s="1"/>
  <c r="L178" s="1"/>
  <c r="D177"/>
  <c r="E177" s="1"/>
  <c r="F177" s="1"/>
  <c r="G177" s="1"/>
  <c r="H177" s="1"/>
  <c r="I177" s="1"/>
  <c r="J177" s="1"/>
  <c r="K177" s="1"/>
  <c r="L177" s="1"/>
  <c r="D175"/>
  <c r="E175" s="1"/>
  <c r="F175" s="1"/>
  <c r="G175" s="1"/>
  <c r="H175" s="1"/>
  <c r="I175" s="1"/>
  <c r="J175" s="1"/>
  <c r="K175" s="1"/>
  <c r="L175" s="1"/>
  <c r="D174"/>
  <c r="E174" s="1"/>
  <c r="F174" s="1"/>
  <c r="G174" s="1"/>
  <c r="H174" s="1"/>
  <c r="I174" s="1"/>
  <c r="J174" s="1"/>
  <c r="K174" s="1"/>
  <c r="L174" s="1"/>
  <c r="D173"/>
  <c r="E173" s="1"/>
  <c r="F173" s="1"/>
  <c r="G173" s="1"/>
  <c r="H173" s="1"/>
  <c r="I173" s="1"/>
  <c r="J173" s="1"/>
  <c r="K173" s="1"/>
  <c r="L173" s="1"/>
  <c r="D172"/>
  <c r="E172" s="1"/>
  <c r="F172" s="1"/>
  <c r="G172" s="1"/>
  <c r="H172" s="1"/>
  <c r="I172" s="1"/>
  <c r="J172" s="1"/>
  <c r="K172" s="1"/>
  <c r="L172" s="1"/>
  <c r="D171"/>
  <c r="E171" s="1"/>
  <c r="F171" s="1"/>
  <c r="G171" s="1"/>
  <c r="H171" s="1"/>
  <c r="I171" s="1"/>
  <c r="J171" s="1"/>
  <c r="K171" s="1"/>
  <c r="L171" s="1"/>
  <c r="D170"/>
  <c r="E170" s="1"/>
  <c r="F170" s="1"/>
  <c r="G170" s="1"/>
  <c r="H170" s="1"/>
  <c r="I170" s="1"/>
  <c r="J170" s="1"/>
  <c r="K170" s="1"/>
  <c r="L170" s="1"/>
  <c r="D169"/>
  <c r="E169" s="1"/>
  <c r="F169" s="1"/>
  <c r="G169" s="1"/>
  <c r="H169" s="1"/>
  <c r="I169" s="1"/>
  <c r="J169" s="1"/>
  <c r="K169" s="1"/>
  <c r="L169" s="1"/>
  <c r="D168"/>
  <c r="E168" s="1"/>
  <c r="F168" s="1"/>
  <c r="G168" s="1"/>
  <c r="H168" s="1"/>
  <c r="I168" s="1"/>
  <c r="J168" s="1"/>
  <c r="K168" s="1"/>
  <c r="L168" s="1"/>
  <c r="D167"/>
  <c r="E167" s="1"/>
  <c r="F167" s="1"/>
  <c r="G167" s="1"/>
  <c r="H167" s="1"/>
  <c r="I167" s="1"/>
  <c r="J167" s="1"/>
  <c r="K167" s="1"/>
  <c r="L167" s="1"/>
  <c r="D166"/>
  <c r="E166" s="1"/>
  <c r="F166" s="1"/>
  <c r="G166" s="1"/>
  <c r="H166" s="1"/>
  <c r="I166" s="1"/>
  <c r="J166" s="1"/>
  <c r="K166" s="1"/>
  <c r="L166" s="1"/>
  <c r="D165"/>
  <c r="E165" s="1"/>
  <c r="F165" s="1"/>
  <c r="G165" s="1"/>
  <c r="H165" s="1"/>
  <c r="I165" s="1"/>
  <c r="J165" s="1"/>
  <c r="K165" s="1"/>
  <c r="L165" s="1"/>
  <c r="D164"/>
  <c r="E164" s="1"/>
  <c r="F164" s="1"/>
  <c r="G164" s="1"/>
  <c r="H164" s="1"/>
  <c r="I164" s="1"/>
  <c r="J164" s="1"/>
  <c r="K164" s="1"/>
  <c r="L164" s="1"/>
  <c r="D163"/>
  <c r="E163" s="1"/>
  <c r="F163" s="1"/>
  <c r="G163" s="1"/>
  <c r="H163" s="1"/>
  <c r="I163" s="1"/>
  <c r="J163" s="1"/>
  <c r="K163" s="1"/>
  <c r="L163" s="1"/>
  <c r="D162"/>
  <c r="E162" s="1"/>
  <c r="F162" s="1"/>
  <c r="G162" s="1"/>
  <c r="H162" s="1"/>
  <c r="I162" s="1"/>
  <c r="J162" s="1"/>
  <c r="K162" s="1"/>
  <c r="L162" s="1"/>
  <c r="D161"/>
  <c r="E161" s="1"/>
  <c r="F161" s="1"/>
  <c r="G161" s="1"/>
  <c r="H161" s="1"/>
  <c r="I161" s="1"/>
  <c r="J161" s="1"/>
  <c r="K161" s="1"/>
  <c r="L161" s="1"/>
  <c r="D160"/>
  <c r="E160" s="1"/>
  <c r="F160" s="1"/>
  <c r="G160" s="1"/>
  <c r="H160" s="1"/>
  <c r="I160" s="1"/>
  <c r="J160" s="1"/>
  <c r="K160" s="1"/>
  <c r="L160" s="1"/>
  <c r="D159"/>
  <c r="E159" s="1"/>
  <c r="F159" s="1"/>
  <c r="G159" s="1"/>
  <c r="H159" s="1"/>
  <c r="I159" s="1"/>
  <c r="J159" s="1"/>
  <c r="K159" s="1"/>
  <c r="L159" s="1"/>
  <c r="D158"/>
  <c r="E158" s="1"/>
  <c r="F158" s="1"/>
  <c r="G158" s="1"/>
  <c r="H158" s="1"/>
  <c r="I158" s="1"/>
  <c r="J158" s="1"/>
  <c r="K158" s="1"/>
  <c r="L158" s="1"/>
  <c r="D157"/>
  <c r="E157" s="1"/>
  <c r="F157" s="1"/>
  <c r="G157" s="1"/>
  <c r="H157" s="1"/>
  <c r="I157" s="1"/>
  <c r="J157" s="1"/>
  <c r="K157" s="1"/>
  <c r="L157" s="1"/>
  <c r="D156"/>
  <c r="E156" s="1"/>
  <c r="F156" s="1"/>
  <c r="G156" s="1"/>
  <c r="H156" s="1"/>
  <c r="I156" s="1"/>
  <c r="J156" s="1"/>
  <c r="K156" s="1"/>
  <c r="L156" s="1"/>
  <c r="D153"/>
  <c r="E153" s="1"/>
  <c r="F153" s="1"/>
  <c r="G153" s="1"/>
  <c r="H153" s="1"/>
  <c r="I153" s="1"/>
  <c r="J153" s="1"/>
  <c r="K153" s="1"/>
  <c r="L153" s="1"/>
  <c r="D152"/>
  <c r="E152" s="1"/>
  <c r="F152" s="1"/>
  <c r="G152" s="1"/>
  <c r="H152" s="1"/>
  <c r="I152" s="1"/>
  <c r="J152" s="1"/>
  <c r="K152" s="1"/>
  <c r="L152" s="1"/>
  <c r="D151"/>
  <c r="E151" s="1"/>
  <c r="F151" s="1"/>
  <c r="G151" s="1"/>
  <c r="H151" s="1"/>
  <c r="I151" s="1"/>
  <c r="J151" s="1"/>
  <c r="K151" s="1"/>
  <c r="L151" s="1"/>
  <c r="D150"/>
  <c r="E150" s="1"/>
  <c r="F150" s="1"/>
  <c r="G150" s="1"/>
  <c r="H150" s="1"/>
  <c r="I150" s="1"/>
  <c r="J150" s="1"/>
  <c r="K150" s="1"/>
  <c r="L150" s="1"/>
  <c r="D149"/>
  <c r="E149" s="1"/>
  <c r="F149" s="1"/>
  <c r="G149" s="1"/>
  <c r="H149" s="1"/>
  <c r="I149" s="1"/>
  <c r="J149" s="1"/>
  <c r="K149" s="1"/>
  <c r="L149" s="1"/>
  <c r="E148"/>
  <c r="F148" s="1"/>
  <c r="G148" s="1"/>
  <c r="H148" s="1"/>
  <c r="I148" s="1"/>
  <c r="J148" s="1"/>
  <c r="K148" s="1"/>
  <c r="L148" s="1"/>
  <c r="D148"/>
  <c r="D147"/>
  <c r="E147" s="1"/>
  <c r="F147" s="1"/>
  <c r="G147" s="1"/>
  <c r="H147" s="1"/>
  <c r="I147" s="1"/>
  <c r="J147" s="1"/>
  <c r="K147" s="1"/>
  <c r="L147" s="1"/>
  <c r="D146"/>
  <c r="E146" s="1"/>
  <c r="F146" s="1"/>
  <c r="G146" s="1"/>
  <c r="H146" s="1"/>
  <c r="I146" s="1"/>
  <c r="J146" s="1"/>
  <c r="K146" s="1"/>
  <c r="L146" s="1"/>
  <c r="D145"/>
  <c r="E145" s="1"/>
  <c r="F145" s="1"/>
  <c r="G145" s="1"/>
  <c r="H145" s="1"/>
  <c r="I145" s="1"/>
  <c r="J145" s="1"/>
  <c r="K145" s="1"/>
  <c r="L145" s="1"/>
  <c r="D144"/>
  <c r="E144" s="1"/>
  <c r="F144" s="1"/>
  <c r="G144" s="1"/>
  <c r="H144" s="1"/>
  <c r="I144" s="1"/>
  <c r="J144" s="1"/>
  <c r="K144" s="1"/>
  <c r="L144" s="1"/>
  <c r="D143"/>
  <c r="E143" s="1"/>
  <c r="F143" s="1"/>
  <c r="G143" s="1"/>
  <c r="H143" s="1"/>
  <c r="I143" s="1"/>
  <c r="J143" s="1"/>
  <c r="K143" s="1"/>
  <c r="L143" s="1"/>
  <c r="D142"/>
  <c r="E142" s="1"/>
  <c r="F142" s="1"/>
  <c r="G142" s="1"/>
  <c r="H142" s="1"/>
  <c r="I142" s="1"/>
  <c r="J142" s="1"/>
  <c r="K142" s="1"/>
  <c r="L142" s="1"/>
  <c r="D141"/>
  <c r="E141" s="1"/>
  <c r="F141" s="1"/>
  <c r="G141" s="1"/>
  <c r="H141" s="1"/>
  <c r="I141" s="1"/>
  <c r="J141" s="1"/>
  <c r="K141" s="1"/>
  <c r="L141" s="1"/>
  <c r="D140"/>
  <c r="E140" s="1"/>
  <c r="F140" s="1"/>
  <c r="G140" s="1"/>
  <c r="H140" s="1"/>
  <c r="I140" s="1"/>
  <c r="J140" s="1"/>
  <c r="K140" s="1"/>
  <c r="L140" s="1"/>
  <c r="D139"/>
  <c r="E139" s="1"/>
  <c r="F139" s="1"/>
  <c r="G139" s="1"/>
  <c r="H139" s="1"/>
  <c r="I139" s="1"/>
  <c r="J139" s="1"/>
  <c r="K139" s="1"/>
  <c r="L139" s="1"/>
  <c r="D138"/>
  <c r="E138" s="1"/>
  <c r="F138" s="1"/>
  <c r="G138" s="1"/>
  <c r="H138" s="1"/>
  <c r="I138" s="1"/>
  <c r="J138" s="1"/>
  <c r="K138" s="1"/>
  <c r="L138" s="1"/>
  <c r="D137"/>
  <c r="E137" s="1"/>
  <c r="F137" s="1"/>
  <c r="G137" s="1"/>
  <c r="H137" s="1"/>
  <c r="I137" s="1"/>
  <c r="J137" s="1"/>
  <c r="K137" s="1"/>
  <c r="L137" s="1"/>
  <c r="D136"/>
  <c r="E136" s="1"/>
  <c r="F136" s="1"/>
  <c r="G136" s="1"/>
  <c r="H136" s="1"/>
  <c r="I136" s="1"/>
  <c r="J136" s="1"/>
  <c r="K136" s="1"/>
  <c r="L136" s="1"/>
  <c r="D135"/>
  <c r="E135" s="1"/>
  <c r="F135" s="1"/>
  <c r="G135" s="1"/>
  <c r="H135" s="1"/>
  <c r="I135" s="1"/>
  <c r="J135" s="1"/>
  <c r="K135" s="1"/>
  <c r="L135" s="1"/>
  <c r="D134"/>
  <c r="E134" s="1"/>
  <c r="F134" s="1"/>
  <c r="G134" s="1"/>
  <c r="H134" s="1"/>
  <c r="I134" s="1"/>
  <c r="J134" s="1"/>
  <c r="K134" s="1"/>
  <c r="L134" s="1"/>
  <c r="D133"/>
  <c r="E133" s="1"/>
  <c r="F133" s="1"/>
  <c r="G133" s="1"/>
  <c r="H133" s="1"/>
  <c r="I133" s="1"/>
  <c r="J133" s="1"/>
  <c r="K133" s="1"/>
  <c r="L133" s="1"/>
  <c r="D132"/>
  <c r="E132" s="1"/>
  <c r="F132" s="1"/>
  <c r="G132" s="1"/>
  <c r="H132" s="1"/>
  <c r="I132" s="1"/>
  <c r="J132" s="1"/>
  <c r="K132" s="1"/>
  <c r="L132" s="1"/>
  <c r="D131"/>
  <c r="E131" s="1"/>
  <c r="F131" s="1"/>
  <c r="G131" s="1"/>
  <c r="H131" s="1"/>
  <c r="I131" s="1"/>
  <c r="J131" s="1"/>
  <c r="K131" s="1"/>
  <c r="L131" s="1"/>
  <c r="E130"/>
  <c r="F130" s="1"/>
  <c r="G130" s="1"/>
  <c r="H130" s="1"/>
  <c r="I130" s="1"/>
  <c r="J130" s="1"/>
  <c r="K130" s="1"/>
  <c r="L130" s="1"/>
  <c r="D130"/>
  <c r="D129"/>
  <c r="E129" s="1"/>
  <c r="F129" s="1"/>
  <c r="G129" s="1"/>
  <c r="H129" s="1"/>
  <c r="I129" s="1"/>
  <c r="J129" s="1"/>
  <c r="K129" s="1"/>
  <c r="L129" s="1"/>
  <c r="D128"/>
  <c r="E128" s="1"/>
  <c r="F128" s="1"/>
  <c r="G128" s="1"/>
  <c r="H128" s="1"/>
  <c r="I128" s="1"/>
  <c r="J128" s="1"/>
  <c r="K128" s="1"/>
  <c r="L128" s="1"/>
  <c r="D127"/>
  <c r="E127" s="1"/>
  <c r="F127" s="1"/>
  <c r="G127" s="1"/>
  <c r="H127" s="1"/>
  <c r="I127" s="1"/>
  <c r="J127" s="1"/>
  <c r="K127" s="1"/>
  <c r="L127" s="1"/>
  <c r="D126"/>
  <c r="E126" s="1"/>
  <c r="F126" s="1"/>
  <c r="G126" s="1"/>
  <c r="H126" s="1"/>
  <c r="I126" s="1"/>
  <c r="J126" s="1"/>
  <c r="K126" s="1"/>
  <c r="L126" s="1"/>
  <c r="D125"/>
  <c r="E125" s="1"/>
  <c r="F125" s="1"/>
  <c r="G125" s="1"/>
  <c r="H125" s="1"/>
  <c r="I125" s="1"/>
  <c r="J125" s="1"/>
  <c r="K125" s="1"/>
  <c r="L125" s="1"/>
  <c r="D124"/>
  <c r="E124" s="1"/>
  <c r="F124" s="1"/>
  <c r="G124" s="1"/>
  <c r="H124" s="1"/>
  <c r="I124" s="1"/>
  <c r="J124" s="1"/>
  <c r="K124" s="1"/>
  <c r="L124" s="1"/>
  <c r="D123"/>
  <c r="E123" s="1"/>
  <c r="F123" s="1"/>
  <c r="G123" s="1"/>
  <c r="H123" s="1"/>
  <c r="I123" s="1"/>
  <c r="J123" s="1"/>
  <c r="K123" s="1"/>
  <c r="L123" s="1"/>
  <c r="D122"/>
  <c r="E122" s="1"/>
  <c r="F122" s="1"/>
  <c r="G122" s="1"/>
  <c r="H122" s="1"/>
  <c r="I122" s="1"/>
  <c r="J122" s="1"/>
  <c r="K122" s="1"/>
  <c r="L122" s="1"/>
  <c r="D121"/>
  <c r="E121" s="1"/>
  <c r="F121" s="1"/>
  <c r="G121" s="1"/>
  <c r="H121" s="1"/>
  <c r="I121" s="1"/>
  <c r="J121" s="1"/>
  <c r="K121" s="1"/>
  <c r="L121" s="1"/>
  <c r="E120"/>
  <c r="F120" s="1"/>
  <c r="G120" s="1"/>
  <c r="H120" s="1"/>
  <c r="I120" s="1"/>
  <c r="J120" s="1"/>
  <c r="K120" s="1"/>
  <c r="L120" s="1"/>
  <c r="D120"/>
  <c r="E119"/>
  <c r="F119" s="1"/>
  <c r="G119" s="1"/>
  <c r="H119" s="1"/>
  <c r="I119" s="1"/>
  <c r="J119" s="1"/>
  <c r="K119" s="1"/>
  <c r="L119" s="1"/>
  <c r="D119"/>
  <c r="E118"/>
  <c r="F118" s="1"/>
  <c r="G118" s="1"/>
  <c r="H118" s="1"/>
  <c r="I118" s="1"/>
  <c r="J118" s="1"/>
  <c r="K118" s="1"/>
  <c r="L118" s="1"/>
  <c r="D118"/>
  <c r="D117"/>
  <c r="E117" s="1"/>
  <c r="F117" s="1"/>
  <c r="G117" s="1"/>
  <c r="H117" s="1"/>
  <c r="I117" s="1"/>
  <c r="J117" s="1"/>
  <c r="K117" s="1"/>
  <c r="L117" s="1"/>
  <c r="D116"/>
  <c r="E116" s="1"/>
  <c r="F116" s="1"/>
  <c r="G116" s="1"/>
  <c r="H116" s="1"/>
  <c r="I116" s="1"/>
  <c r="J116" s="1"/>
  <c r="K116" s="1"/>
  <c r="L116" s="1"/>
  <c r="D115"/>
  <c r="E115" s="1"/>
  <c r="F115" s="1"/>
  <c r="G115" s="1"/>
  <c r="H115" s="1"/>
  <c r="I115" s="1"/>
  <c r="J115" s="1"/>
  <c r="K115" s="1"/>
  <c r="L115" s="1"/>
  <c r="D114"/>
  <c r="E114" s="1"/>
  <c r="F114" s="1"/>
  <c r="G114" s="1"/>
  <c r="H114" s="1"/>
  <c r="I114" s="1"/>
  <c r="J114" s="1"/>
  <c r="K114" s="1"/>
  <c r="L114" s="1"/>
  <c r="D113"/>
  <c r="E113" s="1"/>
  <c r="F113" s="1"/>
  <c r="G113" s="1"/>
  <c r="H113" s="1"/>
  <c r="I113" s="1"/>
  <c r="J113" s="1"/>
  <c r="K113" s="1"/>
  <c r="L113" s="1"/>
  <c r="D112"/>
  <c r="E112" s="1"/>
  <c r="F112" s="1"/>
  <c r="G112" s="1"/>
  <c r="H112" s="1"/>
  <c r="I112" s="1"/>
  <c r="J112" s="1"/>
  <c r="K112" s="1"/>
  <c r="L112" s="1"/>
  <c r="D111"/>
  <c r="E111" s="1"/>
  <c r="F111" s="1"/>
  <c r="G111" s="1"/>
  <c r="H111" s="1"/>
  <c r="I111" s="1"/>
  <c r="J111" s="1"/>
  <c r="K111" s="1"/>
  <c r="L111" s="1"/>
  <c r="D110"/>
  <c r="E110" s="1"/>
  <c r="F110" s="1"/>
  <c r="G110" s="1"/>
  <c r="H110" s="1"/>
  <c r="I110" s="1"/>
  <c r="J110" s="1"/>
  <c r="K110" s="1"/>
  <c r="L110" s="1"/>
  <c r="D109"/>
  <c r="E109" s="1"/>
  <c r="F109" s="1"/>
  <c r="G109" s="1"/>
  <c r="H109" s="1"/>
  <c r="I109" s="1"/>
  <c r="J109" s="1"/>
  <c r="K109" s="1"/>
  <c r="L109" s="1"/>
  <c r="D108"/>
  <c r="E108" s="1"/>
  <c r="F108" s="1"/>
  <c r="G108" s="1"/>
  <c r="H108" s="1"/>
  <c r="I108" s="1"/>
  <c r="J108" s="1"/>
  <c r="K108" s="1"/>
  <c r="L108" s="1"/>
  <c r="D107"/>
  <c r="E107" s="1"/>
  <c r="F107" s="1"/>
  <c r="G107" s="1"/>
  <c r="H107" s="1"/>
  <c r="I107" s="1"/>
  <c r="J107" s="1"/>
  <c r="K107" s="1"/>
  <c r="L107" s="1"/>
  <c r="D106"/>
  <c r="E106" s="1"/>
  <c r="F106" s="1"/>
  <c r="G106" s="1"/>
  <c r="H106" s="1"/>
  <c r="I106" s="1"/>
  <c r="J106" s="1"/>
  <c r="K106" s="1"/>
  <c r="L106" s="1"/>
  <c r="D105"/>
  <c r="E105" s="1"/>
  <c r="F105" s="1"/>
  <c r="G105" s="1"/>
  <c r="H105" s="1"/>
  <c r="I105" s="1"/>
  <c r="J105" s="1"/>
  <c r="K105" s="1"/>
  <c r="L105" s="1"/>
  <c r="D104"/>
  <c r="E104" s="1"/>
  <c r="F104" s="1"/>
  <c r="G104" s="1"/>
  <c r="H104" s="1"/>
  <c r="I104" s="1"/>
  <c r="J104" s="1"/>
  <c r="K104" s="1"/>
  <c r="L104" s="1"/>
  <c r="D103"/>
  <c r="E103" s="1"/>
  <c r="F103" s="1"/>
  <c r="G103" s="1"/>
  <c r="H103" s="1"/>
  <c r="I103" s="1"/>
  <c r="J103" s="1"/>
  <c r="K103" s="1"/>
  <c r="L103" s="1"/>
  <c r="E102"/>
  <c r="F102" s="1"/>
  <c r="G102" s="1"/>
  <c r="H102" s="1"/>
  <c r="I102" s="1"/>
  <c r="J102" s="1"/>
  <c r="K102" s="1"/>
  <c r="L102" s="1"/>
  <c r="D102"/>
  <c r="E101"/>
  <c r="F101" s="1"/>
  <c r="G101" s="1"/>
  <c r="H101" s="1"/>
  <c r="I101" s="1"/>
  <c r="J101" s="1"/>
  <c r="K101" s="1"/>
  <c r="L101" s="1"/>
  <c r="D101"/>
  <c r="D100"/>
  <c r="E100" s="1"/>
  <c r="F100" s="1"/>
  <c r="G100" s="1"/>
  <c r="H100" s="1"/>
  <c r="I100" s="1"/>
  <c r="J100" s="1"/>
  <c r="K100" s="1"/>
  <c r="L100" s="1"/>
  <c r="D99"/>
  <c r="E99" s="1"/>
  <c r="F99" s="1"/>
  <c r="G99" s="1"/>
  <c r="H99" s="1"/>
  <c r="I99" s="1"/>
  <c r="J99" s="1"/>
  <c r="K99" s="1"/>
  <c r="L99" s="1"/>
  <c r="D98"/>
  <c r="E98" s="1"/>
  <c r="F98" s="1"/>
  <c r="G98" s="1"/>
  <c r="H98" s="1"/>
  <c r="I98" s="1"/>
  <c r="J98" s="1"/>
  <c r="K98" s="1"/>
  <c r="L98" s="1"/>
  <c r="D97"/>
  <c r="E97" s="1"/>
  <c r="F97" s="1"/>
  <c r="G97" s="1"/>
  <c r="H97" s="1"/>
  <c r="I97" s="1"/>
  <c r="J97" s="1"/>
  <c r="K97" s="1"/>
  <c r="L97" s="1"/>
  <c r="D96"/>
  <c r="E96" s="1"/>
  <c r="F96" s="1"/>
  <c r="G96" s="1"/>
  <c r="H96" s="1"/>
  <c r="I96" s="1"/>
  <c r="J96" s="1"/>
  <c r="K96" s="1"/>
  <c r="L96" s="1"/>
  <c r="D95"/>
  <c r="E95" s="1"/>
  <c r="F95" s="1"/>
  <c r="G95" s="1"/>
  <c r="H95" s="1"/>
  <c r="I95" s="1"/>
  <c r="J95" s="1"/>
  <c r="K95" s="1"/>
  <c r="L95" s="1"/>
  <c r="D92"/>
  <c r="E92" s="1"/>
  <c r="F92" s="1"/>
  <c r="G92" s="1"/>
  <c r="H92" s="1"/>
  <c r="I92" s="1"/>
  <c r="J92" s="1"/>
  <c r="K92" s="1"/>
  <c r="L92" s="1"/>
  <c r="D91"/>
  <c r="E91" s="1"/>
  <c r="F91" s="1"/>
  <c r="G91" s="1"/>
  <c r="H91" s="1"/>
  <c r="I91" s="1"/>
  <c r="J91" s="1"/>
  <c r="K91" s="1"/>
  <c r="L91" s="1"/>
  <c r="D90"/>
  <c r="E90" s="1"/>
  <c r="F90" s="1"/>
  <c r="G90" s="1"/>
  <c r="H90" s="1"/>
  <c r="I90" s="1"/>
  <c r="J90" s="1"/>
  <c r="K90" s="1"/>
  <c r="L90" s="1"/>
  <c r="D89"/>
  <c r="E89" s="1"/>
  <c r="F89" s="1"/>
  <c r="G89" s="1"/>
  <c r="H89" s="1"/>
  <c r="I89" s="1"/>
  <c r="J89" s="1"/>
  <c r="K89" s="1"/>
  <c r="L89" s="1"/>
  <c r="D88"/>
  <c r="E88" s="1"/>
  <c r="F88" s="1"/>
  <c r="G88" s="1"/>
  <c r="H88" s="1"/>
  <c r="I88" s="1"/>
  <c r="J88" s="1"/>
  <c r="K88" s="1"/>
  <c r="L88" s="1"/>
  <c r="D87"/>
  <c r="E87" s="1"/>
  <c r="F87" s="1"/>
  <c r="G87" s="1"/>
  <c r="H87" s="1"/>
  <c r="I87" s="1"/>
  <c r="J87" s="1"/>
  <c r="K87" s="1"/>
  <c r="L87" s="1"/>
  <c r="D86"/>
  <c r="E86" s="1"/>
  <c r="F86" s="1"/>
  <c r="G86" s="1"/>
  <c r="H86" s="1"/>
  <c r="I86" s="1"/>
  <c r="J86" s="1"/>
  <c r="K86" s="1"/>
  <c r="L86" s="1"/>
  <c r="D85"/>
  <c r="E85" s="1"/>
  <c r="F85" s="1"/>
  <c r="G85" s="1"/>
  <c r="H85" s="1"/>
  <c r="I85" s="1"/>
  <c r="J85" s="1"/>
  <c r="K85" s="1"/>
  <c r="L85" s="1"/>
  <c r="D84"/>
  <c r="E84" s="1"/>
  <c r="F84" s="1"/>
  <c r="G84" s="1"/>
  <c r="H84" s="1"/>
  <c r="I84" s="1"/>
  <c r="J84" s="1"/>
  <c r="K84" s="1"/>
  <c r="L84" s="1"/>
  <c r="D83"/>
  <c r="E83" s="1"/>
  <c r="F83" s="1"/>
  <c r="G83" s="1"/>
  <c r="H83" s="1"/>
  <c r="I83" s="1"/>
  <c r="J83" s="1"/>
  <c r="K83" s="1"/>
  <c r="L83" s="1"/>
  <c r="D82"/>
  <c r="E82" s="1"/>
  <c r="F82" s="1"/>
  <c r="G82" s="1"/>
  <c r="H82" s="1"/>
  <c r="I82" s="1"/>
  <c r="J82" s="1"/>
  <c r="K82" s="1"/>
  <c r="L82" s="1"/>
  <c r="D81"/>
  <c r="E81" s="1"/>
  <c r="F81" s="1"/>
  <c r="G81" s="1"/>
  <c r="H81" s="1"/>
  <c r="I81" s="1"/>
  <c r="J81" s="1"/>
  <c r="K81" s="1"/>
  <c r="L81" s="1"/>
  <c r="D80"/>
  <c r="E80" s="1"/>
  <c r="F80" s="1"/>
  <c r="G80" s="1"/>
  <c r="H80" s="1"/>
  <c r="I80" s="1"/>
  <c r="J80" s="1"/>
  <c r="K80" s="1"/>
  <c r="L80" s="1"/>
  <c r="D79"/>
  <c r="E79" s="1"/>
  <c r="F79" s="1"/>
  <c r="G79" s="1"/>
  <c r="H79" s="1"/>
  <c r="I79" s="1"/>
  <c r="J79" s="1"/>
  <c r="K79" s="1"/>
  <c r="L79" s="1"/>
  <c r="D78"/>
  <c r="E78" s="1"/>
  <c r="F78" s="1"/>
  <c r="G78" s="1"/>
  <c r="H78" s="1"/>
  <c r="I78" s="1"/>
  <c r="J78" s="1"/>
  <c r="K78" s="1"/>
  <c r="L78" s="1"/>
  <c r="D77"/>
  <c r="E77" s="1"/>
  <c r="F77" s="1"/>
  <c r="G77" s="1"/>
  <c r="H77" s="1"/>
  <c r="I77" s="1"/>
  <c r="J77" s="1"/>
  <c r="K77" s="1"/>
  <c r="L77" s="1"/>
  <c r="D76"/>
  <c r="E76" s="1"/>
  <c r="F76" s="1"/>
  <c r="G76" s="1"/>
  <c r="H76" s="1"/>
  <c r="I76" s="1"/>
  <c r="J76" s="1"/>
  <c r="K76" s="1"/>
  <c r="L76" s="1"/>
  <c r="D75"/>
  <c r="E75" s="1"/>
  <c r="F75" s="1"/>
  <c r="G75" s="1"/>
  <c r="H75" s="1"/>
  <c r="I75" s="1"/>
  <c r="J75" s="1"/>
  <c r="K75" s="1"/>
  <c r="L75" s="1"/>
  <c r="D74"/>
  <c r="E74" s="1"/>
  <c r="F74" s="1"/>
  <c r="G74" s="1"/>
  <c r="H74" s="1"/>
  <c r="I74" s="1"/>
  <c r="J74" s="1"/>
  <c r="K74" s="1"/>
  <c r="L74" s="1"/>
  <c r="D73"/>
  <c r="E73" s="1"/>
  <c r="F73" s="1"/>
  <c r="G73" s="1"/>
  <c r="H73" s="1"/>
  <c r="I73" s="1"/>
  <c r="J73" s="1"/>
  <c r="K73" s="1"/>
  <c r="L73" s="1"/>
  <c r="D72"/>
  <c r="E72" s="1"/>
  <c r="F72" s="1"/>
  <c r="G72" s="1"/>
  <c r="H72" s="1"/>
  <c r="I72" s="1"/>
  <c r="J72" s="1"/>
  <c r="K72" s="1"/>
  <c r="L72" s="1"/>
  <c r="D71"/>
  <c r="E71" s="1"/>
  <c r="F71" s="1"/>
  <c r="G71" s="1"/>
  <c r="H71" s="1"/>
  <c r="I71" s="1"/>
  <c r="J71" s="1"/>
  <c r="K71" s="1"/>
  <c r="L71" s="1"/>
  <c r="D70"/>
  <c r="E70" s="1"/>
  <c r="F70" s="1"/>
  <c r="G70" s="1"/>
  <c r="H70" s="1"/>
  <c r="I70" s="1"/>
  <c r="J70" s="1"/>
  <c r="K70" s="1"/>
  <c r="L70" s="1"/>
  <c r="D68"/>
  <c r="E68" s="1"/>
  <c r="F68" s="1"/>
  <c r="G68" s="1"/>
  <c r="H68" s="1"/>
  <c r="I68" s="1"/>
  <c r="J68" s="1"/>
  <c r="K68" s="1"/>
  <c r="L68" s="1"/>
  <c r="D67"/>
  <c r="E67" s="1"/>
  <c r="F67" s="1"/>
  <c r="G67" s="1"/>
  <c r="H67" s="1"/>
  <c r="I67" s="1"/>
  <c r="J67" s="1"/>
  <c r="K67" s="1"/>
  <c r="L67" s="1"/>
  <c r="D66"/>
  <c r="E66" s="1"/>
  <c r="F66" s="1"/>
  <c r="G66" s="1"/>
  <c r="H66" s="1"/>
  <c r="I66" s="1"/>
  <c r="J66" s="1"/>
  <c r="K66" s="1"/>
  <c r="L66" s="1"/>
  <c r="E65"/>
  <c r="F65" s="1"/>
  <c r="G65" s="1"/>
  <c r="H65" s="1"/>
  <c r="I65" s="1"/>
  <c r="J65" s="1"/>
  <c r="K65" s="1"/>
  <c r="L65" s="1"/>
  <c r="D65"/>
  <c r="E64"/>
  <c r="F64" s="1"/>
  <c r="G64" s="1"/>
  <c r="H64" s="1"/>
  <c r="I64" s="1"/>
  <c r="J64" s="1"/>
  <c r="K64" s="1"/>
  <c r="L64" s="1"/>
  <c r="D64"/>
  <c r="D63"/>
  <c r="E63" s="1"/>
  <c r="F63" s="1"/>
  <c r="G63" s="1"/>
  <c r="H63" s="1"/>
  <c r="I63" s="1"/>
  <c r="J63" s="1"/>
  <c r="K63" s="1"/>
  <c r="L63" s="1"/>
  <c r="D62"/>
  <c r="E62" s="1"/>
  <c r="F62" s="1"/>
  <c r="G62" s="1"/>
  <c r="H62" s="1"/>
  <c r="I62" s="1"/>
  <c r="J62" s="1"/>
  <c r="K62" s="1"/>
  <c r="L62" s="1"/>
  <c r="D61"/>
  <c r="E61" s="1"/>
  <c r="F61" s="1"/>
  <c r="G61" s="1"/>
  <c r="H61" s="1"/>
  <c r="I61" s="1"/>
  <c r="J61" s="1"/>
  <c r="K61" s="1"/>
  <c r="L61" s="1"/>
  <c r="D60"/>
  <c r="E60" s="1"/>
  <c r="F60" s="1"/>
  <c r="G60" s="1"/>
  <c r="H60" s="1"/>
  <c r="I60" s="1"/>
  <c r="J60" s="1"/>
  <c r="K60" s="1"/>
  <c r="L60" s="1"/>
  <c r="D59"/>
  <c r="E59" s="1"/>
  <c r="F59" s="1"/>
  <c r="G59" s="1"/>
  <c r="H59" s="1"/>
  <c r="I59" s="1"/>
  <c r="J59" s="1"/>
  <c r="K59" s="1"/>
  <c r="L59" s="1"/>
  <c r="D58"/>
  <c r="E58" s="1"/>
  <c r="F58" s="1"/>
  <c r="G58" s="1"/>
  <c r="H58" s="1"/>
  <c r="I58" s="1"/>
  <c r="J58" s="1"/>
  <c r="K58" s="1"/>
  <c r="L58" s="1"/>
  <c r="E57"/>
  <c r="F57" s="1"/>
  <c r="G57" s="1"/>
  <c r="H57" s="1"/>
  <c r="I57" s="1"/>
  <c r="J57" s="1"/>
  <c r="K57" s="1"/>
  <c r="L57" s="1"/>
  <c r="D57"/>
  <c r="E56"/>
  <c r="F56" s="1"/>
  <c r="G56" s="1"/>
  <c r="H56" s="1"/>
  <c r="I56" s="1"/>
  <c r="J56" s="1"/>
  <c r="K56" s="1"/>
  <c r="L56" s="1"/>
  <c r="D56"/>
  <c r="D55"/>
  <c r="E55" s="1"/>
  <c r="F55" s="1"/>
  <c r="G55" s="1"/>
  <c r="H55" s="1"/>
  <c r="I55" s="1"/>
  <c r="J55" s="1"/>
  <c r="K55" s="1"/>
  <c r="L55" s="1"/>
  <c r="D54"/>
  <c r="E54" s="1"/>
  <c r="F54" s="1"/>
  <c r="G54" s="1"/>
  <c r="H54" s="1"/>
  <c r="I54" s="1"/>
  <c r="J54" s="1"/>
  <c r="K54" s="1"/>
  <c r="L54" s="1"/>
  <c r="D53"/>
  <c r="E53" s="1"/>
  <c r="F53" s="1"/>
  <c r="G53" s="1"/>
  <c r="H53" s="1"/>
  <c r="I53" s="1"/>
  <c r="J53" s="1"/>
  <c r="K53" s="1"/>
  <c r="L53" s="1"/>
  <c r="D52"/>
  <c r="E52" s="1"/>
  <c r="F52" s="1"/>
  <c r="G52" s="1"/>
  <c r="H52" s="1"/>
  <c r="I52" s="1"/>
  <c r="J52" s="1"/>
  <c r="K52" s="1"/>
  <c r="L52" s="1"/>
  <c r="D51"/>
  <c r="E51" s="1"/>
  <c r="F51" s="1"/>
  <c r="G51" s="1"/>
  <c r="H51" s="1"/>
  <c r="I51" s="1"/>
  <c r="J51" s="1"/>
  <c r="K51" s="1"/>
  <c r="L51" s="1"/>
  <c r="D50"/>
  <c r="E50" s="1"/>
  <c r="F50" s="1"/>
  <c r="G50" s="1"/>
  <c r="H50" s="1"/>
  <c r="I50" s="1"/>
  <c r="J50" s="1"/>
  <c r="K50" s="1"/>
  <c r="L50" s="1"/>
  <c r="D49"/>
  <c r="E49" s="1"/>
  <c r="F49" s="1"/>
  <c r="G49" s="1"/>
  <c r="H49" s="1"/>
  <c r="I49" s="1"/>
  <c r="J49" s="1"/>
  <c r="K49" s="1"/>
  <c r="L49" s="1"/>
  <c r="D48"/>
  <c r="E48" s="1"/>
  <c r="F48" s="1"/>
  <c r="G48" s="1"/>
  <c r="H48" s="1"/>
  <c r="I48" s="1"/>
  <c r="J48" s="1"/>
  <c r="K48" s="1"/>
  <c r="L48" s="1"/>
  <c r="D47"/>
  <c r="E47" s="1"/>
  <c r="F47" s="1"/>
  <c r="G47" s="1"/>
  <c r="H47" s="1"/>
  <c r="I47" s="1"/>
  <c r="J47" s="1"/>
  <c r="K47" s="1"/>
  <c r="L47" s="1"/>
  <c r="D46"/>
  <c r="E46" s="1"/>
  <c r="F46" s="1"/>
  <c r="G46" s="1"/>
  <c r="H46" s="1"/>
  <c r="I46" s="1"/>
  <c r="J46" s="1"/>
  <c r="K46" s="1"/>
  <c r="L46" s="1"/>
  <c r="D45"/>
  <c r="E45" s="1"/>
  <c r="F45" s="1"/>
  <c r="G45" s="1"/>
  <c r="H45" s="1"/>
  <c r="I45" s="1"/>
  <c r="J45" s="1"/>
  <c r="K45" s="1"/>
  <c r="L45" s="1"/>
  <c r="D44"/>
  <c r="E44" s="1"/>
  <c r="F44" s="1"/>
  <c r="G44" s="1"/>
  <c r="H44" s="1"/>
  <c r="I44" s="1"/>
  <c r="J44" s="1"/>
  <c r="K44" s="1"/>
  <c r="L44" s="1"/>
  <c r="D43"/>
  <c r="E43" s="1"/>
  <c r="F43" s="1"/>
  <c r="G43" s="1"/>
  <c r="H43" s="1"/>
  <c r="I43" s="1"/>
  <c r="J43" s="1"/>
  <c r="K43" s="1"/>
  <c r="L43" s="1"/>
  <c r="D42"/>
  <c r="E42" s="1"/>
  <c r="F42" s="1"/>
  <c r="G42" s="1"/>
  <c r="H42" s="1"/>
  <c r="I42" s="1"/>
  <c r="J42" s="1"/>
  <c r="K42" s="1"/>
  <c r="L42" s="1"/>
  <c r="D41"/>
  <c r="E41" s="1"/>
  <c r="F41" s="1"/>
  <c r="G41" s="1"/>
  <c r="H41" s="1"/>
  <c r="I41" s="1"/>
  <c r="J41" s="1"/>
  <c r="K41" s="1"/>
  <c r="L41" s="1"/>
  <c r="D40"/>
  <c r="E40" s="1"/>
  <c r="F40" s="1"/>
  <c r="G40" s="1"/>
  <c r="H40" s="1"/>
  <c r="I40" s="1"/>
  <c r="J40" s="1"/>
  <c r="K40" s="1"/>
  <c r="L40" s="1"/>
  <c r="D39"/>
  <c r="E39" s="1"/>
  <c r="F39" s="1"/>
  <c r="G39" s="1"/>
  <c r="H39" s="1"/>
  <c r="I39" s="1"/>
  <c r="J39" s="1"/>
  <c r="K39" s="1"/>
  <c r="L39" s="1"/>
  <c r="D37"/>
  <c r="E37" s="1"/>
  <c r="F37" s="1"/>
  <c r="G37" s="1"/>
  <c r="H37" s="1"/>
  <c r="I37" s="1"/>
  <c r="J37" s="1"/>
  <c r="K37" s="1"/>
  <c r="L37" s="1"/>
  <c r="D36"/>
  <c r="E36" s="1"/>
  <c r="F36" s="1"/>
  <c r="G36" s="1"/>
  <c r="H36" s="1"/>
  <c r="I36" s="1"/>
  <c r="J36" s="1"/>
  <c r="K36" s="1"/>
  <c r="L36" s="1"/>
  <c r="D35"/>
  <c r="E35" s="1"/>
  <c r="F35" s="1"/>
  <c r="G35" s="1"/>
  <c r="H35" s="1"/>
  <c r="I35" s="1"/>
  <c r="J35" s="1"/>
  <c r="K35" s="1"/>
  <c r="L35" s="1"/>
  <c r="D34"/>
  <c r="E34" s="1"/>
  <c r="F34" s="1"/>
  <c r="G34" s="1"/>
  <c r="H34" s="1"/>
  <c r="I34" s="1"/>
  <c r="J34" s="1"/>
  <c r="K34" s="1"/>
  <c r="L34" s="1"/>
  <c r="D33"/>
  <c r="E33" s="1"/>
  <c r="F33" s="1"/>
  <c r="G33" s="1"/>
  <c r="H33" s="1"/>
  <c r="I33" s="1"/>
  <c r="J33" s="1"/>
  <c r="K33" s="1"/>
  <c r="L33" s="1"/>
  <c r="D32"/>
  <c r="E32" s="1"/>
  <c r="F32" s="1"/>
  <c r="G32" s="1"/>
  <c r="H32" s="1"/>
  <c r="I32" s="1"/>
  <c r="J32" s="1"/>
  <c r="K32" s="1"/>
  <c r="L32" s="1"/>
  <c r="D31"/>
  <c r="E31" s="1"/>
  <c r="F31" s="1"/>
  <c r="G31" s="1"/>
  <c r="H31" s="1"/>
  <c r="I31" s="1"/>
  <c r="J31" s="1"/>
  <c r="K31" s="1"/>
  <c r="L31" s="1"/>
  <c r="D30"/>
  <c r="E30" s="1"/>
  <c r="F30" s="1"/>
  <c r="G30" s="1"/>
  <c r="H30" s="1"/>
  <c r="I30" s="1"/>
  <c r="J30" s="1"/>
  <c r="K30" s="1"/>
  <c r="L30" s="1"/>
  <c r="D29"/>
  <c r="E29" s="1"/>
  <c r="F29" s="1"/>
  <c r="G29" s="1"/>
  <c r="H29" s="1"/>
  <c r="I29" s="1"/>
  <c r="J29" s="1"/>
  <c r="K29" s="1"/>
  <c r="L29" s="1"/>
  <c r="D28"/>
  <c r="E28" s="1"/>
  <c r="F28" s="1"/>
  <c r="G28" s="1"/>
  <c r="H28" s="1"/>
  <c r="I28" s="1"/>
  <c r="J28" s="1"/>
  <c r="K28" s="1"/>
  <c r="L28" s="1"/>
  <c r="D27"/>
  <c r="E27" s="1"/>
  <c r="F27" s="1"/>
  <c r="G27" s="1"/>
  <c r="H27" s="1"/>
  <c r="I27" s="1"/>
  <c r="J27" s="1"/>
  <c r="K27" s="1"/>
  <c r="L27" s="1"/>
  <c r="E26"/>
  <c r="F26" s="1"/>
  <c r="G26" s="1"/>
  <c r="H26" s="1"/>
  <c r="I26" s="1"/>
  <c r="J26" s="1"/>
  <c r="K26" s="1"/>
  <c r="L26" s="1"/>
  <c r="D26"/>
  <c r="D25"/>
  <c r="E25" s="1"/>
  <c r="F25" s="1"/>
  <c r="G25" s="1"/>
  <c r="H25" s="1"/>
  <c r="I25" s="1"/>
  <c r="J25" s="1"/>
  <c r="K25" s="1"/>
  <c r="L25" s="1"/>
  <c r="D24"/>
  <c r="E24" s="1"/>
  <c r="F24" s="1"/>
  <c r="G24" s="1"/>
  <c r="H24" s="1"/>
  <c r="I24" s="1"/>
  <c r="J24" s="1"/>
  <c r="K24" s="1"/>
  <c r="L24" s="1"/>
  <c r="D23"/>
  <c r="E23" s="1"/>
  <c r="F23" s="1"/>
  <c r="G23" s="1"/>
  <c r="H23" s="1"/>
  <c r="I23" s="1"/>
  <c r="J23" s="1"/>
  <c r="K23" s="1"/>
  <c r="L23" s="1"/>
  <c r="D22"/>
  <c r="E22" s="1"/>
  <c r="F22" s="1"/>
  <c r="G22" s="1"/>
  <c r="H22" s="1"/>
  <c r="I22" s="1"/>
  <c r="J22" s="1"/>
  <c r="K22" s="1"/>
  <c r="L22" s="1"/>
  <c r="D21"/>
  <c r="E21" s="1"/>
  <c r="F21" s="1"/>
  <c r="G21" s="1"/>
  <c r="H21" s="1"/>
  <c r="I21" s="1"/>
  <c r="J21" s="1"/>
  <c r="K21" s="1"/>
  <c r="L21" s="1"/>
  <c r="D20"/>
  <c r="E20" s="1"/>
  <c r="F20" s="1"/>
  <c r="G20" s="1"/>
  <c r="H20" s="1"/>
  <c r="I20" s="1"/>
  <c r="J20" s="1"/>
  <c r="K20" s="1"/>
  <c r="L20" s="1"/>
  <c r="D19"/>
  <c r="E19" s="1"/>
  <c r="F19" s="1"/>
  <c r="G19" s="1"/>
  <c r="H19" s="1"/>
  <c r="I19" s="1"/>
  <c r="J19" s="1"/>
  <c r="K19" s="1"/>
  <c r="L19" s="1"/>
  <c r="D18"/>
  <c r="E18" s="1"/>
  <c r="F18" s="1"/>
  <c r="G18" s="1"/>
  <c r="H18" s="1"/>
  <c r="I18" s="1"/>
  <c r="J18" s="1"/>
  <c r="K18" s="1"/>
  <c r="L18" s="1"/>
  <c r="D17"/>
  <c r="E17" s="1"/>
  <c r="F17" s="1"/>
  <c r="G17" s="1"/>
  <c r="H17" s="1"/>
  <c r="I17" s="1"/>
  <c r="J17" s="1"/>
  <c r="K17" s="1"/>
  <c r="L17" s="1"/>
  <c r="D16"/>
  <c r="E16" s="1"/>
  <c r="F16" s="1"/>
  <c r="G16" s="1"/>
  <c r="H16" s="1"/>
  <c r="I16" s="1"/>
  <c r="J16" s="1"/>
  <c r="K16" s="1"/>
  <c r="L16" s="1"/>
  <c r="D15"/>
  <c r="E15" s="1"/>
  <c r="F15" s="1"/>
  <c r="G15" s="1"/>
  <c r="H15" s="1"/>
  <c r="I15" s="1"/>
  <c r="J15" s="1"/>
  <c r="K15" s="1"/>
  <c r="L15" s="1"/>
  <c r="D14"/>
  <c r="E14" s="1"/>
  <c r="F14" s="1"/>
  <c r="G14" s="1"/>
  <c r="H14" s="1"/>
  <c r="I14" s="1"/>
  <c r="J14" s="1"/>
  <c r="K14" s="1"/>
  <c r="L14" s="1"/>
  <c r="D13"/>
  <c r="E13" s="1"/>
  <c r="F13" s="1"/>
  <c r="G13" s="1"/>
  <c r="H13" s="1"/>
  <c r="I13" s="1"/>
  <c r="J13" s="1"/>
  <c r="K13" s="1"/>
  <c r="L13" s="1"/>
  <c r="D12"/>
  <c r="E12" s="1"/>
  <c r="F12" s="1"/>
  <c r="G12" s="1"/>
  <c r="H12" s="1"/>
  <c r="I12" s="1"/>
  <c r="J12" s="1"/>
  <c r="K12" s="1"/>
  <c r="L12" s="1"/>
  <c r="D11"/>
  <c r="D10"/>
  <c r="E10" s="1"/>
  <c r="F10" s="1"/>
  <c r="G10" s="1"/>
  <c r="H10" s="1"/>
  <c r="I10" s="1"/>
  <c r="J10" s="1"/>
  <c r="K10" s="1"/>
  <c r="L10" s="1"/>
  <c r="D9"/>
  <c r="E9" s="1"/>
  <c r="F9" s="1"/>
  <c r="G9" s="1"/>
  <c r="H9" s="1"/>
  <c r="I9" s="1"/>
  <c r="J9" s="1"/>
  <c r="K9" s="1"/>
  <c r="L9" s="1"/>
  <c r="F197" i="6" l="1"/>
  <c r="D198"/>
  <c r="F198"/>
  <c r="H198"/>
  <c r="J198"/>
  <c r="L198"/>
  <c r="D200"/>
  <c r="D202" s="1"/>
  <c r="D210" s="1"/>
  <c r="C198"/>
  <c r="C200" s="1"/>
  <c r="C202" s="1"/>
  <c r="C210" s="1"/>
  <c r="E198"/>
  <c r="E200" s="1"/>
  <c r="E202" s="1"/>
  <c r="E210" s="1"/>
  <c r="G198"/>
  <c r="I198"/>
  <c r="K198"/>
  <c r="D152" i="3"/>
  <c r="F152"/>
  <c r="H152"/>
  <c r="J152"/>
  <c r="L152"/>
  <c r="D153"/>
  <c r="F153"/>
  <c r="H153"/>
  <c r="J153"/>
  <c r="L153"/>
  <c r="C152"/>
  <c r="E152"/>
  <c r="G152"/>
  <c r="I152"/>
  <c r="K152"/>
  <c r="C153"/>
  <c r="E153"/>
  <c r="G153"/>
  <c r="I153"/>
  <c r="K153"/>
  <c r="D548" i="2"/>
  <c r="E548" s="1"/>
  <c r="F548" s="1"/>
  <c r="G548" s="1"/>
  <c r="H548" s="1"/>
  <c r="I548" s="1"/>
  <c r="J548" s="1"/>
  <c r="K548" s="1"/>
  <c r="L548" s="1"/>
  <c r="M548" s="1"/>
  <c r="C402"/>
  <c r="C400" s="1"/>
  <c r="C392"/>
  <c r="D392" s="1"/>
  <c r="E392" s="1"/>
  <c r="F392" s="1"/>
  <c r="G392" s="1"/>
  <c r="H392" s="1"/>
  <c r="I392" s="1"/>
  <c r="J392" s="1"/>
  <c r="K392" s="1"/>
  <c r="L392" s="1"/>
  <c r="M392" s="1"/>
  <c r="D394"/>
  <c r="E394" s="1"/>
  <c r="F394" s="1"/>
  <c r="G394" s="1"/>
  <c r="H394" s="1"/>
  <c r="I394" s="1"/>
  <c r="J394" s="1"/>
  <c r="K394" s="1"/>
  <c r="L394" s="1"/>
  <c r="M394" s="1"/>
  <c r="C195"/>
  <c r="C465"/>
  <c r="D465" s="1"/>
  <c r="E465" s="1"/>
  <c r="F465" s="1"/>
  <c r="G465" s="1"/>
  <c r="H465" s="1"/>
  <c r="I465" s="1"/>
  <c r="J465" s="1"/>
  <c r="K465" s="1"/>
  <c r="L465" s="1"/>
  <c r="M465" s="1"/>
  <c r="C230"/>
  <c r="D230" s="1"/>
  <c r="E230" s="1"/>
  <c r="F230" s="1"/>
  <c r="G230" s="1"/>
  <c r="H230" s="1"/>
  <c r="I230" s="1"/>
  <c r="J230" s="1"/>
  <c r="K230" s="1"/>
  <c r="L230" s="1"/>
  <c r="M230" s="1"/>
  <c r="C108"/>
  <c r="C502"/>
  <c r="C500" s="1"/>
  <c r="D504"/>
  <c r="E504" s="1"/>
  <c r="F504" s="1"/>
  <c r="G504" s="1"/>
  <c r="H504" s="1"/>
  <c r="I504" s="1"/>
  <c r="J504" s="1"/>
  <c r="K504" s="1"/>
  <c r="L504" s="1"/>
  <c r="M504" s="1"/>
  <c r="C411"/>
  <c r="D411" s="1"/>
  <c r="E411" s="1"/>
  <c r="F411" s="1"/>
  <c r="G411" s="1"/>
  <c r="H411" s="1"/>
  <c r="I411" s="1"/>
  <c r="J411" s="1"/>
  <c r="K411" s="1"/>
  <c r="L411" s="1"/>
  <c r="M411" s="1"/>
  <c r="D413"/>
  <c r="E413" s="1"/>
  <c r="F413" s="1"/>
  <c r="G413" s="1"/>
  <c r="H413" s="1"/>
  <c r="I413" s="1"/>
  <c r="J413" s="1"/>
  <c r="K413" s="1"/>
  <c r="L413" s="1"/>
  <c r="M413" s="1"/>
  <c r="D402"/>
  <c r="E402" s="1"/>
  <c r="F402" s="1"/>
  <c r="G402" s="1"/>
  <c r="H402" s="1"/>
  <c r="I402" s="1"/>
  <c r="J402" s="1"/>
  <c r="K402" s="1"/>
  <c r="L402" s="1"/>
  <c r="M402" s="1"/>
  <c r="C376"/>
  <c r="D379"/>
  <c r="E379" s="1"/>
  <c r="F379" s="1"/>
  <c r="G379" s="1"/>
  <c r="H379" s="1"/>
  <c r="I379" s="1"/>
  <c r="J379" s="1"/>
  <c r="K379" s="1"/>
  <c r="L379" s="1"/>
  <c r="M379" s="1"/>
  <c r="D302"/>
  <c r="E302" s="1"/>
  <c r="F302" s="1"/>
  <c r="G302" s="1"/>
  <c r="H302" s="1"/>
  <c r="I302" s="1"/>
  <c r="J302" s="1"/>
  <c r="K302" s="1"/>
  <c r="L302" s="1"/>
  <c r="M302" s="1"/>
  <c r="C300"/>
  <c r="D300" s="1"/>
  <c r="E300" s="1"/>
  <c r="F300" s="1"/>
  <c r="G300" s="1"/>
  <c r="H300" s="1"/>
  <c r="I300" s="1"/>
  <c r="J300" s="1"/>
  <c r="K300" s="1"/>
  <c r="L300" s="1"/>
  <c r="M300" s="1"/>
  <c r="C228"/>
  <c r="D228" s="1"/>
  <c r="E228" s="1"/>
  <c r="F228" s="1"/>
  <c r="G228" s="1"/>
  <c r="H228" s="1"/>
  <c r="I228" s="1"/>
  <c r="J228" s="1"/>
  <c r="K228" s="1"/>
  <c r="L228" s="1"/>
  <c r="M228" s="1"/>
  <c r="C149"/>
  <c r="D149" s="1"/>
  <c r="E149" s="1"/>
  <c r="F149" s="1"/>
  <c r="G149" s="1"/>
  <c r="H149" s="1"/>
  <c r="I149" s="1"/>
  <c r="J149" s="1"/>
  <c r="K149" s="1"/>
  <c r="L149" s="1"/>
  <c r="M149" s="1"/>
  <c r="D152"/>
  <c r="E152" s="1"/>
  <c r="F152" s="1"/>
  <c r="G152" s="1"/>
  <c r="H152" s="1"/>
  <c r="I152" s="1"/>
  <c r="J152" s="1"/>
  <c r="K152" s="1"/>
  <c r="L152" s="1"/>
  <c r="M152" s="1"/>
  <c r="C125"/>
  <c r="D125" s="1"/>
  <c r="E125" s="1"/>
  <c r="F125" s="1"/>
  <c r="G125" s="1"/>
  <c r="H125" s="1"/>
  <c r="I125" s="1"/>
  <c r="J125" s="1"/>
  <c r="K125" s="1"/>
  <c r="L125" s="1"/>
  <c r="M125" s="1"/>
  <c r="D126"/>
  <c r="E126" s="1"/>
  <c r="F126" s="1"/>
  <c r="G126" s="1"/>
  <c r="H126" s="1"/>
  <c r="I126" s="1"/>
  <c r="J126" s="1"/>
  <c r="K126" s="1"/>
  <c r="L126" s="1"/>
  <c r="M126" s="1"/>
  <c r="C107"/>
  <c r="D108"/>
  <c r="E108" s="1"/>
  <c r="F108" s="1"/>
  <c r="G108" s="1"/>
  <c r="H108" s="1"/>
  <c r="I108" s="1"/>
  <c r="J108" s="1"/>
  <c r="K108" s="1"/>
  <c r="L108" s="1"/>
  <c r="M108" s="1"/>
  <c r="C190"/>
  <c r="C188" s="1"/>
  <c r="C544"/>
  <c r="D546"/>
  <c r="E546" s="1"/>
  <c r="F546" s="1"/>
  <c r="G546" s="1"/>
  <c r="H546" s="1"/>
  <c r="I546" s="1"/>
  <c r="J546" s="1"/>
  <c r="K546" s="1"/>
  <c r="L546" s="1"/>
  <c r="M546" s="1"/>
  <c r="C529"/>
  <c r="D531"/>
  <c r="E531" s="1"/>
  <c r="F531" s="1"/>
  <c r="G531" s="1"/>
  <c r="H531" s="1"/>
  <c r="I531" s="1"/>
  <c r="J531" s="1"/>
  <c r="K531" s="1"/>
  <c r="L531" s="1"/>
  <c r="M531" s="1"/>
  <c r="C419"/>
  <c r="D421"/>
  <c r="E421" s="1"/>
  <c r="F421" s="1"/>
  <c r="G421" s="1"/>
  <c r="H421" s="1"/>
  <c r="I421" s="1"/>
  <c r="J421" s="1"/>
  <c r="K421" s="1"/>
  <c r="L421" s="1"/>
  <c r="M421" s="1"/>
  <c r="C219"/>
  <c r="D219" s="1"/>
  <c r="E219" s="1"/>
  <c r="F219" s="1"/>
  <c r="G219" s="1"/>
  <c r="H219" s="1"/>
  <c r="I219" s="1"/>
  <c r="J219" s="1"/>
  <c r="K219" s="1"/>
  <c r="L219" s="1"/>
  <c r="M219" s="1"/>
  <c r="D221"/>
  <c r="E221" s="1"/>
  <c r="F221" s="1"/>
  <c r="G221" s="1"/>
  <c r="H221" s="1"/>
  <c r="I221" s="1"/>
  <c r="J221" s="1"/>
  <c r="K221" s="1"/>
  <c r="L221" s="1"/>
  <c r="M221" s="1"/>
  <c r="C145"/>
  <c r="D145" s="1"/>
  <c r="E145" s="1"/>
  <c r="F145" s="1"/>
  <c r="G145" s="1"/>
  <c r="H145" s="1"/>
  <c r="I145" s="1"/>
  <c r="J145" s="1"/>
  <c r="K145" s="1"/>
  <c r="L145" s="1"/>
  <c r="M145" s="1"/>
  <c r="D195"/>
  <c r="E195" s="1"/>
  <c r="F195" s="1"/>
  <c r="G195" s="1"/>
  <c r="H195" s="1"/>
  <c r="I195" s="1"/>
  <c r="J195" s="1"/>
  <c r="K195" s="1"/>
  <c r="L195" s="1"/>
  <c r="M195" s="1"/>
  <c r="D376"/>
  <c r="E376" s="1"/>
  <c r="F376" s="1"/>
  <c r="G376" s="1"/>
  <c r="H376" s="1"/>
  <c r="I376" s="1"/>
  <c r="J376" s="1"/>
  <c r="K376" s="1"/>
  <c r="L376" s="1"/>
  <c r="M376" s="1"/>
  <c r="D449"/>
  <c r="E449" s="1"/>
  <c r="F449" s="1"/>
  <c r="G449" s="1"/>
  <c r="H449" s="1"/>
  <c r="I449" s="1"/>
  <c r="J449" s="1"/>
  <c r="K449" s="1"/>
  <c r="L449" s="1"/>
  <c r="M449" s="1"/>
  <c r="D529"/>
  <c r="E529" s="1"/>
  <c r="F529" s="1"/>
  <c r="G529" s="1"/>
  <c r="H529" s="1"/>
  <c r="I529" s="1"/>
  <c r="J529" s="1"/>
  <c r="K529" s="1"/>
  <c r="L529" s="1"/>
  <c r="M529" s="1"/>
  <c r="D544"/>
  <c r="E544" s="1"/>
  <c r="F544" s="1"/>
  <c r="G544" s="1"/>
  <c r="H544" s="1"/>
  <c r="I544" s="1"/>
  <c r="J544" s="1"/>
  <c r="K544" s="1"/>
  <c r="L544" s="1"/>
  <c r="M544" s="1"/>
  <c r="D200" i="1"/>
  <c r="E11"/>
  <c r="G197" i="6" l="1"/>
  <c r="F200"/>
  <c r="F202" s="1"/>
  <c r="F210" s="1"/>
  <c r="D400" i="2"/>
  <c r="E400" s="1"/>
  <c r="F400" s="1"/>
  <c r="G400" s="1"/>
  <c r="H400" s="1"/>
  <c r="I400" s="1"/>
  <c r="J400" s="1"/>
  <c r="K400" s="1"/>
  <c r="L400" s="1"/>
  <c r="M400" s="1"/>
  <c r="C398"/>
  <c r="C186"/>
  <c r="C105"/>
  <c r="C11" s="1"/>
  <c r="C498"/>
  <c r="D502"/>
  <c r="E502" s="1"/>
  <c r="F502" s="1"/>
  <c r="G502" s="1"/>
  <c r="H502" s="1"/>
  <c r="I502" s="1"/>
  <c r="J502" s="1"/>
  <c r="K502" s="1"/>
  <c r="L502" s="1"/>
  <c r="M502" s="1"/>
  <c r="D419"/>
  <c r="E419" s="1"/>
  <c r="F419" s="1"/>
  <c r="G419" s="1"/>
  <c r="H419" s="1"/>
  <c r="I419" s="1"/>
  <c r="J419" s="1"/>
  <c r="K419" s="1"/>
  <c r="L419" s="1"/>
  <c r="M419" s="1"/>
  <c r="D398"/>
  <c r="E398" s="1"/>
  <c r="F398" s="1"/>
  <c r="G398" s="1"/>
  <c r="H398" s="1"/>
  <c r="I398" s="1"/>
  <c r="J398" s="1"/>
  <c r="K398" s="1"/>
  <c r="L398" s="1"/>
  <c r="M398" s="1"/>
  <c r="D107"/>
  <c r="E107" s="1"/>
  <c r="F107" s="1"/>
  <c r="G107" s="1"/>
  <c r="H107" s="1"/>
  <c r="I107" s="1"/>
  <c r="J107" s="1"/>
  <c r="K107" s="1"/>
  <c r="L107" s="1"/>
  <c r="M107" s="1"/>
  <c r="D557"/>
  <c r="E557" s="1"/>
  <c r="F557" s="1"/>
  <c r="G557" s="1"/>
  <c r="H557" s="1"/>
  <c r="I557" s="1"/>
  <c r="J557" s="1"/>
  <c r="K557" s="1"/>
  <c r="L557" s="1"/>
  <c r="M557" s="1"/>
  <c r="D555"/>
  <c r="E555" s="1"/>
  <c r="F555" s="1"/>
  <c r="G555" s="1"/>
  <c r="H555" s="1"/>
  <c r="I555" s="1"/>
  <c r="J555" s="1"/>
  <c r="K555" s="1"/>
  <c r="L555" s="1"/>
  <c r="M555" s="1"/>
  <c r="D538"/>
  <c r="E538" s="1"/>
  <c r="F538" s="1"/>
  <c r="G538" s="1"/>
  <c r="H538" s="1"/>
  <c r="I538" s="1"/>
  <c r="J538" s="1"/>
  <c r="K538" s="1"/>
  <c r="L538" s="1"/>
  <c r="M538" s="1"/>
  <c r="D536"/>
  <c r="E536" s="1"/>
  <c r="F536" s="1"/>
  <c r="G536" s="1"/>
  <c r="H536" s="1"/>
  <c r="I536" s="1"/>
  <c r="J536" s="1"/>
  <c r="K536" s="1"/>
  <c r="L536" s="1"/>
  <c r="M536" s="1"/>
  <c r="D525"/>
  <c r="E525" s="1"/>
  <c r="F525" s="1"/>
  <c r="G525" s="1"/>
  <c r="H525" s="1"/>
  <c r="I525" s="1"/>
  <c r="J525" s="1"/>
  <c r="K525" s="1"/>
  <c r="L525" s="1"/>
  <c r="M525" s="1"/>
  <c r="E200" i="1"/>
  <c r="F11"/>
  <c r="C200"/>
  <c r="G200" i="6" l="1"/>
  <c r="G202" s="1"/>
  <c r="G210" s="1"/>
  <c r="H197"/>
  <c r="C184" i="2"/>
  <c r="C9" s="1"/>
  <c r="D523"/>
  <c r="E523" s="1"/>
  <c r="F523" s="1"/>
  <c r="G523" s="1"/>
  <c r="H523" s="1"/>
  <c r="I523" s="1"/>
  <c r="J523" s="1"/>
  <c r="K523" s="1"/>
  <c r="L523" s="1"/>
  <c r="M523" s="1"/>
  <c r="D521"/>
  <c r="E521" s="1"/>
  <c r="F521" s="1"/>
  <c r="G521" s="1"/>
  <c r="H521" s="1"/>
  <c r="I521" s="1"/>
  <c r="J521" s="1"/>
  <c r="K521" s="1"/>
  <c r="L521" s="1"/>
  <c r="M521" s="1"/>
  <c r="D190"/>
  <c r="E190" s="1"/>
  <c r="F190" s="1"/>
  <c r="G190" s="1"/>
  <c r="H190" s="1"/>
  <c r="I190" s="1"/>
  <c r="J190" s="1"/>
  <c r="K190" s="1"/>
  <c r="L190" s="1"/>
  <c r="M190" s="1"/>
  <c r="D105"/>
  <c r="E105" s="1"/>
  <c r="F105" s="1"/>
  <c r="G105" s="1"/>
  <c r="H105" s="1"/>
  <c r="I105" s="1"/>
  <c r="J105" s="1"/>
  <c r="K105" s="1"/>
  <c r="L105" s="1"/>
  <c r="M105" s="1"/>
  <c r="D500"/>
  <c r="E500" s="1"/>
  <c r="F500" s="1"/>
  <c r="D498"/>
  <c r="E498" s="1"/>
  <c r="F200" i="1"/>
  <c r="G11"/>
  <c r="I197" i="6" l="1"/>
  <c r="H200"/>
  <c r="H202" s="1"/>
  <c r="H210" s="1"/>
  <c r="G500" i="2"/>
  <c r="F498"/>
  <c r="D11"/>
  <c r="D188"/>
  <c r="G200" i="1"/>
  <c r="H11"/>
  <c r="I200" i="6" l="1"/>
  <c r="I202" s="1"/>
  <c r="I210" s="1"/>
  <c r="J197"/>
  <c r="E188" i="2"/>
  <c r="D186"/>
  <c r="D184" s="1"/>
  <c r="D9" s="1"/>
  <c r="E11"/>
  <c r="H500"/>
  <c r="G498"/>
  <c r="H200" i="1"/>
  <c r="I11"/>
  <c r="K197" i="6" l="1"/>
  <c r="J200"/>
  <c r="J202" s="1"/>
  <c r="J210" s="1"/>
  <c r="I500" i="2"/>
  <c r="H498"/>
  <c r="F11"/>
  <c r="F188"/>
  <c r="E186"/>
  <c r="E184" s="1"/>
  <c r="E9" s="1"/>
  <c r="I200" i="1"/>
  <c r="J11"/>
  <c r="K200" i="6" l="1"/>
  <c r="K202" s="1"/>
  <c r="K210" s="1"/>
  <c r="L197"/>
  <c r="L200" s="1"/>
  <c r="L202" s="1"/>
  <c r="L210" s="1"/>
  <c r="G188" i="2"/>
  <c r="F186"/>
  <c r="F184" s="1"/>
  <c r="F9" s="1"/>
  <c r="G9" s="1"/>
  <c r="H9" s="1"/>
  <c r="I9" s="1"/>
  <c r="J9" s="1"/>
  <c r="K9" s="1"/>
  <c r="L9" s="1"/>
  <c r="M9" s="1"/>
  <c r="G11"/>
  <c r="H11" s="1"/>
  <c r="I11" s="1"/>
  <c r="J11" s="1"/>
  <c r="K11" s="1"/>
  <c r="L11" s="1"/>
  <c r="M11" s="1"/>
  <c r="J500"/>
  <c r="I498"/>
  <c r="J200" i="1"/>
  <c r="K11"/>
  <c r="K500" i="2" l="1"/>
  <c r="J498"/>
  <c r="H188"/>
  <c r="G186"/>
  <c r="G184" s="1"/>
  <c r="K200" i="1"/>
  <c r="L11"/>
  <c r="L200" s="1"/>
  <c r="I188" i="2" l="1"/>
  <c r="H186"/>
  <c r="H184" s="1"/>
  <c r="L500"/>
  <c r="K498"/>
  <c r="M500" l="1"/>
  <c r="M498" s="1"/>
  <c r="L498"/>
  <c r="J188"/>
  <c r="I186"/>
  <c r="I184" s="1"/>
  <c r="K188" l="1"/>
  <c r="J186"/>
  <c r="J184" s="1"/>
  <c r="L188" l="1"/>
  <c r="K186"/>
  <c r="K184" s="1"/>
  <c r="M188" l="1"/>
  <c r="M186" s="1"/>
  <c r="M184" s="1"/>
  <c r="L186"/>
  <c r="L184" s="1"/>
</calcChain>
</file>

<file path=xl/sharedStrings.xml><?xml version="1.0" encoding="utf-8"?>
<sst xmlns="http://schemas.openxmlformats.org/spreadsheetml/2006/main" count="2251" uniqueCount="1193">
  <si>
    <t>MUNICIPIO DE ROSAS</t>
  </si>
  <si>
    <t>MARCO FISCAL DE MEDIANO PLAZO</t>
  </si>
  <si>
    <t>ESCENARIO DE RENTAS 2012 - 2021</t>
  </si>
  <si>
    <t>PROYECCION RENTAS 2012 - 2021</t>
  </si>
  <si>
    <t>CODIGO</t>
  </si>
  <si>
    <t>CLASE DE INGRESO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</si>
  <si>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</si>
  <si>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</si>
  <si>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</si>
  <si>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</si>
  <si>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</si>
  <si>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</si>
  <si>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</si>
  <si>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</si>
  <si>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</si>
  <si>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</si>
  <si>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TI</t>
  </si>
  <si>
    <t>INGRESOS TOTALES</t>
  </si>
  <si>
    <t>TI.A</t>
  </si>
  <si>
    <t>INGRESOS CORRIENTES</t>
  </si>
  <si>
    <t>TI.A.1</t>
  </si>
  <si>
    <t xml:space="preserve">TRIBUTARIOS </t>
  </si>
  <si>
    <t>TI.A.1.1</t>
  </si>
  <si>
    <t>IMPUESTO DE CIRCULACIÓN Y TRÁNSITO SOBRE VEHÍCULOS DE SERVICIO PÚBLICO</t>
  </si>
  <si>
    <t>TI.A.1.1.1</t>
  </si>
  <si>
    <t>IMPUESTO DE CIRCULACIÓN Y TRÁNSITO SOBRE VEHÍCULOS DE SERVICIO PÚBLICO DE LA VIGENCIA ACTUAL</t>
  </si>
  <si>
    <t>TI.A.1.1.2</t>
  </si>
  <si>
    <t>IMPUESTO DE CIRCULACIÓN Y TRÁNSITO SOBRE VEHÍCULOS DE SERVICIO PÚBLICO DE VIGENCIAS ANTERIORES</t>
  </si>
  <si>
    <t>TI.A.1.2</t>
  </si>
  <si>
    <t>IMPUESTO PREDIAL UNIFICADO</t>
  </si>
  <si>
    <t>TI.A.1.2.1</t>
  </si>
  <si>
    <t>IMPUESTO PREDIAL UNIFICADO VIGENCIA ACTUAL</t>
  </si>
  <si>
    <t>TI.A.1.2.2</t>
  </si>
  <si>
    <t>IMPUESTO PREDIAL UNIFICADO VIGENCIA ANTERIORES</t>
  </si>
  <si>
    <t>TI.A.1.3</t>
  </si>
  <si>
    <t xml:space="preserve">IMPUESTO DE INDUSTRIA Y COMERCIO </t>
  </si>
  <si>
    <t>TI.A.1.3.1</t>
  </si>
  <si>
    <t>IMPUESTO DE INDUSTRIA Y COMERCIO DE LA VIGENCIA ACTUAL</t>
  </si>
  <si>
    <t>TI.A.1.3.2</t>
  </si>
  <si>
    <t>IMPUESTO DE INDUSTRIA Y COMERCIO DE LA VIGENCIA ANTERIOR</t>
  </si>
  <si>
    <t>TI.A.1.4</t>
  </si>
  <si>
    <t>AVISOS Y TABLEROS</t>
  </si>
  <si>
    <t>TI.A.1.4.1</t>
  </si>
  <si>
    <t>AVISOS Y TABLEROS VIGENCIA ACTUAL</t>
  </si>
  <si>
    <t>TI.A.1.4.2</t>
  </si>
  <si>
    <t>AVISOS Y TABLEROS VIGENCIAS ANTERIORES</t>
  </si>
  <si>
    <t>TI.A.1.5</t>
  </si>
  <si>
    <t>PUBLICIDAD EXTERIOR VISUAL</t>
  </si>
  <si>
    <t>TI.A.1.6</t>
  </si>
  <si>
    <t>IMPUESTO DE DELINEACIÓN</t>
  </si>
  <si>
    <t>TI.A.1.7</t>
  </si>
  <si>
    <t>IMPUESTO DE ESPECTÁCULOS PÚBLICOS MUNICIPAL</t>
  </si>
  <si>
    <t>TI.A.1.8</t>
  </si>
  <si>
    <t>DEGÜELLO DE GANADO MENOR</t>
  </si>
  <si>
    <t>TI.A.1.9</t>
  </si>
  <si>
    <t>DEGÜELLO DE GANADO MAYOR</t>
  </si>
  <si>
    <t>TI.A.1.10</t>
  </si>
  <si>
    <t>SOBRETASA BOMBERIL</t>
  </si>
  <si>
    <t>TI.A.1.11</t>
  </si>
  <si>
    <t>SOBRETASA A LA GASOLINA</t>
  </si>
  <si>
    <t>TI.A.1.12</t>
  </si>
  <si>
    <t>ESTAMPILLAS</t>
  </si>
  <si>
    <t>TI.A.1.12.1</t>
  </si>
  <si>
    <t>PRO DOTACIÓN Y FUNCIONAMIENTO DE CENTROS BIENESTAR DEL ANCIANO</t>
  </si>
  <si>
    <t>TI.A.1.12.2</t>
  </si>
  <si>
    <t>PRO CULTURA</t>
  </si>
  <si>
    <t>TI.A.1.13</t>
  </si>
  <si>
    <t>CONTRIBUCIÓN SOBRE CONTRATOS DE OBRAS PÚBLICAS</t>
  </si>
  <si>
    <t>TI.A.1.14</t>
  </si>
  <si>
    <t>OTROS INGRESOS TRIBUTARIOS</t>
  </si>
  <si>
    <t>TI.A.1.14.1</t>
  </si>
  <si>
    <t>SOBRETASA DEL DEPORTE</t>
  </si>
  <si>
    <t>TI.A.1.14.2</t>
  </si>
  <si>
    <t xml:space="preserve">OTROS </t>
  </si>
  <si>
    <t>TI.A.2</t>
  </si>
  <si>
    <t>NO TRIBUTARIOS</t>
  </si>
  <si>
    <t>TI.A.2.1</t>
  </si>
  <si>
    <t>TASAS Y DERECHOS</t>
  </si>
  <si>
    <t>TI.A.2.1.1</t>
  </si>
  <si>
    <t>TASAS POR EL DERECHO DE PARQUEO SOBRE LAS VÍAS PÚBLICAS</t>
  </si>
  <si>
    <t>TI.A.2.1.2</t>
  </si>
  <si>
    <t>RECURSOS LOCALES PARA PROYECTOS DE INFRAESTRUCTURA VIAL Y DE TRANSPORTE (ART.. 112 LEY 812 DE 2003)</t>
  </si>
  <si>
    <t>TI.A.2.1.2.1</t>
  </si>
  <si>
    <t xml:space="preserve">CONTRIBUCIONES O GRAVÁMENES </t>
  </si>
  <si>
    <t>TI.A.2.1.2.2</t>
  </si>
  <si>
    <t>ESTACIONAMIENTO EN ESPACIO PÚBLICO O EN LOTES DE PARQUEO</t>
  </si>
  <si>
    <t>TI.A.2.1.3</t>
  </si>
  <si>
    <t>PUBLICACIONES</t>
  </si>
  <si>
    <t>TI.A.2.1.5</t>
  </si>
  <si>
    <t>OTRAS TASAS (DESAGREGAR O ESPECIFICAR)</t>
  </si>
  <si>
    <t>TI.A.2.1.5.1</t>
  </si>
  <si>
    <t>REGISTRO DE MARCAS Y HERRETES</t>
  </si>
  <si>
    <t>TI.A.2.2</t>
  </si>
  <si>
    <t>MULTAS Y SANCIONES</t>
  </si>
  <si>
    <t>TI.A.2.2.1</t>
  </si>
  <si>
    <t>TRÁNSITO Y TRANSPORTE</t>
  </si>
  <si>
    <t>TI.A.2.2.4</t>
  </si>
  <si>
    <t xml:space="preserve">MULTAS DE GOBIERNO </t>
  </si>
  <si>
    <t>TI.A.2.2.4.1</t>
  </si>
  <si>
    <t>MULTAS ESTABLECIDAS EN EL CÓDIGO NACIONAL DE POLICÍA</t>
  </si>
  <si>
    <t>TI.A.2.2.4.5</t>
  </si>
  <si>
    <t>OTRAS MULTAS DE GOBIERNO</t>
  </si>
  <si>
    <t>TI.A.2.2.5</t>
  </si>
  <si>
    <t>INTERESES MORATORIOS</t>
  </si>
  <si>
    <t>TI.A.2.2.5.1</t>
  </si>
  <si>
    <t>PREDIAL</t>
  </si>
  <si>
    <t>TI.A.2.2.5.2</t>
  </si>
  <si>
    <t xml:space="preserve">INDUSTRIA Y COMERCIO </t>
  </si>
  <si>
    <t>TI.A.2.2.7</t>
  </si>
  <si>
    <t>OTRAS MULTAS Y SANCIONES</t>
  </si>
  <si>
    <t>TI.A.2.3</t>
  </si>
  <si>
    <t>CONTRIBUCIONES</t>
  </si>
  <si>
    <t>TI.A.2.3.1</t>
  </si>
  <si>
    <t>CONTRIBUCIÓN DE VALORIZACIÓN</t>
  </si>
  <si>
    <t>TI.A.2.3.2</t>
  </si>
  <si>
    <t>PARTICIPACIÓN EN LA PLUSVALÍA</t>
  </si>
  <si>
    <t>TI.A.2.3.3</t>
  </si>
  <si>
    <t>OTRAS CONTRIBUCIONES</t>
  </si>
  <si>
    <t>TI.A.2.4</t>
  </si>
  <si>
    <t>VENTA DE BIENES Y SERVICIOS</t>
  </si>
  <si>
    <t>TI.A.2.4.1</t>
  </si>
  <si>
    <t>PLAZA DE MERCADO</t>
  </si>
  <si>
    <t>TI.A.2.4.2</t>
  </si>
  <si>
    <t>MATADERO PÚBLICO</t>
  </si>
  <si>
    <t>TI.A.2.4.3</t>
  </si>
  <si>
    <t>OTROS INGRESOS DE VENTA DE BIENES Y SERVICIOS DIFERENTE A LA VENTA DE ACTIVOS</t>
  </si>
  <si>
    <t>TI.A.2.5</t>
  </si>
  <si>
    <t>RENTAS CONTRACTUALES</t>
  </si>
  <si>
    <t>TI.A.2.5.1</t>
  </si>
  <si>
    <t>ARRENDAMIENTOS</t>
  </si>
  <si>
    <t>TI.A.2.5.2</t>
  </si>
  <si>
    <t>ALQUILER DE MAQUINARIA Y EQUIPOS</t>
  </si>
  <si>
    <t>TI.A.2.5.3</t>
  </si>
  <si>
    <t>OTRAS RENTAS CONTRACTUALES</t>
  </si>
  <si>
    <t>TI.A.2.6</t>
  </si>
  <si>
    <t>TRASFERENCIAS</t>
  </si>
  <si>
    <t>TI.A.2.6.1</t>
  </si>
  <si>
    <t>TRANSFERENCIAS PARA FUNCIONAMIENTO</t>
  </si>
  <si>
    <t>TI.A.2.6.1.1</t>
  </si>
  <si>
    <t>DEL NIVEL NACIONAL</t>
  </si>
  <si>
    <t>TI.A.2.6.1.1.1</t>
  </si>
  <si>
    <t>SGP: LIBRE DESTINACIÓN DE PARTICIPACIÓN DE PROPÓSITO GENERAL MUNICIPIOS CATEGORÍAS 4, 5 Y 6</t>
  </si>
  <si>
    <t>TI.A.2.6.1.2</t>
  </si>
  <si>
    <t>DEL NIVEL DEPARTAMENTAL</t>
  </si>
  <si>
    <t>TI.A.2.6.1.2.1</t>
  </si>
  <si>
    <t>DE VEHÍCULOS AUTOMOTORES</t>
  </si>
  <si>
    <t>TI.A.2.6.1.5</t>
  </si>
  <si>
    <t>CUOTAS PARTES PENSIONALES</t>
  </si>
  <si>
    <t>TI.A.2.6.2</t>
  </si>
  <si>
    <t>TRASFERENCIAS PARA INVERSIÓN</t>
  </si>
  <si>
    <t>TI.A.2.6.2.1</t>
  </si>
  <si>
    <t>TI.A.2.6.2.1.1</t>
  </si>
  <si>
    <t>SISTEMA GENERAL DE PARTICIPACIONES -EDUCACIÓN</t>
  </si>
  <si>
    <t>TI.A.2.6.2.1.1.1</t>
  </si>
  <si>
    <t>S. G. P. EDUCACIÓN -RECURSOS DE CALIDAD</t>
  </si>
  <si>
    <t>TI.A.2.6.2.1.1.2</t>
  </si>
  <si>
    <t>S. G. P. EDUCACIÓN - GRATUIDAD</t>
  </si>
  <si>
    <t>TI.A.2.6.2.1.2</t>
  </si>
  <si>
    <t>SISTEMA GENERAL DE PARTICIPACIONES ALIMENTACIÓN ESCOLAR</t>
  </si>
  <si>
    <t>TI.A.2.6.2.1.3</t>
  </si>
  <si>
    <t>SISTEMA GENERAL FORZOSA INVERSIÓN DE PARTICIPACIÓN PROPÓSITO GENERAL</t>
  </si>
  <si>
    <t>TI.A.2.6.2.1.3.1</t>
  </si>
  <si>
    <t>S.G.P. DEPORTE</t>
  </si>
  <si>
    <t>TI.A.2.6.2.1.3.2</t>
  </si>
  <si>
    <t>S.G.P.CULTURA</t>
  </si>
  <si>
    <t>TI.A.2.6.2.1.3.3</t>
  </si>
  <si>
    <t>S.G.P. LIBRE INVERSION</t>
  </si>
  <si>
    <t>TI.A.2.6.2.1.3.4</t>
  </si>
  <si>
    <t>S.G.P.FONPET S.S.F.</t>
  </si>
  <si>
    <t>TI.A.2.6.2.1.4</t>
  </si>
  <si>
    <t>SISTEMA GENERAL FORZOSA INVERSIÓN PARTICIPACIÓN PROPÓSITO GENERAL: AGUA POTABLE-SANEAMIENTO BÁSICO</t>
  </si>
  <si>
    <t>TI.A.2.6.2.1.4.1</t>
  </si>
  <si>
    <t>S.G.P. AGUA POTABLE Y SANEAMIENTO BASICO C.S.F.</t>
  </si>
  <si>
    <t>TI.A.2.6.2.1.4.2</t>
  </si>
  <si>
    <t>S.G.P. AGUA POTABLE Y SANEAMIENTO BASICO S.S.F.</t>
  </si>
  <si>
    <t>TI.A.2.7</t>
  </si>
  <si>
    <t>OTROS INGRESOS NO TRIBUTARIOS</t>
  </si>
  <si>
    <t>TI.A.2.7.1</t>
  </si>
  <si>
    <t>OTROS</t>
  </si>
  <si>
    <t>TI.B</t>
  </si>
  <si>
    <t>INGRESOS DE CAPITAL</t>
  </si>
  <si>
    <t>TI.B.1</t>
  </si>
  <si>
    <t>COFINANCIACIÓN</t>
  </si>
  <si>
    <t>TI.B.1.1</t>
  </si>
  <si>
    <t>COFINANCIACIÓN NACIONAL - NIVEL CENTRAL</t>
  </si>
  <si>
    <t>TI.B.1.1.2</t>
  </si>
  <si>
    <t>PROGRAMAS DE EDUCACIÓN</t>
  </si>
  <si>
    <t>TI.B.1.1.3</t>
  </si>
  <si>
    <t>PROGRAMAS DE AGUA POTABLE Y SANEAMIENTO BÁSICO</t>
  </si>
  <si>
    <t>TI.B.1.1.4</t>
  </si>
  <si>
    <t>PROGRAMAS DE INFRAESTRUCTURA</t>
  </si>
  <si>
    <t>TI.B.1.1.5</t>
  </si>
  <si>
    <t>PROGRAMAS OTROS SECTORES</t>
  </si>
  <si>
    <t>TI.B.1.2</t>
  </si>
  <si>
    <t>COFINANCIACIÓN DEPARTAMENTAL - NIVEL CENTRAL</t>
  </si>
  <si>
    <t>TI.B.1.2.1</t>
  </si>
  <si>
    <t>TI.B.1.2.2</t>
  </si>
  <si>
    <t>TI.B.1.2.3</t>
  </si>
  <si>
    <t>TI.B.1.2.4</t>
  </si>
  <si>
    <t>TI.B.1.4</t>
  </si>
  <si>
    <t>OTRAS COFINANCIACIONES</t>
  </si>
  <si>
    <t>TI.B.1.4.1</t>
  </si>
  <si>
    <t>SECTOR DESCENTRALIZADO</t>
  </si>
  <si>
    <t>TI.B.1.4.1.1</t>
  </si>
  <si>
    <t>NACIONAL</t>
  </si>
  <si>
    <t>TI.B.1.4.1.2</t>
  </si>
  <si>
    <t>DEPARTAMENTAL</t>
  </si>
  <si>
    <t>TI.B.1.4.1.4</t>
  </si>
  <si>
    <t>SECTOR PRIVADO</t>
  </si>
  <si>
    <t>TI.B.2</t>
  </si>
  <si>
    <t>REGALÍAS INDIRECTAS</t>
  </si>
  <si>
    <t>TI.B.2.1</t>
  </si>
  <si>
    <t>FONDO NACIONAL DE REGALÍAS -FNR-</t>
  </si>
  <si>
    <t>TI.B.3</t>
  </si>
  <si>
    <t>RECURSOS DEL CRÉDITO</t>
  </si>
  <si>
    <t>TI.B.3.1</t>
  </si>
  <si>
    <t>INTERNO</t>
  </si>
  <si>
    <t>TI.B.4</t>
  </si>
  <si>
    <t>RECURSOS DEL BALANCE</t>
  </si>
  <si>
    <t>TI.B.4.1</t>
  </si>
  <si>
    <t>CANCELACIÓN DE RESERVAS</t>
  </si>
  <si>
    <t>TI.B.4.1.1</t>
  </si>
  <si>
    <t>DE SGP</t>
  </si>
  <si>
    <t>TI.B.4.2</t>
  </si>
  <si>
    <t>SUPERÁVIT FISCAL</t>
  </si>
  <si>
    <t>TI.B.4.2.1</t>
  </si>
  <si>
    <t>SUPERÁVIT FISCAL DE LA VIGENCIA ANTERIOR</t>
  </si>
  <si>
    <t>TI.B.4.2.1.1</t>
  </si>
  <si>
    <t xml:space="preserve">RECURSOS DE LIBRE DESTINACIÓN </t>
  </si>
  <si>
    <t>TI.B.4.2.1.2</t>
  </si>
  <si>
    <t>RECURSOS DE FORZOSA INVERSIÓN (CON DESTINACIÓN ESPECIFICA)</t>
  </si>
  <si>
    <t>TI.B.4.2.1.2.1</t>
  </si>
  <si>
    <t>RECURSOS DE FORZOSA INVERSIÓN SGP (CON DESTINACIÓN ESPECÍFICA)</t>
  </si>
  <si>
    <t>TI.B.4.2.1.2.1.1</t>
  </si>
  <si>
    <t>RECURSOS DE FORZOSA INVERSIÓN - EDUCACIÓN</t>
  </si>
  <si>
    <t>TI.B.4.2.1.2.1.2</t>
  </si>
  <si>
    <t>RECURSOS DE FORZOSA INVERSIÓN - ALIMENTACIÓN ESCOLAR</t>
  </si>
  <si>
    <t>TI.B.4.2.1.2.1.3</t>
  </si>
  <si>
    <t>RECURSOS DE FORZOSA INVERSIÓN - AGUA POTABLE Y SANEAMIENTO BÁSICO</t>
  </si>
  <si>
    <t>TI.B.4.2.1.2.1.4</t>
  </si>
  <si>
    <t>RECURSOS DE FORZOSA INVERSIÓN - DEPORTE</t>
  </si>
  <si>
    <t>TI.B.4.2.1.2.1.5</t>
  </si>
  <si>
    <t>RECURSOS DE FORZOSA INVERSIÓN - CULTURA</t>
  </si>
  <si>
    <t>TI.B.4.2.1.2.1.6</t>
  </si>
  <si>
    <t>RECURSOS DE FORZOSA INVERSIÓN - LIBRE INVERSIÓN</t>
  </si>
  <si>
    <t>TI.B.4.2.1.2.2</t>
  </si>
  <si>
    <t>OTROS RECURSOS DE FORZOSA INVERSIÓN DIFERENTES AL SGP (CON DESTINACIÓN ESPECÍFICA)</t>
  </si>
  <si>
    <t>TI.B.4.3</t>
  </si>
  <si>
    <t>RECURSOS QUE FINANCIAN RESERVAS PRESUPUESTALES EXCEPCIONALES (LEY 819/2003)</t>
  </si>
  <si>
    <t>TI.B.4.3.1</t>
  </si>
  <si>
    <t>TI.B.4.3.2</t>
  </si>
  <si>
    <t>TI.B.4.3.2.1</t>
  </si>
  <si>
    <t>TI.B.4.3.2.1.1</t>
  </si>
  <si>
    <t>TI.B.4.3.2.1.2</t>
  </si>
  <si>
    <t>TI.B.4.3.2.1.3</t>
  </si>
  <si>
    <t>TI.B.4.3.2.1.4</t>
  </si>
  <si>
    <t>TI.B.4.3.2.1.5</t>
  </si>
  <si>
    <t>TI.B.4.3.2.1.6</t>
  </si>
  <si>
    <t>TI.B.4.3.2.3</t>
  </si>
  <si>
    <t>TI.B.5</t>
  </si>
  <si>
    <t>RENDIMIENTOS POR OPERACIONES FINANCIERAS</t>
  </si>
  <si>
    <t>TI.B.5.1</t>
  </si>
  <si>
    <t>PROVENIENTES DE RECURSOS LIBRE DESTINACIÓN</t>
  </si>
  <si>
    <t>TI.B.5.2</t>
  </si>
  <si>
    <t>PROVENIENTES DE RECURSOS CON DESTINACIÓN ESPECIFICA</t>
  </si>
  <si>
    <t>TI.B.5.2.1</t>
  </si>
  <si>
    <t>PROVENIENTES DE RECURSOS SGP CON DESTINACIÓN ESPECIFICA</t>
  </si>
  <si>
    <t>TI.B.5.2.1.1</t>
  </si>
  <si>
    <t>PROVENIENTES DE RECURSOS SGP CON DESTINACIÓN ESPECIFICA - EDUCACIÓN</t>
  </si>
  <si>
    <t>TI.B.5.2.1.2</t>
  </si>
  <si>
    <t>PROVENIENTES DE RECURSOS SGP CON DESTINACIÓN ESPECIFICA - ALIMENTACIÓN ESCOLAR</t>
  </si>
  <si>
    <t>TI.B.5.2.1.3</t>
  </si>
  <si>
    <t>PROVENIENTES DE RECURSOS SGP CON DESTINACIÓN ESPECIFICA - AGUA POTABLE Y SANEAMIENTO BÁSICO</t>
  </si>
  <si>
    <t>TI.B.5.2.1.4</t>
  </si>
  <si>
    <t>PROVENIENTES DE RECURSOS SGP CON DESTINACIÓN ESPECIFICA - DEPORTE</t>
  </si>
  <si>
    <t>TI.B.5.2.1.5</t>
  </si>
  <si>
    <t>PROVENIENTES DE RECURSOS SGP CON DESTINACIÓN ESPECIFICA - CULTURA</t>
  </si>
  <si>
    <t>TI.B.5.2.1.6</t>
  </si>
  <si>
    <t>PROVENIENTES DE RECURSOS SGP CON DESTINACIÓN ESPECIFICA - LIBRE INVERSIÓN</t>
  </si>
  <si>
    <t>TI.B.5.2.2</t>
  </si>
  <si>
    <t>OTROS RECURSOS DIFERENTES AL SGP CON DESTINACIÓN ESPECÍFICA</t>
  </si>
  <si>
    <t>TI.B.6</t>
  </si>
  <si>
    <t>OTROS INGRESOS DE CAPITAL</t>
  </si>
  <si>
    <t>TI.C</t>
  </si>
  <si>
    <t>FONDO LOCAL DE SALUD</t>
  </si>
  <si>
    <t>TI.C.1</t>
  </si>
  <si>
    <t>TI.C.1.1</t>
  </si>
  <si>
    <t>TI.C.1.1.1</t>
  </si>
  <si>
    <t>TI.C.1.1.1.1</t>
  </si>
  <si>
    <t>DERECHOS DE EXPLOTACIÓN DE JUEGOS DE SUERTE Y AZAR</t>
  </si>
  <si>
    <t>TI.C.1.1.1.1.1</t>
  </si>
  <si>
    <t>RIFAS</t>
  </si>
  <si>
    <t>TI.C.1.1.1.1.2</t>
  </si>
  <si>
    <t>JUEGOS DE APUESTAS EN EVENTOS DEPORTIVOS, GALLÍSTICOS, CANINOS Y SIMILARES</t>
  </si>
  <si>
    <t>TI.C.1.1.1.1.3</t>
  </si>
  <si>
    <t>JUEGOS DE SUERTE Y AZAR NOVEDOSOS</t>
  </si>
  <si>
    <t>TI.C.1.1.2</t>
  </si>
  <si>
    <t>TI.C.1.1.2.1</t>
  </si>
  <si>
    <t>TI.C.1.1.2.1.1</t>
  </si>
  <si>
    <t>TI.C.1.1.2.1.1.1</t>
  </si>
  <si>
    <t>EMPRESA TERRITORIAL PARA LA SALUD ETESA (MÁXIMO EL 25 % EN LOS TÉRMINOS DEL ART. 60 DE LA LEY 715)</t>
  </si>
  <si>
    <t>TI.C.1.1.2.2</t>
  </si>
  <si>
    <t>TI.C.1.1.2.2.1</t>
  </si>
  <si>
    <t>TI.C.1.1.2.2.1.1</t>
  </si>
  <si>
    <t xml:space="preserve">SISTEMA GENERAL DE PARTICIPACIONES </t>
  </si>
  <si>
    <t>TI.C.1.1.2.2.1.1.1</t>
  </si>
  <si>
    <t>PARTICIPACION PARA SALUD</t>
  </si>
  <si>
    <t>S. G. P. SALUD - RÉGIMEN SUBSIDIADO CONTINUIDAD</t>
  </si>
  <si>
    <t>TI.C.1.1.2.2.1.1.2</t>
  </si>
  <si>
    <t>S. G. P. SALUD - SALUD PUBLICA</t>
  </si>
  <si>
    <t>TI.C.1.1.2.2.1.2</t>
  </si>
  <si>
    <t>FONDO DE SOLIDARIDAD Y GARANTÍAS -FOSYGA- S.S.F.</t>
  </si>
  <si>
    <t>TI.C.1.1.2.2.1.3</t>
  </si>
  <si>
    <t>EMPRESA TERRITORIAL PARA LA SALUD -ETESA -75 % - INVERSIÓN EN SALUD, ART.. 60 DE LA LEY 715/2001</t>
  </si>
  <si>
    <t>TI.C.2</t>
  </si>
  <si>
    <t>TI.C.2.1</t>
  </si>
  <si>
    <t>TI.C.2.1.1</t>
  </si>
  <si>
    <t>TI.C.2.1.1.1</t>
  </si>
  <si>
    <t>PROGRAMAS DE SALUD</t>
  </si>
  <si>
    <t>TI.C.2.2</t>
  </si>
  <si>
    <t>TI.C.2.2.1</t>
  </si>
  <si>
    <t>TI.C.2.2.1.1</t>
  </si>
  <si>
    <t>TI.C.2.2.1.1.1</t>
  </si>
  <si>
    <t>TI.C.2.2.1.1.1.1</t>
  </si>
  <si>
    <t>TI.C.2.2.1.1.1.1.1</t>
  </si>
  <si>
    <t>RECURSOS DE FORZOSA INVERSIÓN - SALUD: RÉGIMEN SUBSIDIADO</t>
  </si>
  <si>
    <t>TI.C.2.2.1.1.1.1.2</t>
  </si>
  <si>
    <t>RECURSOS DE FORZOSA INVERSIÓN - SALUD:  PÚBLICA</t>
  </si>
  <si>
    <t>TI.C.2.3</t>
  </si>
  <si>
    <t>TI.C.2.3.1</t>
  </si>
  <si>
    <t>TI.C.2.3.1.1</t>
  </si>
  <si>
    <t>TI.C.2.3.1.1.1</t>
  </si>
  <si>
    <t>TI.C.2.3.1.1.2</t>
  </si>
  <si>
    <t>TI.C.2.4</t>
  </si>
  <si>
    <t>TI.C.2.4.1</t>
  </si>
  <si>
    <t>TI.C.2.4.1.1</t>
  </si>
  <si>
    <t>TI.C.2.4.1.1.1</t>
  </si>
  <si>
    <t>PROVENIENTES DE RECURSOS SGP CON DESTINACIÓN ESPECIFICA - SALUD: RÉGIMEN SUBSIDIADO</t>
  </si>
  <si>
    <t>TI.C.2.4.1.1.2</t>
  </si>
  <si>
    <t>PROVENIENTES DE RECURSOS SGP CON DESTINACIÓN ESPECIFICA - SALUD:  PÚBLICA</t>
  </si>
  <si>
    <t>ICLD</t>
  </si>
  <si>
    <t>ESCENARIO DE GASTOS 2012-2021</t>
  </si>
  <si>
    <t>PROYECCION DE GASTOS 2012 - 2021</t>
  </si>
  <si>
    <t>CONCEPTO DEL GASTO</t>
  </si>
  <si>
    <t>APROPIACION</t>
  </si>
  <si>
    <t>2</t>
  </si>
  <si>
    <t>PRESUPUESTO DE GASTOS</t>
  </si>
  <si>
    <t>2.1</t>
  </si>
  <si>
    <t xml:space="preserve">TOTAL GASTOS DE FUNCIONAMIENTO </t>
  </si>
  <si>
    <t>2.1.1</t>
  </si>
  <si>
    <t>CONCEJO</t>
  </si>
  <si>
    <t>2.1.1.1</t>
  </si>
  <si>
    <t xml:space="preserve">GASTOS DE PERSONAL </t>
  </si>
  <si>
    <t>2.1.1.1.1</t>
  </si>
  <si>
    <t>SERVICIOS PERSONALES ASOCIADOS A LA NOMINA</t>
  </si>
  <si>
    <t>2.1.1.1.1.1</t>
  </si>
  <si>
    <t>Sueldo personal de nómina</t>
  </si>
  <si>
    <t>2.1.1.1.1.1.1</t>
  </si>
  <si>
    <t>01-Sueldo personal de nómina</t>
  </si>
  <si>
    <t>2.1.1.1.1.1.2</t>
  </si>
  <si>
    <t>PRIMAS LEGALES</t>
  </si>
  <si>
    <t>2.1.1.1.1.1.2.1</t>
  </si>
  <si>
    <t>01-Prima de vacaciones</t>
  </si>
  <si>
    <t>2.1.1.1.1.1.2.2</t>
  </si>
  <si>
    <t>01-Prima de navidad</t>
  </si>
  <si>
    <t>2.1.1.1.1.1.3</t>
  </si>
  <si>
    <t>Pasivos Laborales</t>
  </si>
  <si>
    <t>2.1.1.1.1.1.3.1</t>
  </si>
  <si>
    <t>01-Pasivos Laborales</t>
  </si>
  <si>
    <t>2.1.1.1.1.1.4</t>
  </si>
  <si>
    <t>Dotacion de personal</t>
  </si>
  <si>
    <t>2.1.1.1.1.1.4.1</t>
  </si>
  <si>
    <t>01-Dotacion de personal</t>
  </si>
  <si>
    <t>2.1.1.1.1.1.5</t>
  </si>
  <si>
    <t>Pagos directos de casantias parciales y/o definitivas y otras prestaciones</t>
  </si>
  <si>
    <t>2.1.1.1.1.1.5.1</t>
  </si>
  <si>
    <t>01-Pagos directos de casantias parciales y/o definitivas y otras prestaciones</t>
  </si>
  <si>
    <t>2.1.1.1.2</t>
  </si>
  <si>
    <t>SERVICIOS PERSONALES INDIRECTOS</t>
  </si>
  <si>
    <t>2.1.1.1.2.1</t>
  </si>
  <si>
    <t>01-Honorarios Concejales</t>
  </si>
  <si>
    <t>2.1.1.1.2.2</t>
  </si>
  <si>
    <t>11-Honorarios Concejales</t>
  </si>
  <si>
    <t>2.1.1.1.3</t>
  </si>
  <si>
    <t>CONTRIBUCIONES INHERENTES A LA NOMINA</t>
  </si>
  <si>
    <t>2.1.1.1.3.1</t>
  </si>
  <si>
    <t>AL SECTOR PÚBLICO</t>
  </si>
  <si>
    <t>2.1.1.1.3.1.1</t>
  </si>
  <si>
    <t>APORTES DE PREVISIÓN SOCIAL</t>
  </si>
  <si>
    <t>2.1.1.1.3.1.1.1</t>
  </si>
  <si>
    <t>01-APORTES PARA SALUD</t>
  </si>
  <si>
    <t>2.1.1.1.3.1.1.2</t>
  </si>
  <si>
    <t>01-APORTES PARA PENSIÓN</t>
  </si>
  <si>
    <t>2.1.1.1.3.1.1.3</t>
  </si>
  <si>
    <t>01-APORTES ARP</t>
  </si>
  <si>
    <t>2.1.1.1.3.1.1.4</t>
  </si>
  <si>
    <t>01-APORTES PARA CESANTÍAS</t>
  </si>
  <si>
    <t>2.1.1.1.3.2</t>
  </si>
  <si>
    <t>AL SECTOR PRIVADO</t>
  </si>
  <si>
    <t>2.1.1.1.3.2.1</t>
  </si>
  <si>
    <t>2.1.1.1.3.2.1.1</t>
  </si>
  <si>
    <t>APORTES PARAFISCALES</t>
  </si>
  <si>
    <t>2.1.1.1.3.2.1.1.1</t>
  </si>
  <si>
    <t>01-SENA</t>
  </si>
  <si>
    <t>2.1.1.1.3.2.1.1.2</t>
  </si>
  <si>
    <t>01-ICBF</t>
  </si>
  <si>
    <t>2.1.1.1.3.2.1.1.3</t>
  </si>
  <si>
    <t>01-ESAP</t>
  </si>
  <si>
    <t>2.1.1.1.3.2.1.1.4</t>
  </si>
  <si>
    <t>01-CAJAS DE COMPENSACIÓN FAMILIAR</t>
  </si>
  <si>
    <t>2.1.1.1.3.2.1.1.5</t>
  </si>
  <si>
    <t>01-INSTITUTOS TÉCNICOS</t>
  </si>
  <si>
    <t>2.1.1.2</t>
  </si>
  <si>
    <t>GASTOS GENERALES</t>
  </si>
  <si>
    <t>2.1.1.2.1</t>
  </si>
  <si>
    <t>ADQUISICIÓN DE BIENES</t>
  </si>
  <si>
    <t>2.1.1.2.1.1</t>
  </si>
  <si>
    <t>01-Compra de equipo</t>
  </si>
  <si>
    <t>2.1.1.2.1.2</t>
  </si>
  <si>
    <t>01-Otros bienes</t>
  </si>
  <si>
    <t>2.1.1.2.1.3</t>
  </si>
  <si>
    <t>01-Materiales y suministros</t>
  </si>
  <si>
    <t>2.1.1.2.2</t>
  </si>
  <si>
    <t>ADQUISICIÓN DE SERVICIOS</t>
  </si>
  <si>
    <t>2.1.1.2.2.01</t>
  </si>
  <si>
    <t>01-Impresos y publicaciones</t>
  </si>
  <si>
    <t>2.1.1.2.2.02</t>
  </si>
  <si>
    <t>01-Mantenimiento</t>
  </si>
  <si>
    <t>2.1.1.2.2.03</t>
  </si>
  <si>
    <t>01-Comunicaciones y Transporte</t>
  </si>
  <si>
    <t>2.1.1.2.2.04</t>
  </si>
  <si>
    <t>01-Poliza de manejo</t>
  </si>
  <si>
    <t>2.1.1.2.2.05</t>
  </si>
  <si>
    <t>01-Viáticos y Gastos de Viaje</t>
  </si>
  <si>
    <t>2.1.1.2.2.06</t>
  </si>
  <si>
    <t>Otros Gastos Generales</t>
  </si>
  <si>
    <t>2.1.1.2.2.06.1</t>
  </si>
  <si>
    <t>01-Aportes FENACON</t>
  </si>
  <si>
    <t>2.1.1.2.2.06.2</t>
  </si>
  <si>
    <t>01-Gastos protocolarios</t>
  </si>
  <si>
    <t>2.1.1.2.2.06.3</t>
  </si>
  <si>
    <t>01-Otros Gastos</t>
  </si>
  <si>
    <t>2.1.2</t>
  </si>
  <si>
    <t>PERSONERIA</t>
  </si>
  <si>
    <t>2.1.2.1</t>
  </si>
  <si>
    <t>2.1.2.1.1</t>
  </si>
  <si>
    <t>2.1.2.1.1.1</t>
  </si>
  <si>
    <t>Sueldo personal de nomina</t>
  </si>
  <si>
    <t>2.1.2.1.1.1.1</t>
  </si>
  <si>
    <t>01-Sueldo personal de nomina</t>
  </si>
  <si>
    <t>2.1.2.1.1.2</t>
  </si>
  <si>
    <t>2.1.2.1.1.2.1</t>
  </si>
  <si>
    <t>2.1.2.1.1.2.2</t>
  </si>
  <si>
    <t>2.1.2.1.1.3</t>
  </si>
  <si>
    <t>01-Intereses sobre Cesantías</t>
  </si>
  <si>
    <t>2.1.2.1.1.4</t>
  </si>
  <si>
    <t>01-Otras acreencias laborales</t>
  </si>
  <si>
    <t>2.1.2.1.2</t>
  </si>
  <si>
    <t>2.1.2.1.2.1</t>
  </si>
  <si>
    <t>AL SECTOR PUBLICO</t>
  </si>
  <si>
    <t>2.1.2.1.2.1.1</t>
  </si>
  <si>
    <t>2.1.2.1.2.1.1.1</t>
  </si>
  <si>
    <t>01-Aportes para salud</t>
  </si>
  <si>
    <t>2.1.2.1.2.1.1.2</t>
  </si>
  <si>
    <t>01-Aportes ARP</t>
  </si>
  <si>
    <t>2.1.2.1.2.1.1.3</t>
  </si>
  <si>
    <t>01-Aportes para cesantias</t>
  </si>
  <si>
    <t>2.1.2.1.2.2</t>
  </si>
  <si>
    <t>2.1.2.1.2.2.1</t>
  </si>
  <si>
    <t>2.1.2.1.2.2.2.1</t>
  </si>
  <si>
    <t>01-Aportes para pensión</t>
  </si>
  <si>
    <t>2.1.2.1.2.2.2</t>
  </si>
  <si>
    <t>2.1.2.1.2.2.2.2</t>
  </si>
  <si>
    <t>2.1.2.1.2.2.2.3</t>
  </si>
  <si>
    <t>2.1.2.1.2.2.2.4</t>
  </si>
  <si>
    <t>2.1.2.1.2.2.2.5</t>
  </si>
  <si>
    <t>2.1.2.2</t>
  </si>
  <si>
    <t>2.1.2.2.1</t>
  </si>
  <si>
    <t>2.1.2.2.1.1</t>
  </si>
  <si>
    <t>2.1.2.2.2</t>
  </si>
  <si>
    <t>2.1.2.2.2.1</t>
  </si>
  <si>
    <t>2.1.2.2.2.2</t>
  </si>
  <si>
    <t xml:space="preserve">01-Mantenimiento </t>
  </si>
  <si>
    <t>2.1.2.2.2.3</t>
  </si>
  <si>
    <t>01-Impresos y Publicaciones</t>
  </si>
  <si>
    <t>2.1.2.2.2.4</t>
  </si>
  <si>
    <t>01-Pólizas y Seguros</t>
  </si>
  <si>
    <t>2.1.2.2.2.5</t>
  </si>
  <si>
    <t>01-Cuota ASPECA</t>
  </si>
  <si>
    <t>2.1.2.2.2.6</t>
  </si>
  <si>
    <t>SERVICIOS PÚBLICOS</t>
  </si>
  <si>
    <t>2.1.2.2.2.6.1</t>
  </si>
  <si>
    <t>01-Telecomunicaciones</t>
  </si>
  <si>
    <t>2.1.2.2.2.7</t>
  </si>
  <si>
    <t>01-Viáticos y gastos de transporte</t>
  </si>
  <si>
    <t>2.1.2.2.2.8</t>
  </si>
  <si>
    <t>01-Capacitación, bienestar social y estímulos</t>
  </si>
  <si>
    <t>2.1.2.2.2.9</t>
  </si>
  <si>
    <t xml:space="preserve">01-Otros gastos </t>
  </si>
  <si>
    <t>2.1.3</t>
  </si>
  <si>
    <t>ALCALDIA</t>
  </si>
  <si>
    <t>2.1.3.1</t>
  </si>
  <si>
    <t>2.1.3.1.1</t>
  </si>
  <si>
    <t>2.1.3.1.1.1</t>
  </si>
  <si>
    <t>SUELDOS DE PERSONAL DE NOMINA</t>
  </si>
  <si>
    <t>2.1.3.1.1.1.1</t>
  </si>
  <si>
    <t>2.1.3.1.1.2</t>
  </si>
  <si>
    <t>2.1.3.1.1.2.1</t>
  </si>
  <si>
    <t>Prima vacacional</t>
  </si>
  <si>
    <t>2.1.3.1.1.2.3</t>
  </si>
  <si>
    <t>Prima de navidad</t>
  </si>
  <si>
    <t>2.1.3.1.1.3</t>
  </si>
  <si>
    <t>Indemnizacion de vacaciones</t>
  </si>
  <si>
    <t>2.1.3.1.1.5</t>
  </si>
  <si>
    <t>2.1.3.1.1.6</t>
  </si>
  <si>
    <t>Intereses Cesantías</t>
  </si>
  <si>
    <t>2.1.3.1.1.7</t>
  </si>
  <si>
    <t>Bonificacion de direccion alcalde</t>
  </si>
  <si>
    <t>2.1.3.1.1.8</t>
  </si>
  <si>
    <t>OTROS GASTOS DE PERSONAL ASOCIADOS A LA NOMINA</t>
  </si>
  <si>
    <t>2.1.3.1.1.8.1</t>
  </si>
  <si>
    <t>Auxilio de alimentacion</t>
  </si>
  <si>
    <t>2.1.3.1.1.8.2</t>
  </si>
  <si>
    <t>Bonificacion especial de recreacion</t>
  </si>
  <si>
    <t>2.1.3.1.1.8.3</t>
  </si>
  <si>
    <t>Plan de insentivos del talento humano</t>
  </si>
  <si>
    <t>2.1.3.1.2</t>
  </si>
  <si>
    <t>2.1.3.1.2.1</t>
  </si>
  <si>
    <t>Honorarios</t>
  </si>
  <si>
    <t>2.1.3.1.2.2</t>
  </si>
  <si>
    <t>Otros servicios personales</t>
  </si>
  <si>
    <t>2.1.3.1.3</t>
  </si>
  <si>
    <t>2.1.3.1.3.1</t>
  </si>
  <si>
    <t>2.1.3.1.3.1.1</t>
  </si>
  <si>
    <t>2.1.3.1.3.1.1.1</t>
  </si>
  <si>
    <t>APORTES PARA SALUD</t>
  </si>
  <si>
    <t>2.1.3.1.3.1.1.2</t>
  </si>
  <si>
    <t>APORTES PARA PENSIÓN</t>
  </si>
  <si>
    <t>2.1.3.1.3.1.1.3</t>
  </si>
  <si>
    <t>APORTES ARP</t>
  </si>
  <si>
    <t>2.1.3.1.3.1.1.4</t>
  </si>
  <si>
    <t>APORTES PARA CESANTÍAS</t>
  </si>
  <si>
    <t>2.1.3.1.3.1.1.5</t>
  </si>
  <si>
    <t>APORTES SALUD CONCEJALES</t>
  </si>
  <si>
    <t>2.1.3.1.3.2</t>
  </si>
  <si>
    <t>2.1.3.1.3.2.1</t>
  </si>
  <si>
    <t>2.1.3.1.3.2.1.1</t>
  </si>
  <si>
    <t>2.1.3.1.3.2.1.2</t>
  </si>
  <si>
    <t>2.1.3.1.3.2.1.4</t>
  </si>
  <si>
    <t>2.1.3.1.3.3</t>
  </si>
  <si>
    <t>2.1.3.1.3.3.1</t>
  </si>
  <si>
    <t>SENA</t>
  </si>
  <si>
    <t>2.1.3.1.3.3.2</t>
  </si>
  <si>
    <t>ICBF</t>
  </si>
  <si>
    <t>2.1.3.1.3.3.3</t>
  </si>
  <si>
    <t>ESAP</t>
  </si>
  <si>
    <t>2.1.3.1.3.3.4</t>
  </si>
  <si>
    <t>CAJAS DE COMPENSACIÓN FAMILIAR</t>
  </si>
  <si>
    <t>2.1.3.1.3.3.5</t>
  </si>
  <si>
    <t>INSTITUTOS TÉCNICOS</t>
  </si>
  <si>
    <t>2.1.3.2</t>
  </si>
  <si>
    <t>2.1.3.2.1</t>
  </si>
  <si>
    <t>2.1.3.2.1.1</t>
  </si>
  <si>
    <t>COMPRA DE EQUIPOS</t>
  </si>
  <si>
    <t>2.1.3.2.1.2</t>
  </si>
  <si>
    <t>MATERIALES Y SUMINISTROS</t>
  </si>
  <si>
    <t>2.1.3.2.2</t>
  </si>
  <si>
    <t>2.1.3.2.2.01</t>
  </si>
  <si>
    <t>CAPACITACIÓN PERSONAL ADMINISTRATIVO</t>
  </si>
  <si>
    <t>2.1.3.2.2.02</t>
  </si>
  <si>
    <t>IMPRESOS Y PUBLICACIONES</t>
  </si>
  <si>
    <t>2.1.3.2.2.03</t>
  </si>
  <si>
    <t>SEGUROS</t>
  </si>
  <si>
    <t>2.1.3.2.2.03.1</t>
  </si>
  <si>
    <t>Seguros de bienes muebles e inmuebles</t>
  </si>
  <si>
    <t>2.1.3.2.2.03.2</t>
  </si>
  <si>
    <t xml:space="preserve">Seguros contractuales y de convenios </t>
  </si>
  <si>
    <t>2.1.3.2.2.03.3</t>
  </si>
  <si>
    <t>Seguros de Vida</t>
  </si>
  <si>
    <t>2.1.3.2.2.03.3.1</t>
  </si>
  <si>
    <t>Alcalde y Concejales</t>
  </si>
  <si>
    <t>2.1.3.2.2.04</t>
  </si>
  <si>
    <t>Arrendamientos</t>
  </si>
  <si>
    <t>2.1.3.2.2.05</t>
  </si>
  <si>
    <t>2.1.3.2.2.05.1</t>
  </si>
  <si>
    <t>Energia</t>
  </si>
  <si>
    <t>2.1.3.2.2.05.2</t>
  </si>
  <si>
    <t>Telecomunicaciones</t>
  </si>
  <si>
    <t>2.1.3.2.2.05.3</t>
  </si>
  <si>
    <t>Acueducto, alcantarillado y aseo</t>
  </si>
  <si>
    <t>2.1.3.2.2.06</t>
  </si>
  <si>
    <t>VIÁTICOS Y GASTOS DE VIAJE</t>
  </si>
  <si>
    <t>2.1.3.2.2.07</t>
  </si>
  <si>
    <t>GASTOS ELECTORALES</t>
  </si>
  <si>
    <t>2.1.3.2.2.08</t>
  </si>
  <si>
    <t>OTROS GASTOS ADQUISICIÓN DE SERVICIOS</t>
  </si>
  <si>
    <t>2.1.3.2.2.08.1</t>
  </si>
  <si>
    <t>Gastos notariales y de registro</t>
  </si>
  <si>
    <t>2.1.3.2.2.08.2</t>
  </si>
  <si>
    <t>Gastos por avaluos y judiciales</t>
  </si>
  <si>
    <t>2.1.3.2.2.08.3</t>
  </si>
  <si>
    <t>Gastos financieros</t>
  </si>
  <si>
    <t>2.1.3.2.2.08.4</t>
  </si>
  <si>
    <t>Comunicaciones y transporte</t>
  </si>
  <si>
    <t>2.1.3.2.2.08.5</t>
  </si>
  <si>
    <t>Mantenimiento y reparaciones</t>
  </si>
  <si>
    <t>2.1.3.2.2.08.6</t>
  </si>
  <si>
    <t>Cuotas de sostenimiento</t>
  </si>
  <si>
    <t>2.1.3.2.2.08.7</t>
  </si>
  <si>
    <t>Impuestos tasas y multas</t>
  </si>
  <si>
    <t>2.1.3.2.2.08.8</t>
  </si>
  <si>
    <t>Salud Ocupacional</t>
  </si>
  <si>
    <t>2.1.3.3</t>
  </si>
  <si>
    <t>TRANSFERENCIAS CORRIENTES</t>
  </si>
  <si>
    <t>2.1.3.3.1</t>
  </si>
  <si>
    <t>Mesadas Pensionales</t>
  </si>
  <si>
    <t>2.1.3.3.8</t>
  </si>
  <si>
    <t>SENTENCIAS Y CONCILIACIONES</t>
  </si>
  <si>
    <t>2.1.3.4</t>
  </si>
  <si>
    <t xml:space="preserve">RESERVAS PRESUPUESTALES DE FUNCIONAMIENTO VIGENCIA ANTERIOR (LEY 819/03) </t>
  </si>
  <si>
    <t>2.1.3.4.1</t>
  </si>
  <si>
    <t>GASTOS DE PERSONAL</t>
  </si>
  <si>
    <t>2.1.3.4.2</t>
  </si>
  <si>
    <t>2.1.3.4.3</t>
  </si>
  <si>
    <t>TRANSFERENCIAS</t>
  </si>
  <si>
    <t>2.3</t>
  </si>
  <si>
    <t>GASTOS DE INVERSION</t>
  </si>
  <si>
    <t>2.3.1</t>
  </si>
  <si>
    <t>INVERSION CON RECURSOS DEL SISTEMA GENERAL DE PARTICIPACIONES</t>
  </si>
  <si>
    <t>2.3.1.1</t>
  </si>
  <si>
    <t>SECTOR  EDUCACIÓN</t>
  </si>
  <si>
    <t>2.3.1.1.1</t>
  </si>
  <si>
    <t>PROGRAMA 1.  CALIDAD</t>
  </si>
  <si>
    <t>2.3.1.1.1.1</t>
  </si>
  <si>
    <t>SUBPROGRAMA 1.  : PREINVERSIÓN: ESTUDIOS, DISEÑOS, ASESORÍAS E INTERVENTORÍAS</t>
  </si>
  <si>
    <t>2.3.1.1.1.1.1</t>
  </si>
  <si>
    <t>Proyecto 1. Interventorías,  Estudios y diseños proyectos de infraestructura educativa</t>
  </si>
  <si>
    <t>2.3.1.1.1.2</t>
  </si>
  <si>
    <t>SUBPROGRAMA 2. : CONSTRUCCIÓN, ADECUACION Y MANTENIMIENTO DE INFRAESTRUCTURA EDUCATIVA</t>
  </si>
  <si>
    <t>2.3.1.1.1.2.1</t>
  </si>
  <si>
    <t>Proyecto 1. Instituciones y centros  Educativos  Santa Teresita</t>
  </si>
  <si>
    <t>2.3.1.1.1.2.2</t>
  </si>
  <si>
    <t>Proyecto 2. Instituciones y centros  Educativos  Alfonso Córdoba</t>
  </si>
  <si>
    <t>2.3.1.1.1.2.3</t>
  </si>
  <si>
    <t>Proyecto 3. Instituciones y centros educativos Educativos Parraga</t>
  </si>
  <si>
    <t>2.3.1.1.1.2.4</t>
  </si>
  <si>
    <t>Proyecto 4. Instituciones y centros educativos Educativos Madre Caridad Brader</t>
  </si>
  <si>
    <t>2.3.1.1.1.2.5</t>
  </si>
  <si>
    <t>Proyecto 5. Instituciones y centros educativos El Marquez</t>
  </si>
  <si>
    <t>2.3.1.1.1.2.6</t>
  </si>
  <si>
    <t>Proyecto 6. Instituciones y centros educativos Nuestra Señora del Cármen</t>
  </si>
  <si>
    <t>2.3.1.1.1.2.7</t>
  </si>
  <si>
    <t>Proyecto 7. Instituciones y centros educativos Loma Abajo</t>
  </si>
  <si>
    <t>2.3.1.1.1.2.8</t>
  </si>
  <si>
    <t>Proyecto 8. Instituciones y centros educativos Guillermo León Valencia</t>
  </si>
  <si>
    <t>2.3.1.1.1.3</t>
  </si>
  <si>
    <t>SUBPROGRAMA 3. . DOTACIÓN DE MATERIAL DIDÁCTICO, TEXTOS, EQUIPOS AUDIOVISUALES Y MANTENIMIENTO DE EQUIPOS</t>
  </si>
  <si>
    <t>2.3.1.1.1.3.1</t>
  </si>
  <si>
    <t>Proyecto 1. Material de apoyo didáctico</t>
  </si>
  <si>
    <t>2.3.1.1.1.4</t>
  </si>
  <si>
    <t>SUBPROGRAMA 4. PAGO DE SERVICIOS PÚBLICOS DE LAS INSTITUCIONES EDUCATIVAS</t>
  </si>
  <si>
    <t>2.3.1.1.1.4.1</t>
  </si>
  <si>
    <t>Proyecto 1. ACUEDUCTO, ALCANTARILLADO Y ASEO</t>
  </si>
  <si>
    <t>2.3.1.1.1.4.2</t>
  </si>
  <si>
    <t>Proyecto 2. ENERGÍA</t>
  </si>
  <si>
    <t>2.3.1.1.1.5</t>
  </si>
  <si>
    <t>SUBPROGRAMA 5. TRANSPORTE ESCOLAR</t>
  </si>
  <si>
    <t>2.3.1.1.1.5.1</t>
  </si>
  <si>
    <t>Proyecto 1. Transporte Escolar</t>
  </si>
  <si>
    <t>2.3.1.1.1.6</t>
  </si>
  <si>
    <t>SUBPROGRAMA 6. FUNCIONAMIENTO ESTABLECIMIENTOS E  INSTITUCIONES EDUCATIVAS</t>
  </si>
  <si>
    <t>2.3.1.1.1.6.1</t>
  </si>
  <si>
    <t>Proyecto 1. Matrícula Oficial - Gratuidad</t>
  </si>
  <si>
    <t>2.3.1.2</t>
  </si>
  <si>
    <t>SECTOR  ALIMENTACIÓN ESCOLAR</t>
  </si>
  <si>
    <t>2.3.1.2.1</t>
  </si>
  <si>
    <t>PROGRAMA 1. ALIMENTACION ESCOLAR</t>
  </si>
  <si>
    <t>2.3.1.2.1.1</t>
  </si>
  <si>
    <t>SUBPROGRAMA 1. PERMANENCIA EN EL SISTEMA EDUCATIVO</t>
  </si>
  <si>
    <t>2.3.1.2.1.1.1</t>
  </si>
  <si>
    <t>Proyecto 1. COMPRA DE ALIMENTOS</t>
  </si>
  <si>
    <t>2.3.1.2.1.1.2</t>
  </si>
  <si>
    <t xml:space="preserve">Proyecto 2. PAGO DE TRANSPORTE Y  PERSONAL CONTRATADO PARA LA PREPARACIÓN DE ALIMENTOS </t>
  </si>
  <si>
    <t>2.3.1.3</t>
  </si>
  <si>
    <t xml:space="preserve">SECTOR AGUA POTABLE Y SANEAMIENTO BÁSICO  </t>
  </si>
  <si>
    <t>2.3.1.3.1</t>
  </si>
  <si>
    <t>PROGRAMA 1. SERVICIO DE ACUEDUCTO</t>
  </si>
  <si>
    <t>2.3.1.3.1.1</t>
  </si>
  <si>
    <t xml:space="preserve">SUBPROGRAMA 1. SUBSIDIOS - FONDO DE SOLIDARIDAD Y REDISTRIBUCIÓN DEL INGRESO </t>
  </si>
  <si>
    <t>2.3.1.3.1.1.1</t>
  </si>
  <si>
    <t>Proyecto 1. Subsidio usuarios servicio de acueducto estratos 1 y 2</t>
  </si>
  <si>
    <t>2.3.1.3.1.2</t>
  </si>
  <si>
    <t>SUBPROGRAMA 2. CONSTRUCCIÓN, ADECUACION, MANTENIMIENTO DE SISTEMAS DE ACUEDUCTO Y POTABILIZACION DEL AGUA</t>
  </si>
  <si>
    <t>2.3.1.3.1.2.1</t>
  </si>
  <si>
    <t>Proyecto 1. Acueducto Paloblanco</t>
  </si>
  <si>
    <t>2.3.1.3.1.2.2</t>
  </si>
  <si>
    <t>Proyecto 2. Acueducto Guayacanal</t>
  </si>
  <si>
    <t>2.3.1.3.1.2.3</t>
  </si>
  <si>
    <t>Proyecto 3. Acueducto Puerto Llave</t>
  </si>
  <si>
    <t>2.3.1.3.1.2.4</t>
  </si>
  <si>
    <t>Proyecto 4. Acueducto La Laja</t>
  </si>
  <si>
    <t>2.3.1.3.1.2.5</t>
  </si>
  <si>
    <t>Proyecto 5. Acueducto Peña blanca</t>
  </si>
  <si>
    <t>2.3.1.3.1.2.6</t>
  </si>
  <si>
    <t>Proyecto 6. Acueducto Marquez Bajo</t>
  </si>
  <si>
    <t>2.3.1.3.1.2.7</t>
  </si>
  <si>
    <t>Proyecto 7. Acueducto Churo Tablón</t>
  </si>
  <si>
    <t>2.3.1.3.1.2.8</t>
  </si>
  <si>
    <t>Proyecto 8. Otros acueductos rurales</t>
  </si>
  <si>
    <t>2.3.1.3.1.3</t>
  </si>
  <si>
    <t>SUBPROGRAMA 4. PLAN DEPARTAMENTAL DE AGUAS</t>
  </si>
  <si>
    <t>2.3.1.3.1.3.1</t>
  </si>
  <si>
    <t>Proyecto 1. Convenio Departamento - Municipio - Plan Departamental de Aguas</t>
  </si>
  <si>
    <t>2.3.1.3.2</t>
  </si>
  <si>
    <t>PROGRAMA 2. SERVICIO DE ALCANTARILLADO</t>
  </si>
  <si>
    <t>2.3.1.3.2.1</t>
  </si>
  <si>
    <t xml:space="preserve">SUBPROGRAMA 1. SUBSIDIOS - FONDO DE SOLIDARIDAD Y PREDISTRIBUCIÓN DEL INGRESO </t>
  </si>
  <si>
    <t>2.3.1.3.2.1.1</t>
  </si>
  <si>
    <t>Proyecto 1. Subsidio usuarios de alcantarillado estratos 1 y 2</t>
  </si>
  <si>
    <t>2.3.1.3.3</t>
  </si>
  <si>
    <t>PROGRAMA 3. SERVICIO DE ASEO</t>
  </si>
  <si>
    <t>2.3.1.3.3.1</t>
  </si>
  <si>
    <t>2.3.1.3.3.1.1</t>
  </si>
  <si>
    <t>Proyecto 1. Subsidio usuarios de aseo estratos 1 y 2</t>
  </si>
  <si>
    <t>2.3.1.3.4</t>
  </si>
  <si>
    <t>PROGRAMA 4. INFRAESTRUCTURA</t>
  </si>
  <si>
    <t>2.3.1.3.4.1</t>
  </si>
  <si>
    <t>SUBPPROGRAMA  1. CONSTRUCCIÓN, REPARACIÓN Y MANTENIMIENTO DE OBRAS DE SANEAMIENTO BÁSICO RURAL</t>
  </si>
  <si>
    <t>2.3.1.3.4.1.1</t>
  </si>
  <si>
    <t>Proyecto 1. Párraga</t>
  </si>
  <si>
    <t>2.3.1.3.4.1.2</t>
  </si>
  <si>
    <t>Proyecto 2. Diviso</t>
  </si>
  <si>
    <t>2.3.1.3.4.1.3</t>
  </si>
  <si>
    <t>Proyecto 3. Altillo</t>
  </si>
  <si>
    <t>2.3.1.3.4.1.4</t>
  </si>
  <si>
    <t>Proyecto 4. Violeta</t>
  </si>
  <si>
    <t>2.3.1.3.4.1.5</t>
  </si>
  <si>
    <t>Proyecto 5. Pinzón</t>
  </si>
  <si>
    <t>2.3.1.3.4.1.6</t>
  </si>
  <si>
    <t>Proyecto 6. Berlín</t>
  </si>
  <si>
    <t>2.3.1.3.4.1.7</t>
  </si>
  <si>
    <t>Proyecto 7. Golondrinas</t>
  </si>
  <si>
    <t>2.3.1.3.4.1.8</t>
  </si>
  <si>
    <t>Proyecto 8. Soledad</t>
  </si>
  <si>
    <t>2.3.1.3.4.1.9</t>
  </si>
  <si>
    <t>Proyecto 9. Despensa Alta</t>
  </si>
  <si>
    <t>2.3.1.3.4.1.10</t>
  </si>
  <si>
    <t>Proyecto 10. Despensa</t>
  </si>
  <si>
    <t>2.3.1.3.4.1.11</t>
  </si>
  <si>
    <t>Proyecto 11. Ufugú</t>
  </si>
  <si>
    <t>2.3.1.4</t>
  </si>
  <si>
    <t>SECTOR  DEPORTE Y RECREACIÓN</t>
  </si>
  <si>
    <t>2.3.1.4.1</t>
  </si>
  <si>
    <t>PROGRAMA 1. FOMENTO E INFRAESTRUCTURA</t>
  </si>
  <si>
    <t>2.3.1.4.1.1</t>
  </si>
  <si>
    <t>SUBPROGRAMA 1. FOMENTO, DESARROLLO Y PRÁCTICA DEL DEPORTE, LA RECREACIÓN Y EL APROVECHAMIENTO DEL TIEMPO LIBRE</t>
  </si>
  <si>
    <t>2.3.1.4.1.2</t>
  </si>
  <si>
    <t>SUBPROGRAMA 2. CONSTRUCCIÓN, MANTENIMIENTO Y/O ADECUACIÓN DE LOS ESCENARIOS DEPORTIVOS Y RECREATIVOS</t>
  </si>
  <si>
    <t>2.3.1.4.1.3</t>
  </si>
  <si>
    <t>SUBPROGRAMA 3. DOTACIÓN DE ESCENARIOS DEPORTIVOS E IMPLEMENTOS PARA LA PRACTICA DEL DEPORTE</t>
  </si>
  <si>
    <t>2.3.1.5</t>
  </si>
  <si>
    <t>SECTOR CULTURA</t>
  </si>
  <si>
    <t>2.3.1.5.1</t>
  </si>
  <si>
    <t>2.3.1.5.1.1</t>
  </si>
  <si>
    <t>SUBPROGRAMA 1. FOMENTO, APOYO Y DIFUSIÓN DE EVENTOS Y EXPRESIONES ARTÍSTICAS Y CULTURALES</t>
  </si>
  <si>
    <t>2.3.1.5.1.1.1</t>
  </si>
  <si>
    <t>Proyecto 1. Eventos culturales institucionalizados</t>
  </si>
  <si>
    <t>2.3.1.5.1.1.2</t>
  </si>
  <si>
    <t>Proyecto 2. Pago gestores culturales y bibliotecario</t>
  </si>
  <si>
    <t>2.3.1.5.1.2</t>
  </si>
  <si>
    <t xml:space="preserve">SUBPROGRAMA 2. DOTACIÓN DE LA INFRAESTRUCTURA ARTÍSTICA Y CULTURAL  </t>
  </si>
  <si>
    <t>2.3.1.5.1.2.1</t>
  </si>
  <si>
    <t>Proyecto 1. Dotación elementos culturales</t>
  </si>
  <si>
    <t>2.3.1.6</t>
  </si>
  <si>
    <t>OTROS SECTORES</t>
  </si>
  <si>
    <t>2.3.1.6.1</t>
  </si>
  <si>
    <t xml:space="preserve">PROGRAMA 1. SERVICIOS PÚBLICOS DIFERENTES A ACUEDUCTO ALCANTARILLADO Y ASEO </t>
  </si>
  <si>
    <t>2.3.1.6.1.1</t>
  </si>
  <si>
    <t>SUBPROGRAMA 1. ALUMBRADO PUBLICO</t>
  </si>
  <si>
    <t>2.3.1.6.1.1.1</t>
  </si>
  <si>
    <t>Proyecto 1. Pago de convenios o contratos para el suministro de energia electrica para el servicio de alumbrado público o para el mantenimiento y expansión del servicio de alumbrado público</t>
  </si>
  <si>
    <t>2.3.1.6.2</t>
  </si>
  <si>
    <t>PROGRAMA 2. INFANCIA ADOLESCENCIA</t>
  </si>
  <si>
    <t>2.3.1.6.2.1</t>
  </si>
  <si>
    <t>SUBPROGRAMA 1. INFRAESTRUCTURA</t>
  </si>
  <si>
    <t>2.3.1.6.2.1.1</t>
  </si>
  <si>
    <t>Proyecto 1. Convenio ICBF - Hogares Agrupados</t>
  </si>
  <si>
    <t>2.3.1.6.3</t>
  </si>
  <si>
    <t>PROGRAMA 3. AGROPECUARIO</t>
  </si>
  <si>
    <t>2.3.1.6.3.1</t>
  </si>
  <si>
    <t xml:space="preserve">SUBPROGRAMA 1. DESARROLLO DE PROGRAMAS Y PROYECTOS PRODUCTIVOS EN EL MARCO DEL PLAN AGROPECUARIO </t>
  </si>
  <si>
    <t>2.3.1.6.3.1.1</t>
  </si>
  <si>
    <t>Proyecto 1. Implementación y ejecución Plan Agropecuario</t>
  </si>
  <si>
    <t>2.3.1.6.3.1.2</t>
  </si>
  <si>
    <t>Proyecto 2. Asistencia Técnica Agropecuaria</t>
  </si>
  <si>
    <t>2.3.1.6.4</t>
  </si>
  <si>
    <t>PROGRAMA 4. TRANSPORTE</t>
  </si>
  <si>
    <t>2.3.1.6.4.1</t>
  </si>
  <si>
    <t>SUBPROGRAMA 1. CONSTRUCCION Y MEJORAMIENTO DE VÍAS</t>
  </si>
  <si>
    <t>2.3.1.6.4.1.1</t>
  </si>
  <si>
    <t>Proyecto 1. Mejoramiento vía El Altillo</t>
  </si>
  <si>
    <t>2.3.1.6.4.1.2</t>
  </si>
  <si>
    <t>Proyecto 2. Mejoramiento vía La Laguna (Sauce)</t>
  </si>
  <si>
    <t>2.3.1.6.4.1.3</t>
  </si>
  <si>
    <t>Proyecto 3. Mejoramiento vía Pinzón</t>
  </si>
  <si>
    <t>2.3.1.6.4.1.4</t>
  </si>
  <si>
    <t>Proyecto 4. Compra combustible maquinaria</t>
  </si>
  <si>
    <t>2.3.1.6.5</t>
  </si>
  <si>
    <t>PROGRAMA 5. PREVENCIÓN Y ATENCIÓN DE DESASTRES</t>
  </si>
  <si>
    <t>2.3.1.6.5.1</t>
  </si>
  <si>
    <t>SUBPROGRAMA 1. ATENCIÓN DE DESASTRES</t>
  </si>
  <si>
    <t>2.3.1.6.5.1.1</t>
  </si>
  <si>
    <t>Proyecto 1. Atención y prevención de desastres</t>
  </si>
  <si>
    <t>2.3.1.6.6</t>
  </si>
  <si>
    <t>PROGRAMA 6. ATENCIÓN A GRUPOS VULNERABLES</t>
  </si>
  <si>
    <t>2.3.1.6.6.1</t>
  </si>
  <si>
    <t>SUBPROGRAMA 1. APOYO A POBLACION VULNERABLE</t>
  </si>
  <si>
    <t>2.3.1.6.6.1.1</t>
  </si>
  <si>
    <t>Proyecto 1. Apoyo programa Familias en Acción - Enlace Municipal</t>
  </si>
  <si>
    <t>2.3.1.6.6.1.2</t>
  </si>
  <si>
    <t>Proyecto 2. Atención y apoyo a familias desplazadas por la violencia</t>
  </si>
  <si>
    <t>2.3.1.6.6.1.3</t>
  </si>
  <si>
    <t>Proyecto 3. Atención y apoyo a personas con discapacidad</t>
  </si>
  <si>
    <t>2.3.1.6.6.1.4</t>
  </si>
  <si>
    <t>Proyecto 4. Programas diseñados para reducción de la pobreza RED UNIDOS</t>
  </si>
  <si>
    <t>2.3.1.6.6.1.5</t>
  </si>
  <si>
    <t>Proyecto 5. Apoyo a otros programas sociales</t>
  </si>
  <si>
    <t>2.3.1.6.7</t>
  </si>
  <si>
    <t>PROGRAMA 7. EQUIPAMIENTO MUNICIPAL</t>
  </si>
  <si>
    <t>2.3.1.6.7.1</t>
  </si>
  <si>
    <t>SUBPROGRAMA 1. CONSTRUCCIÓN, ADECUACION, MEJORAMIENTO Y MANTENIMIENTO DE EDIFICIOS Y DEMAS INSTALACIONES PUBLICAS</t>
  </si>
  <si>
    <t>2.3.1.6.7.1.1</t>
  </si>
  <si>
    <t>Proyecto 1. Adecuación edificios públicos municipales</t>
  </si>
  <si>
    <t>2.3.1.6.8</t>
  </si>
  <si>
    <t>PROGRAMA 8. FORTALECIMIENTO INSTITUCIONAL</t>
  </si>
  <si>
    <t>2.3.1.6.8.1</t>
  </si>
  <si>
    <t>SUBPROGRAMA 1. HERRAMIENTAS PARA LA GESTION</t>
  </si>
  <si>
    <t>2.3.1.6.8.1.1</t>
  </si>
  <si>
    <t>Proyecto 1. Capacitación y asistencia técnica orientados al desarrollo eficiente de las competencias de ley</t>
  </si>
  <si>
    <t>2.3.1.6.9</t>
  </si>
  <si>
    <t>PROGRAMA 9. JUSTICIA</t>
  </si>
  <si>
    <t>2.3.1.6.9.1</t>
  </si>
  <si>
    <t>SUBPROGRAMA 1.  COMISARIA DE FAMILIA E INSPECCION DE POLICIA</t>
  </si>
  <si>
    <t>2.3.1.6.9.1.1</t>
  </si>
  <si>
    <t>Proyecto 1. Pago de Comisario de Familia y personal de apoyo</t>
  </si>
  <si>
    <t>2.3.1.6.9.1.2</t>
  </si>
  <si>
    <t>Proyecto 2. Pago de Inspector de Policía</t>
  </si>
  <si>
    <t>2.3.1.6.9.1.3</t>
  </si>
  <si>
    <t xml:space="preserve">Proyecto 3. Implementación Políticas Primera Infancia  </t>
  </si>
  <si>
    <t>2.3.1.6.10</t>
  </si>
  <si>
    <t>PROGRAMA 13. DESARROLLO COMUNITARIO</t>
  </si>
  <si>
    <t>2.3.1.6.10.1</t>
  </si>
  <si>
    <t>SUBPROGRAMA 1.  FORTALECIMIENTO COMUNITARIO</t>
  </si>
  <si>
    <t>2.3.1.6.10.1.1</t>
  </si>
  <si>
    <t>Proyecto 1. Promoción de mecanismos de participación comunitaria (Convocatoria y capacitación)</t>
  </si>
  <si>
    <t>2.3.1.6.11</t>
  </si>
  <si>
    <t>PROGRAMA 14. FONDO DE PENSIONES ENTIDADES TERRITORIALES (SSF)</t>
  </si>
  <si>
    <t>2.3.1.6.11.1</t>
  </si>
  <si>
    <t>SUBPROGRAMA 1. FONDO PENSIONES ENTIDADES TERRITORIALES</t>
  </si>
  <si>
    <t>2.3.1.6.11.1.1</t>
  </si>
  <si>
    <t>Proyecto 1. FONPET</t>
  </si>
  <si>
    <t>2.3.1.6.12</t>
  </si>
  <si>
    <t>VIVIENDA</t>
  </si>
  <si>
    <t>2.3.1.6.12.1</t>
  </si>
  <si>
    <t>SUBPROGRAMA 1. SUBSIDIOS VIVIENDA</t>
  </si>
  <si>
    <t>2.3.2</t>
  </si>
  <si>
    <t xml:space="preserve">INVERSION CON INGRESOS CORRIENTES DE LIBRE DESTINACION </t>
  </si>
  <si>
    <t>2.3.2.1</t>
  </si>
  <si>
    <t>PROGRAMA 1. PROTECCION RECURSOS HIDRICOS</t>
  </si>
  <si>
    <t>2.3.2.1.1</t>
  </si>
  <si>
    <t>SUBPROGRAMA 1. ADQUISICION AREAS DE INTERES PARA ACUEDUCTO</t>
  </si>
  <si>
    <t>2.3.2.1.2.1.1</t>
  </si>
  <si>
    <t>Proyecto 1. Compra de predios de importancia estratégica para acueducto art.</t>
  </si>
  <si>
    <t>2.3.2.2</t>
  </si>
  <si>
    <t>PROGRAMA 2. DESARROLLO INSTITUCIONAL</t>
  </si>
  <si>
    <t>2.3.2.2.1</t>
  </si>
  <si>
    <t>2.3.2.2.1.1.1</t>
  </si>
  <si>
    <t>Proyecto 1. Plan de Desarrollo Municipal</t>
  </si>
  <si>
    <t>2.3.2.2.1.1.2</t>
  </si>
  <si>
    <t>Proyecto 2. Consejo Territorial de Planeación</t>
  </si>
  <si>
    <t>2.3.2.2.1.1.3</t>
  </si>
  <si>
    <t>Proyecto 3. Estudios y Diseños en infraestructura</t>
  </si>
  <si>
    <t>2.3.2.3</t>
  </si>
  <si>
    <t>2.3.2.3.1</t>
  </si>
  <si>
    <t>2.3.2.2.2.1.1</t>
  </si>
  <si>
    <t>2.3.3</t>
  </si>
  <si>
    <t>INVERSION CON RENTAS DE DESTINACION ESPECIFICA</t>
  </si>
  <si>
    <t>2.3.3.1</t>
  </si>
  <si>
    <t>2.3.3.1.1</t>
  </si>
  <si>
    <t>PROGRAMA 1. CULTURA</t>
  </si>
  <si>
    <t>2.3.3.1.1.1</t>
  </si>
  <si>
    <t>2.3.3.1.1.1.1</t>
  </si>
  <si>
    <t>2.3.3.1.1.1.2</t>
  </si>
  <si>
    <t>Proyecto 2. Seguridad social del artista</t>
  </si>
  <si>
    <t>2.3.3.1.1.2</t>
  </si>
  <si>
    <t>SUBPROGRAMA 2. BIBLIOTECA PUBLICA</t>
  </si>
  <si>
    <t>2.3.3.1.1.2.1</t>
  </si>
  <si>
    <t>Apoyo a Biblioteca Pública Municipal</t>
  </si>
  <si>
    <t>2.3.3.2</t>
  </si>
  <si>
    <t>2.3.3.2.1</t>
  </si>
  <si>
    <t>PROGRAMA 1.  INFRAESTRUCTURA</t>
  </si>
  <si>
    <t>2.3.3.2.1.1</t>
  </si>
  <si>
    <t>SUBPROGRAMA 1. CONSTRUCCIÓN, MANTENIMIENTO Y/O ADECUACIÓN DE LOS ESCENARIOS DEPORTIVOS Y RECREATIVOS</t>
  </si>
  <si>
    <t>2.3.3.2.1.1.1</t>
  </si>
  <si>
    <t>Proyecto 1. Escenarios rurales y urbanos</t>
  </si>
  <si>
    <t>2.3.3.3</t>
  </si>
  <si>
    <t>2.3.3.3.1</t>
  </si>
  <si>
    <t>PROGRAMA 1. EQUIPAMIENTO MUNICIPAL</t>
  </si>
  <si>
    <t>2.3.3.3.1.1</t>
  </si>
  <si>
    <t>SUBPROGRAMA 1. CONSTRUCCIÓN DE PLAZAS DE MERCADO, MATADEROS, CEMENTERIOS, PARQUES Y VÍAS PÚBLICAS</t>
  </si>
  <si>
    <t>2.3.3.3.1.1.1</t>
  </si>
  <si>
    <t>Proyecto 1. Matadero Municipal</t>
  </si>
  <si>
    <t>2.3.3.3.2</t>
  </si>
  <si>
    <t>PROGRAMA 2. JUSTICIA</t>
  </si>
  <si>
    <t>SUBPROGRAMA 1. FONDO TERRITORIAL DE SEGURIDAD (LEY 1106 DE 2006)</t>
  </si>
  <si>
    <t>Proyecto 1. Organismos de Seguridad del Estado</t>
  </si>
  <si>
    <t>2.3.3.3.3</t>
  </si>
  <si>
    <t>PROGRAMA 3. GRUPOS VULNERABLES</t>
  </si>
  <si>
    <t>2.3.3.3.3.1</t>
  </si>
  <si>
    <t>2.3.3.3.3.1.1</t>
  </si>
  <si>
    <t>Proyecto 1. Atencion Integral Adulto Mayor</t>
  </si>
  <si>
    <t>2.3.3.3.4</t>
  </si>
  <si>
    <t>PROGRAMA 4. PREVENCION DE DESASTRES</t>
  </si>
  <si>
    <t>2.3.3.3.4.1</t>
  </si>
  <si>
    <t>SUBPROGRAMA 1. PROTECCION A LA CIUDADANA</t>
  </si>
  <si>
    <t>2.3.3.3.4.1.1</t>
  </si>
  <si>
    <t>Proyecto 1. Celebración convenios Bomberos Voluntarios</t>
  </si>
  <si>
    <t>2.3.3.3.5</t>
  </si>
  <si>
    <t>PROGRAMA 5. TRANSPORTE</t>
  </si>
  <si>
    <t>2.3.3.3.5.1</t>
  </si>
  <si>
    <t>SUBPROGRAMA 1.SEGURIDAD VIAL</t>
  </si>
  <si>
    <t>2.3.3.3.5.2</t>
  </si>
  <si>
    <t>SUBPROGRAMA 2. MANTENIMIENTO VIAL</t>
  </si>
  <si>
    <t>2.3.4</t>
  </si>
  <si>
    <t>INVERSION CON RENDIMIENTOS FINANCIEROS</t>
  </si>
  <si>
    <t>2.3.4.1</t>
  </si>
  <si>
    <t>PROGRAMA 1. PROVENIENTES DE INGRESOS DE LIBRE DESTINACION</t>
  </si>
  <si>
    <t>2.3.4.1.1</t>
  </si>
  <si>
    <t>SUBPPROGRAMA  1. INFRAESTRUCTURA</t>
  </si>
  <si>
    <t>2.3.4.1.1.1</t>
  </si>
  <si>
    <t>Proyecto 1. Plan de letrinaje rural</t>
  </si>
  <si>
    <t>2.3.4.2</t>
  </si>
  <si>
    <t>PROGRAMA 1. PROVENIENTES DE INGRESOS DE DESTINACION ESPECIFICA</t>
  </si>
  <si>
    <t>2.3.4.2.1</t>
  </si>
  <si>
    <t>SUBPROGRAMA 1.  : INFRAESTRUCTURA</t>
  </si>
  <si>
    <t>2.3.4.2.1.1</t>
  </si>
  <si>
    <t>Proyecto 1. Estudios y diseños proyectos de infraestructura educativa</t>
  </si>
  <si>
    <t>2.3.5</t>
  </si>
  <si>
    <t>INVERSION CON OTRAS RENTAS DE CAPITAL</t>
  </si>
  <si>
    <t>2.3.5.1</t>
  </si>
  <si>
    <t>PROGRAMA 1. TRANSPORTE</t>
  </si>
  <si>
    <t>2.3.5.1.1</t>
  </si>
  <si>
    <t>SUBPROGRAMA 1. MEJORAMIENTO DE VÍAS</t>
  </si>
  <si>
    <t>2.3.5.1.1.1</t>
  </si>
  <si>
    <t>Proyecto 1. Mejoramiento de vías secundarias y terciarias municipales</t>
  </si>
  <si>
    <t>2.3.6</t>
  </si>
  <si>
    <t>INVERSION CON RECURSOS DE COFINANCIACION</t>
  </si>
  <si>
    <t>2.3.6.1</t>
  </si>
  <si>
    <t>PROGRAMA 1. COFINANCIACION NACIONAL</t>
  </si>
  <si>
    <t>2.3.6.1.1</t>
  </si>
  <si>
    <t>SUBPROGRAMA 1. SALUD</t>
  </si>
  <si>
    <t>2.3.6.1.2</t>
  </si>
  <si>
    <t>SUBPROGRAMA 2. EDUCACIÓN</t>
  </si>
  <si>
    <t>2.3.6.1.3</t>
  </si>
  <si>
    <t>SUBPROGRAMA 3. AGUA POTABLE Y SANEAMIENTO BÁSICO</t>
  </si>
  <si>
    <t>2.3.6.1.4</t>
  </si>
  <si>
    <t>SUBPROGRAMA 4.INFRAESTRUCTURA</t>
  </si>
  <si>
    <t>2.3.6.1.5</t>
  </si>
  <si>
    <t>SUBPROGRAMA 5. OTROS SECTORES</t>
  </si>
  <si>
    <t>2.3.6.2</t>
  </si>
  <si>
    <t>PROGRAMA 2. COFINANCIACION DEPARTAMENTAL</t>
  </si>
  <si>
    <t>2.3.6.2.1</t>
  </si>
  <si>
    <t>SUBPROGRAMA 1.EDUCACIÓN</t>
  </si>
  <si>
    <t>2.3.6.2.2</t>
  </si>
  <si>
    <t>SUBPROGRAMA 2. AGUA POTABLE Y SANEAMIENTO BÁSICO</t>
  </si>
  <si>
    <t>2.3.6.2.3</t>
  </si>
  <si>
    <t>SUBPROGRAMA 3.INFRAESTRUCTURA</t>
  </si>
  <si>
    <t>2.3.6.2.4</t>
  </si>
  <si>
    <t>SUBPROGRAMA 4. OTROS SECTORES</t>
  </si>
  <si>
    <t>2.3.6.3</t>
  </si>
  <si>
    <t>PROGRAMA 3. OTRAS COFINANCIACIONES SECTOR DESCENTRALIZADO</t>
  </si>
  <si>
    <t>2.3.6.3.1</t>
  </si>
  <si>
    <t>SUBPROGRAMA 1. NIVEL NACIONAL</t>
  </si>
  <si>
    <t>2.3.6.3.2</t>
  </si>
  <si>
    <t>SUBPROGRAMA 2. NIVEL DEPARTAMENTAL</t>
  </si>
  <si>
    <t>2.3.7</t>
  </si>
  <si>
    <t>INVERSION CON REGALIAS INDIRECTAS</t>
  </si>
  <si>
    <t>2.3.7.1</t>
  </si>
  <si>
    <t>SUBPROGRAMA 1.INFRAESTRUCTURA</t>
  </si>
  <si>
    <t>2.3.8</t>
  </si>
  <si>
    <t>INVERSION CON RECURSOS DEL CREDITO</t>
  </si>
  <si>
    <t>2.3.8.1</t>
  </si>
  <si>
    <t>2.3.9</t>
  </si>
  <si>
    <t>INVERSION CON RECURSOS DEL BALANCE</t>
  </si>
  <si>
    <t>2.3.9.1</t>
  </si>
  <si>
    <t>SUBPROGRAMA 1. CANCELACION RESERVAS</t>
  </si>
  <si>
    <t>2.3.9.2</t>
  </si>
  <si>
    <t>SUBPROGRAMA 2. SUPERAVIT FISCAL</t>
  </si>
  <si>
    <t>2.3.9.3</t>
  </si>
  <si>
    <t>SUBPROGRAMA 3. RESERVAS LEY 819 DE 2003</t>
  </si>
  <si>
    <t>2.3.10</t>
  </si>
  <si>
    <t>2.3.10.1</t>
  </si>
  <si>
    <t>2.3.10.1.1</t>
  </si>
  <si>
    <t>PARTICIPACION PARA LA SALUD</t>
  </si>
  <si>
    <t>2.3.10.1.1.1</t>
  </si>
  <si>
    <t xml:space="preserve">PROGRAMA 1. RÉGIMEN SUBSIDIADO </t>
  </si>
  <si>
    <t>2.3.10.1.1.1.1</t>
  </si>
  <si>
    <t>SUBPROGRAMA 1. ASEGURAMIENTO</t>
  </si>
  <si>
    <t>2.3.10.1.1.1.1.1</t>
  </si>
  <si>
    <t xml:space="preserve">Proyecto 1. AFILIACIÓN AL RÉGIMEN SUBSIDIADO - CONTINUIDAD </t>
  </si>
  <si>
    <t xml:space="preserve">PROGRAMA 2. SALUD PUBLICA   </t>
  </si>
  <si>
    <t>SUBPROGRAMA 1. GESTIÓN  EN SALUD PUBLICA</t>
  </si>
  <si>
    <t>Proyecto 1. GESTIÓN DEL PLAN DE ATENCIÓN BÁSICA</t>
  </si>
  <si>
    <t>2.3.10.1.2</t>
  </si>
  <si>
    <t>PARTICIPACION PROPOSITO GENERAL - OTROS SECTORES</t>
  </si>
  <si>
    <t>2.3.10.1.2.1</t>
  </si>
  <si>
    <t xml:space="preserve">PROGRAMA 1.  RÉGIMEN SUBSIDIADO </t>
  </si>
  <si>
    <t>2.3.10.1.2.1.1</t>
  </si>
  <si>
    <t>2.3.10.1.2.1.1.1</t>
  </si>
  <si>
    <t xml:space="preserve">Proyecto 1. DEFICIT  RÉGIMEN SUBSIDIADO - CONTINUIDAD </t>
  </si>
  <si>
    <t>2.3.10.1.2.1.1.2</t>
  </si>
  <si>
    <t xml:space="preserve">Proyecto 2.   RÉGIMEN SUBSIDIADO - CONTINUIDAD </t>
  </si>
  <si>
    <t>2.3.10.2</t>
  </si>
  <si>
    <t>2.3.10.2.1</t>
  </si>
  <si>
    <t>PROGRAMA 1. SALUD</t>
  </si>
  <si>
    <t>2.3.10.2.1.1</t>
  </si>
  <si>
    <t xml:space="preserve">SUBPROGRAMA 1. RÉGIMEN SUBSIDIADO </t>
  </si>
  <si>
    <t>2.3.10.2.1.1.1</t>
  </si>
  <si>
    <t>2.3.10.3</t>
  </si>
  <si>
    <t>INVERSION CON RECURSOS DEL FOSYGA</t>
  </si>
  <si>
    <t>2.3.10.3.1</t>
  </si>
  <si>
    <t>2.3.10.3.1.1</t>
  </si>
  <si>
    <t>2.3.10.3.1.1.1</t>
  </si>
  <si>
    <t>Proyecto 1. AFILIACIÓN AL RÉGIMEN SUBSIDIADO</t>
  </si>
  <si>
    <t>2.3.10.4</t>
  </si>
  <si>
    <t>INVERSION CON RECURSOS ETESA</t>
  </si>
  <si>
    <t>2.3.10.4.1</t>
  </si>
  <si>
    <t>2.3.10.4.1.1</t>
  </si>
  <si>
    <t>2.3.10.4.1.1.1</t>
  </si>
  <si>
    <t>2.3.10.5</t>
  </si>
  <si>
    <t>2.3.10.5.1</t>
  </si>
  <si>
    <t>2.3.10.5.1.1</t>
  </si>
  <si>
    <t>2.3.10.5.1.1.1</t>
  </si>
  <si>
    <t>2.3.10.5.1.2</t>
  </si>
  <si>
    <t>SUBPROGRAMA 1. SALUD PUBLICA</t>
  </si>
  <si>
    <t>2.3.10.5.1.2.1</t>
  </si>
  <si>
    <t>Proyecto 1. Plan de Intervenciones Colectivas</t>
  </si>
  <si>
    <t>2.3.10.6</t>
  </si>
  <si>
    <t>2.3.6.6.1</t>
  </si>
  <si>
    <t>2.3.6.6.1.1</t>
  </si>
  <si>
    <t>2.3.6.6.1.1.1</t>
  </si>
  <si>
    <t xml:space="preserve">Proyecto 1. AFILIACIÓN AL RÉGIMEN SUBSIDIADO </t>
  </si>
  <si>
    <t xml:space="preserve">INDICADOR DE LEY 617 DE 2.000 </t>
  </si>
  <si>
    <t>INDICADORES DE LEY 617 DE 2000 -PROYECTADO 2012 - 2021</t>
  </si>
  <si>
    <t>INGRESOS CORRIENTES DE LIBRE DESTINACION</t>
  </si>
  <si>
    <t xml:space="preserve"> ICLD base para ley 617 DE 2.000</t>
  </si>
  <si>
    <t>RESUMEN INDICADOR LEY 617/2000</t>
  </si>
  <si>
    <t>A.</t>
  </si>
  <si>
    <t>GASTO CORRIENTE ADMINISTRACION CENTRAL</t>
  </si>
  <si>
    <t>B.</t>
  </si>
  <si>
    <t>TRANSFERENCIA  A ORGANISMOS DE CONTROL</t>
  </si>
  <si>
    <t>C</t>
  </si>
  <si>
    <t>INDICADORES</t>
  </si>
  <si>
    <t>GASTOS ADMINISTRACION CENTRAL/INGRESOS CORRIENTES DE LIBRE DESTINACION</t>
  </si>
  <si>
    <t xml:space="preserve">GASTOS CORRIENTE CON ORGANOS DE CONTROL </t>
  </si>
  <si>
    <t>INVERSION CON ICLD</t>
  </si>
  <si>
    <t>CAPACIDAD FISCAL</t>
  </si>
  <si>
    <t>BALANCE FINANCIERO</t>
  </si>
  <si>
    <t>BALANCE FINANCIERO -PROYECTADO 2012 - 2021</t>
  </si>
  <si>
    <t>INGRESO  CORRIENTE</t>
  </si>
  <si>
    <t xml:space="preserve">GASTO CORRIENTE </t>
  </si>
  <si>
    <t>GASTO CORRIENTE TRANSFERIDO A ORGANISMOS DE CONTROL</t>
  </si>
  <si>
    <t>SUPERAVIT O DEFICIT CORRIENTE (A-B)</t>
  </si>
  <si>
    <t>D.</t>
  </si>
  <si>
    <t>INGRESO DE CAPITAL</t>
  </si>
  <si>
    <t>RECURSOS DE CAPITAL</t>
  </si>
  <si>
    <t>SISTEMA GENERAL DE PARTICIPACIONES</t>
  </si>
  <si>
    <t>RENTAS PROPIAS DE DESTINACION ESPECIFICA</t>
  </si>
  <si>
    <t>E.</t>
  </si>
  <si>
    <t>GASTO DE CAPITAL</t>
  </si>
  <si>
    <t>INVERSION CON RECURSOS DE CAPITAL</t>
  </si>
  <si>
    <t>INVERSION CON RENTAS PROPIAS DE DESTINACION ESPECIFICA</t>
  </si>
  <si>
    <t>SUPERAVIT O DEFICIT DE CAPITAL (D-E)</t>
  </si>
  <si>
    <t>INGRESOS FONDO LOCAL DE SALUD</t>
  </si>
  <si>
    <t>GASTOS FONDO LOCAL DE SALUD</t>
  </si>
  <si>
    <t>SUPERAVIT O DEFICIT FONDO LOCAL DE SALUD (G-H)</t>
  </si>
  <si>
    <t>SUPERAVIT O DEFICIT TOTAL</t>
  </si>
  <si>
    <t>MARTCO FISCAL DE MEDIANO PLAZO</t>
  </si>
  <si>
    <t>SUPERAVIT PRIMARIO</t>
  </si>
  <si>
    <t>SUPERAVIT PRIMARIO -PROYECTADO 2012 - 2021</t>
  </si>
  <si>
    <t>CONCEPTOS</t>
  </si>
  <si>
    <t>(-) DESEMBOLSOS DE CREDITO</t>
  </si>
  <si>
    <t>(-) RECURSOS DE COFINANCIACION</t>
  </si>
  <si>
    <t>MENOS</t>
  </si>
  <si>
    <t>GASTO TOTAL</t>
  </si>
  <si>
    <t>GASTOS DE FUNCIONAMIENTO</t>
  </si>
  <si>
    <t>SUPERAVIT PRIMARIO/INGRESOS CORRIENTES</t>
  </si>
  <si>
    <t>CAPACIDAD DE ENDEUDAMIENTO</t>
  </si>
  <si>
    <t>CAPACIDAD DE ENDEUDAMIENTO (LEY 358 DE 1997) -PROYECTADA 2012 - 2021</t>
  </si>
  <si>
    <t>A.1</t>
  </si>
  <si>
    <t>A.2</t>
  </si>
  <si>
    <t>A.3</t>
  </si>
  <si>
    <t>A.4</t>
  </si>
  <si>
    <t>INGRESOS CORRIENTES LEY 358 DE 1997</t>
  </si>
  <si>
    <t>GASTOS</t>
  </si>
  <si>
    <t>B.1</t>
  </si>
  <si>
    <t>B.2</t>
  </si>
  <si>
    <t>GASTOS DE FUNCIONAMIENTO CUBIERTOS CON RECURSOS DE INVERSION</t>
  </si>
  <si>
    <t>B.3</t>
  </si>
  <si>
    <t>GASTO EN INVERSION SOCIAL</t>
  </si>
  <si>
    <t>TOTAL GASTO DESCONTABLE  PARA INDICADOR DE LEY 358 DE 1.997</t>
  </si>
  <si>
    <t>C.</t>
  </si>
  <si>
    <t>AHORRO OPERACIONAL (A-B)</t>
  </si>
  <si>
    <t>DEUDA PUBLICA</t>
  </si>
  <si>
    <t>INTERESES PROGRAMADOS</t>
  </si>
  <si>
    <t>SALDO DEUDA PUBLICA VIGENCIA ANTERIOR</t>
  </si>
  <si>
    <t>AMORTIZACIONES PROGRAMADAS</t>
  </si>
  <si>
    <t>INDICADORES DE ENDEUDAMIENTO</t>
  </si>
  <si>
    <t>SOLVENCIA:INTERESES DEUDA/AHORRO OPERACIONAL ≤ 40%</t>
  </si>
  <si>
    <t>SOSTENIBILIDAD:SALDO DEUDA/INGRESOS CORRIENTES ≤ 80%</t>
  </si>
  <si>
    <t>SEMAFORO</t>
  </si>
  <si>
    <t>VERDE</t>
  </si>
  <si>
    <t>SERVICIO DE LA DEUDA PUBLICA</t>
  </si>
  <si>
    <t>ANEXO No 6: TABLA AMORTIZACION DE CREDITOS</t>
  </si>
  <si>
    <t>Entidad Financiera:</t>
  </si>
  <si>
    <t>BANPOPULAR</t>
  </si>
  <si>
    <t>GARANTIA:</t>
  </si>
  <si>
    <t>FECHA INICIO:</t>
  </si>
  <si>
    <t>Diciembre 26 2000</t>
  </si>
  <si>
    <t>Valor Prestamo:</t>
  </si>
  <si>
    <t>CONDICIONES DE CUOTA</t>
  </si>
  <si>
    <t>Números años amortización:</t>
  </si>
  <si>
    <t>Número pagos anuales:</t>
  </si>
  <si>
    <t>Total pagos del crédito:</t>
  </si>
  <si>
    <t>Interés anual:</t>
  </si>
  <si>
    <t>Total cuota fija:</t>
  </si>
  <si>
    <t>Pago Nº</t>
  </si>
  <si>
    <t>Saldo inicial</t>
  </si>
  <si>
    <t>Abono capital</t>
  </si>
  <si>
    <t>Pago Inter.</t>
  </si>
  <si>
    <t>Total cuota</t>
  </si>
  <si>
    <t>Saldo Final</t>
  </si>
  <si>
    <t>PAGOS</t>
  </si>
  <si>
    <t>FECHA</t>
  </si>
  <si>
    <t>MARZO</t>
  </si>
  <si>
    <t>JUNIO</t>
  </si>
  <si>
    <t>SEPTIEMBRE</t>
  </si>
  <si>
    <t>DICIEMBRE</t>
  </si>
  <si>
    <t>BANCO DE OCCIDENTE</t>
  </si>
  <si>
    <t>SGP PROPOSITO GENERAL  - OTROS SECTORES</t>
  </si>
  <si>
    <t>Julio 11 de 2.006</t>
  </si>
  <si>
    <t>OCTUBRE</t>
  </si>
  <si>
    <t>ENERO</t>
  </si>
  <si>
    <t>ABRIL</t>
  </si>
  <si>
    <t>JULIO</t>
  </si>
  <si>
    <t>RESUMEN DE PAGOS 2.010</t>
  </si>
  <si>
    <t>CAPITAL</t>
  </si>
  <si>
    <t>INTERESES</t>
  </si>
  <si>
    <t>TOTAL</t>
  </si>
  <si>
    <t>FEBRERO</t>
  </si>
  <si>
    <t>MAYO</t>
  </si>
  <si>
    <t>AGOSTO</t>
  </si>
  <si>
    <t>NOVIEMBRE</t>
  </si>
  <si>
    <t>SALDOS DEUDA PUBLICA</t>
  </si>
  <si>
    <t>BANCO POPULAR</t>
  </si>
  <si>
    <t>BANCO OCCIDENTE</t>
  </si>
  <si>
    <t>TOTAL SALDOS</t>
  </si>
  <si>
    <t>NIT</t>
  </si>
  <si>
    <t>ASUNTO</t>
  </si>
  <si>
    <t>JUZGADO</t>
  </si>
  <si>
    <t>PRETENSION</t>
  </si>
  <si>
    <t>CENTRALES ELECTRICAS DEL CAUCA E.S.P.</t>
  </si>
  <si>
    <t>EJECUTIVO LABORAL</t>
  </si>
  <si>
    <t>TERCERO LABORAL</t>
  </si>
  <si>
    <t>DEPARTAMENTO DEL VALLE</t>
  </si>
  <si>
    <t>SECRETARIA DE HACIENDA DPTAL</t>
  </si>
  <si>
    <t>DEPARTAMENTO DEL CAUCA</t>
  </si>
  <si>
    <t>MINISTERIO DE EDUCACIONAL NACIONAL</t>
  </si>
  <si>
    <t>PARAFISCALES - APORTES 2005-2006</t>
  </si>
  <si>
    <t>APORTES 2005-2006</t>
  </si>
  <si>
    <t>ARGENIS OLIVA CASTRO PLAZA</t>
  </si>
  <si>
    <t>PROCESO ORDINARIO DE DECLARACION DE PERTENENCIA</t>
  </si>
  <si>
    <t>JUZGADO CIVIL DEL CIRCUITO POPAYAN</t>
  </si>
  <si>
    <t>JAIRO SOLANO</t>
  </si>
  <si>
    <t>REESTABLECIMIENTO DEL DERECHO</t>
  </si>
  <si>
    <t>????</t>
  </si>
  <si>
    <t>SILVIO URBANO</t>
  </si>
  <si>
    <t>EJECUTIVO SINGULAR</t>
  </si>
  <si>
    <t>ELECTROENERGIZAR</t>
  </si>
  <si>
    <t>SEGURO SOCIAL</t>
  </si>
  <si>
    <t>SEGURO SOCIAL (CAMPO CESAR ALBERTO)</t>
  </si>
  <si>
    <t>FINDETER</t>
  </si>
  <si>
    <t>SALDO CONVENIOS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</si>
</sst>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\ #,##0"/>
    <numFmt numFmtId="167" formatCode="0.0000%"/>
    <numFmt numFmtId="168" formatCode="0.00000%"/>
    <numFmt numFmtId="169" formatCode="&quot;$&quot;\ #,##0.00;[Red]&quot;$&quot;\ \-#,##0.00"/>
    <numFmt numFmtId="170" formatCode="#,##0.0"/>
    <numFmt numFmtId="171" formatCode="&quot;$&quot;\ #,##0;[Red]&quot;$&quot;\ \-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1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justify" vertical="justify" wrapText="1"/>
    </xf>
    <xf numFmtId="164" fontId="3" fillId="0" borderId="0" xfId="1" applyNumberFormat="1" applyFont="1"/>
    <xf numFmtId="0" fontId="4" fillId="0" borderId="0" xfId="0" applyFont="1"/>
    <xf numFmtId="164" fontId="4" fillId="0" borderId="0" xfId="1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4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43" fontId="4" fillId="0" borderId="0" xfId="1" applyFont="1"/>
    <xf numFmtId="0" fontId="4" fillId="0" borderId="1" xfId="0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43" fontId="4" fillId="2" borderId="1" xfId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justify" vertical="justify" wrapText="1"/>
    </xf>
    <xf numFmtId="43" fontId="4" fillId="0" borderId="0" xfId="1" applyFont="1" applyBorder="1"/>
    <xf numFmtId="43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Fill="1" applyBorder="1"/>
    <xf numFmtId="0" fontId="5" fillId="0" borderId="1" xfId="0" applyFont="1" applyBorder="1"/>
    <xf numFmtId="43" fontId="5" fillId="0" borderId="1" xfId="1" applyFont="1" applyBorder="1"/>
    <xf numFmtId="43" fontId="4" fillId="0" borderId="2" xfId="1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8" fillId="0" borderId="1" xfId="3" applyNumberFormat="1" applyFont="1" applyBorder="1"/>
    <xf numFmtId="164" fontId="3" fillId="0" borderId="1" xfId="0" applyNumberFormat="1" applyFont="1" applyBorder="1"/>
    <xf numFmtId="0" fontId="8" fillId="0" borderId="0" xfId="4" applyFont="1"/>
    <xf numFmtId="0" fontId="8" fillId="0" borderId="1" xfId="4" applyFont="1" applyBorder="1"/>
    <xf numFmtId="0" fontId="2" fillId="0" borderId="1" xfId="0" applyFont="1" applyBorder="1"/>
    <xf numFmtId="0" fontId="6" fillId="0" borderId="1" xfId="0" applyFont="1" applyBorder="1" applyAlignment="1">
      <alignment horizontal="justify" vertical="justify" wrapText="1"/>
    </xf>
    <xf numFmtId="164" fontId="6" fillId="0" borderId="1" xfId="0" applyNumberFormat="1" applyFont="1" applyBorder="1"/>
    <xf numFmtId="0" fontId="4" fillId="0" borderId="2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justify" vertical="justify" wrapText="1"/>
    </xf>
    <xf numFmtId="165" fontId="3" fillId="0" borderId="1" xfId="2" applyNumberFormat="1" applyFont="1" applyBorder="1"/>
    <xf numFmtId="0" fontId="3" fillId="0" borderId="1" xfId="0" applyFont="1" applyFill="1" applyBorder="1"/>
    <xf numFmtId="0" fontId="0" fillId="0" borderId="0" xfId="0" applyFont="1"/>
    <xf numFmtId="164" fontId="5" fillId="0" borderId="1" xfId="1" applyNumberFormat="1" applyFont="1" applyBorder="1"/>
    <xf numFmtId="0" fontId="5" fillId="0" borderId="1" xfId="0" applyFont="1" applyBorder="1" applyAlignment="1">
      <alignment horizontal="justify" vertical="justify" wrapText="1"/>
    </xf>
    <xf numFmtId="164" fontId="5" fillId="0" borderId="1" xfId="0" applyNumberFormat="1" applyFont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justify" vertical="justify"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165" fontId="0" fillId="0" borderId="1" xfId="2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justify" vertical="justify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justify" wrapText="1"/>
    </xf>
    <xf numFmtId="0" fontId="3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justify" vertical="justify" wrapText="1"/>
    </xf>
    <xf numFmtId="164" fontId="0" fillId="0" borderId="1" xfId="0" applyNumberFormat="1" applyBorder="1"/>
    <xf numFmtId="0" fontId="0" fillId="0" borderId="0" xfId="0"/>
    <xf numFmtId="0" fontId="9" fillId="0" borderId="0" xfId="5" applyFont="1" applyFill="1" applyAlignment="1" applyProtection="1"/>
    <xf numFmtId="0" fontId="0" fillId="0" borderId="0" xfId="0" applyFill="1"/>
    <xf numFmtId="0" fontId="10" fillId="0" borderId="0" xfId="0" applyFont="1" applyFill="1"/>
    <xf numFmtId="0" fontId="0" fillId="0" borderId="0" xfId="0" applyFill="1" applyBorder="1"/>
    <xf numFmtId="17" fontId="0" fillId="0" borderId="0" xfId="0" applyNumberFormat="1" applyFill="1" applyBorder="1"/>
    <xf numFmtId="166" fontId="0" fillId="0" borderId="0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 applyBorder="1" applyAlignment="1">
      <alignment horizontal="center"/>
    </xf>
    <xf numFmtId="9" fontId="0" fillId="0" borderId="1" xfId="0" applyNumberFormat="1" applyBorder="1"/>
    <xf numFmtId="43" fontId="0" fillId="0" borderId="1" xfId="1" applyFont="1" applyBorder="1"/>
    <xf numFmtId="166" fontId="0" fillId="0" borderId="1" xfId="0" applyNumberFormat="1" applyBorder="1"/>
    <xf numFmtId="3" fontId="0" fillId="0" borderId="1" xfId="0" applyNumberFormat="1" applyBorder="1"/>
    <xf numFmtId="167" fontId="0" fillId="0" borderId="0" xfId="0" applyNumberFormat="1" applyFill="1"/>
    <xf numFmtId="43" fontId="0" fillId="0" borderId="1" xfId="0" applyNumberFormat="1" applyBorder="1"/>
    <xf numFmtId="168" fontId="0" fillId="0" borderId="0" xfId="0" applyNumberFormat="1" applyFill="1"/>
    <xf numFmtId="169" fontId="0" fillId="0" borderId="0" xfId="0" applyNumberFormat="1" applyFill="1" applyBorder="1" applyAlignment="1">
      <alignment horizontal="left"/>
    </xf>
    <xf numFmtId="15" fontId="0" fillId="0" borderId="0" xfId="0" applyNumberFormat="1" applyFill="1" applyBorder="1"/>
    <xf numFmtId="0" fontId="10" fillId="0" borderId="3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 indent="2"/>
    </xf>
    <xf numFmtId="0" fontId="10" fillId="0" borderId="5" xfId="0" applyFont="1" applyFill="1" applyBorder="1" applyAlignment="1" applyProtection="1">
      <alignment horizontal="left" wrapText="1" indent="2"/>
    </xf>
    <xf numFmtId="0" fontId="11" fillId="0" borderId="6" xfId="0" applyFont="1" applyFill="1" applyBorder="1" applyAlignment="1" applyProtection="1">
      <alignment horizontal="left" wrapText="1" indent="2"/>
    </xf>
    <xf numFmtId="0" fontId="0" fillId="0" borderId="7" xfId="0" applyFill="1" applyBorder="1" applyAlignment="1">
      <alignment horizontal="center"/>
    </xf>
    <xf numFmtId="170" fontId="0" fillId="0" borderId="8" xfId="0" applyNumberFormat="1" applyFill="1" applyBorder="1"/>
    <xf numFmtId="0" fontId="12" fillId="0" borderId="10" xfId="0" applyFont="1" applyFill="1" applyBorder="1"/>
    <xf numFmtId="0" fontId="0" fillId="0" borderId="11" xfId="0" applyFill="1" applyBorder="1" applyAlignment="1">
      <alignment horizontal="center"/>
    </xf>
    <xf numFmtId="170" fontId="0" fillId="0" borderId="1" xfId="0" applyNumberFormat="1" applyFill="1" applyBorder="1"/>
    <xf numFmtId="0" fontId="12" fillId="0" borderId="13" xfId="0" applyFont="1" applyFill="1" applyBorder="1"/>
    <xf numFmtId="0" fontId="0" fillId="0" borderId="14" xfId="0" applyFill="1" applyBorder="1" applyAlignment="1">
      <alignment horizontal="center"/>
    </xf>
    <xf numFmtId="170" fontId="0" fillId="0" borderId="15" xfId="0" applyNumberFormat="1" applyFill="1" applyBorder="1"/>
    <xf numFmtId="0" fontId="12" fillId="0" borderId="17" xfId="0" applyFont="1" applyFill="1" applyBorder="1"/>
    <xf numFmtId="0" fontId="0" fillId="0" borderId="18" xfId="0" applyFill="1" applyBorder="1" applyAlignment="1">
      <alignment horizontal="center"/>
    </xf>
    <xf numFmtId="170" fontId="0" fillId="0" borderId="19" xfId="0" applyNumberFormat="1" applyFill="1" applyBorder="1"/>
    <xf numFmtId="0" fontId="12" fillId="0" borderId="20" xfId="0" applyFont="1" applyFill="1" applyBorder="1"/>
    <xf numFmtId="170" fontId="0" fillId="0" borderId="21" xfId="0" applyNumberFormat="1" applyFill="1" applyBorder="1"/>
    <xf numFmtId="170" fontId="0" fillId="0" borderId="22" xfId="0" applyNumberFormat="1" applyFill="1" applyBorder="1"/>
    <xf numFmtId="170" fontId="0" fillId="0" borderId="0" xfId="0" applyNumberFormat="1" applyFill="1" applyBorder="1"/>
    <xf numFmtId="170" fontId="0" fillId="0" borderId="23" xfId="0" applyNumberFormat="1" applyFill="1" applyBorder="1"/>
    <xf numFmtId="170" fontId="0" fillId="0" borderId="2" xfId="0" applyNumberFormat="1" applyFill="1" applyBorder="1"/>
    <xf numFmtId="170" fontId="0" fillId="0" borderId="24" xfId="0" applyNumberFormat="1" applyFill="1" applyBorder="1"/>
    <xf numFmtId="170" fontId="0" fillId="0" borderId="25" xfId="0" applyNumberFormat="1" applyFill="1" applyBorder="1"/>
    <xf numFmtId="170" fontId="0" fillId="0" borderId="26" xfId="0" applyNumberFormat="1" applyFill="1" applyBorder="1"/>
    <xf numFmtId="43" fontId="0" fillId="0" borderId="0" xfId="0" applyNumberFormat="1"/>
    <xf numFmtId="0" fontId="0" fillId="0" borderId="27" xfId="0" applyFill="1" applyBorder="1" applyAlignment="1">
      <alignment horizontal="center"/>
    </xf>
    <xf numFmtId="170" fontId="0" fillId="0" borderId="28" xfId="0" applyNumberFormat="1" applyFill="1" applyBorder="1"/>
    <xf numFmtId="170" fontId="0" fillId="0" borderId="29" xfId="0" applyNumberFormat="1" applyFill="1" applyBorder="1"/>
    <xf numFmtId="170" fontId="0" fillId="0" borderId="30" xfId="0" applyNumberFormat="1" applyFill="1" applyBorder="1"/>
    <xf numFmtId="0" fontId="12" fillId="0" borderId="31" xfId="0" applyFont="1" applyFill="1" applyBorder="1"/>
    <xf numFmtId="0" fontId="0" fillId="0" borderId="7" xfId="0" applyFont="1" applyFill="1" applyBorder="1" applyAlignment="1">
      <alignment horizontal="center"/>
    </xf>
    <xf numFmtId="170" fontId="0" fillId="0" borderId="22" xfId="0" applyNumberFormat="1" applyFont="1" applyFill="1" applyBorder="1"/>
    <xf numFmtId="170" fontId="0" fillId="0" borderId="32" xfId="0" applyNumberFormat="1" applyFont="1" applyFill="1" applyBorder="1"/>
    <xf numFmtId="170" fontId="0" fillId="0" borderId="23" xfId="0" applyNumberFormat="1" applyFont="1" applyFill="1" applyBorder="1"/>
    <xf numFmtId="170" fontId="0" fillId="0" borderId="8" xfId="0" applyNumberFormat="1" applyFont="1" applyFill="1" applyBorder="1"/>
    <xf numFmtId="0" fontId="0" fillId="0" borderId="11" xfId="0" applyFont="1" applyFill="1" applyBorder="1" applyAlignment="1">
      <alignment horizontal="center"/>
    </xf>
    <xf numFmtId="170" fontId="0" fillId="0" borderId="2" xfId="0" applyNumberFormat="1" applyFont="1" applyFill="1" applyBorder="1"/>
    <xf numFmtId="170" fontId="0" fillId="0" borderId="1" xfId="0" applyNumberFormat="1" applyFont="1" applyFill="1" applyBorder="1"/>
    <xf numFmtId="170" fontId="0" fillId="0" borderId="24" xfId="0" applyNumberFormat="1" applyFont="1" applyFill="1" applyBorder="1"/>
    <xf numFmtId="0" fontId="0" fillId="0" borderId="14" xfId="0" applyFont="1" applyFill="1" applyBorder="1" applyAlignment="1">
      <alignment horizontal="center"/>
    </xf>
    <xf numFmtId="170" fontId="0" fillId="0" borderId="25" xfId="0" applyNumberFormat="1" applyFont="1" applyFill="1" applyBorder="1"/>
    <xf numFmtId="170" fontId="0" fillId="0" borderId="33" xfId="0" applyNumberFormat="1" applyFont="1" applyFill="1" applyBorder="1"/>
    <xf numFmtId="170" fontId="0" fillId="0" borderId="26" xfId="0" applyNumberFormat="1" applyFont="1" applyFill="1" applyBorder="1"/>
    <xf numFmtId="170" fontId="0" fillId="0" borderId="15" xfId="0" applyNumberFormat="1" applyFont="1" applyFill="1" applyBorder="1"/>
    <xf numFmtId="0" fontId="0" fillId="5" borderId="7" xfId="0" applyFill="1" applyBorder="1" applyAlignment="1">
      <alignment horizontal="center"/>
    </xf>
    <xf numFmtId="170" fontId="0" fillId="5" borderId="22" xfId="0" applyNumberFormat="1" applyFill="1" applyBorder="1"/>
    <xf numFmtId="170" fontId="0" fillId="5" borderId="32" xfId="0" applyNumberFormat="1" applyFont="1" applyFill="1" applyBorder="1"/>
    <xf numFmtId="170" fontId="0" fillId="5" borderId="23" xfId="0" applyNumberFormat="1" applyFill="1" applyBorder="1"/>
    <xf numFmtId="170" fontId="0" fillId="5" borderId="8" xfId="0" applyNumberFormat="1" applyFill="1" applyBorder="1"/>
    <xf numFmtId="0" fontId="12" fillId="5" borderId="10" xfId="0" applyFont="1" applyFill="1" applyBorder="1"/>
    <xf numFmtId="0" fontId="0" fillId="5" borderId="11" xfId="0" applyFill="1" applyBorder="1" applyAlignment="1">
      <alignment horizontal="center"/>
    </xf>
    <xf numFmtId="170" fontId="0" fillId="5" borderId="2" xfId="0" applyNumberFormat="1" applyFill="1" applyBorder="1"/>
    <xf numFmtId="170" fontId="0" fillId="5" borderId="1" xfId="0" applyNumberFormat="1" applyFont="1" applyFill="1" applyBorder="1"/>
    <xf numFmtId="170" fontId="0" fillId="5" borderId="24" xfId="0" applyNumberFormat="1" applyFill="1" applyBorder="1"/>
    <xf numFmtId="170" fontId="0" fillId="5" borderId="1" xfId="0" applyNumberFormat="1" applyFill="1" applyBorder="1"/>
    <xf numFmtId="0" fontId="12" fillId="5" borderId="13" xfId="0" applyFont="1" applyFill="1" applyBorder="1"/>
    <xf numFmtId="0" fontId="0" fillId="5" borderId="14" xfId="0" applyFill="1" applyBorder="1" applyAlignment="1">
      <alignment horizontal="center"/>
    </xf>
    <xf numFmtId="170" fontId="0" fillId="5" borderId="25" xfId="0" applyNumberFormat="1" applyFill="1" applyBorder="1"/>
    <xf numFmtId="170" fontId="0" fillId="5" borderId="33" xfId="0" applyNumberFormat="1" applyFont="1" applyFill="1" applyBorder="1"/>
    <xf numFmtId="170" fontId="0" fillId="5" borderId="26" xfId="0" applyNumberFormat="1" applyFill="1" applyBorder="1"/>
    <xf numFmtId="170" fontId="0" fillId="5" borderId="15" xfId="0" applyNumberFormat="1" applyFill="1" applyBorder="1"/>
    <xf numFmtId="0" fontId="12" fillId="5" borderId="17" xfId="0" applyFont="1" applyFill="1" applyBorder="1"/>
    <xf numFmtId="170" fontId="0" fillId="0" borderId="0" xfId="0" applyNumberFormat="1"/>
    <xf numFmtId="166" fontId="0" fillId="0" borderId="0" xfId="0" applyNumberFormat="1" applyFill="1" applyBorder="1"/>
    <xf numFmtId="170" fontId="0" fillId="0" borderId="34" xfId="0" applyNumberFormat="1" applyFont="1" applyFill="1" applyBorder="1"/>
    <xf numFmtId="170" fontId="0" fillId="5" borderId="34" xfId="0" applyNumberFormat="1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12" fillId="0" borderId="37" xfId="0" applyFont="1" applyFill="1" applyBorder="1"/>
    <xf numFmtId="0" fontId="12" fillId="5" borderId="35" xfId="0" applyFont="1" applyFill="1" applyBorder="1"/>
    <xf numFmtId="0" fontId="12" fillId="5" borderId="36" xfId="0" applyFont="1" applyFill="1" applyBorder="1"/>
    <xf numFmtId="0" fontId="0" fillId="5" borderId="27" xfId="0" applyFill="1" applyBorder="1" applyAlignment="1">
      <alignment horizontal="center"/>
    </xf>
    <xf numFmtId="0" fontId="12" fillId="5" borderId="37" xfId="0" applyFont="1" applyFill="1" applyBorder="1"/>
    <xf numFmtId="170" fontId="0" fillId="0" borderId="1" xfId="0" applyNumberFormat="1" applyBorder="1"/>
    <xf numFmtId="171" fontId="0" fillId="0" borderId="0" xfId="0" applyNumberFormat="1" applyFill="1" applyBorder="1" applyAlignment="1">
      <alignment horizontal="left"/>
    </xf>
    <xf numFmtId="3" fontId="0" fillId="0" borderId="4" xfId="0" applyNumberFormat="1" applyFill="1" applyBorder="1"/>
    <xf numFmtId="3" fontId="0" fillId="0" borderId="8" xfId="0" applyNumberFormat="1" applyFill="1" applyBorder="1"/>
    <xf numFmtId="3" fontId="0" fillId="0" borderId="1" xfId="0" applyNumberFormat="1" applyFill="1" applyBorder="1"/>
    <xf numFmtId="3" fontId="0" fillId="0" borderId="30" xfId="0" applyNumberFormat="1" applyFill="1" applyBorder="1"/>
    <xf numFmtId="3" fontId="0" fillId="5" borderId="8" xfId="0" applyNumberFormat="1" applyFill="1" applyBorder="1"/>
    <xf numFmtId="3" fontId="0" fillId="5" borderId="1" xfId="0" applyNumberFormat="1" applyFill="1" applyBorder="1"/>
    <xf numFmtId="3" fontId="0" fillId="5" borderId="30" xfId="0" applyNumberFormat="1" applyFill="1" applyBorder="1"/>
    <xf numFmtId="3" fontId="0" fillId="0" borderId="21" xfId="0" applyNumberFormat="1" applyFill="1" applyBorder="1"/>
    <xf numFmtId="0" fontId="0" fillId="0" borderId="38" xfId="0" applyFill="1" applyBorder="1" applyAlignment="1">
      <alignment horizontal="center"/>
    </xf>
    <xf numFmtId="0" fontId="7" fillId="0" borderId="12" xfId="0" applyFont="1" applyFill="1" applyBorder="1" applyAlignment="1">
      <alignment textRotation="255"/>
    </xf>
    <xf numFmtId="0" fontId="12" fillId="0" borderId="39" xfId="0" applyFont="1" applyFill="1" applyBorder="1"/>
    <xf numFmtId="0" fontId="10" fillId="0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wrapText="1" indent="2"/>
    </xf>
    <xf numFmtId="0" fontId="11" fillId="0" borderId="1" xfId="0" applyFont="1" applyFill="1" applyBorder="1" applyAlignment="1" applyProtection="1">
      <alignment horizontal="left" wrapText="1" indent="2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/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/>
    <xf numFmtId="0" fontId="12" fillId="6" borderId="1" xfId="0" applyFont="1" applyFill="1" applyBorder="1"/>
    <xf numFmtId="3" fontId="14" fillId="0" borderId="1" xfId="0" applyNumberFormat="1" applyFont="1" applyBorder="1"/>
    <xf numFmtId="0" fontId="14" fillId="0" borderId="0" xfId="0" applyFont="1"/>
    <xf numFmtId="10" fontId="0" fillId="0" borderId="0" xfId="0" applyNumberFormat="1" applyFill="1"/>
    <xf numFmtId="0" fontId="0" fillId="0" borderId="0" xfId="0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 vertical="justify" textRotation="255" wrapText="1"/>
    </xf>
    <xf numFmtId="0" fontId="0" fillId="0" borderId="21" xfId="0" applyBorder="1" applyAlignment="1">
      <alignment horizontal="center" vertical="justify" textRotation="255" wrapText="1"/>
    </xf>
    <xf numFmtId="0" fontId="0" fillId="5" borderId="8" xfId="0" applyFill="1" applyBorder="1" applyAlignment="1">
      <alignment horizontal="center" vertical="justify" textRotation="255" wrapText="1"/>
    </xf>
    <xf numFmtId="0" fontId="0" fillId="5" borderId="1" xfId="0" applyFill="1" applyBorder="1" applyAlignment="1">
      <alignment horizontal="center" vertical="justify" textRotation="255" wrapText="1"/>
    </xf>
    <xf numFmtId="0" fontId="0" fillId="5" borderId="30" xfId="0" applyFill="1" applyBorder="1" applyAlignment="1">
      <alignment horizontal="center" vertical="justify" textRotation="255" wrapText="1"/>
    </xf>
    <xf numFmtId="0" fontId="0" fillId="0" borderId="8" xfId="0" applyBorder="1" applyAlignment="1">
      <alignment horizontal="center" vertical="justify" textRotation="255" wrapText="1"/>
    </xf>
    <xf numFmtId="0" fontId="0" fillId="0" borderId="1" xfId="0" applyBorder="1" applyAlignment="1">
      <alignment horizontal="center" vertical="justify" textRotation="255" wrapText="1"/>
    </xf>
    <xf numFmtId="0" fontId="0" fillId="0" borderId="30" xfId="0" applyBorder="1" applyAlignment="1">
      <alignment horizontal="center" vertical="justify" textRotation="255" wrapText="1"/>
    </xf>
    <xf numFmtId="0" fontId="0" fillId="6" borderId="1" xfId="0" applyFill="1" applyBorder="1" applyAlignment="1">
      <alignment horizontal="center" vertical="justify" textRotation="255" wrapText="1"/>
    </xf>
    <xf numFmtId="0" fontId="0" fillId="0" borderId="0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7" fillId="0" borderId="9" xfId="0" applyFont="1" applyFill="1" applyBorder="1" applyAlignment="1">
      <alignment horizontal="center" vertical="justify" textRotation="255" wrapText="1"/>
    </xf>
    <xf numFmtId="0" fontId="0" fillId="0" borderId="12" xfId="0" applyBorder="1" applyAlignment="1">
      <alignment horizontal="center" vertical="justify" textRotation="255" wrapText="1"/>
    </xf>
    <xf numFmtId="0" fontId="0" fillId="0" borderId="16" xfId="0" applyBorder="1" applyAlignment="1">
      <alignment horizontal="center" vertical="justify" textRotation="255" wrapText="1"/>
    </xf>
    <xf numFmtId="0" fontId="7" fillId="0" borderId="12" xfId="0" applyFont="1" applyFill="1" applyBorder="1" applyAlignment="1">
      <alignment horizontal="center" vertical="justify" textRotation="255" wrapText="1"/>
    </xf>
    <xf numFmtId="0" fontId="0" fillId="0" borderId="12" xfId="0" applyFont="1" applyBorder="1" applyAlignment="1">
      <alignment horizontal="center" vertical="justify" textRotation="255" wrapText="1"/>
    </xf>
    <xf numFmtId="0" fontId="0" fillId="0" borderId="16" xfId="0" applyFont="1" applyBorder="1" applyAlignment="1">
      <alignment horizontal="center" vertical="justify" textRotation="255" wrapText="1"/>
    </xf>
    <xf numFmtId="0" fontId="0" fillId="5" borderId="9" xfId="0" applyFill="1" applyBorder="1" applyAlignment="1">
      <alignment horizontal="center" vertical="justify" textRotation="255" wrapText="1"/>
    </xf>
    <xf numFmtId="0" fontId="0" fillId="5" borderId="12" xfId="0" applyFill="1" applyBorder="1" applyAlignment="1">
      <alignment horizontal="center" vertical="justify" textRotation="255" wrapText="1"/>
    </xf>
    <xf numFmtId="0" fontId="0" fillId="5" borderId="16" xfId="0" applyFill="1" applyBorder="1" applyAlignment="1">
      <alignment horizontal="center" vertical="justify" textRotation="255" wrapText="1"/>
    </xf>
    <xf numFmtId="0" fontId="0" fillId="0" borderId="0" xfId="0" applyFill="1" applyBorder="1"/>
  </cellXfs>
  <cellStyles count="20">
    <cellStyle name="Hipervínculo" xfId="5" builtinId="8"/>
    <cellStyle name="Millares" xfId="1" builtinId="3"/>
    <cellStyle name="Millares 2" xfId="3"/>
    <cellStyle name="Normal" xfId="0" builtinId="0"/>
    <cellStyle name="Normal 2" xfId="4"/>
    <cellStyle name="Normal 2 10" xfId="7"/>
    <cellStyle name="Normal 2 83" xfId="6"/>
    <cellStyle name="Normal 31" xfId="9"/>
    <cellStyle name="Normal 32" xfId="8"/>
    <cellStyle name="Normal 33" xfId="12"/>
    <cellStyle name="Normal 34" xfId="13"/>
    <cellStyle name="Normal 35" xfId="14"/>
    <cellStyle name="Normal 36" xfId="15"/>
    <cellStyle name="Normal 37" xfId="11"/>
    <cellStyle name="Normal 38" xfId="10"/>
    <cellStyle name="Normal 39" xfId="16"/>
    <cellStyle name="Normal 40" xfId="17"/>
    <cellStyle name="Normal 41" xfId="18"/>
    <cellStyle name="Normal 42" xfId="19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~1/AppData/Local/Temp/OCTUBRE%202011/marco%20fiscal%20rosa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rentas (2)"/>
      <sheetName val="anexo rentas"/>
      <sheetName val="anexo gastos "/>
      <sheetName val="proyecto acuerdo"/>
      <sheetName val="expomotivos"/>
      <sheetName val="NUEVO ANEXO RENTAS"/>
      <sheetName val="nuevo anexo de gastos"/>
      <sheetName val="ley 617"/>
      <sheetName val="balance financiero"/>
      <sheetName val="LEY 819 SUPERAVIT PRIMARIO"/>
      <sheetName val="enduedami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D76">
            <v>2664812.6579999998</v>
          </cell>
          <cell r="E76">
            <v>2771405.16432</v>
          </cell>
          <cell r="F76">
            <v>2882261.3708927999</v>
          </cell>
          <cell r="G76">
            <v>2997551.8257285119</v>
          </cell>
          <cell r="H76">
            <v>3117453.8987576524</v>
          </cell>
          <cell r="I76">
            <v>3242152.0547079584</v>
          </cell>
          <cell r="J76">
            <v>3371838.1368962768</v>
          </cell>
          <cell r="K76">
            <v>3506711.6623721281</v>
          </cell>
          <cell r="L76">
            <v>3646980.1288670134</v>
          </cell>
          <cell r="M76">
            <v>3792859.334021694</v>
          </cell>
        </row>
        <row r="94">
          <cell r="D94">
            <v>42</v>
          </cell>
          <cell r="E94">
            <v>43.68</v>
          </cell>
          <cell r="F94">
            <v>45.427199999999999</v>
          </cell>
          <cell r="G94">
            <v>47.244287999999997</v>
          </cell>
          <cell r="H94">
            <v>49.134059520000001</v>
          </cell>
          <cell r="I94">
            <v>51.099421900800003</v>
          </cell>
          <cell r="J94">
            <v>53.143398776832008</v>
          </cell>
          <cell r="K94">
            <v>55.269134727905289</v>
          </cell>
          <cell r="L94">
            <v>57.479900117021501</v>
          </cell>
          <cell r="M94">
            <v>59.779096121702359</v>
          </cell>
        </row>
        <row r="155">
          <cell r="D155">
            <v>2501152.6519999998</v>
          </cell>
          <cell r="E155">
            <v>2601198.7580800001</v>
          </cell>
          <cell r="F155">
            <v>2705246.7084032004</v>
          </cell>
          <cell r="G155">
            <v>2813456.5767393284</v>
          </cell>
          <cell r="H155">
            <v>2925994.8398089018</v>
          </cell>
          <cell r="I155">
            <v>3043034.6334012579</v>
          </cell>
          <cell r="J155">
            <v>3164756.0187373082</v>
          </cell>
          <cell r="K155">
            <v>3291346.2594868005</v>
          </cell>
          <cell r="L155">
            <v>3423000.1098662727</v>
          </cell>
          <cell r="M155">
            <v>3559920.1142609236</v>
          </cell>
        </row>
      </sheetData>
      <sheetData sheetId="6">
        <row r="187">
          <cell r="D187">
            <v>2499679.5379999997</v>
          </cell>
          <cell r="E187">
            <v>2599666.7195199998</v>
          </cell>
          <cell r="F187">
            <v>2853653.3883008002</v>
          </cell>
          <cell r="G187">
            <v>2967799.523832832</v>
          </cell>
          <cell r="H187">
            <v>3086511.5047861459</v>
          </cell>
          <cell r="I187">
            <v>3209971.9649775918</v>
          </cell>
          <cell r="J187">
            <v>3338370.8435766953</v>
          </cell>
          <cell r="K187">
            <v>3471905.6773197632</v>
          </cell>
          <cell r="L187">
            <v>3610781.9044125541</v>
          </cell>
          <cell r="M187">
            <v>3755213.1805890566</v>
          </cell>
        </row>
        <row r="400">
          <cell r="D400">
            <v>116270.96</v>
          </cell>
          <cell r="E400">
            <v>120921.79840000001</v>
          </cell>
          <cell r="F400">
            <v>125758.67033600002</v>
          </cell>
          <cell r="G400">
            <v>130789.01714944003</v>
          </cell>
          <cell r="H400">
            <v>136020.57783541764</v>
          </cell>
          <cell r="I400">
            <v>141461.40094883434</v>
          </cell>
          <cell r="J400">
            <v>147119.85698678772</v>
          </cell>
          <cell r="K400">
            <v>153004.65126625923</v>
          </cell>
          <cell r="L400">
            <v>159124.8373169096</v>
          </cell>
          <cell r="M400">
            <v>165489.83080958598</v>
          </cell>
        </row>
        <row r="500">
          <cell r="D500">
            <v>2817836.5720000002</v>
          </cell>
          <cell r="E500">
            <v>2930550.0348800002</v>
          </cell>
          <cell r="F500">
            <v>2897772.0362752005</v>
          </cell>
          <cell r="G500">
            <v>3013682.9177262075</v>
          </cell>
          <cell r="H500">
            <v>3134230.2344352566</v>
          </cell>
          <cell r="I500">
            <v>3259599.4438126669</v>
          </cell>
          <cell r="J500">
            <v>3389983.4215651732</v>
          </cell>
          <cell r="K500">
            <v>3525582.7584277806</v>
          </cell>
          <cell r="L500">
            <v>3666606.0687648924</v>
          </cell>
          <cell r="M500">
            <v>3813270.3115154877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2"/>
  <sheetViews>
    <sheetView tabSelected="1" workbookViewId="0">
      <selection activeCell="I1" sqref="I1"/>
    </sheetView>
  </sheetViews>
  <sheetFormatPr baseColWidth="10" defaultRowHeight="15"/>
  <cols>
    <col min="2" max="2" width="34.85546875" customWidth="1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87" t="s">
        <v>3</v>
      </c>
      <c r="D5" s="187"/>
      <c r="E5" s="187"/>
      <c r="F5" s="187"/>
      <c r="G5" s="187"/>
      <c r="H5" s="187"/>
      <c r="I5" s="187"/>
      <c r="J5" s="187"/>
      <c r="K5" s="187"/>
      <c r="L5" s="187"/>
    </row>
    <row r="6" spans="1:12">
      <c r="A6" s="188" t="s">
        <v>4</v>
      </c>
      <c r="B6" s="188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1:12">
      <c r="A7" s="189"/>
      <c r="B7" s="189"/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>
        <v>2019</v>
      </c>
      <c r="K7" s="2">
        <v>2020</v>
      </c>
      <c r="L7" s="2">
        <v>2021</v>
      </c>
    </row>
    <row r="8" spans="1:12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2" t="s">
        <v>16</v>
      </c>
      <c r="B9" s="2" t="s">
        <v>17</v>
      </c>
      <c r="C9" s="4">
        <v>6476607.6699999999</v>
      </c>
      <c r="D9" s="4">
        <f>C9*1.04</f>
        <v>6735671.9768000003</v>
      </c>
      <c r="E9" s="4">
        <f t="shared" ref="E9:L9" si="0">D9*1.04</f>
        <v>7005098.8558720006</v>
      </c>
      <c r="F9" s="4">
        <f t="shared" si="0"/>
        <v>7285302.810106881</v>
      </c>
      <c r="G9" s="4">
        <f t="shared" si="0"/>
        <v>7576714.9225111566</v>
      </c>
      <c r="H9" s="4">
        <f t="shared" si="0"/>
        <v>7879783.519411603</v>
      </c>
      <c r="I9" s="4">
        <f t="shared" si="0"/>
        <v>8194974.860188067</v>
      </c>
      <c r="J9" s="4">
        <f t="shared" si="0"/>
        <v>8522773.8545955904</v>
      </c>
      <c r="K9" s="4">
        <f t="shared" si="0"/>
        <v>8863684.8087794147</v>
      </c>
      <c r="L9" s="4">
        <f t="shared" si="0"/>
        <v>9218232.2011305913</v>
      </c>
    </row>
    <row r="10" spans="1:12">
      <c r="A10" s="2" t="s">
        <v>18</v>
      </c>
      <c r="B10" s="2" t="s">
        <v>19</v>
      </c>
      <c r="C10" s="4">
        <v>3975415.0180000002</v>
      </c>
      <c r="D10" s="4">
        <f t="shared" ref="D10:L25" si="1">C10*1.04</f>
        <v>4134431.6187200001</v>
      </c>
      <c r="E10" s="4">
        <f t="shared" si="1"/>
        <v>4299808.8834688002</v>
      </c>
      <c r="F10" s="4">
        <f t="shared" si="1"/>
        <v>4471801.2388075525</v>
      </c>
      <c r="G10" s="4">
        <f t="shared" si="1"/>
        <v>4650673.2883598544</v>
      </c>
      <c r="H10" s="4">
        <f t="shared" si="1"/>
        <v>4836700.219894249</v>
      </c>
      <c r="I10" s="4">
        <f t="shared" si="1"/>
        <v>5030168.2286900189</v>
      </c>
      <c r="J10" s="4">
        <f t="shared" si="1"/>
        <v>5231374.9578376198</v>
      </c>
      <c r="K10" s="4">
        <f t="shared" si="1"/>
        <v>5440629.956151125</v>
      </c>
      <c r="L10" s="4">
        <f t="shared" si="1"/>
        <v>5658255.1543971701</v>
      </c>
    </row>
    <row r="11" spans="1:12">
      <c r="A11" s="2" t="s">
        <v>20</v>
      </c>
      <c r="B11" s="2" t="s">
        <v>21</v>
      </c>
      <c r="C11" s="4">
        <v>239240.56</v>
      </c>
      <c r="D11" s="4">
        <f t="shared" si="1"/>
        <v>248810.18240000002</v>
      </c>
      <c r="E11" s="4">
        <f t="shared" si="1"/>
        <v>258762.58969600004</v>
      </c>
      <c r="F11" s="4">
        <f t="shared" si="1"/>
        <v>269113.09328384005</v>
      </c>
      <c r="G11" s="4">
        <f t="shared" si="1"/>
        <v>279877.61701519368</v>
      </c>
      <c r="H11" s="4">
        <f t="shared" si="1"/>
        <v>291072.72169580142</v>
      </c>
      <c r="I11" s="4">
        <f t="shared" si="1"/>
        <v>302715.63056363346</v>
      </c>
      <c r="J11" s="4">
        <f t="shared" si="1"/>
        <v>314824.25578617881</v>
      </c>
      <c r="K11" s="4">
        <f t="shared" si="1"/>
        <v>327417.22601762594</v>
      </c>
      <c r="L11" s="4">
        <f t="shared" si="1"/>
        <v>340513.91505833098</v>
      </c>
    </row>
    <row r="12" spans="1:12" ht="24">
      <c r="A12" s="2" t="s">
        <v>22</v>
      </c>
      <c r="B12" s="5" t="s">
        <v>23</v>
      </c>
      <c r="C12" s="4">
        <v>2.08</v>
      </c>
      <c r="D12" s="4">
        <f t="shared" si="1"/>
        <v>2.1632000000000002</v>
      </c>
      <c r="E12" s="4">
        <f t="shared" si="1"/>
        <v>2.2497280000000002</v>
      </c>
      <c r="F12" s="4">
        <f t="shared" si="1"/>
        <v>2.3397171200000004</v>
      </c>
      <c r="G12" s="4">
        <f t="shared" si="1"/>
        <v>2.4333058048000007</v>
      </c>
      <c r="H12" s="4">
        <f t="shared" si="1"/>
        <v>2.5306380369920007</v>
      </c>
      <c r="I12" s="4">
        <f t="shared" si="1"/>
        <v>2.631863558471681</v>
      </c>
      <c r="J12" s="4">
        <f t="shared" si="1"/>
        <v>2.7371381008105482</v>
      </c>
      <c r="K12" s="4">
        <f t="shared" si="1"/>
        <v>2.8466236248429704</v>
      </c>
      <c r="L12" s="4">
        <f t="shared" si="1"/>
        <v>2.9604885698366892</v>
      </c>
    </row>
    <row r="13" spans="1:12" ht="36">
      <c r="A13" s="2" t="s">
        <v>24</v>
      </c>
      <c r="B13" s="5" t="s">
        <v>25</v>
      </c>
      <c r="C13" s="4">
        <v>1.04</v>
      </c>
      <c r="D13" s="4">
        <f t="shared" si="1"/>
        <v>1.0816000000000001</v>
      </c>
      <c r="E13" s="4">
        <f t="shared" si="1"/>
        <v>1.1248640000000001</v>
      </c>
      <c r="F13" s="4">
        <f t="shared" si="1"/>
        <v>1.1698585600000002</v>
      </c>
      <c r="G13" s="4">
        <f t="shared" si="1"/>
        <v>1.2166529024000003</v>
      </c>
      <c r="H13" s="4">
        <f t="shared" si="1"/>
        <v>1.2653190184960004</v>
      </c>
      <c r="I13" s="4">
        <f t="shared" si="1"/>
        <v>1.3159317792358405</v>
      </c>
      <c r="J13" s="4">
        <f t="shared" si="1"/>
        <v>1.3685690504052741</v>
      </c>
      <c r="K13" s="4">
        <f t="shared" si="1"/>
        <v>1.4233118124214852</v>
      </c>
      <c r="L13" s="4">
        <f t="shared" si="1"/>
        <v>1.4802442849183446</v>
      </c>
    </row>
    <row r="14" spans="1:12" ht="36">
      <c r="A14" s="2" t="s">
        <v>26</v>
      </c>
      <c r="B14" s="5" t="s">
        <v>27</v>
      </c>
      <c r="C14" s="4">
        <v>1.04</v>
      </c>
      <c r="D14" s="4">
        <f t="shared" si="1"/>
        <v>1.0816000000000001</v>
      </c>
      <c r="E14" s="4">
        <f t="shared" si="1"/>
        <v>1.1248640000000001</v>
      </c>
      <c r="F14" s="4">
        <f t="shared" si="1"/>
        <v>1.1698585600000002</v>
      </c>
      <c r="G14" s="4">
        <f t="shared" si="1"/>
        <v>1.2166529024000003</v>
      </c>
      <c r="H14" s="4">
        <f t="shared" si="1"/>
        <v>1.2653190184960004</v>
      </c>
      <c r="I14" s="4">
        <f t="shared" si="1"/>
        <v>1.3159317792358405</v>
      </c>
      <c r="J14" s="4">
        <f t="shared" si="1"/>
        <v>1.3685690504052741</v>
      </c>
      <c r="K14" s="4">
        <f t="shared" si="1"/>
        <v>1.4233118124214852</v>
      </c>
      <c r="L14" s="4">
        <f t="shared" si="1"/>
        <v>1.4802442849183446</v>
      </c>
    </row>
    <row r="15" spans="1:12">
      <c r="A15" s="2" t="s">
        <v>28</v>
      </c>
      <c r="B15" s="2" t="s">
        <v>29</v>
      </c>
      <c r="C15" s="4">
        <v>47658.000000000007</v>
      </c>
      <c r="D15" s="4">
        <f t="shared" si="1"/>
        <v>49564.320000000007</v>
      </c>
      <c r="E15" s="4">
        <f t="shared" si="1"/>
        <v>51546.892800000009</v>
      </c>
      <c r="F15" s="4">
        <f t="shared" si="1"/>
        <v>53608.76851200001</v>
      </c>
      <c r="G15" s="4">
        <f t="shared" si="1"/>
        <v>55753.119252480014</v>
      </c>
      <c r="H15" s="4">
        <f t="shared" si="1"/>
        <v>57983.244022579216</v>
      </c>
      <c r="I15" s="4">
        <f t="shared" si="1"/>
        <v>60302.573783482389</v>
      </c>
      <c r="J15" s="4">
        <f t="shared" si="1"/>
        <v>62714.676734821689</v>
      </c>
      <c r="K15" s="4">
        <f t="shared" si="1"/>
        <v>65223.263804214555</v>
      </c>
      <c r="L15" s="4">
        <f t="shared" si="1"/>
        <v>67832.194356383145</v>
      </c>
    </row>
    <row r="16" spans="1:12">
      <c r="A16" s="2" t="s">
        <v>30</v>
      </c>
      <c r="B16" s="2" t="s">
        <v>31</v>
      </c>
      <c r="C16" s="4">
        <v>30977.440000000002</v>
      </c>
      <c r="D16" s="4">
        <f t="shared" si="1"/>
        <v>32216.537600000003</v>
      </c>
      <c r="E16" s="4">
        <f t="shared" si="1"/>
        <v>33505.199104000007</v>
      </c>
      <c r="F16" s="4">
        <f t="shared" si="1"/>
        <v>34845.407068160006</v>
      </c>
      <c r="G16" s="4">
        <f t="shared" si="1"/>
        <v>36239.223350886408</v>
      </c>
      <c r="H16" s="4">
        <f t="shared" si="1"/>
        <v>37688.792284921867</v>
      </c>
      <c r="I16" s="4">
        <f t="shared" si="1"/>
        <v>39196.343976318742</v>
      </c>
      <c r="J16" s="4">
        <f t="shared" si="1"/>
        <v>40764.19773537149</v>
      </c>
      <c r="K16" s="4">
        <f t="shared" si="1"/>
        <v>42394.765644786348</v>
      </c>
      <c r="L16" s="4">
        <f t="shared" si="1"/>
        <v>44090.556270577807</v>
      </c>
    </row>
    <row r="17" spans="1:12" ht="24">
      <c r="A17" s="2" t="s">
        <v>32</v>
      </c>
      <c r="B17" s="5" t="s">
        <v>33</v>
      </c>
      <c r="C17" s="4">
        <v>16680.560000000001</v>
      </c>
      <c r="D17" s="4">
        <f t="shared" si="1"/>
        <v>17347.782400000004</v>
      </c>
      <c r="E17" s="4">
        <f t="shared" si="1"/>
        <v>18041.693696000006</v>
      </c>
      <c r="F17" s="4">
        <f t="shared" si="1"/>
        <v>18763.361443840007</v>
      </c>
      <c r="G17" s="4">
        <f t="shared" si="1"/>
        <v>19513.895901593609</v>
      </c>
      <c r="H17" s="4">
        <f t="shared" si="1"/>
        <v>20294.451737657353</v>
      </c>
      <c r="I17" s="4">
        <f t="shared" si="1"/>
        <v>21106.229807163647</v>
      </c>
      <c r="J17" s="4">
        <f t="shared" si="1"/>
        <v>21950.478999450195</v>
      </c>
      <c r="K17" s="4">
        <f t="shared" si="1"/>
        <v>22828.498159428204</v>
      </c>
      <c r="L17" s="4">
        <f t="shared" si="1"/>
        <v>23741.638085805331</v>
      </c>
    </row>
    <row r="18" spans="1:12">
      <c r="A18" s="2" t="s">
        <v>34</v>
      </c>
      <c r="B18" s="2" t="s">
        <v>35</v>
      </c>
      <c r="C18" s="4">
        <v>26535.599999999999</v>
      </c>
      <c r="D18" s="4">
        <f t="shared" si="1"/>
        <v>27597.023999999998</v>
      </c>
      <c r="E18" s="4">
        <f t="shared" si="1"/>
        <v>28700.90496</v>
      </c>
      <c r="F18" s="4">
        <f t="shared" si="1"/>
        <v>29848.941158400001</v>
      </c>
      <c r="G18" s="4">
        <f t="shared" si="1"/>
        <v>31042.898804736004</v>
      </c>
      <c r="H18" s="4">
        <f t="shared" si="1"/>
        <v>32284.614756925446</v>
      </c>
      <c r="I18" s="4">
        <f t="shared" si="1"/>
        <v>33575.999347202465</v>
      </c>
      <c r="J18" s="4">
        <f t="shared" si="1"/>
        <v>34919.039321090568</v>
      </c>
      <c r="K18" s="4">
        <f t="shared" si="1"/>
        <v>36315.800893934189</v>
      </c>
      <c r="L18" s="4">
        <f t="shared" si="1"/>
        <v>37768.43292969156</v>
      </c>
    </row>
    <row r="19" spans="1:12" ht="24">
      <c r="A19" s="2" t="s">
        <v>36</v>
      </c>
      <c r="B19" s="5" t="s">
        <v>37</v>
      </c>
      <c r="C19" s="4">
        <v>26270.400000000001</v>
      </c>
      <c r="D19" s="4">
        <f t="shared" si="1"/>
        <v>27321.216000000004</v>
      </c>
      <c r="E19" s="4">
        <f t="shared" si="1"/>
        <v>28414.064640000004</v>
      </c>
      <c r="F19" s="4">
        <f t="shared" si="1"/>
        <v>29550.627225600005</v>
      </c>
      <c r="G19" s="4">
        <f t="shared" si="1"/>
        <v>30732.652314624007</v>
      </c>
      <c r="H19" s="4">
        <f t="shared" si="1"/>
        <v>31961.958407208967</v>
      </c>
      <c r="I19" s="4">
        <f t="shared" si="1"/>
        <v>33240.436743497325</v>
      </c>
      <c r="J19" s="4">
        <f t="shared" si="1"/>
        <v>34570.054213237221</v>
      </c>
      <c r="K19" s="4">
        <f t="shared" si="1"/>
        <v>35952.856381766709</v>
      </c>
      <c r="L19" s="4">
        <f t="shared" si="1"/>
        <v>37390.970637037375</v>
      </c>
    </row>
    <row r="20" spans="1:12" ht="24">
      <c r="A20" s="2" t="s">
        <v>38</v>
      </c>
      <c r="B20" s="5" t="s">
        <v>39</v>
      </c>
      <c r="C20" s="4">
        <v>265.2</v>
      </c>
      <c r="D20" s="4">
        <f t="shared" si="1"/>
        <v>275.80799999999999</v>
      </c>
      <c r="E20" s="4">
        <f t="shared" si="1"/>
        <v>286.84032000000002</v>
      </c>
      <c r="F20" s="4">
        <f t="shared" si="1"/>
        <v>298.31393280000003</v>
      </c>
      <c r="G20" s="4">
        <f t="shared" si="1"/>
        <v>310.24649011200006</v>
      </c>
      <c r="H20" s="4">
        <f t="shared" si="1"/>
        <v>322.65634971648007</v>
      </c>
      <c r="I20" s="4">
        <f t="shared" si="1"/>
        <v>335.56260370513928</v>
      </c>
      <c r="J20" s="4">
        <f t="shared" si="1"/>
        <v>348.98510785334486</v>
      </c>
      <c r="K20" s="4">
        <f t="shared" si="1"/>
        <v>362.94451216747865</v>
      </c>
      <c r="L20" s="4">
        <f t="shared" si="1"/>
        <v>377.46229265417782</v>
      </c>
    </row>
    <row r="21" spans="1:12">
      <c r="A21" s="2" t="s">
        <v>40</v>
      </c>
      <c r="B21" s="2" t="s">
        <v>41</v>
      </c>
      <c r="C21" s="4">
        <v>2.08</v>
      </c>
      <c r="D21" s="4">
        <f t="shared" si="1"/>
        <v>2.1632000000000002</v>
      </c>
      <c r="E21" s="4">
        <f t="shared" si="1"/>
        <v>2.2497280000000002</v>
      </c>
      <c r="F21" s="4">
        <f t="shared" si="1"/>
        <v>2.3397171200000004</v>
      </c>
      <c r="G21" s="4">
        <f t="shared" si="1"/>
        <v>2.4333058048000007</v>
      </c>
      <c r="H21" s="4">
        <f t="shared" si="1"/>
        <v>2.5306380369920007</v>
      </c>
      <c r="I21" s="4">
        <f t="shared" si="1"/>
        <v>2.631863558471681</v>
      </c>
      <c r="J21" s="4">
        <f t="shared" si="1"/>
        <v>2.7371381008105482</v>
      </c>
      <c r="K21" s="4">
        <f t="shared" si="1"/>
        <v>2.8466236248429704</v>
      </c>
      <c r="L21" s="4">
        <f t="shared" si="1"/>
        <v>2.9604885698366892</v>
      </c>
    </row>
    <row r="22" spans="1:12">
      <c r="A22" s="2" t="s">
        <v>42</v>
      </c>
      <c r="B22" s="2" t="s">
        <v>43</v>
      </c>
      <c r="C22" s="4">
        <v>1.04</v>
      </c>
      <c r="D22" s="4">
        <f t="shared" si="1"/>
        <v>1.0816000000000001</v>
      </c>
      <c r="E22" s="4">
        <f t="shared" si="1"/>
        <v>1.1248640000000001</v>
      </c>
      <c r="F22" s="4">
        <f t="shared" si="1"/>
        <v>1.1698585600000002</v>
      </c>
      <c r="G22" s="4">
        <f t="shared" si="1"/>
        <v>1.2166529024000003</v>
      </c>
      <c r="H22" s="4">
        <f t="shared" si="1"/>
        <v>1.2653190184960004</v>
      </c>
      <c r="I22" s="4">
        <f t="shared" si="1"/>
        <v>1.3159317792358405</v>
      </c>
      <c r="J22" s="4">
        <f t="shared" si="1"/>
        <v>1.3685690504052741</v>
      </c>
      <c r="K22" s="4">
        <f t="shared" si="1"/>
        <v>1.4233118124214852</v>
      </c>
      <c r="L22" s="4">
        <f t="shared" si="1"/>
        <v>1.4802442849183446</v>
      </c>
    </row>
    <row r="23" spans="1:12">
      <c r="A23" s="2" t="s">
        <v>44</v>
      </c>
      <c r="B23" s="2" t="s">
        <v>45</v>
      </c>
      <c r="C23" s="4">
        <v>1.04</v>
      </c>
      <c r="D23" s="4">
        <f t="shared" si="1"/>
        <v>1.0816000000000001</v>
      </c>
      <c r="E23" s="4">
        <f t="shared" si="1"/>
        <v>1.1248640000000001</v>
      </c>
      <c r="F23" s="4">
        <f t="shared" si="1"/>
        <v>1.1698585600000002</v>
      </c>
      <c r="G23" s="4">
        <f t="shared" si="1"/>
        <v>1.2166529024000003</v>
      </c>
      <c r="H23" s="4">
        <f t="shared" si="1"/>
        <v>1.2653190184960004</v>
      </c>
      <c r="I23" s="4">
        <f t="shared" si="1"/>
        <v>1.3159317792358405</v>
      </c>
      <c r="J23" s="4">
        <f t="shared" si="1"/>
        <v>1.3685690504052741</v>
      </c>
      <c r="K23" s="4">
        <f t="shared" si="1"/>
        <v>1.4233118124214852</v>
      </c>
      <c r="L23" s="4">
        <f t="shared" si="1"/>
        <v>1.4802442849183446</v>
      </c>
    </row>
    <row r="24" spans="1:12">
      <c r="A24" s="2" t="s">
        <v>46</v>
      </c>
      <c r="B24" s="2" t="s">
        <v>47</v>
      </c>
      <c r="C24" s="4">
        <v>1.04</v>
      </c>
      <c r="D24" s="4">
        <f t="shared" si="1"/>
        <v>1.0816000000000001</v>
      </c>
      <c r="E24" s="4">
        <f t="shared" si="1"/>
        <v>1.1248640000000001</v>
      </c>
      <c r="F24" s="4">
        <f t="shared" si="1"/>
        <v>1.1698585600000002</v>
      </c>
      <c r="G24" s="4">
        <f t="shared" si="1"/>
        <v>1.2166529024000003</v>
      </c>
      <c r="H24" s="4">
        <f t="shared" si="1"/>
        <v>1.2653190184960004</v>
      </c>
      <c r="I24" s="4">
        <f t="shared" si="1"/>
        <v>1.3159317792358405</v>
      </c>
      <c r="J24" s="4">
        <f t="shared" si="1"/>
        <v>1.3685690504052741</v>
      </c>
      <c r="K24" s="4">
        <f t="shared" si="1"/>
        <v>1.4233118124214852</v>
      </c>
      <c r="L24" s="4">
        <f t="shared" si="1"/>
        <v>1.4802442849183446</v>
      </c>
    </row>
    <row r="25" spans="1:12">
      <c r="A25" s="2" t="s">
        <v>48</v>
      </c>
      <c r="B25" s="2" t="s">
        <v>49</v>
      </c>
      <c r="C25" s="4">
        <v>1.04</v>
      </c>
      <c r="D25" s="4">
        <f t="shared" si="1"/>
        <v>1.0816000000000001</v>
      </c>
      <c r="E25" s="4">
        <f t="shared" si="1"/>
        <v>1.1248640000000001</v>
      </c>
      <c r="F25" s="4">
        <f t="shared" si="1"/>
        <v>1.1698585600000002</v>
      </c>
      <c r="G25" s="4">
        <f t="shared" si="1"/>
        <v>1.2166529024000003</v>
      </c>
      <c r="H25" s="4">
        <f t="shared" si="1"/>
        <v>1.2653190184960004</v>
      </c>
      <c r="I25" s="4">
        <f t="shared" si="1"/>
        <v>1.3159317792358405</v>
      </c>
      <c r="J25" s="4">
        <f t="shared" si="1"/>
        <v>1.3685690504052741</v>
      </c>
      <c r="K25" s="4">
        <f t="shared" si="1"/>
        <v>1.4233118124214852</v>
      </c>
      <c r="L25" s="4">
        <f t="shared" si="1"/>
        <v>1.4802442849183446</v>
      </c>
    </row>
    <row r="26" spans="1:12">
      <c r="A26" s="2" t="s">
        <v>50</v>
      </c>
      <c r="B26" s="2" t="s">
        <v>51</v>
      </c>
      <c r="C26" s="4">
        <v>1.04</v>
      </c>
      <c r="D26" s="4">
        <f t="shared" ref="D26:L37" si="2">C26*1.04</f>
        <v>1.0816000000000001</v>
      </c>
      <c r="E26" s="4">
        <f t="shared" si="2"/>
        <v>1.1248640000000001</v>
      </c>
      <c r="F26" s="4">
        <f t="shared" si="2"/>
        <v>1.1698585600000002</v>
      </c>
      <c r="G26" s="4">
        <f t="shared" si="2"/>
        <v>1.2166529024000003</v>
      </c>
      <c r="H26" s="4">
        <f t="shared" si="2"/>
        <v>1.2653190184960004</v>
      </c>
      <c r="I26" s="4">
        <f t="shared" si="2"/>
        <v>1.3159317792358405</v>
      </c>
      <c r="J26" s="4">
        <f t="shared" si="2"/>
        <v>1.3685690504052741</v>
      </c>
      <c r="K26" s="4">
        <f t="shared" si="2"/>
        <v>1.4233118124214852</v>
      </c>
      <c r="L26" s="4">
        <f t="shared" si="2"/>
        <v>1.4802442849183446</v>
      </c>
    </row>
    <row r="27" spans="1:12">
      <c r="A27" s="2" t="s">
        <v>52</v>
      </c>
      <c r="B27" s="2" t="s">
        <v>53</v>
      </c>
      <c r="C27" s="4">
        <v>1.04</v>
      </c>
      <c r="D27" s="4">
        <f t="shared" si="2"/>
        <v>1.0816000000000001</v>
      </c>
      <c r="E27" s="4">
        <f t="shared" si="2"/>
        <v>1.1248640000000001</v>
      </c>
      <c r="F27" s="4">
        <f t="shared" si="2"/>
        <v>1.1698585600000002</v>
      </c>
      <c r="G27" s="4">
        <f t="shared" si="2"/>
        <v>1.2166529024000003</v>
      </c>
      <c r="H27" s="4">
        <f t="shared" si="2"/>
        <v>1.2653190184960004</v>
      </c>
      <c r="I27" s="4">
        <f t="shared" si="2"/>
        <v>1.3159317792358405</v>
      </c>
      <c r="J27" s="4">
        <f t="shared" si="2"/>
        <v>1.3685690504052741</v>
      </c>
      <c r="K27" s="4">
        <f t="shared" si="2"/>
        <v>1.4233118124214852</v>
      </c>
      <c r="L27" s="4">
        <f t="shared" si="2"/>
        <v>1.4802442849183446</v>
      </c>
    </row>
    <row r="28" spans="1:12">
      <c r="A28" s="2" t="s">
        <v>54</v>
      </c>
      <c r="B28" s="2" t="s">
        <v>55</v>
      </c>
      <c r="C28" s="4">
        <v>1.04</v>
      </c>
      <c r="D28" s="4">
        <f t="shared" si="2"/>
        <v>1.0816000000000001</v>
      </c>
      <c r="E28" s="4">
        <f t="shared" si="2"/>
        <v>1.1248640000000001</v>
      </c>
      <c r="F28" s="4">
        <f t="shared" si="2"/>
        <v>1.1698585600000002</v>
      </c>
      <c r="G28" s="4">
        <f t="shared" si="2"/>
        <v>1.2166529024000003</v>
      </c>
      <c r="H28" s="4">
        <f t="shared" si="2"/>
        <v>1.2653190184960004</v>
      </c>
      <c r="I28" s="4">
        <f t="shared" si="2"/>
        <v>1.3159317792358405</v>
      </c>
      <c r="J28" s="4">
        <f t="shared" si="2"/>
        <v>1.3685690504052741</v>
      </c>
      <c r="K28" s="4">
        <f t="shared" si="2"/>
        <v>1.4233118124214852</v>
      </c>
      <c r="L28" s="4">
        <f t="shared" si="2"/>
        <v>1.4802442849183446</v>
      </c>
    </row>
    <row r="29" spans="1:12">
      <c r="A29" s="2" t="s">
        <v>56</v>
      </c>
      <c r="B29" s="2" t="s">
        <v>57</v>
      </c>
      <c r="C29" s="4">
        <v>1326</v>
      </c>
      <c r="D29" s="4">
        <f t="shared" si="2"/>
        <v>1379.04</v>
      </c>
      <c r="E29" s="4">
        <f t="shared" si="2"/>
        <v>1434.2016000000001</v>
      </c>
      <c r="F29" s="4">
        <f t="shared" si="2"/>
        <v>1491.5696640000001</v>
      </c>
      <c r="G29" s="4">
        <f t="shared" si="2"/>
        <v>1551.2324505600002</v>
      </c>
      <c r="H29" s="4">
        <f t="shared" si="2"/>
        <v>1613.2817485824003</v>
      </c>
      <c r="I29" s="4">
        <f t="shared" si="2"/>
        <v>1677.8130185256964</v>
      </c>
      <c r="J29" s="4">
        <f t="shared" si="2"/>
        <v>1744.9255392667244</v>
      </c>
      <c r="K29" s="4">
        <f t="shared" si="2"/>
        <v>1814.7225608373935</v>
      </c>
      <c r="L29" s="4">
        <f t="shared" si="2"/>
        <v>1887.3114632708894</v>
      </c>
    </row>
    <row r="30" spans="1:12">
      <c r="A30" s="2" t="s">
        <v>58</v>
      </c>
      <c r="B30" s="2" t="s">
        <v>59</v>
      </c>
      <c r="C30" s="4">
        <v>65593.84</v>
      </c>
      <c r="D30" s="4">
        <f t="shared" si="2"/>
        <v>68217.593599999993</v>
      </c>
      <c r="E30" s="4">
        <f t="shared" si="2"/>
        <v>70946.297343999991</v>
      </c>
      <c r="F30" s="4">
        <f t="shared" si="2"/>
        <v>73784.149237759993</v>
      </c>
      <c r="G30" s="4">
        <f t="shared" si="2"/>
        <v>76735.515207270393</v>
      </c>
      <c r="H30" s="4">
        <f t="shared" si="2"/>
        <v>79804.935815561214</v>
      </c>
      <c r="I30" s="4">
        <f t="shared" si="2"/>
        <v>82997.133248183658</v>
      </c>
      <c r="J30" s="4">
        <f t="shared" si="2"/>
        <v>86317.018578111005</v>
      </c>
      <c r="K30" s="4">
        <f t="shared" si="2"/>
        <v>89769.699321235443</v>
      </c>
      <c r="L30" s="4">
        <f t="shared" si="2"/>
        <v>93360.487294084858</v>
      </c>
    </row>
    <row r="31" spans="1:12">
      <c r="A31" s="2" t="s">
        <v>60</v>
      </c>
      <c r="B31" s="2" t="s">
        <v>61</v>
      </c>
      <c r="C31" s="4">
        <v>67951.520000000004</v>
      </c>
      <c r="D31" s="4">
        <f t="shared" si="2"/>
        <v>70669.580800000011</v>
      </c>
      <c r="E31" s="4">
        <f t="shared" si="2"/>
        <v>73496.364032000012</v>
      </c>
      <c r="F31" s="4">
        <f t="shared" si="2"/>
        <v>76436.21859328002</v>
      </c>
      <c r="G31" s="4">
        <f t="shared" si="2"/>
        <v>79493.667337011226</v>
      </c>
      <c r="H31" s="4">
        <f t="shared" si="2"/>
        <v>82673.41403049168</v>
      </c>
      <c r="I31" s="4">
        <f t="shared" si="2"/>
        <v>85980.350591711351</v>
      </c>
      <c r="J31" s="4">
        <f t="shared" si="2"/>
        <v>89419.564615379801</v>
      </c>
      <c r="K31" s="4">
        <f t="shared" si="2"/>
        <v>92996.347199994998</v>
      </c>
      <c r="L31" s="4">
        <f t="shared" si="2"/>
        <v>96716.201087994807</v>
      </c>
    </row>
    <row r="32" spans="1:12" ht="24">
      <c r="A32" s="2" t="s">
        <v>62</v>
      </c>
      <c r="B32" s="5" t="s">
        <v>63</v>
      </c>
      <c r="C32" s="4">
        <v>54080</v>
      </c>
      <c r="D32" s="4">
        <f t="shared" si="2"/>
        <v>56243.200000000004</v>
      </c>
      <c r="E32" s="4">
        <f t="shared" si="2"/>
        <v>58492.928000000007</v>
      </c>
      <c r="F32" s="4">
        <f t="shared" si="2"/>
        <v>60832.645120000008</v>
      </c>
      <c r="G32" s="4">
        <f t="shared" si="2"/>
        <v>63265.95092480001</v>
      </c>
      <c r="H32" s="4">
        <f t="shared" si="2"/>
        <v>65796.588961792018</v>
      </c>
      <c r="I32" s="4">
        <f t="shared" si="2"/>
        <v>68428.452520263701</v>
      </c>
      <c r="J32" s="4">
        <f t="shared" si="2"/>
        <v>71165.590621074254</v>
      </c>
      <c r="K32" s="4">
        <f t="shared" si="2"/>
        <v>74012.214245917232</v>
      </c>
      <c r="L32" s="4">
        <f t="shared" si="2"/>
        <v>76972.702815753917</v>
      </c>
    </row>
    <row r="33" spans="1:12">
      <c r="A33" s="2" t="s">
        <v>64</v>
      </c>
      <c r="B33" s="2" t="s">
        <v>65</v>
      </c>
      <c r="C33" s="4">
        <v>13871.52</v>
      </c>
      <c r="D33" s="4">
        <f t="shared" si="2"/>
        <v>14426.380800000001</v>
      </c>
      <c r="E33" s="4">
        <f t="shared" si="2"/>
        <v>15003.436032000001</v>
      </c>
      <c r="F33" s="4">
        <f t="shared" si="2"/>
        <v>15603.573473280003</v>
      </c>
      <c r="G33" s="4">
        <f t="shared" si="2"/>
        <v>16227.716412211204</v>
      </c>
      <c r="H33" s="4">
        <f t="shared" si="2"/>
        <v>16876.825068699654</v>
      </c>
      <c r="I33" s="4">
        <f t="shared" si="2"/>
        <v>17551.898071447642</v>
      </c>
      <c r="J33" s="4">
        <f t="shared" si="2"/>
        <v>18253.973994305547</v>
      </c>
      <c r="K33" s="4">
        <f t="shared" si="2"/>
        <v>18984.13295407777</v>
      </c>
      <c r="L33" s="4">
        <f t="shared" si="2"/>
        <v>19743.498272240882</v>
      </c>
    </row>
    <row r="34" spans="1:12" ht="24">
      <c r="A34" s="2" t="s">
        <v>66</v>
      </c>
      <c r="B34" s="5" t="s">
        <v>67</v>
      </c>
      <c r="C34" s="4">
        <v>16294.720000000001</v>
      </c>
      <c r="D34" s="4">
        <f t="shared" si="2"/>
        <v>16946.508800000003</v>
      </c>
      <c r="E34" s="4">
        <f t="shared" si="2"/>
        <v>17624.369152000003</v>
      </c>
      <c r="F34" s="4">
        <f t="shared" si="2"/>
        <v>18329.343918080005</v>
      </c>
      <c r="G34" s="4">
        <f t="shared" si="2"/>
        <v>19062.517674803206</v>
      </c>
      <c r="H34" s="4">
        <f t="shared" si="2"/>
        <v>19825.018381795337</v>
      </c>
      <c r="I34" s="4">
        <f t="shared" si="2"/>
        <v>20618.01911706715</v>
      </c>
      <c r="J34" s="4">
        <f t="shared" si="2"/>
        <v>21442.739881749836</v>
      </c>
      <c r="K34" s="4">
        <f t="shared" si="2"/>
        <v>22300.449477019829</v>
      </c>
      <c r="L34" s="4">
        <f t="shared" si="2"/>
        <v>23192.467456100621</v>
      </c>
    </row>
    <row r="35" spans="1:12">
      <c r="A35" s="2" t="s">
        <v>68</v>
      </c>
      <c r="B35" s="2" t="s">
        <v>69</v>
      </c>
      <c r="C35" s="4">
        <v>13872.56</v>
      </c>
      <c r="D35" s="4">
        <f t="shared" si="2"/>
        <v>14427.4624</v>
      </c>
      <c r="E35" s="4">
        <f t="shared" si="2"/>
        <v>15004.560896000001</v>
      </c>
      <c r="F35" s="4">
        <f t="shared" si="2"/>
        <v>15604.743331840002</v>
      </c>
      <c r="G35" s="4">
        <f t="shared" si="2"/>
        <v>16228.933065113602</v>
      </c>
      <c r="H35" s="4">
        <f t="shared" si="2"/>
        <v>16878.090387718148</v>
      </c>
      <c r="I35" s="4">
        <f t="shared" si="2"/>
        <v>17553.214003226876</v>
      </c>
      <c r="J35" s="4">
        <f t="shared" si="2"/>
        <v>18255.342563355953</v>
      </c>
      <c r="K35" s="4">
        <f t="shared" si="2"/>
        <v>18985.556265890191</v>
      </c>
      <c r="L35" s="4">
        <f t="shared" si="2"/>
        <v>19744.9785165258</v>
      </c>
    </row>
    <row r="36" spans="1:12">
      <c r="A36" s="2" t="s">
        <v>70</v>
      </c>
      <c r="B36" s="2" t="s">
        <v>71</v>
      </c>
      <c r="C36" s="4">
        <v>13871.52</v>
      </c>
      <c r="D36" s="4">
        <f t="shared" si="2"/>
        <v>14426.380800000001</v>
      </c>
      <c r="E36" s="4">
        <f t="shared" si="2"/>
        <v>15003.436032000001</v>
      </c>
      <c r="F36" s="4">
        <f t="shared" si="2"/>
        <v>15603.573473280003</v>
      </c>
      <c r="G36" s="4">
        <f t="shared" si="2"/>
        <v>16227.716412211204</v>
      </c>
      <c r="H36" s="4">
        <f t="shared" si="2"/>
        <v>16876.825068699654</v>
      </c>
      <c r="I36" s="4">
        <f t="shared" si="2"/>
        <v>17551.898071447642</v>
      </c>
      <c r="J36" s="4">
        <f t="shared" si="2"/>
        <v>18253.973994305547</v>
      </c>
      <c r="K36" s="4">
        <f t="shared" si="2"/>
        <v>18984.13295407777</v>
      </c>
      <c r="L36" s="4">
        <f t="shared" si="2"/>
        <v>19743.498272240882</v>
      </c>
    </row>
    <row r="37" spans="1:12">
      <c r="A37" s="2" t="s">
        <v>72</v>
      </c>
      <c r="B37" s="2" t="s">
        <v>73</v>
      </c>
      <c r="C37" s="4">
        <v>1.04</v>
      </c>
      <c r="D37" s="4">
        <f t="shared" si="2"/>
        <v>1.0816000000000001</v>
      </c>
      <c r="E37" s="4">
        <f t="shared" si="2"/>
        <v>1.1248640000000001</v>
      </c>
      <c r="F37" s="4">
        <f t="shared" si="2"/>
        <v>1.1698585600000002</v>
      </c>
      <c r="G37" s="4">
        <f t="shared" si="2"/>
        <v>1.2166529024000003</v>
      </c>
      <c r="H37" s="4">
        <f t="shared" si="2"/>
        <v>1.2653190184960004</v>
      </c>
      <c r="I37" s="4">
        <f t="shared" si="2"/>
        <v>1.3159317792358405</v>
      </c>
      <c r="J37" s="4">
        <f t="shared" si="2"/>
        <v>1.3685690504052741</v>
      </c>
      <c r="K37" s="4">
        <f t="shared" si="2"/>
        <v>1.4233118124214852</v>
      </c>
      <c r="L37" s="4">
        <f t="shared" si="2"/>
        <v>1.4802442849183446</v>
      </c>
    </row>
    <row r="38" spans="1:12">
      <c r="A38" s="1"/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2" t="s">
        <v>74</v>
      </c>
      <c r="B39" s="2" t="s">
        <v>75</v>
      </c>
      <c r="C39" s="4">
        <v>3736174.4580000001</v>
      </c>
      <c r="D39" s="4">
        <f t="shared" ref="D39:L54" si="3">C39*1.04</f>
        <v>3885621.4363200003</v>
      </c>
      <c r="E39" s="4">
        <f t="shared" si="3"/>
        <v>4041046.2937728004</v>
      </c>
      <c r="F39" s="4">
        <f t="shared" si="3"/>
        <v>4202688.145523713</v>
      </c>
      <c r="G39" s="4">
        <f t="shared" si="3"/>
        <v>4370795.6713446621</v>
      </c>
      <c r="H39" s="4">
        <f t="shared" si="3"/>
        <v>4545627.4981984487</v>
      </c>
      <c r="I39" s="4">
        <f t="shared" si="3"/>
        <v>4727452.5981263872</v>
      </c>
      <c r="J39" s="4">
        <f t="shared" si="3"/>
        <v>4916550.702051443</v>
      </c>
      <c r="K39" s="4">
        <f t="shared" si="3"/>
        <v>5113212.7301335009</v>
      </c>
      <c r="L39" s="4">
        <f t="shared" si="3"/>
        <v>5317741.2393388413</v>
      </c>
    </row>
    <row r="40" spans="1:12">
      <c r="A40" s="2" t="s">
        <v>76</v>
      </c>
      <c r="B40" s="2" t="s">
        <v>77</v>
      </c>
      <c r="C40" s="4">
        <v>9218.48</v>
      </c>
      <c r="D40" s="4">
        <f t="shared" si="3"/>
        <v>9587.2191999999995</v>
      </c>
      <c r="E40" s="4">
        <f t="shared" si="3"/>
        <v>9970.7079680000006</v>
      </c>
      <c r="F40" s="4">
        <f t="shared" si="3"/>
        <v>10369.53628672</v>
      </c>
      <c r="G40" s="4">
        <f t="shared" si="3"/>
        <v>10784.3177381888</v>
      </c>
      <c r="H40" s="4">
        <f t="shared" si="3"/>
        <v>11215.690447716352</v>
      </c>
      <c r="I40" s="4">
        <f t="shared" si="3"/>
        <v>11664.318065625006</v>
      </c>
      <c r="J40" s="4">
        <f t="shared" si="3"/>
        <v>12130.890788250006</v>
      </c>
      <c r="K40" s="4">
        <f t="shared" si="3"/>
        <v>12616.126419780006</v>
      </c>
      <c r="L40" s="4">
        <f t="shared" si="3"/>
        <v>13120.771476571208</v>
      </c>
    </row>
    <row r="41" spans="1:12" ht="24">
      <c r="A41" s="2" t="s">
        <v>78</v>
      </c>
      <c r="B41" s="5" t="s">
        <v>79</v>
      </c>
      <c r="C41" s="4">
        <v>1</v>
      </c>
      <c r="D41" s="4">
        <f t="shared" si="3"/>
        <v>1.04</v>
      </c>
      <c r="E41" s="4">
        <f t="shared" si="3"/>
        <v>1.0816000000000001</v>
      </c>
      <c r="F41" s="4">
        <f t="shared" si="3"/>
        <v>1.1248640000000001</v>
      </c>
      <c r="G41" s="4">
        <f t="shared" si="3"/>
        <v>1.1698585600000002</v>
      </c>
      <c r="H41" s="4">
        <f t="shared" si="3"/>
        <v>1.2166529024000003</v>
      </c>
      <c r="I41" s="4">
        <f t="shared" si="3"/>
        <v>1.2653190184960004</v>
      </c>
      <c r="J41" s="4">
        <f t="shared" si="3"/>
        <v>1.3159317792358405</v>
      </c>
      <c r="K41" s="4">
        <f t="shared" si="3"/>
        <v>1.3685690504052741</v>
      </c>
      <c r="L41" s="4">
        <f t="shared" si="3"/>
        <v>1.4233118124214852</v>
      </c>
    </row>
    <row r="42" spans="1:12" ht="36">
      <c r="A42" s="2" t="s">
        <v>80</v>
      </c>
      <c r="B42" s="5" t="s">
        <v>81</v>
      </c>
      <c r="C42" s="4">
        <v>3547.4</v>
      </c>
      <c r="D42" s="4">
        <f t="shared" si="3"/>
        <v>3689.2960000000003</v>
      </c>
      <c r="E42" s="4">
        <f t="shared" si="3"/>
        <v>3836.8678400000003</v>
      </c>
      <c r="F42" s="4">
        <f t="shared" si="3"/>
        <v>3990.3425536000004</v>
      </c>
      <c r="G42" s="4">
        <f t="shared" si="3"/>
        <v>4149.9562557440004</v>
      </c>
      <c r="H42" s="4">
        <f t="shared" si="3"/>
        <v>4315.9545059737602</v>
      </c>
      <c r="I42" s="4">
        <f t="shared" si="3"/>
        <v>4488.5926862127108</v>
      </c>
      <c r="J42" s="4">
        <f t="shared" si="3"/>
        <v>4668.1363936612197</v>
      </c>
      <c r="K42" s="4">
        <f t="shared" si="3"/>
        <v>4854.8618494076691</v>
      </c>
      <c r="L42" s="4">
        <f t="shared" si="3"/>
        <v>5049.0563233839757</v>
      </c>
    </row>
    <row r="43" spans="1:12">
      <c r="A43" s="2" t="s">
        <v>82</v>
      </c>
      <c r="B43" s="2" t="s">
        <v>83</v>
      </c>
      <c r="C43" s="4">
        <v>3546.4</v>
      </c>
      <c r="D43" s="4">
        <f t="shared" si="3"/>
        <v>3688.2560000000003</v>
      </c>
      <c r="E43" s="4">
        <f t="shared" si="3"/>
        <v>3835.7862400000004</v>
      </c>
      <c r="F43" s="4">
        <f t="shared" si="3"/>
        <v>3989.2176896000005</v>
      </c>
      <c r="G43" s="4">
        <f t="shared" si="3"/>
        <v>4148.7863971840006</v>
      </c>
      <c r="H43" s="4">
        <f t="shared" si="3"/>
        <v>4314.7378530713604</v>
      </c>
      <c r="I43" s="4">
        <f t="shared" si="3"/>
        <v>4487.3273671942152</v>
      </c>
      <c r="J43" s="4">
        <f t="shared" si="3"/>
        <v>4666.8204618819836</v>
      </c>
      <c r="K43" s="4">
        <f t="shared" si="3"/>
        <v>4853.4932803572628</v>
      </c>
      <c r="L43" s="4">
        <f t="shared" si="3"/>
        <v>5047.6330115715537</v>
      </c>
    </row>
    <row r="44" spans="1:12" ht="24">
      <c r="A44" s="2" t="s">
        <v>84</v>
      </c>
      <c r="B44" s="5" t="s">
        <v>85</v>
      </c>
      <c r="C44" s="4">
        <v>1</v>
      </c>
      <c r="D44" s="4">
        <f t="shared" si="3"/>
        <v>1.04</v>
      </c>
      <c r="E44" s="4">
        <f t="shared" si="3"/>
        <v>1.0816000000000001</v>
      </c>
      <c r="F44" s="4">
        <f t="shared" si="3"/>
        <v>1.1248640000000001</v>
      </c>
      <c r="G44" s="4">
        <f t="shared" si="3"/>
        <v>1.1698585600000002</v>
      </c>
      <c r="H44" s="4">
        <f t="shared" si="3"/>
        <v>1.2166529024000003</v>
      </c>
      <c r="I44" s="4">
        <f t="shared" si="3"/>
        <v>1.2653190184960004</v>
      </c>
      <c r="J44" s="4">
        <f t="shared" si="3"/>
        <v>1.3159317792358405</v>
      </c>
      <c r="K44" s="4">
        <f t="shared" si="3"/>
        <v>1.3685690504052741</v>
      </c>
      <c r="L44" s="4">
        <f t="shared" si="3"/>
        <v>1.4233118124214852</v>
      </c>
    </row>
    <row r="45" spans="1:12">
      <c r="A45" s="2" t="s">
        <v>86</v>
      </c>
      <c r="B45" s="2" t="s">
        <v>87</v>
      </c>
      <c r="C45" s="4">
        <v>5347.68</v>
      </c>
      <c r="D45" s="4">
        <f t="shared" si="3"/>
        <v>5561.5872000000008</v>
      </c>
      <c r="E45" s="4">
        <f t="shared" si="3"/>
        <v>5784.0506880000012</v>
      </c>
      <c r="F45" s="4">
        <f t="shared" si="3"/>
        <v>6015.4127155200013</v>
      </c>
      <c r="G45" s="4">
        <f t="shared" si="3"/>
        <v>6256.0292241408015</v>
      </c>
      <c r="H45" s="4">
        <f t="shared" si="3"/>
        <v>6506.2703931064334</v>
      </c>
      <c r="I45" s="4">
        <f t="shared" si="3"/>
        <v>6766.5212088306907</v>
      </c>
      <c r="J45" s="4">
        <f t="shared" si="3"/>
        <v>7037.1820571839189</v>
      </c>
      <c r="K45" s="4">
        <f t="shared" si="3"/>
        <v>7318.6693394712756</v>
      </c>
      <c r="L45" s="4">
        <f t="shared" si="3"/>
        <v>7611.416113050127</v>
      </c>
    </row>
    <row r="46" spans="1:12">
      <c r="A46" s="2" t="s">
        <v>88</v>
      </c>
      <c r="B46" s="2" t="s">
        <v>89</v>
      </c>
      <c r="C46" s="4">
        <v>322.40000000000003</v>
      </c>
      <c r="D46" s="4">
        <f t="shared" si="3"/>
        <v>335.29600000000005</v>
      </c>
      <c r="E46" s="4">
        <f t="shared" si="3"/>
        <v>348.70784000000009</v>
      </c>
      <c r="F46" s="4">
        <f t="shared" si="3"/>
        <v>362.6561536000001</v>
      </c>
      <c r="G46" s="4">
        <f t="shared" si="3"/>
        <v>377.16239974400014</v>
      </c>
      <c r="H46" s="4">
        <f t="shared" si="3"/>
        <v>392.24889573376015</v>
      </c>
      <c r="I46" s="4">
        <f t="shared" si="3"/>
        <v>407.93885156311057</v>
      </c>
      <c r="J46" s="4">
        <f t="shared" si="3"/>
        <v>424.25640562563501</v>
      </c>
      <c r="K46" s="4">
        <f t="shared" si="3"/>
        <v>441.22666185066043</v>
      </c>
      <c r="L46" s="4">
        <f t="shared" si="3"/>
        <v>458.87572832468686</v>
      </c>
    </row>
    <row r="47" spans="1:12">
      <c r="A47" s="2" t="s">
        <v>90</v>
      </c>
      <c r="B47" s="2" t="s">
        <v>91</v>
      </c>
      <c r="C47" s="4">
        <v>322.40000000000003</v>
      </c>
      <c r="D47" s="4">
        <f t="shared" si="3"/>
        <v>335.29600000000005</v>
      </c>
      <c r="E47" s="4">
        <f t="shared" si="3"/>
        <v>348.70784000000009</v>
      </c>
      <c r="F47" s="4">
        <f t="shared" si="3"/>
        <v>362.6561536000001</v>
      </c>
      <c r="G47" s="4">
        <f t="shared" si="3"/>
        <v>377.16239974400014</v>
      </c>
      <c r="H47" s="4">
        <f t="shared" si="3"/>
        <v>392.24889573376015</v>
      </c>
      <c r="I47" s="4">
        <f t="shared" si="3"/>
        <v>407.93885156311057</v>
      </c>
      <c r="J47" s="4">
        <f t="shared" si="3"/>
        <v>424.25640562563501</v>
      </c>
      <c r="K47" s="4">
        <f t="shared" si="3"/>
        <v>441.22666185066043</v>
      </c>
      <c r="L47" s="4">
        <f t="shared" si="3"/>
        <v>458.87572832468686</v>
      </c>
    </row>
    <row r="48" spans="1:12">
      <c r="A48" s="2" t="s">
        <v>92</v>
      </c>
      <c r="B48" s="2" t="s">
        <v>93</v>
      </c>
      <c r="C48" s="4">
        <v>13815.32</v>
      </c>
      <c r="D48" s="4">
        <f t="shared" si="3"/>
        <v>14367.9328</v>
      </c>
      <c r="E48" s="4">
        <f t="shared" si="3"/>
        <v>14942.650112000001</v>
      </c>
      <c r="F48" s="4">
        <f t="shared" si="3"/>
        <v>15540.356116480001</v>
      </c>
      <c r="G48" s="4">
        <f t="shared" si="3"/>
        <v>16161.970361139201</v>
      </c>
      <c r="H48" s="4">
        <f t="shared" si="3"/>
        <v>16808.44917558477</v>
      </c>
      <c r="I48" s="4">
        <f t="shared" si="3"/>
        <v>17480.787142608162</v>
      </c>
      <c r="J48" s="4">
        <f t="shared" si="3"/>
        <v>18180.018628312489</v>
      </c>
      <c r="K48" s="4">
        <f t="shared" si="3"/>
        <v>18907.21937344499</v>
      </c>
      <c r="L48" s="4">
        <f t="shared" si="3"/>
        <v>19663.508148382789</v>
      </c>
    </row>
    <row r="49" spans="1:12">
      <c r="A49" s="2" t="s">
        <v>94</v>
      </c>
      <c r="B49" s="2" t="s">
        <v>95</v>
      </c>
      <c r="C49" s="4">
        <v>13279.76</v>
      </c>
      <c r="D49" s="4">
        <f t="shared" si="3"/>
        <v>13810.950400000002</v>
      </c>
      <c r="E49" s="4">
        <f t="shared" si="3"/>
        <v>14363.388416000002</v>
      </c>
      <c r="F49" s="4">
        <f t="shared" si="3"/>
        <v>14937.923952640002</v>
      </c>
      <c r="G49" s="4">
        <f t="shared" si="3"/>
        <v>15535.440910745601</v>
      </c>
      <c r="H49" s="4">
        <f t="shared" si="3"/>
        <v>16156.858547175427</v>
      </c>
      <c r="I49" s="4">
        <f t="shared" si="3"/>
        <v>16803.132889062443</v>
      </c>
      <c r="J49" s="4">
        <f t="shared" si="3"/>
        <v>17475.258204624941</v>
      </c>
      <c r="K49" s="4">
        <f t="shared" si="3"/>
        <v>18174.26853280994</v>
      </c>
      <c r="L49" s="4">
        <f t="shared" si="3"/>
        <v>18901.239274122338</v>
      </c>
    </row>
    <row r="50" spans="1:12">
      <c r="A50" s="2" t="s">
        <v>96</v>
      </c>
      <c r="B50" s="2" t="s">
        <v>97</v>
      </c>
      <c r="C50" s="4">
        <v>384.76</v>
      </c>
      <c r="D50" s="4">
        <f t="shared" si="3"/>
        <v>400.15039999999999</v>
      </c>
      <c r="E50" s="4">
        <f t="shared" si="3"/>
        <v>416.15641599999998</v>
      </c>
      <c r="F50" s="4">
        <f t="shared" si="3"/>
        <v>432.80267263999997</v>
      </c>
      <c r="G50" s="4">
        <f t="shared" si="3"/>
        <v>450.11477954559996</v>
      </c>
      <c r="H50" s="4">
        <f t="shared" si="3"/>
        <v>468.11937072742398</v>
      </c>
      <c r="I50" s="4">
        <f t="shared" si="3"/>
        <v>486.84414555652097</v>
      </c>
      <c r="J50" s="4">
        <f t="shared" si="3"/>
        <v>506.31791137878184</v>
      </c>
      <c r="K50" s="4">
        <f t="shared" si="3"/>
        <v>526.57062783393314</v>
      </c>
      <c r="L50" s="4">
        <f t="shared" si="3"/>
        <v>547.63345294729049</v>
      </c>
    </row>
    <row r="51" spans="1:12" ht="24">
      <c r="A51" s="2" t="s">
        <v>98</v>
      </c>
      <c r="B51" s="5" t="s">
        <v>99</v>
      </c>
      <c r="C51" s="4">
        <v>383.76</v>
      </c>
      <c r="D51" s="4">
        <f t="shared" si="3"/>
        <v>399.11040000000003</v>
      </c>
      <c r="E51" s="4">
        <f t="shared" si="3"/>
        <v>415.07481600000006</v>
      </c>
      <c r="F51" s="4">
        <f t="shared" si="3"/>
        <v>431.67780864000008</v>
      </c>
      <c r="G51" s="4">
        <f t="shared" si="3"/>
        <v>448.94492098560011</v>
      </c>
      <c r="H51" s="4">
        <f t="shared" si="3"/>
        <v>466.90271782502413</v>
      </c>
      <c r="I51" s="4">
        <f t="shared" si="3"/>
        <v>485.57882653802511</v>
      </c>
      <c r="J51" s="4">
        <f t="shared" si="3"/>
        <v>505.00197959954613</v>
      </c>
      <c r="K51" s="4">
        <f t="shared" si="3"/>
        <v>525.20205878352795</v>
      </c>
      <c r="L51" s="4">
        <f t="shared" si="3"/>
        <v>546.2101411348691</v>
      </c>
    </row>
    <row r="52" spans="1:12">
      <c r="A52" s="2" t="s">
        <v>100</v>
      </c>
      <c r="B52" s="2" t="s">
        <v>101</v>
      </c>
      <c r="C52" s="4">
        <v>1</v>
      </c>
      <c r="D52" s="4">
        <f t="shared" si="3"/>
        <v>1.04</v>
      </c>
      <c r="E52" s="4">
        <f t="shared" si="3"/>
        <v>1.0816000000000001</v>
      </c>
      <c r="F52" s="4">
        <f t="shared" si="3"/>
        <v>1.1248640000000001</v>
      </c>
      <c r="G52" s="4">
        <f t="shared" si="3"/>
        <v>1.1698585600000002</v>
      </c>
      <c r="H52" s="4">
        <f t="shared" si="3"/>
        <v>1.2166529024000003</v>
      </c>
      <c r="I52" s="4">
        <f t="shared" si="3"/>
        <v>1.2653190184960004</v>
      </c>
      <c r="J52" s="4">
        <f t="shared" si="3"/>
        <v>1.3159317792358405</v>
      </c>
      <c r="K52" s="4">
        <f t="shared" si="3"/>
        <v>1.3685690504052741</v>
      </c>
      <c r="L52" s="4">
        <f t="shared" si="3"/>
        <v>1.4233118124214852</v>
      </c>
    </row>
    <row r="53" spans="1:12">
      <c r="A53" s="2" t="s">
        <v>102</v>
      </c>
      <c r="B53" s="2" t="s">
        <v>103</v>
      </c>
      <c r="C53" s="4">
        <v>149.76</v>
      </c>
      <c r="D53" s="4">
        <f t="shared" si="3"/>
        <v>155.75039999999998</v>
      </c>
      <c r="E53" s="4">
        <f t="shared" si="3"/>
        <v>161.98041599999999</v>
      </c>
      <c r="F53" s="4">
        <f t="shared" si="3"/>
        <v>168.45963264</v>
      </c>
      <c r="G53" s="4">
        <f t="shared" si="3"/>
        <v>175.19801794560001</v>
      </c>
      <c r="H53" s="4">
        <f t="shared" si="3"/>
        <v>182.20593866342401</v>
      </c>
      <c r="I53" s="4">
        <f t="shared" si="3"/>
        <v>189.49417620996098</v>
      </c>
      <c r="J53" s="4">
        <f t="shared" si="3"/>
        <v>197.07394325835944</v>
      </c>
      <c r="K53" s="4">
        <f t="shared" si="3"/>
        <v>204.95690098869383</v>
      </c>
      <c r="L53" s="4">
        <f t="shared" si="3"/>
        <v>213.15517702824158</v>
      </c>
    </row>
    <row r="54" spans="1:12">
      <c r="A54" s="2" t="s">
        <v>104</v>
      </c>
      <c r="B54" s="2" t="s">
        <v>105</v>
      </c>
      <c r="C54" s="4">
        <v>148.72</v>
      </c>
      <c r="D54" s="4">
        <f t="shared" si="3"/>
        <v>154.6688</v>
      </c>
      <c r="E54" s="4">
        <f t="shared" si="3"/>
        <v>160.85555200000002</v>
      </c>
      <c r="F54" s="4">
        <f t="shared" si="3"/>
        <v>167.28977408000003</v>
      </c>
      <c r="G54" s="4">
        <f t="shared" si="3"/>
        <v>173.98136504320004</v>
      </c>
      <c r="H54" s="4">
        <f t="shared" si="3"/>
        <v>180.94061964492806</v>
      </c>
      <c r="I54" s="4">
        <f t="shared" si="3"/>
        <v>188.17824443072519</v>
      </c>
      <c r="J54" s="4">
        <f t="shared" si="3"/>
        <v>195.70537420795421</v>
      </c>
      <c r="K54" s="4">
        <f t="shared" si="3"/>
        <v>203.53358917627239</v>
      </c>
      <c r="L54" s="4">
        <f t="shared" si="3"/>
        <v>211.6749327433233</v>
      </c>
    </row>
    <row r="55" spans="1:12">
      <c r="A55" s="2" t="s">
        <v>106</v>
      </c>
      <c r="B55" s="2" t="s">
        <v>107</v>
      </c>
      <c r="C55" s="4">
        <v>1.04</v>
      </c>
      <c r="D55" s="4">
        <f t="shared" ref="D55:L68" si="4">C55*1.04</f>
        <v>1.0816000000000001</v>
      </c>
      <c r="E55" s="4">
        <f t="shared" si="4"/>
        <v>1.1248640000000001</v>
      </c>
      <c r="F55" s="4">
        <f t="shared" si="4"/>
        <v>1.1698585600000002</v>
      </c>
      <c r="G55" s="4">
        <f t="shared" si="4"/>
        <v>1.2166529024000003</v>
      </c>
      <c r="H55" s="4">
        <f t="shared" si="4"/>
        <v>1.2653190184960004</v>
      </c>
      <c r="I55" s="4">
        <f t="shared" si="4"/>
        <v>1.3159317792358405</v>
      </c>
      <c r="J55" s="4">
        <f t="shared" si="4"/>
        <v>1.3685690504052741</v>
      </c>
      <c r="K55" s="4">
        <f t="shared" si="4"/>
        <v>1.4233118124214852</v>
      </c>
      <c r="L55" s="4">
        <f t="shared" si="4"/>
        <v>1.4802442849183446</v>
      </c>
    </row>
    <row r="56" spans="1:12">
      <c r="A56" s="2" t="s">
        <v>108</v>
      </c>
      <c r="B56" s="2" t="s">
        <v>109</v>
      </c>
      <c r="C56" s="4">
        <v>1.04</v>
      </c>
      <c r="D56" s="4">
        <f t="shared" si="4"/>
        <v>1.0816000000000001</v>
      </c>
      <c r="E56" s="4">
        <f t="shared" si="4"/>
        <v>1.1248640000000001</v>
      </c>
      <c r="F56" s="4">
        <f t="shared" si="4"/>
        <v>1.1698585600000002</v>
      </c>
      <c r="G56" s="4">
        <f t="shared" si="4"/>
        <v>1.2166529024000003</v>
      </c>
      <c r="H56" s="4">
        <f t="shared" si="4"/>
        <v>1.2653190184960004</v>
      </c>
      <c r="I56" s="4">
        <f t="shared" si="4"/>
        <v>1.3159317792358405</v>
      </c>
      <c r="J56" s="4">
        <f t="shared" si="4"/>
        <v>1.3685690504052741</v>
      </c>
      <c r="K56" s="4">
        <f t="shared" si="4"/>
        <v>1.4233118124214852</v>
      </c>
      <c r="L56" s="4">
        <f t="shared" si="4"/>
        <v>1.4802442849183446</v>
      </c>
    </row>
    <row r="57" spans="1:12">
      <c r="A57" s="2" t="s">
        <v>110</v>
      </c>
      <c r="B57" s="2" t="s">
        <v>111</v>
      </c>
      <c r="C57" s="4">
        <v>3</v>
      </c>
      <c r="D57" s="4">
        <f t="shared" si="4"/>
        <v>3.12</v>
      </c>
      <c r="E57" s="4">
        <f t="shared" si="4"/>
        <v>3.2448000000000001</v>
      </c>
      <c r="F57" s="4">
        <f t="shared" si="4"/>
        <v>3.3745920000000003</v>
      </c>
      <c r="G57" s="4">
        <f t="shared" si="4"/>
        <v>3.5095756800000002</v>
      </c>
      <c r="H57" s="4">
        <f t="shared" si="4"/>
        <v>3.6499587072000002</v>
      </c>
      <c r="I57" s="4">
        <f t="shared" si="4"/>
        <v>3.7959570554880004</v>
      </c>
      <c r="J57" s="4">
        <f t="shared" si="4"/>
        <v>3.9477953377075208</v>
      </c>
      <c r="K57" s="4">
        <f t="shared" si="4"/>
        <v>4.1057071512158219</v>
      </c>
      <c r="L57" s="4">
        <f t="shared" si="4"/>
        <v>4.2699354372644551</v>
      </c>
    </row>
    <row r="58" spans="1:12">
      <c r="A58" s="2" t="s">
        <v>112</v>
      </c>
      <c r="B58" s="2" t="s">
        <v>113</v>
      </c>
      <c r="C58" s="4">
        <v>1</v>
      </c>
      <c r="D58" s="4">
        <f t="shared" si="4"/>
        <v>1.04</v>
      </c>
      <c r="E58" s="4">
        <f t="shared" si="4"/>
        <v>1.0816000000000001</v>
      </c>
      <c r="F58" s="4">
        <f t="shared" si="4"/>
        <v>1.1248640000000001</v>
      </c>
      <c r="G58" s="4">
        <f t="shared" si="4"/>
        <v>1.1698585600000002</v>
      </c>
      <c r="H58" s="4">
        <f t="shared" si="4"/>
        <v>1.2166529024000003</v>
      </c>
      <c r="I58" s="4">
        <f t="shared" si="4"/>
        <v>1.2653190184960004</v>
      </c>
      <c r="J58" s="4">
        <f t="shared" si="4"/>
        <v>1.3159317792358405</v>
      </c>
      <c r="K58" s="4">
        <f t="shared" si="4"/>
        <v>1.3685690504052741</v>
      </c>
      <c r="L58" s="4">
        <f t="shared" si="4"/>
        <v>1.4233118124214852</v>
      </c>
    </row>
    <row r="59" spans="1:12">
      <c r="A59" s="2" t="s">
        <v>114</v>
      </c>
      <c r="B59" s="2" t="s">
        <v>115</v>
      </c>
      <c r="C59" s="4">
        <v>1</v>
      </c>
      <c r="D59" s="4">
        <f t="shared" si="4"/>
        <v>1.04</v>
      </c>
      <c r="E59" s="4">
        <f t="shared" si="4"/>
        <v>1.0816000000000001</v>
      </c>
      <c r="F59" s="4">
        <f t="shared" si="4"/>
        <v>1.1248640000000001</v>
      </c>
      <c r="G59" s="4">
        <f t="shared" si="4"/>
        <v>1.1698585600000002</v>
      </c>
      <c r="H59" s="4">
        <f t="shared" si="4"/>
        <v>1.2166529024000003</v>
      </c>
      <c r="I59" s="4">
        <f t="shared" si="4"/>
        <v>1.2653190184960004</v>
      </c>
      <c r="J59" s="4">
        <f t="shared" si="4"/>
        <v>1.3159317792358405</v>
      </c>
      <c r="K59" s="4">
        <f t="shared" si="4"/>
        <v>1.3685690504052741</v>
      </c>
      <c r="L59" s="4">
        <f t="shared" si="4"/>
        <v>1.4233118124214852</v>
      </c>
    </row>
    <row r="60" spans="1:12">
      <c r="A60" s="2" t="s">
        <v>116</v>
      </c>
      <c r="B60" s="2" t="s">
        <v>117</v>
      </c>
      <c r="C60" s="4">
        <v>1</v>
      </c>
      <c r="D60" s="4">
        <f t="shared" si="4"/>
        <v>1.04</v>
      </c>
      <c r="E60" s="4">
        <f t="shared" si="4"/>
        <v>1.0816000000000001</v>
      </c>
      <c r="F60" s="4">
        <f t="shared" si="4"/>
        <v>1.1248640000000001</v>
      </c>
      <c r="G60" s="4">
        <f t="shared" si="4"/>
        <v>1.1698585600000002</v>
      </c>
      <c r="H60" s="4">
        <f t="shared" si="4"/>
        <v>1.2166529024000003</v>
      </c>
      <c r="I60" s="4">
        <f t="shared" si="4"/>
        <v>1.2653190184960004</v>
      </c>
      <c r="J60" s="4">
        <f t="shared" si="4"/>
        <v>1.3159317792358405</v>
      </c>
      <c r="K60" s="4">
        <f t="shared" si="4"/>
        <v>1.3685690504052741</v>
      </c>
      <c r="L60" s="4">
        <f t="shared" si="4"/>
        <v>1.4233118124214852</v>
      </c>
    </row>
    <row r="61" spans="1:12">
      <c r="A61" s="2" t="s">
        <v>118</v>
      </c>
      <c r="B61" s="2" t="s">
        <v>119</v>
      </c>
      <c r="C61" s="4">
        <v>5991.4000000000005</v>
      </c>
      <c r="D61" s="4">
        <f t="shared" si="4"/>
        <v>6231.0560000000005</v>
      </c>
      <c r="E61" s="4">
        <f t="shared" si="4"/>
        <v>6480.298240000001</v>
      </c>
      <c r="F61" s="4">
        <f t="shared" si="4"/>
        <v>6739.5101696000011</v>
      </c>
      <c r="G61" s="4">
        <f t="shared" si="4"/>
        <v>7009.090576384001</v>
      </c>
      <c r="H61" s="4">
        <f t="shared" si="4"/>
        <v>7289.4541994393612</v>
      </c>
      <c r="I61" s="4">
        <f t="shared" si="4"/>
        <v>7581.0323674169358</v>
      </c>
      <c r="J61" s="4">
        <f t="shared" si="4"/>
        <v>7884.2736621136137</v>
      </c>
      <c r="K61" s="4">
        <f t="shared" si="4"/>
        <v>8199.6446085981588</v>
      </c>
      <c r="L61" s="4">
        <f t="shared" si="4"/>
        <v>8527.6303929420847</v>
      </c>
    </row>
    <row r="62" spans="1:12">
      <c r="A62" s="2" t="s">
        <v>120</v>
      </c>
      <c r="B62" s="2" t="s">
        <v>121</v>
      </c>
      <c r="C62" s="4">
        <v>5989.3600000000006</v>
      </c>
      <c r="D62" s="4">
        <f t="shared" si="4"/>
        <v>6228.934400000001</v>
      </c>
      <c r="E62" s="4">
        <f t="shared" si="4"/>
        <v>6478.0917760000011</v>
      </c>
      <c r="F62" s="4">
        <f t="shared" si="4"/>
        <v>6737.215447040001</v>
      </c>
      <c r="G62" s="4">
        <f t="shared" si="4"/>
        <v>7006.7040649216015</v>
      </c>
      <c r="H62" s="4">
        <f t="shared" si="4"/>
        <v>7286.9722275184658</v>
      </c>
      <c r="I62" s="4">
        <f t="shared" si="4"/>
        <v>7578.4511166192051</v>
      </c>
      <c r="J62" s="4">
        <f t="shared" si="4"/>
        <v>7881.5891612839732</v>
      </c>
      <c r="K62" s="4">
        <f t="shared" si="4"/>
        <v>8196.8527277353332</v>
      </c>
      <c r="L62" s="4">
        <f t="shared" si="4"/>
        <v>8524.7268368447476</v>
      </c>
    </row>
    <row r="63" spans="1:12">
      <c r="A63" s="2" t="s">
        <v>122</v>
      </c>
      <c r="B63" s="2" t="s">
        <v>123</v>
      </c>
      <c r="C63" s="4">
        <v>1.04</v>
      </c>
      <c r="D63" s="4">
        <f t="shared" si="4"/>
        <v>1.0816000000000001</v>
      </c>
      <c r="E63" s="4">
        <f t="shared" si="4"/>
        <v>1.1248640000000001</v>
      </c>
      <c r="F63" s="4">
        <f t="shared" si="4"/>
        <v>1.1698585600000002</v>
      </c>
      <c r="G63" s="4">
        <f t="shared" si="4"/>
        <v>1.2166529024000003</v>
      </c>
      <c r="H63" s="4">
        <f t="shared" si="4"/>
        <v>1.2653190184960004</v>
      </c>
      <c r="I63" s="4">
        <f t="shared" si="4"/>
        <v>1.3159317792358405</v>
      </c>
      <c r="J63" s="4">
        <f t="shared" si="4"/>
        <v>1.3685690504052741</v>
      </c>
      <c r="K63" s="4">
        <f t="shared" si="4"/>
        <v>1.4233118124214852</v>
      </c>
      <c r="L63" s="4">
        <f t="shared" si="4"/>
        <v>1.4802442849183446</v>
      </c>
    </row>
    <row r="64" spans="1:12" ht="36">
      <c r="A64" s="2" t="s">
        <v>124</v>
      </c>
      <c r="B64" s="5" t="s">
        <v>125</v>
      </c>
      <c r="C64" s="4">
        <v>1</v>
      </c>
      <c r="D64" s="4">
        <f t="shared" si="4"/>
        <v>1.04</v>
      </c>
      <c r="E64" s="4">
        <f t="shared" si="4"/>
        <v>1.0816000000000001</v>
      </c>
      <c r="F64" s="4">
        <f t="shared" si="4"/>
        <v>1.1248640000000001</v>
      </c>
      <c r="G64" s="4">
        <f t="shared" si="4"/>
        <v>1.1698585600000002</v>
      </c>
      <c r="H64" s="4">
        <f t="shared" si="4"/>
        <v>1.2166529024000003</v>
      </c>
      <c r="I64" s="4">
        <f t="shared" si="4"/>
        <v>1.2653190184960004</v>
      </c>
      <c r="J64" s="4">
        <f t="shared" si="4"/>
        <v>1.3159317792358405</v>
      </c>
      <c r="K64" s="4">
        <f t="shared" si="4"/>
        <v>1.3685690504052741</v>
      </c>
      <c r="L64" s="4">
        <f t="shared" si="4"/>
        <v>1.4233118124214852</v>
      </c>
    </row>
    <row r="65" spans="1:12">
      <c r="A65" s="2" t="s">
        <v>126</v>
      </c>
      <c r="B65" s="2" t="s">
        <v>127</v>
      </c>
      <c r="C65" s="4">
        <v>4860.88</v>
      </c>
      <c r="D65" s="4">
        <f t="shared" si="4"/>
        <v>5055.3152</v>
      </c>
      <c r="E65" s="4">
        <f t="shared" si="4"/>
        <v>5257.5278079999998</v>
      </c>
      <c r="F65" s="4">
        <f t="shared" si="4"/>
        <v>5467.8289203200002</v>
      </c>
      <c r="G65" s="4">
        <f t="shared" si="4"/>
        <v>5686.5420771327999</v>
      </c>
      <c r="H65" s="4">
        <f t="shared" si="4"/>
        <v>5914.0037602181119</v>
      </c>
      <c r="I65" s="4">
        <f t="shared" si="4"/>
        <v>6150.5639106268363</v>
      </c>
      <c r="J65" s="4">
        <f t="shared" si="4"/>
        <v>6396.5864670519104</v>
      </c>
      <c r="K65" s="4">
        <f t="shared" si="4"/>
        <v>6652.4499257339867</v>
      </c>
      <c r="L65" s="4">
        <f t="shared" si="4"/>
        <v>6918.5479227633459</v>
      </c>
    </row>
    <row r="66" spans="1:12">
      <c r="A66" s="2" t="s">
        <v>128</v>
      </c>
      <c r="B66" s="2" t="s">
        <v>129</v>
      </c>
      <c r="C66" s="4">
        <v>4858.88</v>
      </c>
      <c r="D66" s="4">
        <f t="shared" si="4"/>
        <v>5053.2352000000001</v>
      </c>
      <c r="E66" s="4">
        <f t="shared" si="4"/>
        <v>5255.3646079999999</v>
      </c>
      <c r="F66" s="4">
        <f t="shared" si="4"/>
        <v>5465.5791923200004</v>
      </c>
      <c r="G66" s="4">
        <f t="shared" si="4"/>
        <v>5684.2023600128005</v>
      </c>
      <c r="H66" s="4">
        <f t="shared" si="4"/>
        <v>5911.5704544133123</v>
      </c>
      <c r="I66" s="4">
        <f t="shared" si="4"/>
        <v>6148.0332725898452</v>
      </c>
      <c r="J66" s="4">
        <f t="shared" si="4"/>
        <v>6393.9546034934392</v>
      </c>
      <c r="K66" s="4">
        <f t="shared" si="4"/>
        <v>6649.712787633177</v>
      </c>
      <c r="L66" s="4">
        <f t="shared" si="4"/>
        <v>6915.7012991385045</v>
      </c>
    </row>
    <row r="67" spans="1:12">
      <c r="A67" s="2" t="s">
        <v>130</v>
      </c>
      <c r="B67" s="2" t="s">
        <v>131</v>
      </c>
      <c r="C67" s="4">
        <v>1</v>
      </c>
      <c r="D67" s="4">
        <f t="shared" si="4"/>
        <v>1.04</v>
      </c>
      <c r="E67" s="4">
        <f t="shared" si="4"/>
        <v>1.0816000000000001</v>
      </c>
      <c r="F67" s="4">
        <f t="shared" si="4"/>
        <v>1.1248640000000001</v>
      </c>
      <c r="G67" s="4">
        <f t="shared" si="4"/>
        <v>1.1698585600000002</v>
      </c>
      <c r="H67" s="4">
        <f t="shared" si="4"/>
        <v>1.2166529024000003</v>
      </c>
      <c r="I67" s="4">
        <f t="shared" si="4"/>
        <v>1.2653190184960004</v>
      </c>
      <c r="J67" s="4">
        <f t="shared" si="4"/>
        <v>1.3159317792358405</v>
      </c>
      <c r="K67" s="4">
        <f t="shared" si="4"/>
        <v>1.3685690504052741</v>
      </c>
      <c r="L67" s="4">
        <f t="shared" si="4"/>
        <v>1.4233118124214852</v>
      </c>
    </row>
    <row r="68" spans="1:12">
      <c r="A68" s="2" t="s">
        <v>132</v>
      </c>
      <c r="B68" s="2" t="s">
        <v>133</v>
      </c>
      <c r="C68" s="4">
        <v>1</v>
      </c>
      <c r="D68" s="4">
        <f t="shared" si="4"/>
        <v>1.04</v>
      </c>
      <c r="E68" s="4">
        <f t="shared" si="4"/>
        <v>1.0816000000000001</v>
      </c>
      <c r="F68" s="4">
        <f t="shared" si="4"/>
        <v>1.1248640000000001</v>
      </c>
      <c r="G68" s="4">
        <f t="shared" si="4"/>
        <v>1.1698585600000002</v>
      </c>
      <c r="H68" s="4">
        <f t="shared" si="4"/>
        <v>1.2166529024000003</v>
      </c>
      <c r="I68" s="4">
        <f t="shared" si="4"/>
        <v>1.2653190184960004</v>
      </c>
      <c r="J68" s="4">
        <f t="shared" si="4"/>
        <v>1.3159317792358405</v>
      </c>
      <c r="K68" s="4">
        <f t="shared" si="4"/>
        <v>1.3685690504052741</v>
      </c>
      <c r="L68" s="4">
        <f t="shared" si="4"/>
        <v>1.4233118124214852</v>
      </c>
    </row>
    <row r="69" spans="1:12">
      <c r="A69" s="1"/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134</v>
      </c>
      <c r="B70" s="2" t="s">
        <v>135</v>
      </c>
      <c r="C70" s="4">
        <v>3702284.378</v>
      </c>
      <c r="D70" s="4">
        <f t="shared" ref="D70:L85" si="5">C70*1.04</f>
        <v>3850375.75312</v>
      </c>
      <c r="E70" s="4">
        <f t="shared" si="5"/>
        <v>4004390.7832448003</v>
      </c>
      <c r="F70" s="4">
        <f t="shared" si="5"/>
        <v>4164566.4145745924</v>
      </c>
      <c r="G70" s="4">
        <f t="shared" si="5"/>
        <v>4331149.0711575765</v>
      </c>
      <c r="H70" s="4">
        <f t="shared" si="5"/>
        <v>4504395.0340038799</v>
      </c>
      <c r="I70" s="4">
        <f t="shared" si="5"/>
        <v>4684570.8353640353</v>
      </c>
      <c r="J70" s="4">
        <f t="shared" si="5"/>
        <v>4871953.6687785964</v>
      </c>
      <c r="K70" s="4">
        <f t="shared" si="5"/>
        <v>5066831.8155297404</v>
      </c>
      <c r="L70" s="4">
        <f t="shared" si="5"/>
        <v>5269505.0881509306</v>
      </c>
    </row>
    <row r="71" spans="1:12">
      <c r="A71" s="2" t="s">
        <v>136</v>
      </c>
      <c r="B71" s="2" t="s">
        <v>137</v>
      </c>
      <c r="C71" s="4">
        <v>1037471.72</v>
      </c>
      <c r="D71" s="4">
        <f t="shared" si="5"/>
        <v>1078970.5888</v>
      </c>
      <c r="E71" s="4">
        <f t="shared" si="5"/>
        <v>1122129.4123520001</v>
      </c>
      <c r="F71" s="4">
        <f t="shared" si="5"/>
        <v>1167014.5888460802</v>
      </c>
      <c r="G71" s="4">
        <f t="shared" si="5"/>
        <v>1213695.1723999234</v>
      </c>
      <c r="H71" s="4">
        <f t="shared" si="5"/>
        <v>1262242.9792959203</v>
      </c>
      <c r="I71" s="4">
        <f t="shared" si="5"/>
        <v>1312732.6984677573</v>
      </c>
      <c r="J71" s="4">
        <f t="shared" si="5"/>
        <v>1365242.0064064676</v>
      </c>
      <c r="K71" s="4">
        <f t="shared" si="5"/>
        <v>1419851.6866627263</v>
      </c>
      <c r="L71" s="4">
        <f t="shared" si="5"/>
        <v>1476645.7541292354</v>
      </c>
    </row>
    <row r="72" spans="1:12">
      <c r="A72" s="2" t="s">
        <v>138</v>
      </c>
      <c r="B72" s="2" t="s">
        <v>139</v>
      </c>
      <c r="C72" s="4">
        <v>1037469.68</v>
      </c>
      <c r="D72" s="4">
        <f t="shared" si="5"/>
        <v>1078968.4672000001</v>
      </c>
      <c r="E72" s="4">
        <f t="shared" si="5"/>
        <v>1122127.2058880001</v>
      </c>
      <c r="F72" s="4">
        <f t="shared" si="5"/>
        <v>1167012.2941235201</v>
      </c>
      <c r="G72" s="4">
        <f t="shared" si="5"/>
        <v>1213692.7858884609</v>
      </c>
      <c r="H72" s="4">
        <f t="shared" si="5"/>
        <v>1262240.4973239994</v>
      </c>
      <c r="I72" s="4">
        <f t="shared" si="5"/>
        <v>1312730.1172169594</v>
      </c>
      <c r="J72" s="4">
        <f t="shared" si="5"/>
        <v>1365239.3219056379</v>
      </c>
      <c r="K72" s="4">
        <f t="shared" si="5"/>
        <v>1419848.8947818633</v>
      </c>
      <c r="L72" s="4">
        <f t="shared" si="5"/>
        <v>1476642.8505731379</v>
      </c>
    </row>
    <row r="73" spans="1:12" ht="36">
      <c r="A73" s="2" t="s">
        <v>140</v>
      </c>
      <c r="B73" s="5" t="s">
        <v>141</v>
      </c>
      <c r="C73" s="4">
        <v>1037469.68</v>
      </c>
      <c r="D73" s="4">
        <f t="shared" si="5"/>
        <v>1078968.4672000001</v>
      </c>
      <c r="E73" s="4">
        <f t="shared" si="5"/>
        <v>1122127.2058880001</v>
      </c>
      <c r="F73" s="4">
        <f t="shared" si="5"/>
        <v>1167012.2941235201</v>
      </c>
      <c r="G73" s="4">
        <f t="shared" si="5"/>
        <v>1213692.7858884609</v>
      </c>
      <c r="H73" s="4">
        <f t="shared" si="5"/>
        <v>1262240.4973239994</v>
      </c>
      <c r="I73" s="4">
        <f t="shared" si="5"/>
        <v>1312730.1172169594</v>
      </c>
      <c r="J73" s="4">
        <f t="shared" si="5"/>
        <v>1365239.3219056379</v>
      </c>
      <c r="K73" s="4">
        <f t="shared" si="5"/>
        <v>1419848.8947818633</v>
      </c>
      <c r="L73" s="4">
        <f t="shared" si="5"/>
        <v>1476642.8505731379</v>
      </c>
    </row>
    <row r="74" spans="1:12">
      <c r="A74" s="2" t="s">
        <v>142</v>
      </c>
      <c r="B74" s="2" t="s">
        <v>143</v>
      </c>
      <c r="C74" s="4">
        <v>1.04</v>
      </c>
      <c r="D74" s="4">
        <f t="shared" si="5"/>
        <v>1.0816000000000001</v>
      </c>
      <c r="E74" s="4">
        <f t="shared" si="5"/>
        <v>1.1248640000000001</v>
      </c>
      <c r="F74" s="4">
        <f t="shared" si="5"/>
        <v>1.1698585600000002</v>
      </c>
      <c r="G74" s="4">
        <f t="shared" si="5"/>
        <v>1.2166529024000003</v>
      </c>
      <c r="H74" s="4">
        <f t="shared" si="5"/>
        <v>1.2653190184960004</v>
      </c>
      <c r="I74" s="4">
        <f t="shared" si="5"/>
        <v>1.3159317792358405</v>
      </c>
      <c r="J74" s="4">
        <f t="shared" si="5"/>
        <v>1.3685690504052741</v>
      </c>
      <c r="K74" s="4">
        <f t="shared" si="5"/>
        <v>1.4233118124214852</v>
      </c>
      <c r="L74" s="4">
        <f t="shared" si="5"/>
        <v>1.4802442849183446</v>
      </c>
    </row>
    <row r="75" spans="1:12">
      <c r="A75" s="2" t="s">
        <v>144</v>
      </c>
      <c r="B75" s="2" t="s">
        <v>145</v>
      </c>
      <c r="C75" s="4">
        <v>1.04</v>
      </c>
      <c r="D75" s="4">
        <f t="shared" si="5"/>
        <v>1.0816000000000001</v>
      </c>
      <c r="E75" s="4">
        <f t="shared" si="5"/>
        <v>1.1248640000000001</v>
      </c>
      <c r="F75" s="4">
        <f t="shared" si="5"/>
        <v>1.1698585600000002</v>
      </c>
      <c r="G75" s="4">
        <f t="shared" si="5"/>
        <v>1.2166529024000003</v>
      </c>
      <c r="H75" s="4">
        <f t="shared" si="5"/>
        <v>1.2653190184960004</v>
      </c>
      <c r="I75" s="4">
        <f t="shared" si="5"/>
        <v>1.3159317792358405</v>
      </c>
      <c r="J75" s="4">
        <f t="shared" si="5"/>
        <v>1.3685690504052741</v>
      </c>
      <c r="K75" s="4">
        <f t="shared" si="5"/>
        <v>1.4233118124214852</v>
      </c>
      <c r="L75" s="4">
        <f t="shared" si="5"/>
        <v>1.4802442849183446</v>
      </c>
    </row>
    <row r="76" spans="1:12">
      <c r="A76" s="2" t="s">
        <v>146</v>
      </c>
      <c r="B76" s="2" t="s">
        <v>147</v>
      </c>
      <c r="C76" s="4">
        <v>1</v>
      </c>
      <c r="D76" s="4">
        <f t="shared" si="5"/>
        <v>1.04</v>
      </c>
      <c r="E76" s="4">
        <f t="shared" si="5"/>
        <v>1.0816000000000001</v>
      </c>
      <c r="F76" s="4">
        <f t="shared" si="5"/>
        <v>1.1248640000000001</v>
      </c>
      <c r="G76" s="4">
        <f t="shared" si="5"/>
        <v>1.1698585600000002</v>
      </c>
      <c r="H76" s="4">
        <f t="shared" si="5"/>
        <v>1.2166529024000003</v>
      </c>
      <c r="I76" s="4">
        <f t="shared" si="5"/>
        <v>1.2653190184960004</v>
      </c>
      <c r="J76" s="4">
        <f t="shared" si="5"/>
        <v>1.3159317792358405</v>
      </c>
      <c r="K76" s="4">
        <f t="shared" si="5"/>
        <v>1.3685690504052741</v>
      </c>
      <c r="L76" s="4">
        <f t="shared" si="5"/>
        <v>1.4233118124214852</v>
      </c>
    </row>
    <row r="77" spans="1:12">
      <c r="A77" s="2" t="s">
        <v>148</v>
      </c>
      <c r="B77" s="2" t="s">
        <v>149</v>
      </c>
      <c r="C77" s="4">
        <v>2664812.6579999998</v>
      </c>
      <c r="D77" s="4">
        <f t="shared" si="5"/>
        <v>2771405.16432</v>
      </c>
      <c r="E77" s="4">
        <f t="shared" si="5"/>
        <v>2882261.3708927999</v>
      </c>
      <c r="F77" s="4">
        <f t="shared" si="5"/>
        <v>2997551.8257285119</v>
      </c>
      <c r="G77" s="4">
        <f t="shared" si="5"/>
        <v>3117453.8987576524</v>
      </c>
      <c r="H77" s="4">
        <f t="shared" si="5"/>
        <v>3242152.0547079584</v>
      </c>
      <c r="I77" s="4">
        <f t="shared" si="5"/>
        <v>3371838.1368962768</v>
      </c>
      <c r="J77" s="4">
        <f t="shared" si="5"/>
        <v>3506711.6623721281</v>
      </c>
      <c r="K77" s="4">
        <f t="shared" si="5"/>
        <v>3646980.1288670134</v>
      </c>
      <c r="L77" s="4">
        <f t="shared" si="5"/>
        <v>3792859.334021694</v>
      </c>
    </row>
    <row r="78" spans="1:12">
      <c r="A78" s="2" t="s">
        <v>150</v>
      </c>
      <c r="B78" s="2" t="s">
        <v>139</v>
      </c>
      <c r="C78" s="4">
        <v>2664812.6579999998</v>
      </c>
      <c r="D78" s="4">
        <f t="shared" si="5"/>
        <v>2771405.16432</v>
      </c>
      <c r="E78" s="4">
        <f t="shared" si="5"/>
        <v>2882261.3708927999</v>
      </c>
      <c r="F78" s="4">
        <f t="shared" si="5"/>
        <v>2997551.8257285119</v>
      </c>
      <c r="G78" s="4">
        <f t="shared" si="5"/>
        <v>3117453.8987576524</v>
      </c>
      <c r="H78" s="4">
        <f t="shared" si="5"/>
        <v>3242152.0547079584</v>
      </c>
      <c r="I78" s="4">
        <f t="shared" si="5"/>
        <v>3371838.1368962768</v>
      </c>
      <c r="J78" s="4">
        <f t="shared" si="5"/>
        <v>3506711.6623721281</v>
      </c>
      <c r="K78" s="4">
        <f t="shared" si="5"/>
        <v>3646980.1288670134</v>
      </c>
      <c r="L78" s="4">
        <f t="shared" si="5"/>
        <v>3792859.334021694</v>
      </c>
    </row>
    <row r="79" spans="1:12" ht="24">
      <c r="A79" s="2" t="s">
        <v>151</v>
      </c>
      <c r="B79" s="5" t="s">
        <v>152</v>
      </c>
      <c r="C79" s="4">
        <v>367167.84</v>
      </c>
      <c r="D79" s="4">
        <f t="shared" si="5"/>
        <v>381854.55360000004</v>
      </c>
      <c r="E79" s="4">
        <f t="shared" si="5"/>
        <v>397128.73574400006</v>
      </c>
      <c r="F79" s="4">
        <f t="shared" si="5"/>
        <v>413013.88517376006</v>
      </c>
      <c r="G79" s="4">
        <f t="shared" si="5"/>
        <v>429534.44058071048</v>
      </c>
      <c r="H79" s="4">
        <f t="shared" si="5"/>
        <v>446715.81820393889</v>
      </c>
      <c r="I79" s="4">
        <f t="shared" si="5"/>
        <v>464584.45093209646</v>
      </c>
      <c r="J79" s="4">
        <f t="shared" si="5"/>
        <v>483167.82896938035</v>
      </c>
      <c r="K79" s="4">
        <f t="shared" si="5"/>
        <v>502494.54212815559</v>
      </c>
      <c r="L79" s="4">
        <f t="shared" si="5"/>
        <v>522594.32381328184</v>
      </c>
    </row>
    <row r="80" spans="1:12">
      <c r="A80" s="2" t="s">
        <v>153</v>
      </c>
      <c r="B80" s="2" t="s">
        <v>154</v>
      </c>
      <c r="C80" s="4">
        <v>292070.48</v>
      </c>
      <c r="D80" s="4">
        <f t="shared" si="5"/>
        <v>303753.29920000001</v>
      </c>
      <c r="E80" s="4">
        <f t="shared" si="5"/>
        <v>315903.43116800004</v>
      </c>
      <c r="F80" s="4">
        <f t="shared" si="5"/>
        <v>328539.56841472007</v>
      </c>
      <c r="G80" s="4">
        <f t="shared" si="5"/>
        <v>341681.15115130891</v>
      </c>
      <c r="H80" s="4">
        <f t="shared" si="5"/>
        <v>355348.39719736128</v>
      </c>
      <c r="I80" s="4">
        <f t="shared" si="5"/>
        <v>369562.33308525576</v>
      </c>
      <c r="J80" s="4">
        <f t="shared" si="5"/>
        <v>384344.82640866598</v>
      </c>
      <c r="K80" s="4">
        <f t="shared" si="5"/>
        <v>399718.61946501263</v>
      </c>
      <c r="L80" s="4">
        <f t="shared" si="5"/>
        <v>415707.36424361315</v>
      </c>
    </row>
    <row r="81" spans="1:12">
      <c r="A81" s="2" t="s">
        <v>155</v>
      </c>
      <c r="B81" s="2" t="s">
        <v>156</v>
      </c>
      <c r="C81" s="4">
        <v>75097.36</v>
      </c>
      <c r="D81" s="4">
        <f t="shared" si="5"/>
        <v>78101.254400000005</v>
      </c>
      <c r="E81" s="4">
        <f t="shared" si="5"/>
        <v>81225.30457600001</v>
      </c>
      <c r="F81" s="4">
        <f t="shared" si="5"/>
        <v>84474.316759040012</v>
      </c>
      <c r="G81" s="4">
        <f t="shared" si="5"/>
        <v>87853.289429401615</v>
      </c>
      <c r="H81" s="4">
        <f t="shared" si="5"/>
        <v>91367.421006577686</v>
      </c>
      <c r="I81" s="4">
        <f t="shared" si="5"/>
        <v>95022.117846840803</v>
      </c>
      <c r="J81" s="4">
        <f t="shared" si="5"/>
        <v>98823.002560714434</v>
      </c>
      <c r="K81" s="4">
        <f t="shared" si="5"/>
        <v>102775.92266314302</v>
      </c>
      <c r="L81" s="4">
        <f t="shared" si="5"/>
        <v>106886.95956966875</v>
      </c>
    </row>
    <row r="82" spans="1:12" ht="24">
      <c r="A82" s="2" t="s">
        <v>157</v>
      </c>
      <c r="B82" s="5" t="s">
        <v>158</v>
      </c>
      <c r="C82" s="4">
        <v>56761.120000000003</v>
      </c>
      <c r="D82" s="4">
        <f t="shared" si="5"/>
        <v>59031.564800000007</v>
      </c>
      <c r="E82" s="4">
        <f t="shared" si="5"/>
        <v>61392.827392000007</v>
      </c>
      <c r="F82" s="4">
        <f t="shared" si="5"/>
        <v>63848.540487680009</v>
      </c>
      <c r="G82" s="4">
        <f t="shared" si="5"/>
        <v>66402.482107187214</v>
      </c>
      <c r="H82" s="4">
        <f t="shared" si="5"/>
        <v>69058.581391474698</v>
      </c>
      <c r="I82" s="4">
        <f t="shared" si="5"/>
        <v>71820.924647133681</v>
      </c>
      <c r="J82" s="4">
        <f t="shared" si="5"/>
        <v>74693.761633019036</v>
      </c>
      <c r="K82" s="4">
        <f t="shared" si="5"/>
        <v>77681.512098339794</v>
      </c>
      <c r="L82" s="4">
        <f t="shared" si="5"/>
        <v>80788.772582273392</v>
      </c>
    </row>
    <row r="83" spans="1:12" ht="24">
      <c r="A83" s="2" t="s">
        <v>159</v>
      </c>
      <c r="B83" s="5" t="s">
        <v>160</v>
      </c>
      <c r="C83" s="4">
        <v>1522062.8800000004</v>
      </c>
      <c r="D83" s="4">
        <f t="shared" si="5"/>
        <v>1582945.3952000004</v>
      </c>
      <c r="E83" s="4">
        <f t="shared" si="5"/>
        <v>1646263.2110080004</v>
      </c>
      <c r="F83" s="4">
        <f t="shared" si="5"/>
        <v>1712113.7394483206</v>
      </c>
      <c r="G83" s="4">
        <f t="shared" si="5"/>
        <v>1780598.2890262534</v>
      </c>
      <c r="H83" s="4">
        <f t="shared" si="5"/>
        <v>1851822.2205873036</v>
      </c>
      <c r="I83" s="4">
        <f t="shared" si="5"/>
        <v>1925895.1094107958</v>
      </c>
      <c r="J83" s="4">
        <f t="shared" si="5"/>
        <v>2002930.9137872278</v>
      </c>
      <c r="K83" s="4">
        <f t="shared" si="5"/>
        <v>2083048.150338717</v>
      </c>
      <c r="L83" s="4">
        <f t="shared" si="5"/>
        <v>2166370.0763522657</v>
      </c>
    </row>
    <row r="84" spans="1:12">
      <c r="A84" s="2" t="s">
        <v>161</v>
      </c>
      <c r="B84" s="2" t="s">
        <v>162</v>
      </c>
      <c r="C84" s="4">
        <v>77658.880000000005</v>
      </c>
      <c r="D84" s="4">
        <f t="shared" si="5"/>
        <v>80765.23520000001</v>
      </c>
      <c r="E84" s="4">
        <f t="shared" si="5"/>
        <v>83995.844608000014</v>
      </c>
      <c r="F84" s="4">
        <f t="shared" si="5"/>
        <v>87355.678392320013</v>
      </c>
      <c r="G84" s="4">
        <f t="shared" si="5"/>
        <v>90849.905528012823</v>
      </c>
      <c r="H84" s="4">
        <f t="shared" si="5"/>
        <v>94483.901749133336</v>
      </c>
      <c r="I84" s="4">
        <f t="shared" si="5"/>
        <v>98263.257819098668</v>
      </c>
      <c r="J84" s="4">
        <f t="shared" si="5"/>
        <v>102193.78813186262</v>
      </c>
      <c r="K84" s="4">
        <f t="shared" si="5"/>
        <v>106281.53965713712</v>
      </c>
      <c r="L84" s="4">
        <f t="shared" si="5"/>
        <v>110532.80124342261</v>
      </c>
    </row>
    <row r="85" spans="1:12">
      <c r="A85" s="2" t="s">
        <v>163</v>
      </c>
      <c r="B85" s="2" t="s">
        <v>164</v>
      </c>
      <c r="C85" s="4">
        <v>58244.160000000003</v>
      </c>
      <c r="D85" s="4">
        <f t="shared" si="5"/>
        <v>60573.926400000004</v>
      </c>
      <c r="E85" s="4">
        <f t="shared" si="5"/>
        <v>62996.883456000003</v>
      </c>
      <c r="F85" s="4">
        <f t="shared" si="5"/>
        <v>65516.758794240006</v>
      </c>
      <c r="G85" s="4">
        <f t="shared" si="5"/>
        <v>68137.429146009614</v>
      </c>
      <c r="H85" s="4">
        <f t="shared" si="5"/>
        <v>70862.926311849995</v>
      </c>
      <c r="I85" s="4">
        <f t="shared" si="5"/>
        <v>73697.44336432399</v>
      </c>
      <c r="J85" s="4">
        <f t="shared" si="5"/>
        <v>76645.341098896955</v>
      </c>
      <c r="K85" s="4">
        <f t="shared" si="5"/>
        <v>79711.154742852843</v>
      </c>
      <c r="L85" s="4">
        <f t="shared" si="5"/>
        <v>82899.600932566958</v>
      </c>
    </row>
    <row r="86" spans="1:12">
      <c r="A86" s="2" t="s">
        <v>165</v>
      </c>
      <c r="B86" s="2" t="s">
        <v>166</v>
      </c>
      <c r="C86" s="4">
        <v>1319679.9200000002</v>
      </c>
      <c r="D86" s="4">
        <f t="shared" ref="D86:L92" si="6">C86*1.04</f>
        <v>1372467.1168000002</v>
      </c>
      <c r="E86" s="4">
        <f t="shared" si="6"/>
        <v>1427365.8014720003</v>
      </c>
      <c r="F86" s="4">
        <f t="shared" si="6"/>
        <v>1484460.4335308804</v>
      </c>
      <c r="G86" s="4">
        <f t="shared" si="6"/>
        <v>1543838.8508721157</v>
      </c>
      <c r="H86" s="4">
        <f t="shared" si="6"/>
        <v>1605592.4049070005</v>
      </c>
      <c r="I86" s="4">
        <f t="shared" si="6"/>
        <v>1669816.1011032807</v>
      </c>
      <c r="J86" s="4">
        <f t="shared" si="6"/>
        <v>1736608.7451474119</v>
      </c>
      <c r="K86" s="4">
        <f t="shared" si="6"/>
        <v>1806073.0949533086</v>
      </c>
      <c r="L86" s="4">
        <f t="shared" si="6"/>
        <v>1878316.018751441</v>
      </c>
    </row>
    <row r="87" spans="1:12">
      <c r="A87" s="2" t="s">
        <v>167</v>
      </c>
      <c r="B87" s="2" t="s">
        <v>168</v>
      </c>
      <c r="C87" s="4">
        <v>66479.92</v>
      </c>
      <c r="D87" s="4">
        <f t="shared" si="6"/>
        <v>69139.116800000003</v>
      </c>
      <c r="E87" s="4">
        <f t="shared" si="6"/>
        <v>71904.681472000011</v>
      </c>
      <c r="F87" s="4">
        <f t="shared" si="6"/>
        <v>74780.868730880014</v>
      </c>
      <c r="G87" s="4">
        <f t="shared" si="6"/>
        <v>77772.103480115213</v>
      </c>
      <c r="H87" s="4">
        <f t="shared" si="6"/>
        <v>80882.987619319829</v>
      </c>
      <c r="I87" s="4">
        <f t="shared" si="6"/>
        <v>84118.307124092622</v>
      </c>
      <c r="J87" s="4">
        <f t="shared" si="6"/>
        <v>87483.039409056335</v>
      </c>
      <c r="K87" s="4">
        <f t="shared" si="6"/>
        <v>90982.360985418592</v>
      </c>
      <c r="L87" s="4">
        <f t="shared" si="6"/>
        <v>94621.655424835335</v>
      </c>
    </row>
    <row r="88" spans="1:12" ht="36">
      <c r="A88" s="2" t="s">
        <v>169</v>
      </c>
      <c r="B88" s="5" t="s">
        <v>170</v>
      </c>
      <c r="C88" s="4">
        <v>718820.81799999997</v>
      </c>
      <c r="D88" s="4">
        <f t="shared" si="6"/>
        <v>747573.65072000003</v>
      </c>
      <c r="E88" s="4">
        <f t="shared" si="6"/>
        <v>777476.59674880002</v>
      </c>
      <c r="F88" s="4">
        <f t="shared" si="6"/>
        <v>808575.66061875201</v>
      </c>
      <c r="G88" s="4">
        <f t="shared" si="6"/>
        <v>840918.68704350211</v>
      </c>
      <c r="H88" s="4">
        <f t="shared" si="6"/>
        <v>874555.43452524219</v>
      </c>
      <c r="I88" s="4">
        <f t="shared" si="6"/>
        <v>909537.65190625191</v>
      </c>
      <c r="J88" s="4">
        <f t="shared" si="6"/>
        <v>945919.15798250202</v>
      </c>
      <c r="K88" s="4">
        <f t="shared" si="6"/>
        <v>983755.92430180218</v>
      </c>
      <c r="L88" s="4">
        <f t="shared" si="6"/>
        <v>1023106.1612738743</v>
      </c>
    </row>
    <row r="89" spans="1:12">
      <c r="A89" s="2" t="s">
        <v>171</v>
      </c>
      <c r="B89" s="2" t="s">
        <v>172</v>
      </c>
      <c r="C89" s="4">
        <v>467233.53200000001</v>
      </c>
      <c r="D89" s="4">
        <f t="shared" si="6"/>
        <v>485922.87328</v>
      </c>
      <c r="E89" s="4">
        <f t="shared" si="6"/>
        <v>505359.78821120004</v>
      </c>
      <c r="F89" s="4">
        <f t="shared" si="6"/>
        <v>525574.17973964801</v>
      </c>
      <c r="G89" s="4">
        <f t="shared" si="6"/>
        <v>546597.14692923392</v>
      </c>
      <c r="H89" s="4">
        <f t="shared" si="6"/>
        <v>568461.03280640324</v>
      </c>
      <c r="I89" s="4">
        <f t="shared" si="6"/>
        <v>591199.47411865939</v>
      </c>
      <c r="J89" s="4">
        <f t="shared" si="6"/>
        <v>614847.45308340574</v>
      </c>
      <c r="K89" s="4">
        <f t="shared" si="6"/>
        <v>639441.35120674199</v>
      </c>
      <c r="L89" s="4">
        <f t="shared" si="6"/>
        <v>665019.00525501173</v>
      </c>
    </row>
    <row r="90" spans="1:12">
      <c r="A90" s="2" t="s">
        <v>173</v>
      </c>
      <c r="B90" s="2" t="s">
        <v>174</v>
      </c>
      <c r="C90" s="4">
        <v>251587.28599999999</v>
      </c>
      <c r="D90" s="4">
        <f t="shared" si="6"/>
        <v>261650.77744000001</v>
      </c>
      <c r="E90" s="4">
        <f t="shared" si="6"/>
        <v>272116.80853760004</v>
      </c>
      <c r="F90" s="4">
        <f t="shared" si="6"/>
        <v>283001.48087910406</v>
      </c>
      <c r="G90" s="4">
        <f t="shared" si="6"/>
        <v>294321.54011426825</v>
      </c>
      <c r="H90" s="4">
        <f t="shared" si="6"/>
        <v>306094.40171883901</v>
      </c>
      <c r="I90" s="4">
        <f t="shared" si="6"/>
        <v>318338.17778759258</v>
      </c>
      <c r="J90" s="4">
        <f t="shared" si="6"/>
        <v>331071.70489909628</v>
      </c>
      <c r="K90" s="4">
        <f t="shared" si="6"/>
        <v>344314.57309506013</v>
      </c>
      <c r="L90" s="4">
        <f t="shared" si="6"/>
        <v>358087.15601886256</v>
      </c>
    </row>
    <row r="91" spans="1:12">
      <c r="A91" s="2" t="s">
        <v>175</v>
      </c>
      <c r="B91" s="2" t="s">
        <v>176</v>
      </c>
      <c r="C91" s="4">
        <v>1</v>
      </c>
      <c r="D91" s="4">
        <f t="shared" si="6"/>
        <v>1.04</v>
      </c>
      <c r="E91" s="4">
        <f t="shared" si="6"/>
        <v>1.0816000000000001</v>
      </c>
      <c r="F91" s="4">
        <f t="shared" si="6"/>
        <v>1.1248640000000001</v>
      </c>
      <c r="G91" s="4">
        <f t="shared" si="6"/>
        <v>1.1698585600000002</v>
      </c>
      <c r="H91" s="4">
        <f t="shared" si="6"/>
        <v>1.2166529024000003</v>
      </c>
      <c r="I91" s="4">
        <f t="shared" si="6"/>
        <v>1.2653190184960004</v>
      </c>
      <c r="J91" s="4">
        <f t="shared" si="6"/>
        <v>1.3159317792358405</v>
      </c>
      <c r="K91" s="4">
        <f t="shared" si="6"/>
        <v>1.3685690504052741</v>
      </c>
      <c r="L91" s="4">
        <f t="shared" si="6"/>
        <v>1.4233118124214852</v>
      </c>
    </row>
    <row r="92" spans="1:12">
      <c r="A92" s="2" t="s">
        <v>177</v>
      </c>
      <c r="B92" s="2" t="s">
        <v>178</v>
      </c>
      <c r="C92" s="4">
        <v>1</v>
      </c>
      <c r="D92" s="4">
        <f t="shared" si="6"/>
        <v>1.04</v>
      </c>
      <c r="E92" s="4">
        <f t="shared" si="6"/>
        <v>1.0816000000000001</v>
      </c>
      <c r="F92" s="4">
        <f t="shared" si="6"/>
        <v>1.1248640000000001</v>
      </c>
      <c r="G92" s="4">
        <f t="shared" si="6"/>
        <v>1.1698585600000002</v>
      </c>
      <c r="H92" s="4">
        <f t="shared" si="6"/>
        <v>1.2166529024000003</v>
      </c>
      <c r="I92" s="4">
        <f t="shared" si="6"/>
        <v>1.2653190184960004</v>
      </c>
      <c r="J92" s="4">
        <f t="shared" si="6"/>
        <v>1.3159317792358405</v>
      </c>
      <c r="K92" s="4">
        <f t="shared" si="6"/>
        <v>1.3685690504052741</v>
      </c>
      <c r="L92" s="4">
        <f t="shared" si="6"/>
        <v>1.4233118124214852</v>
      </c>
    </row>
    <row r="93" spans="1:12">
      <c r="A93" s="1"/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>
      <c r="A94" s="1"/>
      <c r="B94" s="1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>
      <c r="A95" s="2" t="s">
        <v>179</v>
      </c>
      <c r="B95" s="2" t="s">
        <v>180</v>
      </c>
      <c r="C95" s="4">
        <v>42</v>
      </c>
      <c r="D95" s="4">
        <f t="shared" ref="D95:L110" si="7">C95*1.04</f>
        <v>43.68</v>
      </c>
      <c r="E95" s="4">
        <f t="shared" si="7"/>
        <v>45.427199999999999</v>
      </c>
      <c r="F95" s="4">
        <f t="shared" si="7"/>
        <v>47.244287999999997</v>
      </c>
      <c r="G95" s="4">
        <f t="shared" si="7"/>
        <v>49.134059520000001</v>
      </c>
      <c r="H95" s="4">
        <f t="shared" si="7"/>
        <v>51.099421900800003</v>
      </c>
      <c r="I95" s="4">
        <f t="shared" si="7"/>
        <v>53.143398776832008</v>
      </c>
      <c r="J95" s="4">
        <f t="shared" si="7"/>
        <v>55.269134727905289</v>
      </c>
      <c r="K95" s="4">
        <f t="shared" si="7"/>
        <v>57.479900117021501</v>
      </c>
      <c r="L95" s="4">
        <f t="shared" si="7"/>
        <v>59.779096121702359</v>
      </c>
    </row>
    <row r="96" spans="1:12">
      <c r="A96" s="2" t="s">
        <v>181</v>
      </c>
      <c r="B96" s="2" t="s">
        <v>182</v>
      </c>
      <c r="C96" s="4">
        <v>13</v>
      </c>
      <c r="D96" s="4">
        <f t="shared" si="7"/>
        <v>13.52</v>
      </c>
      <c r="E96" s="4">
        <f t="shared" si="7"/>
        <v>14.0608</v>
      </c>
      <c r="F96" s="4">
        <f t="shared" si="7"/>
        <v>14.623232000000002</v>
      </c>
      <c r="G96" s="4">
        <f t="shared" si="7"/>
        <v>15.208161280000002</v>
      </c>
      <c r="H96" s="4">
        <f t="shared" si="7"/>
        <v>15.816487731200002</v>
      </c>
      <c r="I96" s="4">
        <f t="shared" si="7"/>
        <v>16.449147240448003</v>
      </c>
      <c r="J96" s="4">
        <f t="shared" si="7"/>
        <v>17.107113130065922</v>
      </c>
      <c r="K96" s="4">
        <f t="shared" si="7"/>
        <v>17.791397655268561</v>
      </c>
      <c r="L96" s="4">
        <f t="shared" si="7"/>
        <v>18.503053561479305</v>
      </c>
    </row>
    <row r="97" spans="1:12">
      <c r="A97" s="2" t="s">
        <v>183</v>
      </c>
      <c r="B97" s="2" t="s">
        <v>184</v>
      </c>
      <c r="C97" s="4">
        <v>5</v>
      </c>
      <c r="D97" s="4">
        <f t="shared" si="7"/>
        <v>5.2</v>
      </c>
      <c r="E97" s="4">
        <f t="shared" si="7"/>
        <v>5.4080000000000004</v>
      </c>
      <c r="F97" s="4">
        <f t="shared" si="7"/>
        <v>5.6243200000000009</v>
      </c>
      <c r="G97" s="4">
        <f t="shared" si="7"/>
        <v>5.8492928000000015</v>
      </c>
      <c r="H97" s="4">
        <f t="shared" si="7"/>
        <v>6.0832645120000022</v>
      </c>
      <c r="I97" s="4">
        <f t="shared" si="7"/>
        <v>6.3265950924800025</v>
      </c>
      <c r="J97" s="4">
        <f t="shared" si="7"/>
        <v>6.5796588961792031</v>
      </c>
      <c r="K97" s="4">
        <f t="shared" si="7"/>
        <v>6.8428452520263718</v>
      </c>
      <c r="L97" s="4">
        <f t="shared" si="7"/>
        <v>7.1165590621074273</v>
      </c>
    </row>
    <row r="98" spans="1:12">
      <c r="A98" s="2" t="s">
        <v>185</v>
      </c>
      <c r="B98" s="2" t="s">
        <v>186</v>
      </c>
      <c r="C98" s="4">
        <v>1</v>
      </c>
      <c r="D98" s="4">
        <f t="shared" si="7"/>
        <v>1.04</v>
      </c>
      <c r="E98" s="4">
        <f t="shared" si="7"/>
        <v>1.0816000000000001</v>
      </c>
      <c r="F98" s="4">
        <f t="shared" si="7"/>
        <v>1.1248640000000001</v>
      </c>
      <c r="G98" s="4">
        <f t="shared" si="7"/>
        <v>1.1698585600000002</v>
      </c>
      <c r="H98" s="4">
        <f t="shared" si="7"/>
        <v>1.2166529024000003</v>
      </c>
      <c r="I98" s="4">
        <f t="shared" si="7"/>
        <v>1.2653190184960004</v>
      </c>
      <c r="J98" s="4">
        <f t="shared" si="7"/>
        <v>1.3159317792358405</v>
      </c>
      <c r="K98" s="4">
        <f t="shared" si="7"/>
        <v>1.3685690504052741</v>
      </c>
      <c r="L98" s="4">
        <f t="shared" si="7"/>
        <v>1.4233118124214852</v>
      </c>
    </row>
    <row r="99" spans="1:12" ht="24">
      <c r="A99" s="2" t="s">
        <v>187</v>
      </c>
      <c r="B99" s="5" t="s">
        <v>188</v>
      </c>
      <c r="C99" s="4">
        <v>1</v>
      </c>
      <c r="D99" s="4">
        <f t="shared" si="7"/>
        <v>1.04</v>
      </c>
      <c r="E99" s="4">
        <f t="shared" si="7"/>
        <v>1.0816000000000001</v>
      </c>
      <c r="F99" s="4">
        <f t="shared" si="7"/>
        <v>1.1248640000000001</v>
      </c>
      <c r="G99" s="4">
        <f t="shared" si="7"/>
        <v>1.1698585600000002</v>
      </c>
      <c r="H99" s="4">
        <f t="shared" si="7"/>
        <v>1.2166529024000003</v>
      </c>
      <c r="I99" s="4">
        <f t="shared" si="7"/>
        <v>1.2653190184960004</v>
      </c>
      <c r="J99" s="4">
        <f t="shared" si="7"/>
        <v>1.3159317792358405</v>
      </c>
      <c r="K99" s="4">
        <f t="shared" si="7"/>
        <v>1.3685690504052741</v>
      </c>
      <c r="L99" s="4">
        <f t="shared" si="7"/>
        <v>1.4233118124214852</v>
      </c>
    </row>
    <row r="100" spans="1:12">
      <c r="A100" s="2" t="s">
        <v>189</v>
      </c>
      <c r="B100" s="2" t="s">
        <v>190</v>
      </c>
      <c r="C100" s="4">
        <v>1</v>
      </c>
      <c r="D100" s="4">
        <f t="shared" si="7"/>
        <v>1.04</v>
      </c>
      <c r="E100" s="4">
        <f t="shared" si="7"/>
        <v>1.0816000000000001</v>
      </c>
      <c r="F100" s="4">
        <f t="shared" si="7"/>
        <v>1.1248640000000001</v>
      </c>
      <c r="G100" s="4">
        <f t="shared" si="7"/>
        <v>1.1698585600000002</v>
      </c>
      <c r="H100" s="4">
        <f t="shared" si="7"/>
        <v>1.2166529024000003</v>
      </c>
      <c r="I100" s="4">
        <f t="shared" si="7"/>
        <v>1.2653190184960004</v>
      </c>
      <c r="J100" s="4">
        <f t="shared" si="7"/>
        <v>1.3159317792358405</v>
      </c>
      <c r="K100" s="4">
        <f t="shared" si="7"/>
        <v>1.3685690504052741</v>
      </c>
      <c r="L100" s="4">
        <f t="shared" si="7"/>
        <v>1.4233118124214852</v>
      </c>
    </row>
    <row r="101" spans="1:12">
      <c r="A101" s="2" t="s">
        <v>191</v>
      </c>
      <c r="B101" s="2" t="s">
        <v>192</v>
      </c>
      <c r="C101" s="4">
        <v>1</v>
      </c>
      <c r="D101" s="4">
        <f t="shared" si="7"/>
        <v>1.04</v>
      </c>
      <c r="E101" s="4">
        <f t="shared" si="7"/>
        <v>1.0816000000000001</v>
      </c>
      <c r="F101" s="4">
        <f t="shared" si="7"/>
        <v>1.1248640000000001</v>
      </c>
      <c r="G101" s="4">
        <f t="shared" si="7"/>
        <v>1.1698585600000002</v>
      </c>
      <c r="H101" s="4">
        <f t="shared" si="7"/>
        <v>1.2166529024000003</v>
      </c>
      <c r="I101" s="4">
        <f t="shared" si="7"/>
        <v>1.2653190184960004</v>
      </c>
      <c r="J101" s="4">
        <f t="shared" si="7"/>
        <v>1.3159317792358405</v>
      </c>
      <c r="K101" s="4">
        <f t="shared" si="7"/>
        <v>1.3685690504052741</v>
      </c>
      <c r="L101" s="4">
        <f t="shared" si="7"/>
        <v>1.4233118124214852</v>
      </c>
    </row>
    <row r="102" spans="1:12" ht="24">
      <c r="A102" s="2" t="s">
        <v>193</v>
      </c>
      <c r="B102" s="5" t="s">
        <v>194</v>
      </c>
      <c r="C102" s="4">
        <v>4</v>
      </c>
      <c r="D102" s="4">
        <f t="shared" si="7"/>
        <v>4.16</v>
      </c>
      <c r="E102" s="4">
        <f t="shared" si="7"/>
        <v>4.3264000000000005</v>
      </c>
      <c r="F102" s="4">
        <f t="shared" si="7"/>
        <v>4.4994560000000003</v>
      </c>
      <c r="G102" s="4">
        <f t="shared" si="7"/>
        <v>4.6794342400000009</v>
      </c>
      <c r="H102" s="4">
        <f t="shared" si="7"/>
        <v>4.8666116096000014</v>
      </c>
      <c r="I102" s="4">
        <f t="shared" si="7"/>
        <v>5.0612760739840015</v>
      </c>
      <c r="J102" s="4">
        <f t="shared" si="7"/>
        <v>5.2637271169433619</v>
      </c>
      <c r="K102" s="4">
        <f t="shared" si="7"/>
        <v>5.4742762016210964</v>
      </c>
      <c r="L102" s="4">
        <f t="shared" si="7"/>
        <v>5.6932472496859408</v>
      </c>
    </row>
    <row r="103" spans="1:12">
      <c r="A103" s="2" t="s">
        <v>195</v>
      </c>
      <c r="B103" s="2" t="s">
        <v>186</v>
      </c>
      <c r="C103" s="4">
        <v>1</v>
      </c>
      <c r="D103" s="4">
        <f t="shared" si="7"/>
        <v>1.04</v>
      </c>
      <c r="E103" s="4">
        <f t="shared" si="7"/>
        <v>1.0816000000000001</v>
      </c>
      <c r="F103" s="4">
        <f t="shared" si="7"/>
        <v>1.1248640000000001</v>
      </c>
      <c r="G103" s="4">
        <f t="shared" si="7"/>
        <v>1.1698585600000002</v>
      </c>
      <c r="H103" s="4">
        <f t="shared" si="7"/>
        <v>1.2166529024000003</v>
      </c>
      <c r="I103" s="4">
        <f t="shared" si="7"/>
        <v>1.2653190184960004</v>
      </c>
      <c r="J103" s="4">
        <f t="shared" si="7"/>
        <v>1.3159317792358405</v>
      </c>
      <c r="K103" s="4">
        <f t="shared" si="7"/>
        <v>1.3685690504052741</v>
      </c>
      <c r="L103" s="4">
        <f t="shared" si="7"/>
        <v>1.4233118124214852</v>
      </c>
    </row>
    <row r="104" spans="1:12" ht="24">
      <c r="A104" s="2" t="s">
        <v>196</v>
      </c>
      <c r="B104" s="5" t="s">
        <v>188</v>
      </c>
      <c r="C104" s="4">
        <v>1</v>
      </c>
      <c r="D104" s="4">
        <f t="shared" si="7"/>
        <v>1.04</v>
      </c>
      <c r="E104" s="4">
        <f t="shared" si="7"/>
        <v>1.0816000000000001</v>
      </c>
      <c r="F104" s="4">
        <f t="shared" si="7"/>
        <v>1.1248640000000001</v>
      </c>
      <c r="G104" s="4">
        <f t="shared" si="7"/>
        <v>1.1698585600000002</v>
      </c>
      <c r="H104" s="4">
        <f t="shared" si="7"/>
        <v>1.2166529024000003</v>
      </c>
      <c r="I104" s="4">
        <f t="shared" si="7"/>
        <v>1.2653190184960004</v>
      </c>
      <c r="J104" s="4">
        <f t="shared" si="7"/>
        <v>1.3159317792358405</v>
      </c>
      <c r="K104" s="4">
        <f t="shared" si="7"/>
        <v>1.3685690504052741</v>
      </c>
      <c r="L104" s="4">
        <f t="shared" si="7"/>
        <v>1.4233118124214852</v>
      </c>
    </row>
    <row r="105" spans="1:12">
      <c r="A105" s="2" t="s">
        <v>197</v>
      </c>
      <c r="B105" s="2" t="s">
        <v>190</v>
      </c>
      <c r="C105" s="4">
        <v>1</v>
      </c>
      <c r="D105" s="4">
        <f t="shared" si="7"/>
        <v>1.04</v>
      </c>
      <c r="E105" s="4">
        <f t="shared" si="7"/>
        <v>1.0816000000000001</v>
      </c>
      <c r="F105" s="4">
        <f t="shared" si="7"/>
        <v>1.1248640000000001</v>
      </c>
      <c r="G105" s="4">
        <f t="shared" si="7"/>
        <v>1.1698585600000002</v>
      </c>
      <c r="H105" s="4">
        <f t="shared" si="7"/>
        <v>1.2166529024000003</v>
      </c>
      <c r="I105" s="4">
        <f t="shared" si="7"/>
        <v>1.2653190184960004</v>
      </c>
      <c r="J105" s="4">
        <f t="shared" si="7"/>
        <v>1.3159317792358405</v>
      </c>
      <c r="K105" s="4">
        <f t="shared" si="7"/>
        <v>1.3685690504052741</v>
      </c>
      <c r="L105" s="4">
        <f t="shared" si="7"/>
        <v>1.4233118124214852</v>
      </c>
    </row>
    <row r="106" spans="1:12">
      <c r="A106" s="2" t="s">
        <v>198</v>
      </c>
      <c r="B106" s="2" t="s">
        <v>192</v>
      </c>
      <c r="C106" s="4">
        <v>1</v>
      </c>
      <c r="D106" s="4">
        <f t="shared" si="7"/>
        <v>1.04</v>
      </c>
      <c r="E106" s="4">
        <f t="shared" si="7"/>
        <v>1.0816000000000001</v>
      </c>
      <c r="F106" s="4">
        <f t="shared" si="7"/>
        <v>1.1248640000000001</v>
      </c>
      <c r="G106" s="4">
        <f t="shared" si="7"/>
        <v>1.1698585600000002</v>
      </c>
      <c r="H106" s="4">
        <f t="shared" si="7"/>
        <v>1.2166529024000003</v>
      </c>
      <c r="I106" s="4">
        <f t="shared" si="7"/>
        <v>1.2653190184960004</v>
      </c>
      <c r="J106" s="4">
        <f t="shared" si="7"/>
        <v>1.3159317792358405</v>
      </c>
      <c r="K106" s="4">
        <f t="shared" si="7"/>
        <v>1.3685690504052741</v>
      </c>
      <c r="L106" s="4">
        <f t="shared" si="7"/>
        <v>1.4233118124214852</v>
      </c>
    </row>
    <row r="107" spans="1:12">
      <c r="A107" s="2" t="s">
        <v>199</v>
      </c>
      <c r="B107" s="2" t="s">
        <v>200</v>
      </c>
      <c r="C107" s="4">
        <v>4</v>
      </c>
      <c r="D107" s="4">
        <f t="shared" si="7"/>
        <v>4.16</v>
      </c>
      <c r="E107" s="4">
        <f t="shared" si="7"/>
        <v>4.3264000000000005</v>
      </c>
      <c r="F107" s="4">
        <f t="shared" si="7"/>
        <v>4.4994560000000003</v>
      </c>
      <c r="G107" s="4">
        <f t="shared" si="7"/>
        <v>4.6794342400000009</v>
      </c>
      <c r="H107" s="4">
        <f t="shared" si="7"/>
        <v>4.8666116096000014</v>
      </c>
      <c r="I107" s="4">
        <f t="shared" si="7"/>
        <v>5.0612760739840015</v>
      </c>
      <c r="J107" s="4">
        <f t="shared" si="7"/>
        <v>5.2637271169433619</v>
      </c>
      <c r="K107" s="4">
        <f t="shared" si="7"/>
        <v>5.4742762016210964</v>
      </c>
      <c r="L107" s="4">
        <f t="shared" si="7"/>
        <v>5.6932472496859408</v>
      </c>
    </row>
    <row r="108" spans="1:12">
      <c r="A108" s="2" t="s">
        <v>201</v>
      </c>
      <c r="B108" s="2" t="s">
        <v>202</v>
      </c>
      <c r="C108" s="4">
        <v>4</v>
      </c>
      <c r="D108" s="4">
        <f t="shared" si="7"/>
        <v>4.16</v>
      </c>
      <c r="E108" s="4">
        <f t="shared" si="7"/>
        <v>4.3264000000000005</v>
      </c>
      <c r="F108" s="4">
        <f t="shared" si="7"/>
        <v>4.4994560000000003</v>
      </c>
      <c r="G108" s="4">
        <f t="shared" si="7"/>
        <v>4.6794342400000009</v>
      </c>
      <c r="H108" s="4">
        <f t="shared" si="7"/>
        <v>4.8666116096000014</v>
      </c>
      <c r="I108" s="4">
        <f t="shared" si="7"/>
        <v>5.0612760739840015</v>
      </c>
      <c r="J108" s="4">
        <f t="shared" si="7"/>
        <v>5.2637271169433619</v>
      </c>
      <c r="K108" s="4">
        <f t="shared" si="7"/>
        <v>5.4742762016210964</v>
      </c>
      <c r="L108" s="4">
        <f t="shared" si="7"/>
        <v>5.6932472496859408</v>
      </c>
    </row>
    <row r="109" spans="1:12">
      <c r="A109" s="2" t="s">
        <v>203</v>
      </c>
      <c r="B109" s="2" t="s">
        <v>204</v>
      </c>
      <c r="C109" s="4">
        <v>1</v>
      </c>
      <c r="D109" s="4">
        <f t="shared" si="7"/>
        <v>1.04</v>
      </c>
      <c r="E109" s="4">
        <f t="shared" si="7"/>
        <v>1.0816000000000001</v>
      </c>
      <c r="F109" s="4">
        <f t="shared" si="7"/>
        <v>1.1248640000000001</v>
      </c>
      <c r="G109" s="4">
        <f t="shared" si="7"/>
        <v>1.1698585600000002</v>
      </c>
      <c r="H109" s="4">
        <f t="shared" si="7"/>
        <v>1.2166529024000003</v>
      </c>
      <c r="I109" s="4">
        <f t="shared" si="7"/>
        <v>1.2653190184960004</v>
      </c>
      <c r="J109" s="4">
        <f t="shared" si="7"/>
        <v>1.3159317792358405</v>
      </c>
      <c r="K109" s="4">
        <f t="shared" si="7"/>
        <v>1.3685690504052741</v>
      </c>
      <c r="L109" s="4">
        <f t="shared" si="7"/>
        <v>1.4233118124214852</v>
      </c>
    </row>
    <row r="110" spans="1:12">
      <c r="A110" s="2" t="s">
        <v>205</v>
      </c>
      <c r="B110" s="2" t="s">
        <v>206</v>
      </c>
      <c r="C110" s="4">
        <v>1</v>
      </c>
      <c r="D110" s="4">
        <f t="shared" si="7"/>
        <v>1.04</v>
      </c>
      <c r="E110" s="4">
        <f t="shared" si="7"/>
        <v>1.0816000000000001</v>
      </c>
      <c r="F110" s="4">
        <f t="shared" si="7"/>
        <v>1.1248640000000001</v>
      </c>
      <c r="G110" s="4">
        <f t="shared" si="7"/>
        <v>1.1698585600000002</v>
      </c>
      <c r="H110" s="4">
        <f t="shared" si="7"/>
        <v>1.2166529024000003</v>
      </c>
      <c r="I110" s="4">
        <f t="shared" si="7"/>
        <v>1.2653190184960004</v>
      </c>
      <c r="J110" s="4">
        <f t="shared" si="7"/>
        <v>1.3159317792358405</v>
      </c>
      <c r="K110" s="4">
        <f t="shared" si="7"/>
        <v>1.3685690504052741</v>
      </c>
      <c r="L110" s="4">
        <f t="shared" si="7"/>
        <v>1.4233118124214852</v>
      </c>
    </row>
    <row r="111" spans="1:12">
      <c r="A111" s="2" t="s">
        <v>207</v>
      </c>
      <c r="B111" s="2" t="s">
        <v>208</v>
      </c>
      <c r="C111" s="4">
        <v>1</v>
      </c>
      <c r="D111" s="4">
        <f t="shared" ref="D111:L126" si="8">C111*1.04</f>
        <v>1.04</v>
      </c>
      <c r="E111" s="4">
        <f t="shared" si="8"/>
        <v>1.0816000000000001</v>
      </c>
      <c r="F111" s="4">
        <f t="shared" si="8"/>
        <v>1.1248640000000001</v>
      </c>
      <c r="G111" s="4">
        <f t="shared" si="8"/>
        <v>1.1698585600000002</v>
      </c>
      <c r="H111" s="4">
        <f t="shared" si="8"/>
        <v>1.2166529024000003</v>
      </c>
      <c r="I111" s="4">
        <f t="shared" si="8"/>
        <v>1.2653190184960004</v>
      </c>
      <c r="J111" s="4">
        <f t="shared" si="8"/>
        <v>1.3159317792358405</v>
      </c>
      <c r="K111" s="4">
        <f t="shared" si="8"/>
        <v>1.3685690504052741</v>
      </c>
      <c r="L111" s="4">
        <f t="shared" si="8"/>
        <v>1.4233118124214852</v>
      </c>
    </row>
    <row r="112" spans="1:12">
      <c r="A112" s="2" t="s">
        <v>209</v>
      </c>
      <c r="B112" s="2" t="s">
        <v>210</v>
      </c>
      <c r="C112" s="4">
        <v>1</v>
      </c>
      <c r="D112" s="4">
        <f t="shared" si="8"/>
        <v>1.04</v>
      </c>
      <c r="E112" s="4">
        <f t="shared" si="8"/>
        <v>1.0816000000000001</v>
      </c>
      <c r="F112" s="4">
        <f t="shared" si="8"/>
        <v>1.1248640000000001</v>
      </c>
      <c r="G112" s="4">
        <f t="shared" si="8"/>
        <v>1.1698585600000002</v>
      </c>
      <c r="H112" s="4">
        <f t="shared" si="8"/>
        <v>1.2166529024000003</v>
      </c>
      <c r="I112" s="4">
        <f t="shared" si="8"/>
        <v>1.2653190184960004</v>
      </c>
      <c r="J112" s="4">
        <f t="shared" si="8"/>
        <v>1.3159317792358405</v>
      </c>
      <c r="K112" s="4">
        <f t="shared" si="8"/>
        <v>1.3685690504052741</v>
      </c>
      <c r="L112" s="4">
        <f t="shared" si="8"/>
        <v>1.4233118124214852</v>
      </c>
    </row>
    <row r="113" spans="1:12">
      <c r="A113" s="2" t="s">
        <v>211</v>
      </c>
      <c r="B113" s="2" t="s">
        <v>212</v>
      </c>
      <c r="C113" s="4">
        <v>1</v>
      </c>
      <c r="D113" s="4">
        <f t="shared" si="8"/>
        <v>1.04</v>
      </c>
      <c r="E113" s="4">
        <f t="shared" si="8"/>
        <v>1.0816000000000001</v>
      </c>
      <c r="F113" s="4">
        <f t="shared" si="8"/>
        <v>1.1248640000000001</v>
      </c>
      <c r="G113" s="4">
        <f t="shared" si="8"/>
        <v>1.1698585600000002</v>
      </c>
      <c r="H113" s="4">
        <f t="shared" si="8"/>
        <v>1.2166529024000003</v>
      </c>
      <c r="I113" s="4">
        <f t="shared" si="8"/>
        <v>1.2653190184960004</v>
      </c>
      <c r="J113" s="4">
        <f t="shared" si="8"/>
        <v>1.3159317792358405</v>
      </c>
      <c r="K113" s="4">
        <f t="shared" si="8"/>
        <v>1.3685690504052741</v>
      </c>
      <c r="L113" s="4">
        <f t="shared" si="8"/>
        <v>1.4233118124214852</v>
      </c>
    </row>
    <row r="114" spans="1:12">
      <c r="A114" s="2" t="s">
        <v>213</v>
      </c>
      <c r="B114" s="2" t="s">
        <v>214</v>
      </c>
      <c r="C114" s="4">
        <v>1</v>
      </c>
      <c r="D114" s="4">
        <f t="shared" si="8"/>
        <v>1.04</v>
      </c>
      <c r="E114" s="4">
        <f t="shared" si="8"/>
        <v>1.0816000000000001</v>
      </c>
      <c r="F114" s="4">
        <f t="shared" si="8"/>
        <v>1.1248640000000001</v>
      </c>
      <c r="G114" s="4">
        <f t="shared" si="8"/>
        <v>1.1698585600000002</v>
      </c>
      <c r="H114" s="4">
        <f t="shared" si="8"/>
        <v>1.2166529024000003</v>
      </c>
      <c r="I114" s="4">
        <f t="shared" si="8"/>
        <v>1.2653190184960004</v>
      </c>
      <c r="J114" s="4">
        <f t="shared" si="8"/>
        <v>1.3159317792358405</v>
      </c>
      <c r="K114" s="4">
        <f t="shared" si="8"/>
        <v>1.3685690504052741</v>
      </c>
      <c r="L114" s="4">
        <f t="shared" si="8"/>
        <v>1.4233118124214852</v>
      </c>
    </row>
    <row r="115" spans="1:12">
      <c r="A115" s="2" t="s">
        <v>215</v>
      </c>
      <c r="B115" s="2" t="s">
        <v>216</v>
      </c>
      <c r="C115" s="4">
        <v>1</v>
      </c>
      <c r="D115" s="4">
        <f t="shared" si="8"/>
        <v>1.04</v>
      </c>
      <c r="E115" s="4">
        <f t="shared" si="8"/>
        <v>1.0816000000000001</v>
      </c>
      <c r="F115" s="4">
        <f t="shared" si="8"/>
        <v>1.1248640000000001</v>
      </c>
      <c r="G115" s="4">
        <f t="shared" si="8"/>
        <v>1.1698585600000002</v>
      </c>
      <c r="H115" s="4">
        <f t="shared" si="8"/>
        <v>1.2166529024000003</v>
      </c>
      <c r="I115" s="4">
        <f t="shared" si="8"/>
        <v>1.2653190184960004</v>
      </c>
      <c r="J115" s="4">
        <f t="shared" si="8"/>
        <v>1.3159317792358405</v>
      </c>
      <c r="K115" s="4">
        <f t="shared" si="8"/>
        <v>1.3685690504052741</v>
      </c>
      <c r="L115" s="4">
        <f t="shared" si="8"/>
        <v>1.4233118124214852</v>
      </c>
    </row>
    <row r="116" spans="1:12">
      <c r="A116" s="2" t="s">
        <v>217</v>
      </c>
      <c r="B116" s="2" t="s">
        <v>218</v>
      </c>
      <c r="C116" s="4">
        <v>18</v>
      </c>
      <c r="D116" s="4">
        <f t="shared" si="8"/>
        <v>18.72</v>
      </c>
      <c r="E116" s="4">
        <f t="shared" si="8"/>
        <v>19.468799999999998</v>
      </c>
      <c r="F116" s="4">
        <f t="shared" si="8"/>
        <v>20.247551999999999</v>
      </c>
      <c r="G116" s="4">
        <f t="shared" si="8"/>
        <v>21.057454079999999</v>
      </c>
      <c r="H116" s="4">
        <f t="shared" si="8"/>
        <v>21.899752243200002</v>
      </c>
      <c r="I116" s="4">
        <f t="shared" si="8"/>
        <v>22.775742332928001</v>
      </c>
      <c r="J116" s="4">
        <f t="shared" si="8"/>
        <v>23.686772026245123</v>
      </c>
      <c r="K116" s="4">
        <f t="shared" si="8"/>
        <v>24.634242907294929</v>
      </c>
      <c r="L116" s="4">
        <f t="shared" si="8"/>
        <v>25.619612623586729</v>
      </c>
    </row>
    <row r="117" spans="1:12">
      <c r="A117" s="2" t="s">
        <v>219</v>
      </c>
      <c r="B117" s="2" t="s">
        <v>220</v>
      </c>
      <c r="C117" s="4">
        <v>1</v>
      </c>
      <c r="D117" s="4">
        <f t="shared" si="8"/>
        <v>1.04</v>
      </c>
      <c r="E117" s="4">
        <f t="shared" si="8"/>
        <v>1.0816000000000001</v>
      </c>
      <c r="F117" s="4">
        <f t="shared" si="8"/>
        <v>1.1248640000000001</v>
      </c>
      <c r="G117" s="4">
        <f t="shared" si="8"/>
        <v>1.1698585600000002</v>
      </c>
      <c r="H117" s="4">
        <f t="shared" si="8"/>
        <v>1.2166529024000003</v>
      </c>
      <c r="I117" s="4">
        <f t="shared" si="8"/>
        <v>1.2653190184960004</v>
      </c>
      <c r="J117" s="4">
        <f t="shared" si="8"/>
        <v>1.3159317792358405</v>
      </c>
      <c r="K117" s="4">
        <f t="shared" si="8"/>
        <v>1.3685690504052741</v>
      </c>
      <c r="L117" s="4">
        <f t="shared" si="8"/>
        <v>1.4233118124214852</v>
      </c>
    </row>
    <row r="118" spans="1:12">
      <c r="A118" s="2" t="s">
        <v>221</v>
      </c>
      <c r="B118" s="2" t="s">
        <v>222</v>
      </c>
      <c r="C118" s="4">
        <v>1</v>
      </c>
      <c r="D118" s="4">
        <f t="shared" si="8"/>
        <v>1.04</v>
      </c>
      <c r="E118" s="4">
        <f t="shared" si="8"/>
        <v>1.0816000000000001</v>
      </c>
      <c r="F118" s="4">
        <f t="shared" si="8"/>
        <v>1.1248640000000001</v>
      </c>
      <c r="G118" s="4">
        <f t="shared" si="8"/>
        <v>1.1698585600000002</v>
      </c>
      <c r="H118" s="4">
        <f t="shared" si="8"/>
        <v>1.2166529024000003</v>
      </c>
      <c r="I118" s="4">
        <f t="shared" si="8"/>
        <v>1.2653190184960004</v>
      </c>
      <c r="J118" s="4">
        <f t="shared" si="8"/>
        <v>1.3159317792358405</v>
      </c>
      <c r="K118" s="4">
        <f t="shared" si="8"/>
        <v>1.3685690504052741</v>
      </c>
      <c r="L118" s="4">
        <f t="shared" si="8"/>
        <v>1.4233118124214852</v>
      </c>
    </row>
    <row r="119" spans="1:12">
      <c r="A119" s="2" t="s">
        <v>223</v>
      </c>
      <c r="B119" s="2" t="s">
        <v>224</v>
      </c>
      <c r="C119" s="4">
        <v>8</v>
      </c>
      <c r="D119" s="4">
        <f t="shared" si="8"/>
        <v>8.32</v>
      </c>
      <c r="E119" s="4">
        <f t="shared" si="8"/>
        <v>8.6528000000000009</v>
      </c>
      <c r="F119" s="4">
        <f t="shared" si="8"/>
        <v>8.9989120000000007</v>
      </c>
      <c r="G119" s="4">
        <f t="shared" si="8"/>
        <v>9.3588684800000017</v>
      </c>
      <c r="H119" s="4">
        <f t="shared" si="8"/>
        <v>9.7332232192000028</v>
      </c>
      <c r="I119" s="4">
        <f t="shared" si="8"/>
        <v>10.122552147968003</v>
      </c>
      <c r="J119" s="4">
        <f t="shared" si="8"/>
        <v>10.527454233886724</v>
      </c>
      <c r="K119" s="4">
        <f t="shared" si="8"/>
        <v>10.948552403242193</v>
      </c>
      <c r="L119" s="4">
        <f t="shared" si="8"/>
        <v>11.386494499371882</v>
      </c>
    </row>
    <row r="120" spans="1:12">
      <c r="A120" s="2" t="s">
        <v>225</v>
      </c>
      <c r="B120" s="2" t="s">
        <v>226</v>
      </c>
      <c r="C120" s="4">
        <v>8</v>
      </c>
      <c r="D120" s="4">
        <f t="shared" si="8"/>
        <v>8.32</v>
      </c>
      <c r="E120" s="4">
        <f t="shared" si="8"/>
        <v>8.6528000000000009</v>
      </c>
      <c r="F120" s="4">
        <f t="shared" si="8"/>
        <v>8.9989120000000007</v>
      </c>
      <c r="G120" s="4">
        <f t="shared" si="8"/>
        <v>9.3588684800000017</v>
      </c>
      <c r="H120" s="4">
        <f t="shared" si="8"/>
        <v>9.7332232192000028</v>
      </c>
      <c r="I120" s="4">
        <f t="shared" si="8"/>
        <v>10.122552147968003</v>
      </c>
      <c r="J120" s="4">
        <f t="shared" si="8"/>
        <v>10.527454233886724</v>
      </c>
      <c r="K120" s="4">
        <f t="shared" si="8"/>
        <v>10.948552403242193</v>
      </c>
      <c r="L120" s="4">
        <f t="shared" si="8"/>
        <v>11.386494499371882</v>
      </c>
    </row>
    <row r="121" spans="1:12">
      <c r="A121" s="2" t="s">
        <v>227</v>
      </c>
      <c r="B121" s="2" t="s">
        <v>228</v>
      </c>
      <c r="C121" s="4">
        <v>1</v>
      </c>
      <c r="D121" s="4">
        <f t="shared" si="8"/>
        <v>1.04</v>
      </c>
      <c r="E121" s="4">
        <f t="shared" si="8"/>
        <v>1.0816000000000001</v>
      </c>
      <c r="F121" s="4">
        <f t="shared" si="8"/>
        <v>1.1248640000000001</v>
      </c>
      <c r="G121" s="4">
        <f t="shared" si="8"/>
        <v>1.1698585600000002</v>
      </c>
      <c r="H121" s="4">
        <f t="shared" si="8"/>
        <v>1.2166529024000003</v>
      </c>
      <c r="I121" s="4">
        <f t="shared" si="8"/>
        <v>1.2653190184960004</v>
      </c>
      <c r="J121" s="4">
        <f t="shared" si="8"/>
        <v>1.3159317792358405</v>
      </c>
      <c r="K121" s="4">
        <f t="shared" si="8"/>
        <v>1.3685690504052741</v>
      </c>
      <c r="L121" s="4">
        <f t="shared" si="8"/>
        <v>1.4233118124214852</v>
      </c>
    </row>
    <row r="122" spans="1:12" ht="24">
      <c r="A122" s="2" t="s">
        <v>229</v>
      </c>
      <c r="B122" s="5" t="s">
        <v>230</v>
      </c>
      <c r="C122" s="4">
        <v>7</v>
      </c>
      <c r="D122" s="4">
        <f t="shared" si="8"/>
        <v>7.28</v>
      </c>
      <c r="E122" s="4">
        <f t="shared" si="8"/>
        <v>7.5712000000000002</v>
      </c>
      <c r="F122" s="4">
        <f t="shared" si="8"/>
        <v>7.8740480000000002</v>
      </c>
      <c r="G122" s="4">
        <f t="shared" si="8"/>
        <v>8.1890099200000002</v>
      </c>
      <c r="H122" s="4">
        <f t="shared" si="8"/>
        <v>8.5165703168000011</v>
      </c>
      <c r="I122" s="4">
        <f t="shared" si="8"/>
        <v>8.8572331294720019</v>
      </c>
      <c r="J122" s="4">
        <f t="shared" si="8"/>
        <v>9.2115224546508827</v>
      </c>
      <c r="K122" s="4">
        <f t="shared" si="8"/>
        <v>9.5799833528369192</v>
      </c>
      <c r="L122" s="4">
        <f t="shared" si="8"/>
        <v>9.9631826869503968</v>
      </c>
    </row>
    <row r="123" spans="1:12" ht="24">
      <c r="A123" s="2" t="s">
        <v>231</v>
      </c>
      <c r="B123" s="5" t="s">
        <v>232</v>
      </c>
      <c r="C123" s="4">
        <v>6</v>
      </c>
      <c r="D123" s="4">
        <f t="shared" si="8"/>
        <v>6.24</v>
      </c>
      <c r="E123" s="4">
        <f t="shared" si="8"/>
        <v>6.4896000000000003</v>
      </c>
      <c r="F123" s="4">
        <f t="shared" si="8"/>
        <v>6.7491840000000005</v>
      </c>
      <c r="G123" s="4">
        <f t="shared" si="8"/>
        <v>7.0191513600000004</v>
      </c>
      <c r="H123" s="4">
        <f t="shared" si="8"/>
        <v>7.2999174144000003</v>
      </c>
      <c r="I123" s="4">
        <f t="shared" si="8"/>
        <v>7.5919141109760009</v>
      </c>
      <c r="J123" s="4">
        <f t="shared" si="8"/>
        <v>7.8955906754150416</v>
      </c>
      <c r="K123" s="4">
        <f t="shared" si="8"/>
        <v>8.2114143024316437</v>
      </c>
      <c r="L123" s="4">
        <f t="shared" si="8"/>
        <v>8.5398708745289102</v>
      </c>
    </row>
    <row r="124" spans="1:12">
      <c r="A124" s="2" t="s">
        <v>233</v>
      </c>
      <c r="B124" s="2" t="s">
        <v>234</v>
      </c>
      <c r="C124" s="4">
        <v>1</v>
      </c>
      <c r="D124" s="4">
        <f t="shared" si="8"/>
        <v>1.04</v>
      </c>
      <c r="E124" s="4">
        <f t="shared" si="8"/>
        <v>1.0816000000000001</v>
      </c>
      <c r="F124" s="4">
        <f t="shared" si="8"/>
        <v>1.1248640000000001</v>
      </c>
      <c r="G124" s="4">
        <f t="shared" si="8"/>
        <v>1.1698585600000002</v>
      </c>
      <c r="H124" s="4">
        <f t="shared" si="8"/>
        <v>1.2166529024000003</v>
      </c>
      <c r="I124" s="4">
        <f t="shared" si="8"/>
        <v>1.2653190184960004</v>
      </c>
      <c r="J124" s="4">
        <f t="shared" si="8"/>
        <v>1.3159317792358405</v>
      </c>
      <c r="K124" s="4">
        <f t="shared" si="8"/>
        <v>1.3685690504052741</v>
      </c>
      <c r="L124" s="4">
        <f t="shared" si="8"/>
        <v>1.4233118124214852</v>
      </c>
    </row>
    <row r="125" spans="1:12" ht="24">
      <c r="A125" s="2" t="s">
        <v>235</v>
      </c>
      <c r="B125" s="5" t="s">
        <v>236</v>
      </c>
      <c r="C125" s="4">
        <v>1</v>
      </c>
      <c r="D125" s="4">
        <f t="shared" si="8"/>
        <v>1.04</v>
      </c>
      <c r="E125" s="4">
        <f t="shared" si="8"/>
        <v>1.0816000000000001</v>
      </c>
      <c r="F125" s="4">
        <f t="shared" si="8"/>
        <v>1.1248640000000001</v>
      </c>
      <c r="G125" s="4">
        <f t="shared" si="8"/>
        <v>1.1698585600000002</v>
      </c>
      <c r="H125" s="4">
        <f t="shared" si="8"/>
        <v>1.2166529024000003</v>
      </c>
      <c r="I125" s="4">
        <f t="shared" si="8"/>
        <v>1.2653190184960004</v>
      </c>
      <c r="J125" s="4">
        <f t="shared" si="8"/>
        <v>1.3159317792358405</v>
      </c>
      <c r="K125" s="4">
        <f t="shared" si="8"/>
        <v>1.3685690504052741</v>
      </c>
      <c r="L125" s="4">
        <f t="shared" si="8"/>
        <v>1.4233118124214852</v>
      </c>
    </row>
    <row r="126" spans="1:12" ht="24">
      <c r="A126" s="2" t="s">
        <v>237</v>
      </c>
      <c r="B126" s="5" t="s">
        <v>238</v>
      </c>
      <c r="C126" s="4">
        <v>1</v>
      </c>
      <c r="D126" s="4">
        <f t="shared" si="8"/>
        <v>1.04</v>
      </c>
      <c r="E126" s="4">
        <f t="shared" si="8"/>
        <v>1.0816000000000001</v>
      </c>
      <c r="F126" s="4">
        <f t="shared" si="8"/>
        <v>1.1248640000000001</v>
      </c>
      <c r="G126" s="4">
        <f t="shared" si="8"/>
        <v>1.1698585600000002</v>
      </c>
      <c r="H126" s="4">
        <f t="shared" si="8"/>
        <v>1.2166529024000003</v>
      </c>
      <c r="I126" s="4">
        <f t="shared" si="8"/>
        <v>1.2653190184960004</v>
      </c>
      <c r="J126" s="4">
        <f t="shared" si="8"/>
        <v>1.3159317792358405</v>
      </c>
      <c r="K126" s="4">
        <f t="shared" si="8"/>
        <v>1.3685690504052741</v>
      </c>
      <c r="L126" s="4">
        <f t="shared" si="8"/>
        <v>1.4233118124214852</v>
      </c>
    </row>
    <row r="127" spans="1:12">
      <c r="A127" s="2" t="s">
        <v>239</v>
      </c>
      <c r="B127" s="2" t="s">
        <v>240</v>
      </c>
      <c r="C127" s="4">
        <v>1</v>
      </c>
      <c r="D127" s="4">
        <f t="shared" ref="D127:L142" si="9">C127*1.04</f>
        <v>1.04</v>
      </c>
      <c r="E127" s="4">
        <f t="shared" si="9"/>
        <v>1.0816000000000001</v>
      </c>
      <c r="F127" s="4">
        <f t="shared" si="9"/>
        <v>1.1248640000000001</v>
      </c>
      <c r="G127" s="4">
        <f t="shared" si="9"/>
        <v>1.1698585600000002</v>
      </c>
      <c r="H127" s="4">
        <f t="shared" si="9"/>
        <v>1.2166529024000003</v>
      </c>
      <c r="I127" s="4">
        <f t="shared" si="9"/>
        <v>1.2653190184960004</v>
      </c>
      <c r="J127" s="4">
        <f t="shared" si="9"/>
        <v>1.3159317792358405</v>
      </c>
      <c r="K127" s="4">
        <f t="shared" si="9"/>
        <v>1.3685690504052741</v>
      </c>
      <c r="L127" s="4">
        <f t="shared" si="9"/>
        <v>1.4233118124214852</v>
      </c>
    </row>
    <row r="128" spans="1:12">
      <c r="A128" s="2" t="s">
        <v>241</v>
      </c>
      <c r="B128" s="2" t="s">
        <v>242</v>
      </c>
      <c r="C128" s="4">
        <v>1</v>
      </c>
      <c r="D128" s="4">
        <f t="shared" si="9"/>
        <v>1.04</v>
      </c>
      <c r="E128" s="4">
        <f t="shared" si="9"/>
        <v>1.0816000000000001</v>
      </c>
      <c r="F128" s="4">
        <f t="shared" si="9"/>
        <v>1.1248640000000001</v>
      </c>
      <c r="G128" s="4">
        <f t="shared" si="9"/>
        <v>1.1698585600000002</v>
      </c>
      <c r="H128" s="4">
        <f t="shared" si="9"/>
        <v>1.2166529024000003</v>
      </c>
      <c r="I128" s="4">
        <f t="shared" si="9"/>
        <v>1.2653190184960004</v>
      </c>
      <c r="J128" s="4">
        <f t="shared" si="9"/>
        <v>1.3159317792358405</v>
      </c>
      <c r="K128" s="4">
        <f t="shared" si="9"/>
        <v>1.3685690504052741</v>
      </c>
      <c r="L128" s="4">
        <f t="shared" si="9"/>
        <v>1.4233118124214852</v>
      </c>
    </row>
    <row r="129" spans="1:12" ht="24">
      <c r="A129" s="2" t="s">
        <v>243</v>
      </c>
      <c r="B129" s="5" t="s">
        <v>244</v>
      </c>
      <c r="C129" s="4">
        <v>1</v>
      </c>
      <c r="D129" s="4">
        <f t="shared" si="9"/>
        <v>1.04</v>
      </c>
      <c r="E129" s="4">
        <f t="shared" si="9"/>
        <v>1.0816000000000001</v>
      </c>
      <c r="F129" s="4">
        <f t="shared" si="9"/>
        <v>1.1248640000000001</v>
      </c>
      <c r="G129" s="4">
        <f t="shared" si="9"/>
        <v>1.1698585600000002</v>
      </c>
      <c r="H129" s="4">
        <f t="shared" si="9"/>
        <v>1.2166529024000003</v>
      </c>
      <c r="I129" s="4">
        <f t="shared" si="9"/>
        <v>1.2653190184960004</v>
      </c>
      <c r="J129" s="4">
        <f t="shared" si="9"/>
        <v>1.3159317792358405</v>
      </c>
      <c r="K129" s="4">
        <f t="shared" si="9"/>
        <v>1.3685690504052741</v>
      </c>
      <c r="L129" s="4">
        <f t="shared" si="9"/>
        <v>1.4233118124214852</v>
      </c>
    </row>
    <row r="130" spans="1:12" ht="36">
      <c r="A130" s="2" t="s">
        <v>245</v>
      </c>
      <c r="B130" s="5" t="s">
        <v>246</v>
      </c>
      <c r="C130" s="4">
        <v>1</v>
      </c>
      <c r="D130" s="4">
        <f t="shared" si="9"/>
        <v>1.04</v>
      </c>
      <c r="E130" s="4">
        <f t="shared" si="9"/>
        <v>1.0816000000000001</v>
      </c>
      <c r="F130" s="4">
        <f t="shared" si="9"/>
        <v>1.1248640000000001</v>
      </c>
      <c r="G130" s="4">
        <f t="shared" si="9"/>
        <v>1.1698585600000002</v>
      </c>
      <c r="H130" s="4">
        <f t="shared" si="9"/>
        <v>1.2166529024000003</v>
      </c>
      <c r="I130" s="4">
        <f t="shared" si="9"/>
        <v>1.2653190184960004</v>
      </c>
      <c r="J130" s="4">
        <f t="shared" si="9"/>
        <v>1.3159317792358405</v>
      </c>
      <c r="K130" s="4">
        <f t="shared" si="9"/>
        <v>1.3685690504052741</v>
      </c>
      <c r="L130" s="4">
        <f t="shared" si="9"/>
        <v>1.4233118124214852</v>
      </c>
    </row>
    <row r="131" spans="1:12" ht="36">
      <c r="A131" s="2" t="s">
        <v>247</v>
      </c>
      <c r="B131" s="5" t="s">
        <v>248</v>
      </c>
      <c r="C131" s="4">
        <v>9</v>
      </c>
      <c r="D131" s="4">
        <f t="shared" si="9"/>
        <v>9.36</v>
      </c>
      <c r="E131" s="4">
        <f t="shared" si="9"/>
        <v>9.7343999999999991</v>
      </c>
      <c r="F131" s="4">
        <f t="shared" si="9"/>
        <v>10.123775999999999</v>
      </c>
      <c r="G131" s="4">
        <f t="shared" si="9"/>
        <v>10.52872704</v>
      </c>
      <c r="H131" s="4">
        <f t="shared" si="9"/>
        <v>10.949876121600001</v>
      </c>
      <c r="I131" s="4">
        <f t="shared" si="9"/>
        <v>11.387871166464</v>
      </c>
      <c r="J131" s="4">
        <f t="shared" si="9"/>
        <v>11.843386013122561</v>
      </c>
      <c r="K131" s="4">
        <f t="shared" si="9"/>
        <v>12.317121453647465</v>
      </c>
      <c r="L131" s="4">
        <f t="shared" si="9"/>
        <v>12.809806311793364</v>
      </c>
    </row>
    <row r="132" spans="1:12">
      <c r="A132" s="2" t="s">
        <v>249</v>
      </c>
      <c r="B132" s="2" t="s">
        <v>228</v>
      </c>
      <c r="C132" s="4">
        <v>1</v>
      </c>
      <c r="D132" s="4">
        <f t="shared" si="9"/>
        <v>1.04</v>
      </c>
      <c r="E132" s="4">
        <f t="shared" si="9"/>
        <v>1.0816000000000001</v>
      </c>
      <c r="F132" s="4">
        <f t="shared" si="9"/>
        <v>1.1248640000000001</v>
      </c>
      <c r="G132" s="4">
        <f t="shared" si="9"/>
        <v>1.1698585600000002</v>
      </c>
      <c r="H132" s="4">
        <f t="shared" si="9"/>
        <v>1.2166529024000003</v>
      </c>
      <c r="I132" s="4">
        <f t="shared" si="9"/>
        <v>1.2653190184960004</v>
      </c>
      <c r="J132" s="4">
        <f t="shared" si="9"/>
        <v>1.3159317792358405</v>
      </c>
      <c r="K132" s="4">
        <f t="shared" si="9"/>
        <v>1.3685690504052741</v>
      </c>
      <c r="L132" s="4">
        <f t="shared" si="9"/>
        <v>1.4233118124214852</v>
      </c>
    </row>
    <row r="133" spans="1:12" ht="24">
      <c r="A133" s="2" t="s">
        <v>250</v>
      </c>
      <c r="B133" s="5" t="s">
        <v>230</v>
      </c>
      <c r="C133" s="4">
        <v>8</v>
      </c>
      <c r="D133" s="4">
        <f t="shared" si="9"/>
        <v>8.32</v>
      </c>
      <c r="E133" s="4">
        <f t="shared" si="9"/>
        <v>8.6528000000000009</v>
      </c>
      <c r="F133" s="4">
        <f t="shared" si="9"/>
        <v>8.9989120000000007</v>
      </c>
      <c r="G133" s="4">
        <f t="shared" si="9"/>
        <v>9.3588684800000017</v>
      </c>
      <c r="H133" s="4">
        <f t="shared" si="9"/>
        <v>9.7332232192000028</v>
      </c>
      <c r="I133" s="4">
        <f t="shared" si="9"/>
        <v>10.122552147968003</v>
      </c>
      <c r="J133" s="4">
        <f t="shared" si="9"/>
        <v>10.527454233886724</v>
      </c>
      <c r="K133" s="4">
        <f t="shared" si="9"/>
        <v>10.948552403242193</v>
      </c>
      <c r="L133" s="4">
        <f t="shared" si="9"/>
        <v>11.386494499371882</v>
      </c>
    </row>
    <row r="134" spans="1:12" ht="24">
      <c r="A134" s="2" t="s">
        <v>251</v>
      </c>
      <c r="B134" s="5" t="s">
        <v>232</v>
      </c>
      <c r="C134" s="4">
        <v>7</v>
      </c>
      <c r="D134" s="4">
        <f t="shared" si="9"/>
        <v>7.28</v>
      </c>
      <c r="E134" s="4">
        <f t="shared" si="9"/>
        <v>7.5712000000000002</v>
      </c>
      <c r="F134" s="4">
        <f t="shared" si="9"/>
        <v>7.8740480000000002</v>
      </c>
      <c r="G134" s="4">
        <f t="shared" si="9"/>
        <v>8.1890099200000002</v>
      </c>
      <c r="H134" s="4">
        <f t="shared" si="9"/>
        <v>8.5165703168000011</v>
      </c>
      <c r="I134" s="4">
        <f t="shared" si="9"/>
        <v>8.8572331294720019</v>
      </c>
      <c r="J134" s="4">
        <f t="shared" si="9"/>
        <v>9.2115224546508827</v>
      </c>
      <c r="K134" s="4">
        <f t="shared" si="9"/>
        <v>9.5799833528369192</v>
      </c>
      <c r="L134" s="4">
        <f t="shared" si="9"/>
        <v>9.9631826869503968</v>
      </c>
    </row>
    <row r="135" spans="1:12">
      <c r="A135" s="2" t="s">
        <v>252</v>
      </c>
      <c r="B135" s="2" t="s">
        <v>234</v>
      </c>
      <c r="C135" s="4">
        <v>1</v>
      </c>
      <c r="D135" s="4">
        <f t="shared" si="9"/>
        <v>1.04</v>
      </c>
      <c r="E135" s="4">
        <f t="shared" si="9"/>
        <v>1.0816000000000001</v>
      </c>
      <c r="F135" s="4">
        <f t="shared" si="9"/>
        <v>1.1248640000000001</v>
      </c>
      <c r="G135" s="4">
        <f t="shared" si="9"/>
        <v>1.1698585600000002</v>
      </c>
      <c r="H135" s="4">
        <f t="shared" si="9"/>
        <v>1.2166529024000003</v>
      </c>
      <c r="I135" s="4">
        <f t="shared" si="9"/>
        <v>1.2653190184960004</v>
      </c>
      <c r="J135" s="4">
        <f t="shared" si="9"/>
        <v>1.3159317792358405</v>
      </c>
      <c r="K135" s="4">
        <f t="shared" si="9"/>
        <v>1.3685690504052741</v>
      </c>
      <c r="L135" s="4">
        <f t="shared" si="9"/>
        <v>1.4233118124214852</v>
      </c>
    </row>
    <row r="136" spans="1:12" ht="24">
      <c r="A136" s="2" t="s">
        <v>253</v>
      </c>
      <c r="B136" s="5" t="s">
        <v>236</v>
      </c>
      <c r="C136" s="4">
        <v>1</v>
      </c>
      <c r="D136" s="4">
        <f t="shared" si="9"/>
        <v>1.04</v>
      </c>
      <c r="E136" s="4">
        <f t="shared" si="9"/>
        <v>1.0816000000000001</v>
      </c>
      <c r="F136" s="4">
        <f t="shared" si="9"/>
        <v>1.1248640000000001</v>
      </c>
      <c r="G136" s="4">
        <f t="shared" si="9"/>
        <v>1.1698585600000002</v>
      </c>
      <c r="H136" s="4">
        <f t="shared" si="9"/>
        <v>1.2166529024000003</v>
      </c>
      <c r="I136" s="4">
        <f t="shared" si="9"/>
        <v>1.2653190184960004</v>
      </c>
      <c r="J136" s="4">
        <f t="shared" si="9"/>
        <v>1.3159317792358405</v>
      </c>
      <c r="K136" s="4">
        <f t="shared" si="9"/>
        <v>1.3685690504052741</v>
      </c>
      <c r="L136" s="4">
        <f t="shared" si="9"/>
        <v>1.4233118124214852</v>
      </c>
    </row>
    <row r="137" spans="1:12" ht="24">
      <c r="A137" s="2" t="s">
        <v>254</v>
      </c>
      <c r="B137" s="5" t="s">
        <v>238</v>
      </c>
      <c r="C137" s="4">
        <v>1</v>
      </c>
      <c r="D137" s="4">
        <f t="shared" si="9"/>
        <v>1.04</v>
      </c>
      <c r="E137" s="4">
        <f t="shared" si="9"/>
        <v>1.0816000000000001</v>
      </c>
      <c r="F137" s="4">
        <f t="shared" si="9"/>
        <v>1.1248640000000001</v>
      </c>
      <c r="G137" s="4">
        <f t="shared" si="9"/>
        <v>1.1698585600000002</v>
      </c>
      <c r="H137" s="4">
        <f t="shared" si="9"/>
        <v>1.2166529024000003</v>
      </c>
      <c r="I137" s="4">
        <f t="shared" si="9"/>
        <v>1.2653190184960004</v>
      </c>
      <c r="J137" s="4">
        <f t="shared" si="9"/>
        <v>1.3159317792358405</v>
      </c>
      <c r="K137" s="4">
        <f t="shared" si="9"/>
        <v>1.3685690504052741</v>
      </c>
      <c r="L137" s="4">
        <f t="shared" si="9"/>
        <v>1.4233118124214852</v>
      </c>
    </row>
    <row r="138" spans="1:12">
      <c r="A138" s="2" t="s">
        <v>255</v>
      </c>
      <c r="B138" s="2" t="s">
        <v>240</v>
      </c>
      <c r="C138" s="4">
        <v>1</v>
      </c>
      <c r="D138" s="4">
        <f t="shared" si="9"/>
        <v>1.04</v>
      </c>
      <c r="E138" s="4">
        <f t="shared" si="9"/>
        <v>1.0816000000000001</v>
      </c>
      <c r="F138" s="4">
        <f t="shared" si="9"/>
        <v>1.1248640000000001</v>
      </c>
      <c r="G138" s="4">
        <f t="shared" si="9"/>
        <v>1.1698585600000002</v>
      </c>
      <c r="H138" s="4">
        <f t="shared" si="9"/>
        <v>1.2166529024000003</v>
      </c>
      <c r="I138" s="4">
        <f t="shared" si="9"/>
        <v>1.2653190184960004</v>
      </c>
      <c r="J138" s="4">
        <f t="shared" si="9"/>
        <v>1.3159317792358405</v>
      </c>
      <c r="K138" s="4">
        <f t="shared" si="9"/>
        <v>1.3685690504052741</v>
      </c>
      <c r="L138" s="4">
        <f t="shared" si="9"/>
        <v>1.4233118124214852</v>
      </c>
    </row>
    <row r="139" spans="1:12">
      <c r="A139" s="2" t="s">
        <v>256</v>
      </c>
      <c r="B139" s="2" t="s">
        <v>242</v>
      </c>
      <c r="C139" s="4">
        <v>1</v>
      </c>
      <c r="D139" s="4">
        <f t="shared" si="9"/>
        <v>1.04</v>
      </c>
      <c r="E139" s="4">
        <f t="shared" si="9"/>
        <v>1.0816000000000001</v>
      </c>
      <c r="F139" s="4">
        <f t="shared" si="9"/>
        <v>1.1248640000000001</v>
      </c>
      <c r="G139" s="4">
        <f t="shared" si="9"/>
        <v>1.1698585600000002</v>
      </c>
      <c r="H139" s="4">
        <f t="shared" si="9"/>
        <v>1.2166529024000003</v>
      </c>
      <c r="I139" s="4">
        <f t="shared" si="9"/>
        <v>1.2653190184960004</v>
      </c>
      <c r="J139" s="4">
        <f t="shared" si="9"/>
        <v>1.3159317792358405</v>
      </c>
      <c r="K139" s="4">
        <f t="shared" si="9"/>
        <v>1.3685690504052741</v>
      </c>
      <c r="L139" s="4">
        <f t="shared" si="9"/>
        <v>1.4233118124214852</v>
      </c>
    </row>
    <row r="140" spans="1:12" ht="24">
      <c r="A140" s="2" t="s">
        <v>257</v>
      </c>
      <c r="B140" s="5" t="s">
        <v>244</v>
      </c>
      <c r="C140" s="4">
        <v>1</v>
      </c>
      <c r="D140" s="4">
        <f t="shared" si="9"/>
        <v>1.04</v>
      </c>
      <c r="E140" s="4">
        <f t="shared" si="9"/>
        <v>1.0816000000000001</v>
      </c>
      <c r="F140" s="4">
        <f t="shared" si="9"/>
        <v>1.1248640000000001</v>
      </c>
      <c r="G140" s="4">
        <f t="shared" si="9"/>
        <v>1.1698585600000002</v>
      </c>
      <c r="H140" s="4">
        <f t="shared" si="9"/>
        <v>1.2166529024000003</v>
      </c>
      <c r="I140" s="4">
        <f t="shared" si="9"/>
        <v>1.2653190184960004</v>
      </c>
      <c r="J140" s="4">
        <f t="shared" si="9"/>
        <v>1.3159317792358405</v>
      </c>
      <c r="K140" s="4">
        <f t="shared" si="9"/>
        <v>1.3685690504052741</v>
      </c>
      <c r="L140" s="4">
        <f t="shared" si="9"/>
        <v>1.4233118124214852</v>
      </c>
    </row>
    <row r="141" spans="1:12" ht="36">
      <c r="A141" s="2" t="s">
        <v>258</v>
      </c>
      <c r="B141" s="5" t="s">
        <v>246</v>
      </c>
      <c r="C141" s="4">
        <v>1</v>
      </c>
      <c r="D141" s="4">
        <f t="shared" si="9"/>
        <v>1.04</v>
      </c>
      <c r="E141" s="4">
        <f t="shared" si="9"/>
        <v>1.0816000000000001</v>
      </c>
      <c r="F141" s="4">
        <f t="shared" si="9"/>
        <v>1.1248640000000001</v>
      </c>
      <c r="G141" s="4">
        <f t="shared" si="9"/>
        <v>1.1698585600000002</v>
      </c>
      <c r="H141" s="4">
        <f t="shared" si="9"/>
        <v>1.2166529024000003</v>
      </c>
      <c r="I141" s="4">
        <f t="shared" si="9"/>
        <v>1.2653190184960004</v>
      </c>
      <c r="J141" s="4">
        <f t="shared" si="9"/>
        <v>1.3159317792358405</v>
      </c>
      <c r="K141" s="4">
        <f t="shared" si="9"/>
        <v>1.3685690504052741</v>
      </c>
      <c r="L141" s="4">
        <f t="shared" si="9"/>
        <v>1.4233118124214852</v>
      </c>
    </row>
    <row r="142" spans="1:12">
      <c r="A142" s="2" t="s">
        <v>259</v>
      </c>
      <c r="B142" s="2" t="s">
        <v>260</v>
      </c>
      <c r="C142" s="4">
        <v>8</v>
      </c>
      <c r="D142" s="4">
        <f t="shared" si="9"/>
        <v>8.32</v>
      </c>
      <c r="E142" s="4">
        <f t="shared" si="9"/>
        <v>8.6528000000000009</v>
      </c>
      <c r="F142" s="4">
        <f t="shared" si="9"/>
        <v>8.9989120000000007</v>
      </c>
      <c r="G142" s="4">
        <f t="shared" si="9"/>
        <v>9.3588684800000017</v>
      </c>
      <c r="H142" s="4">
        <f t="shared" si="9"/>
        <v>9.7332232192000028</v>
      </c>
      <c r="I142" s="4">
        <f t="shared" si="9"/>
        <v>10.122552147968003</v>
      </c>
      <c r="J142" s="4">
        <f t="shared" si="9"/>
        <v>10.527454233886724</v>
      </c>
      <c r="K142" s="4">
        <f t="shared" si="9"/>
        <v>10.948552403242193</v>
      </c>
      <c r="L142" s="4">
        <f t="shared" si="9"/>
        <v>11.386494499371882</v>
      </c>
    </row>
    <row r="143" spans="1:12">
      <c r="A143" s="2" t="s">
        <v>261</v>
      </c>
      <c r="B143" s="2" t="s">
        <v>262</v>
      </c>
      <c r="C143" s="4">
        <v>1</v>
      </c>
      <c r="D143" s="4">
        <f t="shared" ref="D143:L153" si="10">C143*1.04</f>
        <v>1.04</v>
      </c>
      <c r="E143" s="4">
        <f t="shared" si="10"/>
        <v>1.0816000000000001</v>
      </c>
      <c r="F143" s="4">
        <f t="shared" si="10"/>
        <v>1.1248640000000001</v>
      </c>
      <c r="G143" s="4">
        <f t="shared" si="10"/>
        <v>1.1698585600000002</v>
      </c>
      <c r="H143" s="4">
        <f t="shared" si="10"/>
        <v>1.2166529024000003</v>
      </c>
      <c r="I143" s="4">
        <f t="shared" si="10"/>
        <v>1.2653190184960004</v>
      </c>
      <c r="J143" s="4">
        <f t="shared" si="10"/>
        <v>1.3159317792358405</v>
      </c>
      <c r="K143" s="4">
        <f t="shared" si="10"/>
        <v>1.3685690504052741</v>
      </c>
      <c r="L143" s="4">
        <f t="shared" si="10"/>
        <v>1.4233118124214852</v>
      </c>
    </row>
    <row r="144" spans="1:12" ht="24">
      <c r="A144" s="2" t="s">
        <v>263</v>
      </c>
      <c r="B144" s="5" t="s">
        <v>264</v>
      </c>
      <c r="C144" s="4">
        <v>7</v>
      </c>
      <c r="D144" s="4">
        <f t="shared" si="10"/>
        <v>7.28</v>
      </c>
      <c r="E144" s="4">
        <f t="shared" si="10"/>
        <v>7.5712000000000002</v>
      </c>
      <c r="F144" s="4">
        <f t="shared" si="10"/>
        <v>7.8740480000000002</v>
      </c>
      <c r="G144" s="4">
        <f t="shared" si="10"/>
        <v>8.1890099200000002</v>
      </c>
      <c r="H144" s="4">
        <f t="shared" si="10"/>
        <v>8.5165703168000011</v>
      </c>
      <c r="I144" s="4">
        <f t="shared" si="10"/>
        <v>8.8572331294720019</v>
      </c>
      <c r="J144" s="4">
        <f t="shared" si="10"/>
        <v>9.2115224546508827</v>
      </c>
      <c r="K144" s="4">
        <f t="shared" si="10"/>
        <v>9.5799833528369192</v>
      </c>
      <c r="L144" s="4">
        <f t="shared" si="10"/>
        <v>9.9631826869503968</v>
      </c>
    </row>
    <row r="145" spans="1:12" ht="24">
      <c r="A145" s="2" t="s">
        <v>265</v>
      </c>
      <c r="B145" s="5" t="s">
        <v>266</v>
      </c>
      <c r="C145" s="4">
        <v>6</v>
      </c>
      <c r="D145" s="4">
        <f t="shared" si="10"/>
        <v>6.24</v>
      </c>
      <c r="E145" s="4">
        <f t="shared" si="10"/>
        <v>6.4896000000000003</v>
      </c>
      <c r="F145" s="4">
        <f t="shared" si="10"/>
        <v>6.7491840000000005</v>
      </c>
      <c r="G145" s="4">
        <f t="shared" si="10"/>
        <v>7.0191513600000004</v>
      </c>
      <c r="H145" s="4">
        <f t="shared" si="10"/>
        <v>7.2999174144000003</v>
      </c>
      <c r="I145" s="4">
        <f t="shared" si="10"/>
        <v>7.5919141109760009</v>
      </c>
      <c r="J145" s="4">
        <f t="shared" si="10"/>
        <v>7.8955906754150416</v>
      </c>
      <c r="K145" s="4">
        <f t="shared" si="10"/>
        <v>8.2114143024316437</v>
      </c>
      <c r="L145" s="4">
        <f t="shared" si="10"/>
        <v>8.5398708745289102</v>
      </c>
    </row>
    <row r="146" spans="1:12" ht="24">
      <c r="A146" s="2" t="s">
        <v>267</v>
      </c>
      <c r="B146" s="5" t="s">
        <v>268</v>
      </c>
      <c r="C146" s="4">
        <v>1</v>
      </c>
      <c r="D146" s="4">
        <f t="shared" si="10"/>
        <v>1.04</v>
      </c>
      <c r="E146" s="4">
        <f t="shared" si="10"/>
        <v>1.0816000000000001</v>
      </c>
      <c r="F146" s="4">
        <f t="shared" si="10"/>
        <v>1.1248640000000001</v>
      </c>
      <c r="G146" s="4">
        <f t="shared" si="10"/>
        <v>1.1698585600000002</v>
      </c>
      <c r="H146" s="4">
        <f t="shared" si="10"/>
        <v>1.2166529024000003</v>
      </c>
      <c r="I146" s="4">
        <f t="shared" si="10"/>
        <v>1.2653190184960004</v>
      </c>
      <c r="J146" s="4">
        <f t="shared" si="10"/>
        <v>1.3159317792358405</v>
      </c>
      <c r="K146" s="4">
        <f t="shared" si="10"/>
        <v>1.3685690504052741</v>
      </c>
      <c r="L146" s="4">
        <f t="shared" si="10"/>
        <v>1.4233118124214852</v>
      </c>
    </row>
    <row r="147" spans="1:12" ht="36">
      <c r="A147" s="2" t="s">
        <v>269</v>
      </c>
      <c r="B147" s="5" t="s">
        <v>270</v>
      </c>
      <c r="C147" s="4">
        <v>1</v>
      </c>
      <c r="D147" s="4">
        <f t="shared" si="10"/>
        <v>1.04</v>
      </c>
      <c r="E147" s="4">
        <f t="shared" si="10"/>
        <v>1.0816000000000001</v>
      </c>
      <c r="F147" s="4">
        <f t="shared" si="10"/>
        <v>1.1248640000000001</v>
      </c>
      <c r="G147" s="4">
        <f t="shared" si="10"/>
        <v>1.1698585600000002</v>
      </c>
      <c r="H147" s="4">
        <f t="shared" si="10"/>
        <v>1.2166529024000003</v>
      </c>
      <c r="I147" s="4">
        <f t="shared" si="10"/>
        <v>1.2653190184960004</v>
      </c>
      <c r="J147" s="4">
        <f t="shared" si="10"/>
        <v>1.3159317792358405</v>
      </c>
      <c r="K147" s="4">
        <f t="shared" si="10"/>
        <v>1.3685690504052741</v>
      </c>
      <c r="L147" s="4">
        <f t="shared" si="10"/>
        <v>1.4233118124214852</v>
      </c>
    </row>
    <row r="148" spans="1:12" ht="36">
      <c r="A148" s="2" t="s">
        <v>271</v>
      </c>
      <c r="B148" s="5" t="s">
        <v>272</v>
      </c>
      <c r="C148" s="4">
        <v>1</v>
      </c>
      <c r="D148" s="4">
        <f t="shared" si="10"/>
        <v>1.04</v>
      </c>
      <c r="E148" s="4">
        <f t="shared" si="10"/>
        <v>1.0816000000000001</v>
      </c>
      <c r="F148" s="4">
        <f t="shared" si="10"/>
        <v>1.1248640000000001</v>
      </c>
      <c r="G148" s="4">
        <f t="shared" si="10"/>
        <v>1.1698585600000002</v>
      </c>
      <c r="H148" s="4">
        <f t="shared" si="10"/>
        <v>1.2166529024000003</v>
      </c>
      <c r="I148" s="4">
        <f t="shared" si="10"/>
        <v>1.2653190184960004</v>
      </c>
      <c r="J148" s="4">
        <f t="shared" si="10"/>
        <v>1.3159317792358405</v>
      </c>
      <c r="K148" s="4">
        <f t="shared" si="10"/>
        <v>1.3685690504052741</v>
      </c>
      <c r="L148" s="4">
        <f t="shared" si="10"/>
        <v>1.4233118124214852</v>
      </c>
    </row>
    <row r="149" spans="1:12" ht="24">
      <c r="A149" s="2" t="s">
        <v>273</v>
      </c>
      <c r="B149" s="5" t="s">
        <v>274</v>
      </c>
      <c r="C149" s="4">
        <v>1</v>
      </c>
      <c r="D149" s="4">
        <f t="shared" si="10"/>
        <v>1.04</v>
      </c>
      <c r="E149" s="4">
        <f t="shared" si="10"/>
        <v>1.0816000000000001</v>
      </c>
      <c r="F149" s="4">
        <f t="shared" si="10"/>
        <v>1.1248640000000001</v>
      </c>
      <c r="G149" s="4">
        <f t="shared" si="10"/>
        <v>1.1698585600000002</v>
      </c>
      <c r="H149" s="4">
        <f t="shared" si="10"/>
        <v>1.2166529024000003</v>
      </c>
      <c r="I149" s="4">
        <f t="shared" si="10"/>
        <v>1.2653190184960004</v>
      </c>
      <c r="J149" s="4">
        <f t="shared" si="10"/>
        <v>1.3159317792358405</v>
      </c>
      <c r="K149" s="4">
        <f t="shared" si="10"/>
        <v>1.3685690504052741</v>
      </c>
      <c r="L149" s="4">
        <f t="shared" si="10"/>
        <v>1.4233118124214852</v>
      </c>
    </row>
    <row r="150" spans="1:12" ht="24">
      <c r="A150" s="2" t="s">
        <v>275</v>
      </c>
      <c r="B150" s="5" t="s">
        <v>276</v>
      </c>
      <c r="C150" s="4">
        <v>1</v>
      </c>
      <c r="D150" s="4">
        <f t="shared" si="10"/>
        <v>1.04</v>
      </c>
      <c r="E150" s="4">
        <f t="shared" si="10"/>
        <v>1.0816000000000001</v>
      </c>
      <c r="F150" s="4">
        <f t="shared" si="10"/>
        <v>1.1248640000000001</v>
      </c>
      <c r="G150" s="4">
        <f t="shared" si="10"/>
        <v>1.1698585600000002</v>
      </c>
      <c r="H150" s="4">
        <f t="shared" si="10"/>
        <v>1.2166529024000003</v>
      </c>
      <c r="I150" s="4">
        <f t="shared" si="10"/>
        <v>1.2653190184960004</v>
      </c>
      <c r="J150" s="4">
        <f t="shared" si="10"/>
        <v>1.3159317792358405</v>
      </c>
      <c r="K150" s="4">
        <f t="shared" si="10"/>
        <v>1.3685690504052741</v>
      </c>
      <c r="L150" s="4">
        <f t="shared" si="10"/>
        <v>1.4233118124214852</v>
      </c>
    </row>
    <row r="151" spans="1:12" ht="24">
      <c r="A151" s="2" t="s">
        <v>277</v>
      </c>
      <c r="B151" s="5" t="s">
        <v>278</v>
      </c>
      <c r="C151" s="4">
        <v>1</v>
      </c>
      <c r="D151" s="4">
        <f t="shared" si="10"/>
        <v>1.04</v>
      </c>
      <c r="E151" s="4">
        <f t="shared" si="10"/>
        <v>1.0816000000000001</v>
      </c>
      <c r="F151" s="4">
        <f t="shared" si="10"/>
        <v>1.1248640000000001</v>
      </c>
      <c r="G151" s="4">
        <f t="shared" si="10"/>
        <v>1.1698585600000002</v>
      </c>
      <c r="H151" s="4">
        <f t="shared" si="10"/>
        <v>1.2166529024000003</v>
      </c>
      <c r="I151" s="4">
        <f t="shared" si="10"/>
        <v>1.2653190184960004</v>
      </c>
      <c r="J151" s="4">
        <f t="shared" si="10"/>
        <v>1.3159317792358405</v>
      </c>
      <c r="K151" s="4">
        <f t="shared" si="10"/>
        <v>1.3685690504052741</v>
      </c>
      <c r="L151" s="4">
        <f t="shared" si="10"/>
        <v>1.4233118124214852</v>
      </c>
    </row>
    <row r="152" spans="1:12" ht="24">
      <c r="A152" s="2" t="s">
        <v>279</v>
      </c>
      <c r="B152" s="5" t="s">
        <v>280</v>
      </c>
      <c r="C152" s="4">
        <v>1</v>
      </c>
      <c r="D152" s="4">
        <f t="shared" si="10"/>
        <v>1.04</v>
      </c>
      <c r="E152" s="4">
        <f t="shared" si="10"/>
        <v>1.0816000000000001</v>
      </c>
      <c r="F152" s="4">
        <f t="shared" si="10"/>
        <v>1.1248640000000001</v>
      </c>
      <c r="G152" s="4">
        <f t="shared" si="10"/>
        <v>1.1698585600000002</v>
      </c>
      <c r="H152" s="4">
        <f t="shared" si="10"/>
        <v>1.2166529024000003</v>
      </c>
      <c r="I152" s="4">
        <f t="shared" si="10"/>
        <v>1.2653190184960004</v>
      </c>
      <c r="J152" s="4">
        <f t="shared" si="10"/>
        <v>1.3159317792358405</v>
      </c>
      <c r="K152" s="4">
        <f t="shared" si="10"/>
        <v>1.3685690504052741</v>
      </c>
      <c r="L152" s="4">
        <f t="shared" si="10"/>
        <v>1.4233118124214852</v>
      </c>
    </row>
    <row r="153" spans="1:12">
      <c r="A153" s="2" t="s">
        <v>281</v>
      </c>
      <c r="B153" s="2" t="s">
        <v>282</v>
      </c>
      <c r="C153" s="4">
        <v>1</v>
      </c>
      <c r="D153" s="4">
        <f t="shared" si="10"/>
        <v>1.04</v>
      </c>
      <c r="E153" s="4">
        <f t="shared" si="10"/>
        <v>1.0816000000000001</v>
      </c>
      <c r="F153" s="4">
        <f t="shared" si="10"/>
        <v>1.1248640000000001</v>
      </c>
      <c r="G153" s="4">
        <f t="shared" si="10"/>
        <v>1.1698585600000002</v>
      </c>
      <c r="H153" s="4">
        <f t="shared" si="10"/>
        <v>1.2166529024000003</v>
      </c>
      <c r="I153" s="4">
        <f t="shared" si="10"/>
        <v>1.2653190184960004</v>
      </c>
      <c r="J153" s="4">
        <f t="shared" si="10"/>
        <v>1.3159317792358405</v>
      </c>
      <c r="K153" s="4">
        <f t="shared" si="10"/>
        <v>1.3685690504052741</v>
      </c>
      <c r="L153" s="4">
        <f t="shared" si="10"/>
        <v>1.4233118124214852</v>
      </c>
    </row>
    <row r="154" spans="1:12">
      <c r="A154" s="1"/>
      <c r="B154" s="1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>
      <c r="A155" s="1"/>
      <c r="B155" s="1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>
      <c r="A156" s="2" t="s">
        <v>283</v>
      </c>
      <c r="B156" s="2" t="s">
        <v>284</v>
      </c>
      <c r="C156" s="4">
        <v>2501152.6519999998</v>
      </c>
      <c r="D156" s="4">
        <f t="shared" ref="D156:L171" si="11">C156*1.04</f>
        <v>2601198.7580800001</v>
      </c>
      <c r="E156" s="4">
        <f t="shared" si="11"/>
        <v>2705246.7084032004</v>
      </c>
      <c r="F156" s="4">
        <f t="shared" si="11"/>
        <v>2813456.5767393284</v>
      </c>
      <c r="G156" s="4">
        <f t="shared" si="11"/>
        <v>2925994.8398089018</v>
      </c>
      <c r="H156" s="4">
        <f t="shared" si="11"/>
        <v>3043034.6334012579</v>
      </c>
      <c r="I156" s="4">
        <f t="shared" si="11"/>
        <v>3164756.0187373082</v>
      </c>
      <c r="J156" s="4">
        <f t="shared" si="11"/>
        <v>3291346.2594868005</v>
      </c>
      <c r="K156" s="4">
        <f t="shared" si="11"/>
        <v>3423000.1098662727</v>
      </c>
      <c r="L156" s="4">
        <f t="shared" si="11"/>
        <v>3559920.1142609236</v>
      </c>
    </row>
    <row r="157" spans="1:12">
      <c r="A157" s="2" t="s">
        <v>285</v>
      </c>
      <c r="B157" s="2" t="s">
        <v>19</v>
      </c>
      <c r="C157" s="4">
        <v>2337544.6519999998</v>
      </c>
      <c r="D157" s="4">
        <f t="shared" si="11"/>
        <v>2431046.4380799998</v>
      </c>
      <c r="E157" s="4">
        <f t="shared" si="11"/>
        <v>2528288.2956031999</v>
      </c>
      <c r="F157" s="4">
        <f t="shared" si="11"/>
        <v>2629419.8274273281</v>
      </c>
      <c r="G157" s="4">
        <f t="shared" si="11"/>
        <v>2734596.6205244213</v>
      </c>
      <c r="H157" s="4">
        <f t="shared" si="11"/>
        <v>2843980.4853453981</v>
      </c>
      <c r="I157" s="4">
        <f t="shared" si="11"/>
        <v>2957739.7047592141</v>
      </c>
      <c r="J157" s="4">
        <f t="shared" si="11"/>
        <v>3076049.2929495829</v>
      </c>
      <c r="K157" s="4">
        <f t="shared" si="11"/>
        <v>3199091.2646675664</v>
      </c>
      <c r="L157" s="4">
        <f t="shared" si="11"/>
        <v>3327054.9152542693</v>
      </c>
    </row>
    <row r="158" spans="1:12">
      <c r="A158" s="2" t="s">
        <v>286</v>
      </c>
      <c r="B158" s="2" t="s">
        <v>75</v>
      </c>
      <c r="C158" s="4">
        <v>2337544.6519999998</v>
      </c>
      <c r="D158" s="4">
        <f t="shared" si="11"/>
        <v>2431046.4380799998</v>
      </c>
      <c r="E158" s="4">
        <f t="shared" si="11"/>
        <v>2528288.2956031999</v>
      </c>
      <c r="F158" s="4">
        <f t="shared" si="11"/>
        <v>2629419.8274273281</v>
      </c>
      <c r="G158" s="4">
        <f t="shared" si="11"/>
        <v>2734596.6205244213</v>
      </c>
      <c r="H158" s="4">
        <f t="shared" si="11"/>
        <v>2843980.4853453981</v>
      </c>
      <c r="I158" s="4">
        <f t="shared" si="11"/>
        <v>2957739.7047592141</v>
      </c>
      <c r="J158" s="4">
        <f t="shared" si="11"/>
        <v>3076049.2929495829</v>
      </c>
      <c r="K158" s="4">
        <f t="shared" si="11"/>
        <v>3199091.2646675664</v>
      </c>
      <c r="L158" s="4">
        <f t="shared" si="11"/>
        <v>3327054.9152542693</v>
      </c>
    </row>
    <row r="159" spans="1:12">
      <c r="A159" s="2" t="s">
        <v>287</v>
      </c>
      <c r="B159" s="2" t="s">
        <v>77</v>
      </c>
      <c r="C159" s="4">
        <v>102</v>
      </c>
      <c r="D159" s="4">
        <f t="shared" si="11"/>
        <v>106.08</v>
      </c>
      <c r="E159" s="4">
        <f t="shared" si="11"/>
        <v>110.3232</v>
      </c>
      <c r="F159" s="4">
        <f t="shared" si="11"/>
        <v>114.73612800000001</v>
      </c>
      <c r="G159" s="4">
        <f t="shared" si="11"/>
        <v>119.32557312000002</v>
      </c>
      <c r="H159" s="4">
        <f t="shared" si="11"/>
        <v>124.09859604480002</v>
      </c>
      <c r="I159" s="4">
        <f t="shared" si="11"/>
        <v>129.06253988659202</v>
      </c>
      <c r="J159" s="4">
        <f t="shared" si="11"/>
        <v>134.2250414820557</v>
      </c>
      <c r="K159" s="4">
        <f t="shared" si="11"/>
        <v>139.59404314133792</v>
      </c>
      <c r="L159" s="4">
        <f t="shared" si="11"/>
        <v>145.17780486699144</v>
      </c>
    </row>
    <row r="160" spans="1:12">
      <c r="A160" s="2" t="s">
        <v>288</v>
      </c>
      <c r="B160" s="2" t="s">
        <v>289</v>
      </c>
      <c r="C160" s="4">
        <v>102</v>
      </c>
      <c r="D160" s="4">
        <f t="shared" si="11"/>
        <v>106.08</v>
      </c>
      <c r="E160" s="4">
        <f t="shared" si="11"/>
        <v>110.3232</v>
      </c>
      <c r="F160" s="4">
        <f t="shared" si="11"/>
        <v>114.73612800000001</v>
      </c>
      <c r="G160" s="4">
        <f t="shared" si="11"/>
        <v>119.32557312000002</v>
      </c>
      <c r="H160" s="4">
        <f t="shared" si="11"/>
        <v>124.09859604480002</v>
      </c>
      <c r="I160" s="4">
        <f t="shared" si="11"/>
        <v>129.06253988659202</v>
      </c>
      <c r="J160" s="4">
        <f t="shared" si="11"/>
        <v>134.2250414820557</v>
      </c>
      <c r="K160" s="4">
        <f t="shared" si="11"/>
        <v>139.59404314133792</v>
      </c>
      <c r="L160" s="4">
        <f t="shared" si="11"/>
        <v>145.17780486699144</v>
      </c>
    </row>
    <row r="161" spans="1:12">
      <c r="A161" s="2" t="s">
        <v>290</v>
      </c>
      <c r="B161" s="2" t="s">
        <v>291</v>
      </c>
      <c r="C161" s="4">
        <v>100</v>
      </c>
      <c r="D161" s="4">
        <f t="shared" si="11"/>
        <v>104</v>
      </c>
      <c r="E161" s="4">
        <f t="shared" si="11"/>
        <v>108.16</v>
      </c>
      <c r="F161" s="4">
        <f t="shared" si="11"/>
        <v>112.4864</v>
      </c>
      <c r="G161" s="4">
        <f t="shared" si="11"/>
        <v>116.98585600000001</v>
      </c>
      <c r="H161" s="4">
        <f t="shared" si="11"/>
        <v>121.66529024000002</v>
      </c>
      <c r="I161" s="4">
        <f t="shared" si="11"/>
        <v>126.53190184960002</v>
      </c>
      <c r="J161" s="4">
        <f t="shared" si="11"/>
        <v>131.59317792358402</v>
      </c>
      <c r="K161" s="4">
        <f t="shared" si="11"/>
        <v>136.85690504052738</v>
      </c>
      <c r="L161" s="4">
        <f t="shared" si="11"/>
        <v>142.33118124214849</v>
      </c>
    </row>
    <row r="162" spans="1:12" ht="36">
      <c r="A162" s="2" t="s">
        <v>292</v>
      </c>
      <c r="B162" s="5" t="s">
        <v>293</v>
      </c>
      <c r="C162" s="4">
        <v>1</v>
      </c>
      <c r="D162" s="4">
        <f t="shared" si="11"/>
        <v>1.04</v>
      </c>
      <c r="E162" s="4">
        <f t="shared" si="11"/>
        <v>1.0816000000000001</v>
      </c>
      <c r="F162" s="4">
        <f t="shared" si="11"/>
        <v>1.1248640000000001</v>
      </c>
      <c r="G162" s="4">
        <f t="shared" si="11"/>
        <v>1.1698585600000002</v>
      </c>
      <c r="H162" s="4">
        <f t="shared" si="11"/>
        <v>1.2166529024000003</v>
      </c>
      <c r="I162" s="4">
        <f t="shared" si="11"/>
        <v>1.2653190184960004</v>
      </c>
      <c r="J162" s="4">
        <f t="shared" si="11"/>
        <v>1.3159317792358405</v>
      </c>
      <c r="K162" s="4">
        <f t="shared" si="11"/>
        <v>1.3685690504052741</v>
      </c>
      <c r="L162" s="4">
        <f t="shared" si="11"/>
        <v>1.4233118124214852</v>
      </c>
    </row>
    <row r="163" spans="1:12">
      <c r="A163" s="2" t="s">
        <v>294</v>
      </c>
      <c r="B163" s="2" t="s">
        <v>295</v>
      </c>
      <c r="C163" s="4">
        <v>1</v>
      </c>
      <c r="D163" s="4">
        <f t="shared" si="11"/>
        <v>1.04</v>
      </c>
      <c r="E163" s="4">
        <f t="shared" si="11"/>
        <v>1.0816000000000001</v>
      </c>
      <c r="F163" s="4">
        <f t="shared" si="11"/>
        <v>1.1248640000000001</v>
      </c>
      <c r="G163" s="4">
        <f t="shared" si="11"/>
        <v>1.1698585600000002</v>
      </c>
      <c r="H163" s="4">
        <f t="shared" si="11"/>
        <v>1.2166529024000003</v>
      </c>
      <c r="I163" s="4">
        <f t="shared" si="11"/>
        <v>1.2653190184960004</v>
      </c>
      <c r="J163" s="4">
        <f t="shared" si="11"/>
        <v>1.3159317792358405</v>
      </c>
      <c r="K163" s="4">
        <f t="shared" si="11"/>
        <v>1.3685690504052741</v>
      </c>
      <c r="L163" s="4">
        <f t="shared" si="11"/>
        <v>1.4233118124214852</v>
      </c>
    </row>
    <row r="164" spans="1:12">
      <c r="A164" s="2" t="s">
        <v>296</v>
      </c>
      <c r="B164" s="2" t="s">
        <v>135</v>
      </c>
      <c r="C164" s="4">
        <v>2337442.6519999998</v>
      </c>
      <c r="D164" s="4">
        <f t="shared" si="11"/>
        <v>2430940.3580799997</v>
      </c>
      <c r="E164" s="4">
        <f t="shared" si="11"/>
        <v>2528177.9724031999</v>
      </c>
      <c r="F164" s="4">
        <f t="shared" si="11"/>
        <v>2629305.091299328</v>
      </c>
      <c r="G164" s="4">
        <f t="shared" si="11"/>
        <v>2734477.2949513011</v>
      </c>
      <c r="H164" s="4">
        <f t="shared" si="11"/>
        <v>2843856.3867493533</v>
      </c>
      <c r="I164" s="4">
        <f t="shared" si="11"/>
        <v>2957610.6422193274</v>
      </c>
      <c r="J164" s="4">
        <f t="shared" si="11"/>
        <v>3075915.0679081008</v>
      </c>
      <c r="K164" s="4">
        <f t="shared" si="11"/>
        <v>3198951.6706244247</v>
      </c>
      <c r="L164" s="4">
        <f t="shared" si="11"/>
        <v>3326909.737449402</v>
      </c>
    </row>
    <row r="165" spans="1:12">
      <c r="A165" s="2" t="s">
        <v>297</v>
      </c>
      <c r="B165" s="2" t="s">
        <v>137</v>
      </c>
      <c r="C165" s="4">
        <v>3216.7200000000003</v>
      </c>
      <c r="D165" s="4">
        <f t="shared" si="11"/>
        <v>3345.3888000000002</v>
      </c>
      <c r="E165" s="4">
        <f t="shared" si="11"/>
        <v>3479.2043520000002</v>
      </c>
      <c r="F165" s="4">
        <f t="shared" si="11"/>
        <v>3618.3725260800002</v>
      </c>
      <c r="G165" s="4">
        <f t="shared" si="11"/>
        <v>3763.1074271232005</v>
      </c>
      <c r="H165" s="4">
        <f t="shared" si="11"/>
        <v>3913.6317242081286</v>
      </c>
      <c r="I165" s="4">
        <f t="shared" si="11"/>
        <v>4070.1769931764538</v>
      </c>
      <c r="J165" s="4">
        <f t="shared" si="11"/>
        <v>4232.9840729035122</v>
      </c>
      <c r="K165" s="4">
        <f t="shared" si="11"/>
        <v>4402.3034358196528</v>
      </c>
      <c r="L165" s="4">
        <f t="shared" si="11"/>
        <v>4578.3955732524391</v>
      </c>
    </row>
    <row r="166" spans="1:12">
      <c r="A166" s="2" t="s">
        <v>298</v>
      </c>
      <c r="B166" s="2" t="s">
        <v>139</v>
      </c>
      <c r="C166" s="4">
        <v>3216.7200000000003</v>
      </c>
      <c r="D166" s="4">
        <f t="shared" si="11"/>
        <v>3345.3888000000002</v>
      </c>
      <c r="E166" s="4">
        <f t="shared" si="11"/>
        <v>3479.2043520000002</v>
      </c>
      <c r="F166" s="4">
        <f t="shared" si="11"/>
        <v>3618.3725260800002</v>
      </c>
      <c r="G166" s="4">
        <f t="shared" si="11"/>
        <v>3763.1074271232005</v>
      </c>
      <c r="H166" s="4">
        <f t="shared" si="11"/>
        <v>3913.6317242081286</v>
      </c>
      <c r="I166" s="4">
        <f t="shared" si="11"/>
        <v>4070.1769931764538</v>
      </c>
      <c r="J166" s="4">
        <f t="shared" si="11"/>
        <v>4232.9840729035122</v>
      </c>
      <c r="K166" s="4">
        <f t="shared" si="11"/>
        <v>4402.3034358196528</v>
      </c>
      <c r="L166" s="4">
        <f t="shared" si="11"/>
        <v>4578.3955732524391</v>
      </c>
    </row>
    <row r="167" spans="1:12" ht="36">
      <c r="A167" s="2" t="s">
        <v>299</v>
      </c>
      <c r="B167" s="5" t="s">
        <v>300</v>
      </c>
      <c r="C167" s="4">
        <v>3216.7200000000003</v>
      </c>
      <c r="D167" s="4">
        <f t="shared" si="11"/>
        <v>3345.3888000000002</v>
      </c>
      <c r="E167" s="4">
        <f t="shared" si="11"/>
        <v>3479.2043520000002</v>
      </c>
      <c r="F167" s="4">
        <f t="shared" si="11"/>
        <v>3618.3725260800002</v>
      </c>
      <c r="G167" s="4">
        <f t="shared" si="11"/>
        <v>3763.1074271232005</v>
      </c>
      <c r="H167" s="4">
        <f t="shared" si="11"/>
        <v>3913.6317242081286</v>
      </c>
      <c r="I167" s="4">
        <f t="shared" si="11"/>
        <v>4070.1769931764538</v>
      </c>
      <c r="J167" s="4">
        <f t="shared" si="11"/>
        <v>4232.9840729035122</v>
      </c>
      <c r="K167" s="4">
        <f t="shared" si="11"/>
        <v>4402.3034358196528</v>
      </c>
      <c r="L167" s="4">
        <f t="shared" si="11"/>
        <v>4578.3955732524391</v>
      </c>
    </row>
    <row r="168" spans="1:12">
      <c r="A168" s="2" t="s">
        <v>301</v>
      </c>
      <c r="B168" s="2" t="s">
        <v>149</v>
      </c>
      <c r="C168" s="4">
        <v>2334225.932</v>
      </c>
      <c r="D168" s="4">
        <f t="shared" si="11"/>
        <v>2427594.9692800003</v>
      </c>
      <c r="E168" s="4">
        <f t="shared" si="11"/>
        <v>2524698.7680512005</v>
      </c>
      <c r="F168" s="4">
        <f t="shared" si="11"/>
        <v>2625686.7187732486</v>
      </c>
      <c r="G168" s="4">
        <f t="shared" si="11"/>
        <v>2730714.1875241785</v>
      </c>
      <c r="H168" s="4">
        <f t="shared" si="11"/>
        <v>2839942.7550251456</v>
      </c>
      <c r="I168" s="4">
        <f t="shared" si="11"/>
        <v>2953540.4652261515</v>
      </c>
      <c r="J168" s="4">
        <f t="shared" si="11"/>
        <v>3071682.0838351976</v>
      </c>
      <c r="K168" s="4">
        <f t="shared" si="11"/>
        <v>3194549.3671886055</v>
      </c>
      <c r="L168" s="4">
        <f t="shared" si="11"/>
        <v>3322331.3418761496</v>
      </c>
    </row>
    <row r="169" spans="1:12">
      <c r="A169" s="2" t="s">
        <v>302</v>
      </c>
      <c r="B169" s="2" t="s">
        <v>139</v>
      </c>
      <c r="C169" s="4">
        <v>2334225.932</v>
      </c>
      <c r="D169" s="4">
        <f t="shared" si="11"/>
        <v>2427594.9692800003</v>
      </c>
      <c r="E169" s="4">
        <f t="shared" si="11"/>
        <v>2524698.7680512005</v>
      </c>
      <c r="F169" s="4">
        <f t="shared" si="11"/>
        <v>2625686.7187732486</v>
      </c>
      <c r="G169" s="4">
        <f t="shared" si="11"/>
        <v>2730714.1875241785</v>
      </c>
      <c r="H169" s="4">
        <f t="shared" si="11"/>
        <v>2839942.7550251456</v>
      </c>
      <c r="I169" s="4">
        <f t="shared" si="11"/>
        <v>2953540.4652261515</v>
      </c>
      <c r="J169" s="4">
        <f t="shared" si="11"/>
        <v>3071682.0838351976</v>
      </c>
      <c r="K169" s="4">
        <f t="shared" si="11"/>
        <v>3194549.3671886055</v>
      </c>
      <c r="L169" s="4">
        <f t="shared" si="11"/>
        <v>3322331.3418761496</v>
      </c>
    </row>
    <row r="170" spans="1:12">
      <c r="A170" s="2" t="s">
        <v>303</v>
      </c>
      <c r="B170" s="2" t="s">
        <v>304</v>
      </c>
      <c r="C170" s="4">
        <v>1694575.7720000001</v>
      </c>
      <c r="D170" s="4">
        <f t="shared" si="11"/>
        <v>1762358.8028800001</v>
      </c>
      <c r="E170" s="4">
        <f t="shared" si="11"/>
        <v>1832853.1549952002</v>
      </c>
      <c r="F170" s="4">
        <f t="shared" si="11"/>
        <v>1906167.2811950082</v>
      </c>
      <c r="G170" s="4">
        <f t="shared" si="11"/>
        <v>1982413.9724428086</v>
      </c>
      <c r="H170" s="4">
        <f t="shared" si="11"/>
        <v>2061710.5313405211</v>
      </c>
      <c r="I170" s="4">
        <f t="shared" si="11"/>
        <v>2144178.9525941419</v>
      </c>
      <c r="J170" s="4">
        <f t="shared" si="11"/>
        <v>2229946.1106979079</v>
      </c>
      <c r="K170" s="4">
        <f t="shared" si="11"/>
        <v>2319143.9551258241</v>
      </c>
      <c r="L170" s="4">
        <f t="shared" si="11"/>
        <v>2411909.713330857</v>
      </c>
    </row>
    <row r="171" spans="1:12">
      <c r="A171" s="2" t="s">
        <v>305</v>
      </c>
      <c r="B171" s="2" t="s">
        <v>306</v>
      </c>
      <c r="C171" s="4">
        <v>1694575.7720000001</v>
      </c>
      <c r="D171" s="4">
        <f t="shared" si="11"/>
        <v>1762358.8028800001</v>
      </c>
      <c r="E171" s="4">
        <f t="shared" si="11"/>
        <v>1832853.1549952002</v>
      </c>
      <c r="F171" s="4">
        <f t="shared" si="11"/>
        <v>1906167.2811950082</v>
      </c>
      <c r="G171" s="4">
        <f t="shared" si="11"/>
        <v>1982413.9724428086</v>
      </c>
      <c r="H171" s="4">
        <f t="shared" si="11"/>
        <v>2061710.5313405211</v>
      </c>
      <c r="I171" s="4">
        <f t="shared" si="11"/>
        <v>2144178.9525941419</v>
      </c>
      <c r="J171" s="4">
        <f t="shared" si="11"/>
        <v>2229946.1106979079</v>
      </c>
      <c r="K171" s="4">
        <f t="shared" si="11"/>
        <v>2319143.9551258241</v>
      </c>
      <c r="L171" s="4">
        <f t="shared" si="11"/>
        <v>2411909.713330857</v>
      </c>
    </row>
    <row r="172" spans="1:12">
      <c r="A172" s="2" t="s">
        <v>305</v>
      </c>
      <c r="B172" s="2" t="s">
        <v>307</v>
      </c>
      <c r="C172" s="4">
        <v>1629047.452</v>
      </c>
      <c r="D172" s="4">
        <f t="shared" ref="D172:L175" si="12">C172*1.04</f>
        <v>1694209.35008</v>
      </c>
      <c r="E172" s="4">
        <f t="shared" si="12"/>
        <v>1761977.7240832001</v>
      </c>
      <c r="F172" s="4">
        <f t="shared" si="12"/>
        <v>1832456.8330465283</v>
      </c>
      <c r="G172" s="4">
        <f t="shared" si="12"/>
        <v>1905755.1063683894</v>
      </c>
      <c r="H172" s="4">
        <f t="shared" si="12"/>
        <v>1981985.3106231252</v>
      </c>
      <c r="I172" s="4">
        <f t="shared" si="12"/>
        <v>2061264.7230480502</v>
      </c>
      <c r="J172" s="4">
        <f t="shared" si="12"/>
        <v>2143715.3119699722</v>
      </c>
      <c r="K172" s="4">
        <f t="shared" si="12"/>
        <v>2229463.9244487714</v>
      </c>
      <c r="L172" s="4">
        <f t="shared" si="12"/>
        <v>2318642.4814267224</v>
      </c>
    </row>
    <row r="173" spans="1:12">
      <c r="A173" s="2" t="s">
        <v>308</v>
      </c>
      <c r="B173" s="2" t="s">
        <v>309</v>
      </c>
      <c r="C173" s="4">
        <v>65528.32</v>
      </c>
      <c r="D173" s="4">
        <f t="shared" si="12"/>
        <v>68149.452799999999</v>
      </c>
      <c r="E173" s="4">
        <f t="shared" si="12"/>
        <v>70875.430911999996</v>
      </c>
      <c r="F173" s="4">
        <f t="shared" si="12"/>
        <v>73710.448148480005</v>
      </c>
      <c r="G173" s="4">
        <f t="shared" si="12"/>
        <v>76658.866074419202</v>
      </c>
      <c r="H173" s="4">
        <f t="shared" si="12"/>
        <v>79725.220717395976</v>
      </c>
      <c r="I173" s="4">
        <f t="shared" si="12"/>
        <v>82914.229546091825</v>
      </c>
      <c r="J173" s="4">
        <f t="shared" si="12"/>
        <v>86230.7987279355</v>
      </c>
      <c r="K173" s="4">
        <f t="shared" si="12"/>
        <v>89680.030677052928</v>
      </c>
      <c r="L173" s="4">
        <f t="shared" si="12"/>
        <v>93267.231904135042</v>
      </c>
    </row>
    <row r="174" spans="1:12">
      <c r="A174" s="2" t="s">
        <v>310</v>
      </c>
      <c r="B174" s="2" t="s">
        <v>311</v>
      </c>
      <c r="C174" s="4">
        <v>630000</v>
      </c>
      <c r="D174" s="4">
        <f t="shared" si="12"/>
        <v>655200</v>
      </c>
      <c r="E174" s="4">
        <f t="shared" si="12"/>
        <v>681408</v>
      </c>
      <c r="F174" s="4">
        <f t="shared" si="12"/>
        <v>708664.32000000007</v>
      </c>
      <c r="G174" s="4">
        <f t="shared" si="12"/>
        <v>737010.89280000015</v>
      </c>
      <c r="H174" s="4">
        <f t="shared" si="12"/>
        <v>766491.32851200015</v>
      </c>
      <c r="I174" s="4">
        <f t="shared" si="12"/>
        <v>797150.9816524802</v>
      </c>
      <c r="J174" s="4">
        <f t="shared" si="12"/>
        <v>829037.02091857942</v>
      </c>
      <c r="K174" s="4">
        <f t="shared" si="12"/>
        <v>862198.50175532268</v>
      </c>
      <c r="L174" s="4">
        <f t="shared" si="12"/>
        <v>896686.44182553561</v>
      </c>
    </row>
    <row r="175" spans="1:12" ht="36">
      <c r="A175" s="2" t="s">
        <v>312</v>
      </c>
      <c r="B175" s="5" t="s">
        <v>313</v>
      </c>
      <c r="C175" s="4">
        <v>9650.16</v>
      </c>
      <c r="D175" s="4">
        <f t="shared" si="12"/>
        <v>10036.1664</v>
      </c>
      <c r="E175" s="4">
        <f t="shared" si="12"/>
        <v>10437.613056</v>
      </c>
      <c r="F175" s="4">
        <f t="shared" si="12"/>
        <v>10855.117578240001</v>
      </c>
      <c r="G175" s="4">
        <f t="shared" si="12"/>
        <v>11289.322281369601</v>
      </c>
      <c r="H175" s="4">
        <f t="shared" si="12"/>
        <v>11740.895172624385</v>
      </c>
      <c r="I175" s="4">
        <f t="shared" si="12"/>
        <v>12210.530979529362</v>
      </c>
      <c r="J175" s="4">
        <f t="shared" si="12"/>
        <v>12698.952218710536</v>
      </c>
      <c r="K175" s="4">
        <f t="shared" si="12"/>
        <v>13206.910307458958</v>
      </c>
      <c r="L175" s="4">
        <f t="shared" si="12"/>
        <v>13735.186719757317</v>
      </c>
    </row>
    <row r="176" spans="1:12">
      <c r="A176" s="1"/>
      <c r="B176" s="1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>
      <c r="A177" s="2" t="s">
        <v>314</v>
      </c>
      <c r="B177" s="2" t="s">
        <v>180</v>
      </c>
      <c r="C177" s="4">
        <v>163608</v>
      </c>
      <c r="D177" s="4">
        <f t="shared" ref="D177:L192" si="13">C177*1.04</f>
        <v>170152.32000000001</v>
      </c>
      <c r="E177" s="4">
        <f t="shared" si="13"/>
        <v>176958.41280000002</v>
      </c>
      <c r="F177" s="4">
        <f t="shared" si="13"/>
        <v>184036.74931200003</v>
      </c>
      <c r="G177" s="4">
        <f t="shared" si="13"/>
        <v>191398.21928448003</v>
      </c>
      <c r="H177" s="4">
        <f t="shared" si="13"/>
        <v>199054.14805585923</v>
      </c>
      <c r="I177" s="4">
        <f t="shared" si="13"/>
        <v>207016.31397809362</v>
      </c>
      <c r="J177" s="4">
        <f t="shared" si="13"/>
        <v>215296.96653721738</v>
      </c>
      <c r="K177" s="4">
        <f t="shared" si="13"/>
        <v>223908.84519870608</v>
      </c>
      <c r="L177" s="4">
        <f t="shared" si="13"/>
        <v>232865.19900665432</v>
      </c>
    </row>
    <row r="178" spans="1:12">
      <c r="A178" s="2" t="s">
        <v>315</v>
      </c>
      <c r="B178" s="2" t="s">
        <v>182</v>
      </c>
      <c r="C178" s="4">
        <v>163600</v>
      </c>
      <c r="D178" s="4">
        <f t="shared" si="13"/>
        <v>170144</v>
      </c>
      <c r="E178" s="4">
        <f t="shared" si="13"/>
        <v>176949.76000000001</v>
      </c>
      <c r="F178" s="4">
        <f t="shared" si="13"/>
        <v>184027.75040000002</v>
      </c>
      <c r="G178" s="4">
        <f t="shared" si="13"/>
        <v>191388.86041600004</v>
      </c>
      <c r="H178" s="4">
        <f t="shared" si="13"/>
        <v>199044.41483264006</v>
      </c>
      <c r="I178" s="4">
        <f t="shared" si="13"/>
        <v>207006.19142594567</v>
      </c>
      <c r="J178" s="4">
        <f t="shared" si="13"/>
        <v>215286.4390829835</v>
      </c>
      <c r="K178" s="4">
        <f t="shared" si="13"/>
        <v>223897.89664630286</v>
      </c>
      <c r="L178" s="4">
        <f t="shared" si="13"/>
        <v>232853.81251215498</v>
      </c>
    </row>
    <row r="179" spans="1:12">
      <c r="A179" s="2" t="s">
        <v>316</v>
      </c>
      <c r="B179" s="2" t="s">
        <v>194</v>
      </c>
      <c r="C179" s="4">
        <v>163600</v>
      </c>
      <c r="D179" s="4">
        <f t="shared" si="13"/>
        <v>170144</v>
      </c>
      <c r="E179" s="4">
        <f t="shared" si="13"/>
        <v>176949.76000000001</v>
      </c>
      <c r="F179" s="4">
        <f t="shared" si="13"/>
        <v>184027.75040000002</v>
      </c>
      <c r="G179" s="4">
        <f t="shared" si="13"/>
        <v>191388.86041600004</v>
      </c>
      <c r="H179" s="4">
        <f t="shared" si="13"/>
        <v>199044.41483264006</v>
      </c>
      <c r="I179" s="4">
        <f t="shared" si="13"/>
        <v>207006.19142594567</v>
      </c>
      <c r="J179" s="4">
        <f t="shared" si="13"/>
        <v>215286.4390829835</v>
      </c>
      <c r="K179" s="4">
        <f t="shared" si="13"/>
        <v>223897.89664630286</v>
      </c>
      <c r="L179" s="4">
        <f t="shared" si="13"/>
        <v>232853.81251215498</v>
      </c>
    </row>
    <row r="180" spans="1:12">
      <c r="A180" s="2" t="s">
        <v>317</v>
      </c>
      <c r="B180" s="2" t="s">
        <v>318</v>
      </c>
      <c r="C180" s="4">
        <v>163600</v>
      </c>
      <c r="D180" s="4">
        <f t="shared" si="13"/>
        <v>170144</v>
      </c>
      <c r="E180" s="4">
        <f t="shared" si="13"/>
        <v>176949.76000000001</v>
      </c>
      <c r="F180" s="4">
        <f t="shared" si="13"/>
        <v>184027.75040000002</v>
      </c>
      <c r="G180" s="4">
        <f t="shared" si="13"/>
        <v>191388.86041600004</v>
      </c>
      <c r="H180" s="4">
        <f t="shared" si="13"/>
        <v>199044.41483264006</v>
      </c>
      <c r="I180" s="4">
        <f t="shared" si="13"/>
        <v>207006.19142594567</v>
      </c>
      <c r="J180" s="4">
        <f t="shared" si="13"/>
        <v>215286.4390829835</v>
      </c>
      <c r="K180" s="4">
        <f t="shared" si="13"/>
        <v>223897.89664630286</v>
      </c>
      <c r="L180" s="4">
        <f t="shared" si="13"/>
        <v>232853.81251215498</v>
      </c>
    </row>
    <row r="181" spans="1:12">
      <c r="A181" s="2" t="s">
        <v>319</v>
      </c>
      <c r="B181" s="2" t="s">
        <v>218</v>
      </c>
      <c r="C181" s="4">
        <v>6</v>
      </c>
      <c r="D181" s="4">
        <f t="shared" si="13"/>
        <v>6.24</v>
      </c>
      <c r="E181" s="4">
        <f t="shared" si="13"/>
        <v>6.4896000000000003</v>
      </c>
      <c r="F181" s="4">
        <f t="shared" si="13"/>
        <v>6.7491840000000005</v>
      </c>
      <c r="G181" s="4">
        <f t="shared" si="13"/>
        <v>7.0191513600000004</v>
      </c>
      <c r="H181" s="4">
        <f t="shared" si="13"/>
        <v>7.2999174144000003</v>
      </c>
      <c r="I181" s="4">
        <f t="shared" si="13"/>
        <v>7.5919141109760009</v>
      </c>
      <c r="J181" s="4">
        <f t="shared" si="13"/>
        <v>7.8955906754150416</v>
      </c>
      <c r="K181" s="4">
        <f t="shared" si="13"/>
        <v>8.2114143024316437</v>
      </c>
      <c r="L181" s="4">
        <f t="shared" si="13"/>
        <v>8.5398708745289102</v>
      </c>
    </row>
    <row r="182" spans="1:12">
      <c r="A182" s="2" t="s">
        <v>320</v>
      </c>
      <c r="B182" s="2" t="s">
        <v>224</v>
      </c>
      <c r="C182" s="4">
        <v>2</v>
      </c>
      <c r="D182" s="4">
        <f t="shared" si="13"/>
        <v>2.08</v>
      </c>
      <c r="E182" s="4">
        <f t="shared" si="13"/>
        <v>2.1632000000000002</v>
      </c>
      <c r="F182" s="4">
        <f t="shared" si="13"/>
        <v>2.2497280000000002</v>
      </c>
      <c r="G182" s="4">
        <f t="shared" si="13"/>
        <v>2.3397171200000004</v>
      </c>
      <c r="H182" s="4">
        <f t="shared" si="13"/>
        <v>2.4333058048000007</v>
      </c>
      <c r="I182" s="4">
        <f t="shared" si="13"/>
        <v>2.5306380369920007</v>
      </c>
      <c r="J182" s="4">
        <f t="shared" si="13"/>
        <v>2.631863558471681</v>
      </c>
      <c r="K182" s="4">
        <f t="shared" si="13"/>
        <v>2.7371381008105482</v>
      </c>
      <c r="L182" s="4">
        <f t="shared" si="13"/>
        <v>2.8466236248429704</v>
      </c>
    </row>
    <row r="183" spans="1:12">
      <c r="A183" s="2" t="s">
        <v>321</v>
      </c>
      <c r="B183" s="2" t="s">
        <v>226</v>
      </c>
      <c r="C183" s="4">
        <v>2</v>
      </c>
      <c r="D183" s="4">
        <f t="shared" si="13"/>
        <v>2.08</v>
      </c>
      <c r="E183" s="4">
        <f t="shared" si="13"/>
        <v>2.1632000000000002</v>
      </c>
      <c r="F183" s="4">
        <f t="shared" si="13"/>
        <v>2.2497280000000002</v>
      </c>
      <c r="G183" s="4">
        <f t="shared" si="13"/>
        <v>2.3397171200000004</v>
      </c>
      <c r="H183" s="4">
        <f t="shared" si="13"/>
        <v>2.4333058048000007</v>
      </c>
      <c r="I183" s="4">
        <f t="shared" si="13"/>
        <v>2.5306380369920007</v>
      </c>
      <c r="J183" s="4">
        <f t="shared" si="13"/>
        <v>2.631863558471681</v>
      </c>
      <c r="K183" s="4">
        <f t="shared" si="13"/>
        <v>2.7371381008105482</v>
      </c>
      <c r="L183" s="4">
        <f t="shared" si="13"/>
        <v>2.8466236248429704</v>
      </c>
    </row>
    <row r="184" spans="1:12" ht="24">
      <c r="A184" s="2" t="s">
        <v>322</v>
      </c>
      <c r="B184" s="5" t="s">
        <v>230</v>
      </c>
      <c r="C184" s="4">
        <v>2</v>
      </c>
      <c r="D184" s="4">
        <f t="shared" si="13"/>
        <v>2.08</v>
      </c>
      <c r="E184" s="4">
        <f t="shared" si="13"/>
        <v>2.1632000000000002</v>
      </c>
      <c r="F184" s="4">
        <f t="shared" si="13"/>
        <v>2.2497280000000002</v>
      </c>
      <c r="G184" s="4">
        <f t="shared" si="13"/>
        <v>2.3397171200000004</v>
      </c>
      <c r="H184" s="4">
        <f t="shared" si="13"/>
        <v>2.4333058048000007</v>
      </c>
      <c r="I184" s="4">
        <f t="shared" si="13"/>
        <v>2.5306380369920007</v>
      </c>
      <c r="J184" s="4">
        <f t="shared" si="13"/>
        <v>2.631863558471681</v>
      </c>
      <c r="K184" s="4">
        <f t="shared" si="13"/>
        <v>2.7371381008105482</v>
      </c>
      <c r="L184" s="4">
        <f t="shared" si="13"/>
        <v>2.8466236248429704</v>
      </c>
    </row>
    <row r="185" spans="1:12" ht="24">
      <c r="A185" s="2" t="s">
        <v>323</v>
      </c>
      <c r="B185" s="5" t="s">
        <v>232</v>
      </c>
      <c r="C185" s="4">
        <v>2</v>
      </c>
      <c r="D185" s="4">
        <f t="shared" si="13"/>
        <v>2.08</v>
      </c>
      <c r="E185" s="4">
        <f t="shared" si="13"/>
        <v>2.1632000000000002</v>
      </c>
      <c r="F185" s="4">
        <f t="shared" si="13"/>
        <v>2.2497280000000002</v>
      </c>
      <c r="G185" s="4">
        <f t="shared" si="13"/>
        <v>2.3397171200000004</v>
      </c>
      <c r="H185" s="4">
        <f t="shared" si="13"/>
        <v>2.4333058048000007</v>
      </c>
      <c r="I185" s="4">
        <f t="shared" si="13"/>
        <v>2.5306380369920007</v>
      </c>
      <c r="J185" s="4">
        <f t="shared" si="13"/>
        <v>2.631863558471681</v>
      </c>
      <c r="K185" s="4">
        <f t="shared" si="13"/>
        <v>2.7371381008105482</v>
      </c>
      <c r="L185" s="4">
        <f t="shared" si="13"/>
        <v>2.8466236248429704</v>
      </c>
    </row>
    <row r="186" spans="1:12" ht="24">
      <c r="A186" s="2" t="s">
        <v>324</v>
      </c>
      <c r="B186" s="5" t="s">
        <v>325</v>
      </c>
      <c r="C186" s="4">
        <v>1</v>
      </c>
      <c r="D186" s="4">
        <f t="shared" si="13"/>
        <v>1.04</v>
      </c>
      <c r="E186" s="4">
        <f t="shared" si="13"/>
        <v>1.0816000000000001</v>
      </c>
      <c r="F186" s="4">
        <f t="shared" si="13"/>
        <v>1.1248640000000001</v>
      </c>
      <c r="G186" s="4">
        <f t="shared" si="13"/>
        <v>1.1698585600000002</v>
      </c>
      <c r="H186" s="4">
        <f t="shared" si="13"/>
        <v>1.2166529024000003</v>
      </c>
      <c r="I186" s="4">
        <f t="shared" si="13"/>
        <v>1.2653190184960004</v>
      </c>
      <c r="J186" s="4">
        <f t="shared" si="13"/>
        <v>1.3159317792358405</v>
      </c>
      <c r="K186" s="4">
        <f t="shared" si="13"/>
        <v>1.3685690504052741</v>
      </c>
      <c r="L186" s="4">
        <f t="shared" si="13"/>
        <v>1.4233118124214852</v>
      </c>
    </row>
    <row r="187" spans="1:12">
      <c r="A187" s="2" t="s">
        <v>326</v>
      </c>
      <c r="B187" s="2" t="s">
        <v>327</v>
      </c>
      <c r="C187" s="4">
        <v>1</v>
      </c>
      <c r="D187" s="4">
        <f t="shared" si="13"/>
        <v>1.04</v>
      </c>
      <c r="E187" s="4">
        <f t="shared" si="13"/>
        <v>1.0816000000000001</v>
      </c>
      <c r="F187" s="4">
        <f t="shared" si="13"/>
        <v>1.1248640000000001</v>
      </c>
      <c r="G187" s="4">
        <f t="shared" si="13"/>
        <v>1.1698585600000002</v>
      </c>
      <c r="H187" s="4">
        <f t="shared" si="13"/>
        <v>1.2166529024000003</v>
      </c>
      <c r="I187" s="4">
        <f t="shared" si="13"/>
        <v>1.2653190184960004</v>
      </c>
      <c r="J187" s="4">
        <f t="shared" si="13"/>
        <v>1.3159317792358405</v>
      </c>
      <c r="K187" s="4">
        <f t="shared" si="13"/>
        <v>1.3685690504052741</v>
      </c>
      <c r="L187" s="4">
        <f t="shared" si="13"/>
        <v>1.4233118124214852</v>
      </c>
    </row>
    <row r="188" spans="1:12" ht="36">
      <c r="A188" s="2" t="s">
        <v>328</v>
      </c>
      <c r="B188" s="5" t="s">
        <v>248</v>
      </c>
      <c r="C188" s="4">
        <v>2</v>
      </c>
      <c r="D188" s="4">
        <f t="shared" si="13"/>
        <v>2.08</v>
      </c>
      <c r="E188" s="4">
        <f t="shared" si="13"/>
        <v>2.1632000000000002</v>
      </c>
      <c r="F188" s="4">
        <f t="shared" si="13"/>
        <v>2.2497280000000002</v>
      </c>
      <c r="G188" s="4">
        <f t="shared" si="13"/>
        <v>2.3397171200000004</v>
      </c>
      <c r="H188" s="4">
        <f t="shared" si="13"/>
        <v>2.4333058048000007</v>
      </c>
      <c r="I188" s="4">
        <f t="shared" si="13"/>
        <v>2.5306380369920007</v>
      </c>
      <c r="J188" s="4">
        <f t="shared" si="13"/>
        <v>2.631863558471681</v>
      </c>
      <c r="K188" s="4">
        <f t="shared" si="13"/>
        <v>2.7371381008105482</v>
      </c>
      <c r="L188" s="4">
        <f t="shared" si="13"/>
        <v>2.8466236248429704</v>
      </c>
    </row>
    <row r="189" spans="1:12" ht="24">
      <c r="A189" s="2" t="s">
        <v>329</v>
      </c>
      <c r="B189" s="5" t="s">
        <v>230</v>
      </c>
      <c r="C189" s="4">
        <v>2</v>
      </c>
      <c r="D189" s="4">
        <f t="shared" si="13"/>
        <v>2.08</v>
      </c>
      <c r="E189" s="4">
        <f t="shared" si="13"/>
        <v>2.1632000000000002</v>
      </c>
      <c r="F189" s="4">
        <f t="shared" si="13"/>
        <v>2.2497280000000002</v>
      </c>
      <c r="G189" s="4">
        <f t="shared" si="13"/>
        <v>2.3397171200000004</v>
      </c>
      <c r="H189" s="4">
        <f t="shared" si="13"/>
        <v>2.4333058048000007</v>
      </c>
      <c r="I189" s="4">
        <f t="shared" si="13"/>
        <v>2.5306380369920007</v>
      </c>
      <c r="J189" s="4">
        <f t="shared" si="13"/>
        <v>2.631863558471681</v>
      </c>
      <c r="K189" s="4">
        <f t="shared" si="13"/>
        <v>2.7371381008105482</v>
      </c>
      <c r="L189" s="4">
        <f t="shared" si="13"/>
        <v>2.8466236248429704</v>
      </c>
    </row>
    <row r="190" spans="1:12" ht="24">
      <c r="A190" s="2" t="s">
        <v>330</v>
      </c>
      <c r="B190" s="5" t="s">
        <v>232</v>
      </c>
      <c r="C190" s="4">
        <v>2</v>
      </c>
      <c r="D190" s="4">
        <f t="shared" si="13"/>
        <v>2.08</v>
      </c>
      <c r="E190" s="4">
        <f t="shared" si="13"/>
        <v>2.1632000000000002</v>
      </c>
      <c r="F190" s="4">
        <f t="shared" si="13"/>
        <v>2.2497280000000002</v>
      </c>
      <c r="G190" s="4">
        <f t="shared" si="13"/>
        <v>2.3397171200000004</v>
      </c>
      <c r="H190" s="4">
        <f t="shared" si="13"/>
        <v>2.4333058048000007</v>
      </c>
      <c r="I190" s="4">
        <f t="shared" si="13"/>
        <v>2.5306380369920007</v>
      </c>
      <c r="J190" s="4">
        <f t="shared" si="13"/>
        <v>2.631863558471681</v>
      </c>
      <c r="K190" s="4">
        <f t="shared" si="13"/>
        <v>2.7371381008105482</v>
      </c>
      <c r="L190" s="4">
        <f t="shared" si="13"/>
        <v>2.8466236248429704</v>
      </c>
    </row>
    <row r="191" spans="1:12" ht="24">
      <c r="A191" s="2" t="s">
        <v>331</v>
      </c>
      <c r="B191" s="5" t="s">
        <v>325</v>
      </c>
      <c r="C191" s="4">
        <v>1</v>
      </c>
      <c r="D191" s="4">
        <f t="shared" si="13"/>
        <v>1.04</v>
      </c>
      <c r="E191" s="4">
        <f t="shared" si="13"/>
        <v>1.0816000000000001</v>
      </c>
      <c r="F191" s="4">
        <f t="shared" si="13"/>
        <v>1.1248640000000001</v>
      </c>
      <c r="G191" s="4">
        <f t="shared" si="13"/>
        <v>1.1698585600000002</v>
      </c>
      <c r="H191" s="4">
        <f t="shared" si="13"/>
        <v>1.2166529024000003</v>
      </c>
      <c r="I191" s="4">
        <f t="shared" si="13"/>
        <v>1.2653190184960004</v>
      </c>
      <c r="J191" s="4">
        <f t="shared" si="13"/>
        <v>1.3159317792358405</v>
      </c>
      <c r="K191" s="4">
        <f t="shared" si="13"/>
        <v>1.3685690504052741</v>
      </c>
      <c r="L191" s="4">
        <f t="shared" si="13"/>
        <v>1.4233118124214852</v>
      </c>
    </row>
    <row r="192" spans="1:12">
      <c r="A192" s="2" t="s">
        <v>332</v>
      </c>
      <c r="B192" s="2" t="s">
        <v>327</v>
      </c>
      <c r="C192" s="4">
        <v>1</v>
      </c>
      <c r="D192" s="4">
        <f t="shared" si="13"/>
        <v>1.04</v>
      </c>
      <c r="E192" s="4">
        <f t="shared" si="13"/>
        <v>1.0816000000000001</v>
      </c>
      <c r="F192" s="4">
        <f t="shared" si="13"/>
        <v>1.1248640000000001</v>
      </c>
      <c r="G192" s="4">
        <f t="shared" si="13"/>
        <v>1.1698585600000002</v>
      </c>
      <c r="H192" s="4">
        <f t="shared" si="13"/>
        <v>1.2166529024000003</v>
      </c>
      <c r="I192" s="4">
        <f t="shared" si="13"/>
        <v>1.2653190184960004</v>
      </c>
      <c r="J192" s="4">
        <f t="shared" si="13"/>
        <v>1.3159317792358405</v>
      </c>
      <c r="K192" s="4">
        <f t="shared" si="13"/>
        <v>1.3685690504052741</v>
      </c>
      <c r="L192" s="4">
        <f t="shared" si="13"/>
        <v>1.4233118124214852</v>
      </c>
    </row>
    <row r="193" spans="1:12">
      <c r="A193" s="2" t="s">
        <v>333</v>
      </c>
      <c r="B193" s="2" t="s">
        <v>260</v>
      </c>
      <c r="C193" s="4">
        <v>2</v>
      </c>
      <c r="D193" s="4">
        <f t="shared" ref="D193:L197" si="14">C193*1.04</f>
        <v>2.08</v>
      </c>
      <c r="E193" s="4">
        <f t="shared" si="14"/>
        <v>2.1632000000000002</v>
      </c>
      <c r="F193" s="4">
        <f t="shared" si="14"/>
        <v>2.2497280000000002</v>
      </c>
      <c r="G193" s="4">
        <f t="shared" si="14"/>
        <v>2.3397171200000004</v>
      </c>
      <c r="H193" s="4">
        <f t="shared" si="14"/>
        <v>2.4333058048000007</v>
      </c>
      <c r="I193" s="4">
        <f t="shared" si="14"/>
        <v>2.5306380369920007</v>
      </c>
      <c r="J193" s="4">
        <f t="shared" si="14"/>
        <v>2.631863558471681</v>
      </c>
      <c r="K193" s="4">
        <f t="shared" si="14"/>
        <v>2.7371381008105482</v>
      </c>
      <c r="L193" s="4">
        <f t="shared" si="14"/>
        <v>2.8466236248429704</v>
      </c>
    </row>
    <row r="194" spans="1:12" ht="24">
      <c r="A194" s="2" t="s">
        <v>334</v>
      </c>
      <c r="B194" s="5" t="s">
        <v>264</v>
      </c>
      <c r="C194" s="4">
        <v>2</v>
      </c>
      <c r="D194" s="4">
        <f t="shared" si="14"/>
        <v>2.08</v>
      </c>
      <c r="E194" s="4">
        <f t="shared" si="14"/>
        <v>2.1632000000000002</v>
      </c>
      <c r="F194" s="4">
        <f t="shared" si="14"/>
        <v>2.2497280000000002</v>
      </c>
      <c r="G194" s="4">
        <f t="shared" si="14"/>
        <v>2.3397171200000004</v>
      </c>
      <c r="H194" s="4">
        <f t="shared" si="14"/>
        <v>2.4333058048000007</v>
      </c>
      <c r="I194" s="4">
        <f t="shared" si="14"/>
        <v>2.5306380369920007</v>
      </c>
      <c r="J194" s="4">
        <f t="shared" si="14"/>
        <v>2.631863558471681</v>
      </c>
      <c r="K194" s="4">
        <f t="shared" si="14"/>
        <v>2.7371381008105482</v>
      </c>
      <c r="L194" s="4">
        <f t="shared" si="14"/>
        <v>2.8466236248429704</v>
      </c>
    </row>
    <row r="195" spans="1:12" ht="24">
      <c r="A195" s="2" t="s">
        <v>335</v>
      </c>
      <c r="B195" s="5" t="s">
        <v>266</v>
      </c>
      <c r="C195" s="4">
        <v>2</v>
      </c>
      <c r="D195" s="4">
        <f t="shared" si="14"/>
        <v>2.08</v>
      </c>
      <c r="E195" s="4">
        <f t="shared" si="14"/>
        <v>2.1632000000000002</v>
      </c>
      <c r="F195" s="4">
        <f t="shared" si="14"/>
        <v>2.2497280000000002</v>
      </c>
      <c r="G195" s="4">
        <f t="shared" si="14"/>
        <v>2.3397171200000004</v>
      </c>
      <c r="H195" s="4">
        <f t="shared" si="14"/>
        <v>2.4333058048000007</v>
      </c>
      <c r="I195" s="4">
        <f t="shared" si="14"/>
        <v>2.5306380369920007</v>
      </c>
      <c r="J195" s="4">
        <f t="shared" si="14"/>
        <v>2.631863558471681</v>
      </c>
      <c r="K195" s="4">
        <f t="shared" si="14"/>
        <v>2.7371381008105482</v>
      </c>
      <c r="L195" s="4">
        <f t="shared" si="14"/>
        <v>2.8466236248429704</v>
      </c>
    </row>
    <row r="196" spans="1:12" ht="36">
      <c r="A196" s="2" t="s">
        <v>336</v>
      </c>
      <c r="B196" s="5" t="s">
        <v>337</v>
      </c>
      <c r="C196" s="4">
        <v>1</v>
      </c>
      <c r="D196" s="4">
        <f t="shared" si="14"/>
        <v>1.04</v>
      </c>
      <c r="E196" s="4">
        <f t="shared" si="14"/>
        <v>1.0816000000000001</v>
      </c>
      <c r="F196" s="4">
        <f t="shared" si="14"/>
        <v>1.1248640000000001</v>
      </c>
      <c r="G196" s="4">
        <f t="shared" si="14"/>
        <v>1.1698585600000002</v>
      </c>
      <c r="H196" s="4">
        <f t="shared" si="14"/>
        <v>1.2166529024000003</v>
      </c>
      <c r="I196" s="4">
        <f t="shared" si="14"/>
        <v>1.2653190184960004</v>
      </c>
      <c r="J196" s="4">
        <f t="shared" si="14"/>
        <v>1.3159317792358405</v>
      </c>
      <c r="K196" s="4">
        <f t="shared" si="14"/>
        <v>1.3685690504052741</v>
      </c>
      <c r="L196" s="4">
        <f t="shared" si="14"/>
        <v>1.4233118124214852</v>
      </c>
    </row>
    <row r="197" spans="1:12" ht="24">
      <c r="A197" s="2" t="s">
        <v>338</v>
      </c>
      <c r="B197" s="5" t="s">
        <v>339</v>
      </c>
      <c r="C197" s="4">
        <v>1</v>
      </c>
      <c r="D197" s="4">
        <f t="shared" si="14"/>
        <v>1.04</v>
      </c>
      <c r="E197" s="4">
        <f t="shared" si="14"/>
        <v>1.0816000000000001</v>
      </c>
      <c r="F197" s="4">
        <f t="shared" si="14"/>
        <v>1.1248640000000001</v>
      </c>
      <c r="G197" s="4">
        <f t="shared" si="14"/>
        <v>1.1698585600000002</v>
      </c>
      <c r="H197" s="4">
        <f t="shared" si="14"/>
        <v>1.2166529024000003</v>
      </c>
      <c r="I197" s="4">
        <f t="shared" si="14"/>
        <v>1.2653190184960004</v>
      </c>
      <c r="J197" s="4">
        <f t="shared" si="14"/>
        <v>1.3159317792358405</v>
      </c>
      <c r="K197" s="4">
        <f t="shared" si="14"/>
        <v>1.3685690504052741</v>
      </c>
      <c r="L197" s="4">
        <f t="shared" si="14"/>
        <v>1.4233118124214852</v>
      </c>
    </row>
    <row r="198" spans="1:12">
      <c r="A198" s="1"/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>
      <c r="A199" s="1"/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>
      <c r="A200" s="1"/>
      <c r="B200" s="2" t="s">
        <v>340</v>
      </c>
      <c r="C200" s="4" t="e">
        <f>#REF!/1000</f>
        <v>#REF!</v>
      </c>
      <c r="D200" s="4">
        <f t="shared" ref="D200:L200" si="15">D11-D29-D31-D36+D40-D42+D48-D49+D61+D65+D73+D74+D76</f>
        <v>1259047.0464000001</v>
      </c>
      <c r="E200" s="4">
        <f t="shared" si="15"/>
        <v>1309408.9282559999</v>
      </c>
      <c r="F200" s="4">
        <f t="shared" si="15"/>
        <v>1361785.2853862401</v>
      </c>
      <c r="G200" s="4">
        <f t="shared" si="15"/>
        <v>1416256.6968016897</v>
      </c>
      <c r="H200" s="4">
        <f t="shared" si="15"/>
        <v>1472906.9646737573</v>
      </c>
      <c r="I200" s="4">
        <f t="shared" si="15"/>
        <v>1531823.2432607077</v>
      </c>
      <c r="J200" s="4">
        <f t="shared" si="15"/>
        <v>1593096.1729911363</v>
      </c>
      <c r="K200" s="4">
        <f t="shared" si="15"/>
        <v>1656820.0199107814</v>
      </c>
      <c r="L200" s="4">
        <f t="shared" si="15"/>
        <v>1723092.8207072127</v>
      </c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</sheetData>
  <mergeCells count="3">
    <mergeCell ref="C5:L5"/>
    <mergeCell ref="A6:A7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workbookViewId="0">
      <selection activeCell="N10" sqref="N10"/>
    </sheetView>
  </sheetViews>
  <sheetFormatPr baseColWidth="10" defaultRowHeight="15"/>
  <cols>
    <col min="1" max="1" width="14" customWidth="1"/>
    <col min="2" max="2" width="41.42578125" customWidth="1"/>
    <col min="3" max="3" width="15.7109375" hidden="1" customWidth="1"/>
  </cols>
  <sheetData>
    <row r="1" spans="1:13">
      <c r="C1" s="7"/>
      <c r="D1" s="7" t="s">
        <v>0</v>
      </c>
      <c r="E1" s="7"/>
      <c r="F1" s="9"/>
      <c r="G1" s="10"/>
      <c r="H1" s="7"/>
      <c r="I1" s="7"/>
      <c r="J1" s="7"/>
      <c r="K1" s="7"/>
      <c r="L1" s="7"/>
      <c r="M1" s="7"/>
    </row>
    <row r="2" spans="1:13">
      <c r="C2" s="7"/>
      <c r="D2" s="7" t="s">
        <v>1</v>
      </c>
      <c r="E2" s="7"/>
      <c r="F2" s="11"/>
      <c r="G2" s="7"/>
      <c r="H2" s="7"/>
      <c r="I2" s="7"/>
      <c r="J2" s="7"/>
      <c r="K2" s="7"/>
      <c r="L2" s="7"/>
      <c r="M2" s="7"/>
    </row>
    <row r="3" spans="1:13">
      <c r="C3" s="7"/>
      <c r="D3" s="7" t="s">
        <v>341</v>
      </c>
      <c r="E3" s="7"/>
      <c r="F3" s="11"/>
      <c r="G3" s="7"/>
      <c r="H3" s="7"/>
      <c r="I3" s="7"/>
      <c r="J3" s="7"/>
      <c r="K3" s="7"/>
      <c r="L3" s="7"/>
      <c r="M3" s="7"/>
    </row>
    <row r="4" spans="1:13">
      <c r="A4" s="186"/>
      <c r="B4" s="186"/>
      <c r="C4" s="7"/>
      <c r="D4" s="190" t="s">
        <v>342</v>
      </c>
      <c r="E4" s="190"/>
      <c r="F4" s="190"/>
      <c r="G4" s="190"/>
      <c r="H4" s="190"/>
      <c r="I4" s="190"/>
      <c r="J4" s="190"/>
      <c r="K4" s="190"/>
      <c r="L4" s="190"/>
      <c r="M4" s="190"/>
    </row>
    <row r="5" spans="1:13">
      <c r="A5" s="186"/>
      <c r="B5" s="186"/>
      <c r="C5" s="7"/>
      <c r="D5" s="12" t="s">
        <v>6</v>
      </c>
      <c r="E5" s="13" t="s">
        <v>7</v>
      </c>
      <c r="F5" s="13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</row>
    <row r="6" spans="1:13">
      <c r="A6" s="186"/>
      <c r="B6" s="186"/>
      <c r="C6" s="7"/>
      <c r="D6" s="12">
        <v>2012</v>
      </c>
      <c r="E6" s="13">
        <v>2013</v>
      </c>
      <c r="F6" s="13">
        <v>2014</v>
      </c>
      <c r="G6" s="12">
        <v>2015</v>
      </c>
      <c r="H6" s="12">
        <v>2016</v>
      </c>
      <c r="I6" s="12">
        <v>2017</v>
      </c>
      <c r="J6" s="12">
        <v>2018</v>
      </c>
      <c r="K6" s="12">
        <v>2019</v>
      </c>
      <c r="L6" s="12">
        <v>2020</v>
      </c>
      <c r="M6" s="12">
        <v>2021</v>
      </c>
    </row>
    <row r="7" spans="1:13">
      <c r="A7" s="14" t="s">
        <v>4</v>
      </c>
      <c r="B7" s="14" t="s">
        <v>343</v>
      </c>
      <c r="C7" s="14" t="s">
        <v>344</v>
      </c>
      <c r="D7" s="7"/>
      <c r="E7" s="11"/>
      <c r="F7" s="11"/>
      <c r="G7" s="7"/>
      <c r="H7" s="7"/>
      <c r="I7" s="7"/>
      <c r="J7" s="7"/>
      <c r="K7" s="7"/>
      <c r="L7" s="7"/>
      <c r="M7" s="7"/>
    </row>
    <row r="8" spans="1:13">
      <c r="A8" s="7"/>
      <c r="B8" s="7"/>
      <c r="C8" s="7"/>
      <c r="D8" s="7"/>
      <c r="E8" s="11"/>
      <c r="F8" s="11"/>
      <c r="G8" s="7"/>
      <c r="H8" s="7"/>
      <c r="I8" s="7"/>
      <c r="J8" s="7"/>
      <c r="K8" s="7"/>
      <c r="L8" s="7"/>
      <c r="M8" s="7"/>
    </row>
    <row r="9" spans="1:13">
      <c r="A9" s="12" t="s">
        <v>345</v>
      </c>
      <c r="B9" s="12" t="s">
        <v>346</v>
      </c>
      <c r="C9" s="15">
        <f>+C11+C184</f>
        <v>6484607670</v>
      </c>
      <c r="D9" s="16">
        <f>+D11+D184</f>
        <v>6476607.6699999999</v>
      </c>
      <c r="E9" s="17">
        <f>+E11+E184</f>
        <v>6735671.9768000003</v>
      </c>
      <c r="F9" s="17">
        <f>+F11+F184</f>
        <v>7005098.8558720015</v>
      </c>
      <c r="G9" s="16">
        <f t="shared" ref="G9:M9" si="0">F9*1.04</f>
        <v>7285302.8101068819</v>
      </c>
      <c r="H9" s="16">
        <f t="shared" si="0"/>
        <v>7576714.9225111576</v>
      </c>
      <c r="I9" s="16">
        <f t="shared" si="0"/>
        <v>7879783.5194116039</v>
      </c>
      <c r="J9" s="16">
        <f t="shared" si="0"/>
        <v>8194974.8601880688</v>
      </c>
      <c r="K9" s="16">
        <f t="shared" si="0"/>
        <v>8522773.8545955922</v>
      </c>
      <c r="L9" s="16">
        <f t="shared" si="0"/>
        <v>8863684.8087794166</v>
      </c>
      <c r="M9" s="16">
        <f t="shared" si="0"/>
        <v>9218232.2011305932</v>
      </c>
    </row>
    <row r="10" spans="1:13">
      <c r="A10" s="7"/>
      <c r="B10" s="7"/>
      <c r="C10" s="18"/>
      <c r="D10" s="10"/>
      <c r="E10" s="9"/>
      <c r="F10" s="9"/>
      <c r="G10" s="10"/>
      <c r="H10" s="10"/>
      <c r="I10" s="10"/>
      <c r="J10" s="10"/>
      <c r="K10" s="10"/>
      <c r="L10" s="10"/>
      <c r="M10" s="10"/>
    </row>
    <row r="11" spans="1:13">
      <c r="A11" s="12" t="s">
        <v>347</v>
      </c>
      <c r="B11" s="12" t="s">
        <v>348</v>
      </c>
      <c r="C11" s="15">
        <f>+C13+C64+C105</f>
        <v>929161964</v>
      </c>
      <c r="D11" s="16">
        <f>C11/1000</f>
        <v>929161.96400000004</v>
      </c>
      <c r="E11" s="17">
        <f t="shared" ref="E11:M11" si="1">D11*1.04</f>
        <v>966328.44256000011</v>
      </c>
      <c r="F11" s="17">
        <f t="shared" si="1"/>
        <v>1004981.5802624001</v>
      </c>
      <c r="G11" s="16">
        <f t="shared" si="1"/>
        <v>1045180.8434728961</v>
      </c>
      <c r="H11" s="16">
        <f t="shared" si="1"/>
        <v>1086988.0772118121</v>
      </c>
      <c r="I11" s="16">
        <f t="shared" si="1"/>
        <v>1130467.6003002846</v>
      </c>
      <c r="J11" s="16">
        <f t="shared" si="1"/>
        <v>1175686.304312296</v>
      </c>
      <c r="K11" s="16">
        <f t="shared" si="1"/>
        <v>1222713.7564847879</v>
      </c>
      <c r="L11" s="16">
        <f t="shared" si="1"/>
        <v>1271622.3067441795</v>
      </c>
      <c r="M11" s="16">
        <f t="shared" si="1"/>
        <v>1322487.1990139466</v>
      </c>
    </row>
    <row r="12" spans="1:13">
      <c r="A12" s="7"/>
      <c r="B12" s="7"/>
      <c r="C12" s="18"/>
      <c r="D12" s="10"/>
      <c r="E12" s="9"/>
      <c r="F12" s="9"/>
      <c r="G12" s="10"/>
      <c r="H12" s="10"/>
      <c r="I12" s="10"/>
      <c r="J12" s="10"/>
      <c r="K12" s="10"/>
      <c r="L12" s="10"/>
      <c r="M12" s="10"/>
    </row>
    <row r="13" spans="1:13">
      <c r="A13" s="12" t="s">
        <v>349</v>
      </c>
      <c r="B13" s="12" t="s">
        <v>350</v>
      </c>
      <c r="C13" s="15">
        <v>112028256</v>
      </c>
      <c r="D13" s="16">
        <f t="shared" ref="D13:D44" si="2">C13/1000</f>
        <v>112028.25599999999</v>
      </c>
      <c r="E13" s="17">
        <f t="shared" ref="E13:M13" si="3">D13*1.04</f>
        <v>116509.38623999999</v>
      </c>
      <c r="F13" s="17">
        <f t="shared" si="3"/>
        <v>121169.7616896</v>
      </c>
      <c r="G13" s="16">
        <f t="shared" si="3"/>
        <v>126016.55215718401</v>
      </c>
      <c r="H13" s="16">
        <f t="shared" si="3"/>
        <v>131057.21424347138</v>
      </c>
      <c r="I13" s="16">
        <f t="shared" si="3"/>
        <v>136299.50281321025</v>
      </c>
      <c r="J13" s="16">
        <f t="shared" si="3"/>
        <v>141751.48292573867</v>
      </c>
      <c r="K13" s="16">
        <f t="shared" si="3"/>
        <v>147421.54224276822</v>
      </c>
      <c r="L13" s="16">
        <f t="shared" si="3"/>
        <v>153318.40393247895</v>
      </c>
      <c r="M13" s="16">
        <f t="shared" si="3"/>
        <v>159451.14008977811</v>
      </c>
    </row>
    <row r="14" spans="1:13" hidden="1">
      <c r="A14" s="7"/>
      <c r="B14" s="7"/>
      <c r="C14" s="18"/>
      <c r="D14" s="10">
        <f t="shared" si="2"/>
        <v>0</v>
      </c>
      <c r="E14" s="9"/>
      <c r="F14" s="9"/>
      <c r="G14" s="10"/>
      <c r="H14" s="10"/>
      <c r="I14" s="10"/>
      <c r="J14" s="10"/>
      <c r="K14" s="10"/>
      <c r="L14" s="10"/>
      <c r="M14" s="10"/>
    </row>
    <row r="15" spans="1:13" hidden="1">
      <c r="A15" s="7" t="s">
        <v>351</v>
      </c>
      <c r="B15" s="7" t="s">
        <v>352</v>
      </c>
      <c r="C15" s="18"/>
      <c r="D15" s="10">
        <f t="shared" si="2"/>
        <v>0</v>
      </c>
      <c r="E15" s="9"/>
      <c r="F15" s="9"/>
      <c r="G15" s="10"/>
      <c r="H15" s="10"/>
      <c r="I15" s="10"/>
      <c r="J15" s="10"/>
      <c r="K15" s="10"/>
      <c r="L15" s="10"/>
      <c r="M15" s="10"/>
    </row>
    <row r="16" spans="1:13" hidden="1">
      <c r="A16" s="7"/>
      <c r="B16" s="7"/>
      <c r="C16" s="18"/>
      <c r="D16" s="10">
        <f t="shared" si="2"/>
        <v>0</v>
      </c>
      <c r="E16" s="9"/>
      <c r="F16" s="9"/>
      <c r="G16" s="10"/>
      <c r="H16" s="10"/>
      <c r="I16" s="10"/>
      <c r="J16" s="10"/>
      <c r="K16" s="10"/>
      <c r="L16" s="10"/>
      <c r="M16" s="10"/>
    </row>
    <row r="17" spans="1:13" hidden="1">
      <c r="A17" s="7" t="s">
        <v>353</v>
      </c>
      <c r="B17" s="7" t="s">
        <v>354</v>
      </c>
      <c r="C17" s="18"/>
      <c r="D17" s="10">
        <f t="shared" si="2"/>
        <v>0</v>
      </c>
      <c r="E17" s="9"/>
      <c r="F17" s="9"/>
      <c r="G17" s="10"/>
      <c r="H17" s="10"/>
      <c r="I17" s="10"/>
      <c r="J17" s="10"/>
      <c r="K17" s="10"/>
      <c r="L17" s="10"/>
      <c r="M17" s="10"/>
    </row>
    <row r="18" spans="1:13" hidden="1">
      <c r="A18" s="7" t="s">
        <v>355</v>
      </c>
      <c r="B18" s="7" t="s">
        <v>356</v>
      </c>
      <c r="C18" s="18"/>
      <c r="D18" s="10">
        <f t="shared" si="2"/>
        <v>0</v>
      </c>
      <c r="E18" s="9"/>
      <c r="F18" s="9"/>
      <c r="G18" s="10"/>
      <c r="H18" s="10"/>
      <c r="I18" s="10"/>
      <c r="J18" s="10"/>
      <c r="K18" s="10"/>
      <c r="L18" s="10"/>
      <c r="M18" s="10"/>
    </row>
    <row r="19" spans="1:13" hidden="1">
      <c r="A19" s="7" t="s">
        <v>357</v>
      </c>
      <c r="B19" s="7" t="s">
        <v>358</v>
      </c>
      <c r="C19" s="18"/>
      <c r="D19" s="10">
        <f t="shared" si="2"/>
        <v>0</v>
      </c>
      <c r="E19" s="9"/>
      <c r="F19" s="9"/>
      <c r="G19" s="10"/>
      <c r="H19" s="10"/>
      <c r="I19" s="10"/>
      <c r="J19" s="10"/>
      <c r="K19" s="10"/>
      <c r="L19" s="10"/>
      <c r="M19" s="10"/>
    </row>
    <row r="20" spans="1:13" hidden="1">
      <c r="A20" s="7" t="s">
        <v>359</v>
      </c>
      <c r="B20" s="7" t="s">
        <v>360</v>
      </c>
      <c r="C20" s="18"/>
      <c r="D20" s="10">
        <f t="shared" si="2"/>
        <v>0</v>
      </c>
      <c r="E20" s="9"/>
      <c r="F20" s="9"/>
      <c r="G20" s="10"/>
      <c r="H20" s="10"/>
      <c r="I20" s="10"/>
      <c r="J20" s="10"/>
      <c r="K20" s="10"/>
      <c r="L20" s="10"/>
      <c r="M20" s="10"/>
    </row>
    <row r="21" spans="1:13" hidden="1">
      <c r="A21" s="7" t="s">
        <v>361</v>
      </c>
      <c r="B21" s="7" t="s">
        <v>362</v>
      </c>
      <c r="C21" s="18"/>
      <c r="D21" s="10">
        <f t="shared" si="2"/>
        <v>0</v>
      </c>
      <c r="E21" s="9"/>
      <c r="F21" s="9"/>
      <c r="G21" s="10"/>
      <c r="H21" s="10"/>
      <c r="I21" s="10"/>
      <c r="J21" s="10"/>
      <c r="K21" s="10"/>
      <c r="L21" s="10"/>
      <c r="M21" s="10"/>
    </row>
    <row r="22" spans="1:13" hidden="1">
      <c r="A22" s="7" t="s">
        <v>363</v>
      </c>
      <c r="B22" s="7" t="s">
        <v>364</v>
      </c>
      <c r="C22" s="18"/>
      <c r="D22" s="10">
        <f t="shared" si="2"/>
        <v>0</v>
      </c>
      <c r="E22" s="9"/>
      <c r="F22" s="9"/>
      <c r="G22" s="10"/>
      <c r="H22" s="10"/>
      <c r="I22" s="10"/>
      <c r="J22" s="10"/>
      <c r="K22" s="10"/>
      <c r="L22" s="10"/>
      <c r="M22" s="10"/>
    </row>
    <row r="23" spans="1:13" hidden="1">
      <c r="A23" s="7" t="s">
        <v>365</v>
      </c>
      <c r="B23" s="7" t="s">
        <v>366</v>
      </c>
      <c r="C23" s="18"/>
      <c r="D23" s="10">
        <f t="shared" si="2"/>
        <v>0</v>
      </c>
      <c r="E23" s="9"/>
      <c r="F23" s="9"/>
      <c r="G23" s="10"/>
      <c r="H23" s="10"/>
      <c r="I23" s="10"/>
      <c r="J23" s="10"/>
      <c r="K23" s="10"/>
      <c r="L23" s="10"/>
      <c r="M23" s="10"/>
    </row>
    <row r="24" spans="1:13" hidden="1">
      <c r="A24" s="7" t="s">
        <v>367</v>
      </c>
      <c r="B24" s="7" t="s">
        <v>368</v>
      </c>
      <c r="C24" s="18"/>
      <c r="D24" s="10">
        <f t="shared" si="2"/>
        <v>0</v>
      </c>
      <c r="E24" s="9"/>
      <c r="F24" s="9"/>
      <c r="G24" s="10"/>
      <c r="H24" s="10"/>
      <c r="I24" s="10"/>
      <c r="J24" s="10"/>
      <c r="K24" s="10"/>
      <c r="L24" s="10"/>
      <c r="M24" s="10"/>
    </row>
    <row r="25" spans="1:13" hidden="1">
      <c r="A25" s="7" t="s">
        <v>369</v>
      </c>
      <c r="B25" s="7" t="s">
        <v>370</v>
      </c>
      <c r="C25" s="18"/>
      <c r="D25" s="10">
        <f t="shared" si="2"/>
        <v>0</v>
      </c>
      <c r="E25" s="9"/>
      <c r="F25" s="9"/>
      <c r="G25" s="10"/>
      <c r="H25" s="10"/>
      <c r="I25" s="10"/>
      <c r="J25" s="10"/>
      <c r="K25" s="10"/>
      <c r="L25" s="10"/>
      <c r="M25" s="10"/>
    </row>
    <row r="26" spans="1:13" hidden="1">
      <c r="A26" s="7" t="s">
        <v>371</v>
      </c>
      <c r="B26" s="7" t="s">
        <v>372</v>
      </c>
      <c r="C26" s="18"/>
      <c r="D26" s="10">
        <f t="shared" si="2"/>
        <v>0</v>
      </c>
      <c r="E26" s="9"/>
      <c r="F26" s="9"/>
      <c r="G26" s="10"/>
      <c r="H26" s="10"/>
      <c r="I26" s="10"/>
      <c r="J26" s="10"/>
      <c r="K26" s="10"/>
      <c r="L26" s="10"/>
      <c r="M26" s="10"/>
    </row>
    <row r="27" spans="1:13" hidden="1">
      <c r="A27" s="7" t="s">
        <v>373</v>
      </c>
      <c r="B27" s="7" t="s">
        <v>374</v>
      </c>
      <c r="C27" s="18"/>
      <c r="D27" s="10">
        <f t="shared" si="2"/>
        <v>0</v>
      </c>
      <c r="E27" s="9"/>
      <c r="F27" s="9"/>
      <c r="G27" s="10"/>
      <c r="H27" s="10"/>
      <c r="I27" s="10"/>
      <c r="J27" s="10"/>
      <c r="K27" s="10"/>
      <c r="L27" s="10"/>
      <c r="M27" s="10"/>
    </row>
    <row r="28" spans="1:13" hidden="1">
      <c r="A28" s="7" t="s">
        <v>375</v>
      </c>
      <c r="B28" s="7" t="s">
        <v>376</v>
      </c>
      <c r="C28" s="18"/>
      <c r="D28" s="10">
        <f t="shared" si="2"/>
        <v>0</v>
      </c>
      <c r="E28" s="9"/>
      <c r="F28" s="9"/>
      <c r="G28" s="10"/>
      <c r="H28" s="10"/>
      <c r="I28" s="10"/>
      <c r="J28" s="10"/>
      <c r="K28" s="10"/>
      <c r="L28" s="10"/>
      <c r="M28" s="10"/>
    </row>
    <row r="29" spans="1:13" hidden="1">
      <c r="A29" s="7" t="s">
        <v>377</v>
      </c>
      <c r="B29" s="7" t="s">
        <v>378</v>
      </c>
      <c r="C29" s="18"/>
      <c r="D29" s="10">
        <f t="shared" si="2"/>
        <v>0</v>
      </c>
      <c r="E29" s="9"/>
      <c r="F29" s="9"/>
      <c r="G29" s="10"/>
      <c r="H29" s="10"/>
      <c r="I29" s="10"/>
      <c r="J29" s="10"/>
      <c r="K29" s="10"/>
      <c r="L29" s="10"/>
      <c r="M29" s="10"/>
    </row>
    <row r="30" spans="1:13" hidden="1">
      <c r="A30" s="7" t="s">
        <v>379</v>
      </c>
      <c r="B30" s="7" t="s">
        <v>380</v>
      </c>
      <c r="C30" s="18"/>
      <c r="D30" s="10">
        <f t="shared" si="2"/>
        <v>0</v>
      </c>
      <c r="E30" s="9"/>
      <c r="F30" s="9"/>
      <c r="G30" s="10"/>
      <c r="H30" s="10"/>
      <c r="I30" s="10"/>
      <c r="J30" s="10"/>
      <c r="K30" s="10"/>
      <c r="L30" s="10"/>
      <c r="M30" s="10"/>
    </row>
    <row r="31" spans="1:13" hidden="1">
      <c r="A31" s="7" t="s">
        <v>381</v>
      </c>
      <c r="B31" s="7" t="s">
        <v>382</v>
      </c>
      <c r="C31" s="18"/>
      <c r="D31" s="10">
        <f t="shared" si="2"/>
        <v>0</v>
      </c>
      <c r="E31" s="9"/>
      <c r="F31" s="9"/>
      <c r="G31" s="10"/>
      <c r="H31" s="10"/>
      <c r="I31" s="10"/>
      <c r="J31" s="10"/>
      <c r="K31" s="10"/>
      <c r="L31" s="10"/>
      <c r="M31" s="10"/>
    </row>
    <row r="32" spans="1:13" hidden="1">
      <c r="A32" s="7" t="s">
        <v>383</v>
      </c>
      <c r="B32" s="7" t="s">
        <v>384</v>
      </c>
      <c r="C32" s="18"/>
      <c r="D32" s="10">
        <f t="shared" si="2"/>
        <v>0</v>
      </c>
      <c r="E32" s="9"/>
      <c r="F32" s="9"/>
      <c r="G32" s="10"/>
      <c r="H32" s="10"/>
      <c r="I32" s="10"/>
      <c r="J32" s="10"/>
      <c r="K32" s="10"/>
      <c r="L32" s="10"/>
      <c r="M32" s="10"/>
    </row>
    <row r="33" spans="1:13" hidden="1">
      <c r="A33" s="7" t="s">
        <v>385</v>
      </c>
      <c r="B33" s="7" t="s">
        <v>386</v>
      </c>
      <c r="C33" s="18"/>
      <c r="D33" s="10">
        <f t="shared" si="2"/>
        <v>0</v>
      </c>
      <c r="E33" s="9"/>
      <c r="F33" s="9"/>
      <c r="G33" s="10"/>
      <c r="H33" s="10"/>
      <c r="I33" s="10"/>
      <c r="J33" s="10"/>
      <c r="K33" s="10"/>
      <c r="L33" s="10"/>
      <c r="M33" s="10"/>
    </row>
    <row r="34" spans="1:13" hidden="1">
      <c r="A34" s="7" t="s">
        <v>387</v>
      </c>
      <c r="B34" s="7" t="s">
        <v>388</v>
      </c>
      <c r="C34" s="18"/>
      <c r="D34" s="10">
        <f t="shared" si="2"/>
        <v>0</v>
      </c>
      <c r="E34" s="9"/>
      <c r="F34" s="9"/>
      <c r="G34" s="10"/>
      <c r="H34" s="10"/>
      <c r="I34" s="10"/>
      <c r="J34" s="10"/>
      <c r="K34" s="10"/>
      <c r="L34" s="10"/>
      <c r="M34" s="10"/>
    </row>
    <row r="35" spans="1:13" hidden="1">
      <c r="A35" s="7" t="s">
        <v>389</v>
      </c>
      <c r="B35" s="7" t="s">
        <v>390</v>
      </c>
      <c r="C35" s="18"/>
      <c r="D35" s="10">
        <f t="shared" si="2"/>
        <v>0</v>
      </c>
      <c r="E35" s="9"/>
      <c r="F35" s="9"/>
      <c r="G35" s="10"/>
      <c r="H35" s="10"/>
      <c r="I35" s="10"/>
      <c r="J35" s="10"/>
      <c r="K35" s="10"/>
      <c r="L35" s="10"/>
      <c r="M35" s="10"/>
    </row>
    <row r="36" spans="1:13" hidden="1">
      <c r="A36" s="7" t="s">
        <v>391</v>
      </c>
      <c r="B36" s="7" t="s">
        <v>392</v>
      </c>
      <c r="C36" s="18"/>
      <c r="D36" s="10">
        <f t="shared" si="2"/>
        <v>0</v>
      </c>
      <c r="E36" s="9"/>
      <c r="F36" s="9"/>
      <c r="G36" s="10"/>
      <c r="H36" s="10"/>
      <c r="I36" s="10"/>
      <c r="J36" s="10"/>
      <c r="K36" s="10"/>
      <c r="L36" s="10"/>
      <c r="M36" s="10"/>
    </row>
    <row r="37" spans="1:13" hidden="1">
      <c r="A37" s="7" t="s">
        <v>393</v>
      </c>
      <c r="B37" s="7" t="s">
        <v>394</v>
      </c>
      <c r="C37" s="18"/>
      <c r="D37" s="10">
        <f t="shared" si="2"/>
        <v>0</v>
      </c>
      <c r="E37" s="9"/>
      <c r="F37" s="9"/>
      <c r="G37" s="10"/>
      <c r="H37" s="10"/>
      <c r="I37" s="10"/>
      <c r="J37" s="10"/>
      <c r="K37" s="10"/>
      <c r="L37" s="10"/>
      <c r="M37" s="10"/>
    </row>
    <row r="38" spans="1:13" hidden="1">
      <c r="A38" s="7" t="s">
        <v>395</v>
      </c>
      <c r="B38" s="7" t="s">
        <v>396</v>
      </c>
      <c r="C38" s="18"/>
      <c r="D38" s="10">
        <f t="shared" si="2"/>
        <v>0</v>
      </c>
      <c r="E38" s="9"/>
      <c r="F38" s="9"/>
      <c r="G38" s="10"/>
      <c r="H38" s="10"/>
      <c r="I38" s="10"/>
      <c r="J38" s="10"/>
      <c r="K38" s="10"/>
      <c r="L38" s="10"/>
      <c r="M38" s="10"/>
    </row>
    <row r="39" spans="1:13" hidden="1">
      <c r="A39" s="7" t="s">
        <v>397</v>
      </c>
      <c r="B39" s="7" t="s">
        <v>398</v>
      </c>
      <c r="C39" s="18"/>
      <c r="D39" s="10">
        <f t="shared" si="2"/>
        <v>0</v>
      </c>
      <c r="E39" s="9"/>
      <c r="F39" s="9"/>
      <c r="G39" s="10"/>
      <c r="H39" s="10"/>
      <c r="I39" s="10"/>
      <c r="J39" s="10"/>
      <c r="K39" s="10"/>
      <c r="L39" s="10"/>
      <c r="M39" s="10"/>
    </row>
    <row r="40" spans="1:13" hidden="1">
      <c r="A40" s="7" t="s">
        <v>399</v>
      </c>
      <c r="B40" s="7" t="s">
        <v>388</v>
      </c>
      <c r="C40" s="18"/>
      <c r="D40" s="10">
        <f t="shared" si="2"/>
        <v>0</v>
      </c>
      <c r="E40" s="9"/>
      <c r="F40" s="9"/>
      <c r="G40" s="10"/>
      <c r="H40" s="10"/>
      <c r="I40" s="10"/>
      <c r="J40" s="10"/>
      <c r="K40" s="10"/>
      <c r="L40" s="10"/>
      <c r="M40" s="10"/>
    </row>
    <row r="41" spans="1:13" hidden="1">
      <c r="A41" s="7" t="s">
        <v>400</v>
      </c>
      <c r="B41" s="7" t="s">
        <v>401</v>
      </c>
      <c r="C41" s="18"/>
      <c r="D41" s="10">
        <f t="shared" si="2"/>
        <v>0</v>
      </c>
      <c r="E41" s="9"/>
      <c r="F41" s="9"/>
      <c r="G41" s="10"/>
      <c r="H41" s="10"/>
      <c r="I41" s="10"/>
      <c r="J41" s="10"/>
      <c r="K41" s="10"/>
      <c r="L41" s="10"/>
      <c r="M41" s="10"/>
    </row>
    <row r="42" spans="1:13" hidden="1">
      <c r="A42" s="7" t="s">
        <v>402</v>
      </c>
      <c r="B42" s="7" t="s">
        <v>403</v>
      </c>
      <c r="C42" s="18"/>
      <c r="D42" s="10">
        <f t="shared" si="2"/>
        <v>0</v>
      </c>
      <c r="E42" s="9"/>
      <c r="F42" s="9"/>
      <c r="G42" s="10"/>
      <c r="H42" s="10"/>
      <c r="I42" s="10"/>
      <c r="J42" s="10"/>
      <c r="K42" s="10"/>
      <c r="L42" s="10"/>
      <c r="M42" s="10"/>
    </row>
    <row r="43" spans="1:13" hidden="1">
      <c r="A43" s="7" t="s">
        <v>404</v>
      </c>
      <c r="B43" s="7" t="s">
        <v>405</v>
      </c>
      <c r="C43" s="18"/>
      <c r="D43" s="10">
        <f t="shared" si="2"/>
        <v>0</v>
      </c>
      <c r="E43" s="9"/>
      <c r="F43" s="9"/>
      <c r="G43" s="10"/>
      <c r="H43" s="10"/>
      <c r="I43" s="10"/>
      <c r="J43" s="10"/>
      <c r="K43" s="10"/>
      <c r="L43" s="10"/>
      <c r="M43" s="10"/>
    </row>
    <row r="44" spans="1:13" hidden="1">
      <c r="A44" s="7" t="s">
        <v>406</v>
      </c>
      <c r="B44" s="7" t="s">
        <v>407</v>
      </c>
      <c r="C44" s="18"/>
      <c r="D44" s="10">
        <f t="shared" si="2"/>
        <v>0</v>
      </c>
      <c r="E44" s="9"/>
      <c r="F44" s="9"/>
      <c r="G44" s="10"/>
      <c r="H44" s="10"/>
      <c r="I44" s="10"/>
      <c r="J44" s="10"/>
      <c r="K44" s="10"/>
      <c r="L44" s="10"/>
      <c r="M44" s="10"/>
    </row>
    <row r="45" spans="1:13" hidden="1">
      <c r="A45" s="7" t="s">
        <v>408</v>
      </c>
      <c r="B45" s="7" t="s">
        <v>409</v>
      </c>
      <c r="C45" s="18"/>
      <c r="D45" s="10">
        <f t="shared" ref="D45:D62" si="4">C45/1000</f>
        <v>0</v>
      </c>
      <c r="E45" s="9"/>
      <c r="F45" s="9"/>
      <c r="G45" s="10"/>
      <c r="H45" s="10"/>
      <c r="I45" s="10"/>
      <c r="J45" s="10"/>
      <c r="K45" s="10"/>
      <c r="L45" s="10"/>
      <c r="M45" s="10"/>
    </row>
    <row r="46" spans="1:13" hidden="1">
      <c r="A46" s="7" t="s">
        <v>410</v>
      </c>
      <c r="B46" s="7" t="s">
        <v>411</v>
      </c>
      <c r="C46" s="18"/>
      <c r="D46" s="10">
        <f t="shared" si="4"/>
        <v>0</v>
      </c>
      <c r="E46" s="9"/>
      <c r="F46" s="9"/>
      <c r="G46" s="10"/>
      <c r="H46" s="10"/>
      <c r="I46" s="10"/>
      <c r="J46" s="10"/>
      <c r="K46" s="10"/>
      <c r="L46" s="10"/>
      <c r="M46" s="10"/>
    </row>
    <row r="47" spans="1:13" hidden="1">
      <c r="A47" s="7"/>
      <c r="B47" s="7"/>
      <c r="C47" s="18"/>
      <c r="D47" s="10">
        <f t="shared" si="4"/>
        <v>0</v>
      </c>
      <c r="E47" s="9"/>
      <c r="F47" s="9"/>
      <c r="G47" s="10"/>
      <c r="H47" s="10"/>
      <c r="I47" s="10"/>
      <c r="J47" s="10"/>
      <c r="K47" s="10"/>
      <c r="L47" s="10"/>
      <c r="M47" s="10"/>
    </row>
    <row r="48" spans="1:13" hidden="1">
      <c r="A48" s="7" t="s">
        <v>412</v>
      </c>
      <c r="B48" s="7" t="s">
        <v>413</v>
      </c>
      <c r="C48" s="18"/>
      <c r="D48" s="10">
        <f t="shared" si="4"/>
        <v>0</v>
      </c>
      <c r="E48" s="9"/>
      <c r="F48" s="9"/>
      <c r="G48" s="10"/>
      <c r="H48" s="10"/>
      <c r="I48" s="10"/>
      <c r="J48" s="10"/>
      <c r="K48" s="10"/>
      <c r="L48" s="10"/>
      <c r="M48" s="10"/>
    </row>
    <row r="49" spans="1:13" hidden="1">
      <c r="A49" s="7" t="s">
        <v>414</v>
      </c>
      <c r="B49" s="7" t="s">
        <v>415</v>
      </c>
      <c r="C49" s="18"/>
      <c r="D49" s="10">
        <f t="shared" si="4"/>
        <v>0</v>
      </c>
      <c r="E49" s="9"/>
      <c r="F49" s="9"/>
      <c r="G49" s="10"/>
      <c r="H49" s="10"/>
      <c r="I49" s="10"/>
      <c r="J49" s="10"/>
      <c r="K49" s="10"/>
      <c r="L49" s="10"/>
      <c r="M49" s="10"/>
    </row>
    <row r="50" spans="1:13" hidden="1">
      <c r="A50" s="7" t="s">
        <v>416</v>
      </c>
      <c r="B50" s="7" t="s">
        <v>417</v>
      </c>
      <c r="C50" s="18"/>
      <c r="D50" s="10">
        <f t="shared" si="4"/>
        <v>0</v>
      </c>
      <c r="E50" s="9"/>
      <c r="F50" s="9"/>
      <c r="G50" s="10"/>
      <c r="H50" s="10"/>
      <c r="I50" s="10"/>
      <c r="J50" s="10"/>
      <c r="K50" s="10"/>
      <c r="L50" s="10"/>
      <c r="M50" s="10"/>
    </row>
    <row r="51" spans="1:13" hidden="1">
      <c r="A51" s="7" t="s">
        <v>418</v>
      </c>
      <c r="B51" s="7" t="s">
        <v>419</v>
      </c>
      <c r="C51" s="18"/>
      <c r="D51" s="10">
        <f t="shared" si="4"/>
        <v>0</v>
      </c>
      <c r="E51" s="9"/>
      <c r="F51" s="9"/>
      <c r="G51" s="10"/>
      <c r="H51" s="10"/>
      <c r="I51" s="10"/>
      <c r="J51" s="10"/>
      <c r="K51" s="10"/>
      <c r="L51" s="10"/>
      <c r="M51" s="10"/>
    </row>
    <row r="52" spans="1:13" hidden="1">
      <c r="A52" s="7" t="s">
        <v>420</v>
      </c>
      <c r="B52" s="7" t="s">
        <v>421</v>
      </c>
      <c r="C52" s="18"/>
      <c r="D52" s="10">
        <f t="shared" si="4"/>
        <v>0</v>
      </c>
      <c r="E52" s="9"/>
      <c r="F52" s="9"/>
      <c r="G52" s="10"/>
      <c r="H52" s="10"/>
      <c r="I52" s="10"/>
      <c r="J52" s="10"/>
      <c r="K52" s="10"/>
      <c r="L52" s="10"/>
      <c r="M52" s="10"/>
    </row>
    <row r="53" spans="1:13" hidden="1">
      <c r="A53" s="7" t="s">
        <v>422</v>
      </c>
      <c r="B53" s="7" t="s">
        <v>423</v>
      </c>
      <c r="C53" s="18"/>
      <c r="D53" s="10">
        <f t="shared" si="4"/>
        <v>0</v>
      </c>
      <c r="E53" s="9"/>
      <c r="F53" s="9"/>
      <c r="G53" s="10"/>
      <c r="H53" s="10"/>
      <c r="I53" s="10"/>
      <c r="J53" s="10"/>
      <c r="K53" s="10"/>
      <c r="L53" s="10"/>
      <c r="M53" s="10"/>
    </row>
    <row r="54" spans="1:13" hidden="1">
      <c r="A54" s="7" t="s">
        <v>424</v>
      </c>
      <c r="B54" s="7" t="s">
        <v>425</v>
      </c>
      <c r="C54" s="18"/>
      <c r="D54" s="10">
        <f t="shared" si="4"/>
        <v>0</v>
      </c>
      <c r="E54" s="9"/>
      <c r="F54" s="9"/>
      <c r="G54" s="10"/>
      <c r="H54" s="10"/>
      <c r="I54" s="10"/>
      <c r="J54" s="10"/>
      <c r="K54" s="10"/>
      <c r="L54" s="10"/>
      <c r="M54" s="10"/>
    </row>
    <row r="55" spans="1:13" hidden="1">
      <c r="A55" s="7" t="s">
        <v>426</v>
      </c>
      <c r="B55" s="7" t="s">
        <v>427</v>
      </c>
      <c r="C55" s="18"/>
      <c r="D55" s="10">
        <f t="shared" si="4"/>
        <v>0</v>
      </c>
      <c r="E55" s="9"/>
      <c r="F55" s="9"/>
      <c r="G55" s="10"/>
      <c r="H55" s="10"/>
      <c r="I55" s="10"/>
      <c r="J55" s="10"/>
      <c r="K55" s="10"/>
      <c r="L55" s="10"/>
      <c r="M55" s="10"/>
    </row>
    <row r="56" spans="1:13" hidden="1">
      <c r="A56" s="7" t="s">
        <v>428</v>
      </c>
      <c r="B56" s="7" t="s">
        <v>429</v>
      </c>
      <c r="C56" s="18"/>
      <c r="D56" s="10">
        <f t="shared" si="4"/>
        <v>0</v>
      </c>
      <c r="E56" s="9"/>
      <c r="F56" s="9"/>
      <c r="G56" s="10"/>
      <c r="H56" s="10"/>
      <c r="I56" s="10"/>
      <c r="J56" s="10"/>
      <c r="K56" s="10"/>
      <c r="L56" s="10"/>
      <c r="M56" s="10"/>
    </row>
    <row r="57" spans="1:13" hidden="1">
      <c r="A57" s="7" t="s">
        <v>430</v>
      </c>
      <c r="B57" s="7" t="s">
        <v>431</v>
      </c>
      <c r="C57" s="18"/>
      <c r="D57" s="10">
        <f t="shared" si="4"/>
        <v>0</v>
      </c>
      <c r="E57" s="9"/>
      <c r="F57" s="9"/>
      <c r="G57" s="10"/>
      <c r="H57" s="10"/>
      <c r="I57" s="10"/>
      <c r="J57" s="10"/>
      <c r="K57" s="10"/>
      <c r="L57" s="10"/>
      <c r="M57" s="10"/>
    </row>
    <row r="58" spans="1:13" hidden="1">
      <c r="A58" s="7" t="s">
        <v>432</v>
      </c>
      <c r="B58" s="7" t="s">
        <v>433</v>
      </c>
      <c r="C58" s="18"/>
      <c r="D58" s="10">
        <f t="shared" si="4"/>
        <v>0</v>
      </c>
      <c r="E58" s="9"/>
      <c r="F58" s="9"/>
      <c r="G58" s="10"/>
      <c r="H58" s="10"/>
      <c r="I58" s="10"/>
      <c r="J58" s="10"/>
      <c r="K58" s="10"/>
      <c r="L58" s="10"/>
      <c r="M58" s="10"/>
    </row>
    <row r="59" spans="1:13" hidden="1">
      <c r="A59" s="7" t="s">
        <v>434</v>
      </c>
      <c r="B59" s="7" t="s">
        <v>435</v>
      </c>
      <c r="C59" s="18"/>
      <c r="D59" s="10">
        <f t="shared" si="4"/>
        <v>0</v>
      </c>
      <c r="E59" s="9"/>
      <c r="F59" s="9"/>
      <c r="G59" s="10"/>
      <c r="H59" s="10"/>
      <c r="I59" s="10"/>
      <c r="J59" s="10"/>
      <c r="K59" s="10"/>
      <c r="L59" s="10"/>
      <c r="M59" s="10"/>
    </row>
    <row r="60" spans="1:13" hidden="1">
      <c r="A60" s="7" t="s">
        <v>436</v>
      </c>
      <c r="B60" s="7" t="s">
        <v>437</v>
      </c>
      <c r="C60" s="18"/>
      <c r="D60" s="10">
        <f t="shared" si="4"/>
        <v>0</v>
      </c>
      <c r="E60" s="9"/>
      <c r="F60" s="9"/>
      <c r="G60" s="10"/>
      <c r="H60" s="10"/>
      <c r="I60" s="10"/>
      <c r="J60" s="10"/>
      <c r="K60" s="10"/>
      <c r="L60" s="10"/>
      <c r="M60" s="10"/>
    </row>
    <row r="61" spans="1:13" hidden="1">
      <c r="A61" s="7" t="s">
        <v>438</v>
      </c>
      <c r="B61" s="7" t="s">
        <v>439</v>
      </c>
      <c r="C61" s="18"/>
      <c r="D61" s="10">
        <f t="shared" si="4"/>
        <v>0</v>
      </c>
      <c r="E61" s="9"/>
      <c r="F61" s="9"/>
      <c r="G61" s="10"/>
      <c r="H61" s="10"/>
      <c r="I61" s="10"/>
      <c r="J61" s="10"/>
      <c r="K61" s="10"/>
      <c r="L61" s="10"/>
      <c r="M61" s="10"/>
    </row>
    <row r="62" spans="1:13" hidden="1">
      <c r="A62" s="7" t="s">
        <v>440</v>
      </c>
      <c r="B62" s="7" t="s">
        <v>441</v>
      </c>
      <c r="C62" s="18"/>
      <c r="D62" s="10">
        <f t="shared" si="4"/>
        <v>0</v>
      </c>
      <c r="E62" s="9"/>
      <c r="F62" s="9"/>
      <c r="G62" s="10"/>
      <c r="H62" s="10"/>
      <c r="I62" s="10"/>
      <c r="J62" s="10"/>
      <c r="K62" s="10"/>
      <c r="L62" s="10"/>
      <c r="M62" s="10"/>
    </row>
    <row r="63" spans="1:13">
      <c r="A63" s="7"/>
      <c r="B63" s="7"/>
      <c r="C63" s="18"/>
      <c r="D63" s="10"/>
      <c r="E63" s="9"/>
      <c r="F63" s="9"/>
      <c r="G63" s="10"/>
      <c r="H63" s="10"/>
      <c r="I63" s="10"/>
      <c r="J63" s="10"/>
      <c r="K63" s="10"/>
      <c r="L63" s="10"/>
      <c r="M63" s="10"/>
    </row>
    <row r="64" spans="1:13">
      <c r="A64" s="12" t="s">
        <v>442</v>
      </c>
      <c r="B64" s="12" t="s">
        <v>443</v>
      </c>
      <c r="C64" s="15">
        <v>83553600</v>
      </c>
      <c r="D64" s="16">
        <f t="shared" ref="D64:D105" si="5">C64/1000</f>
        <v>83553.600000000006</v>
      </c>
      <c r="E64" s="17">
        <f t="shared" ref="E64:M64" si="6">D64*1.04</f>
        <v>86895.744000000006</v>
      </c>
      <c r="F64" s="17">
        <f t="shared" si="6"/>
        <v>90371.573760000014</v>
      </c>
      <c r="G64" s="16">
        <f t="shared" si="6"/>
        <v>93986.436710400012</v>
      </c>
      <c r="H64" s="16">
        <f t="shared" si="6"/>
        <v>97745.894178816015</v>
      </c>
      <c r="I64" s="16">
        <f t="shared" si="6"/>
        <v>101655.72994596866</v>
      </c>
      <c r="J64" s="16">
        <f t="shared" si="6"/>
        <v>105721.95914380741</v>
      </c>
      <c r="K64" s="16">
        <f t="shared" si="6"/>
        <v>109950.83750955971</v>
      </c>
      <c r="L64" s="16">
        <f t="shared" si="6"/>
        <v>114348.8710099421</v>
      </c>
      <c r="M64" s="16">
        <f t="shared" si="6"/>
        <v>118922.8258503398</v>
      </c>
    </row>
    <row r="65" spans="1:13">
      <c r="A65" s="7"/>
      <c r="B65" s="7"/>
      <c r="C65" s="18"/>
      <c r="D65" s="10">
        <f t="shared" si="5"/>
        <v>0</v>
      </c>
      <c r="E65" s="9"/>
      <c r="F65" s="9"/>
      <c r="G65" s="10"/>
      <c r="H65" s="10"/>
      <c r="I65" s="10"/>
      <c r="J65" s="10"/>
      <c r="K65" s="10"/>
      <c r="L65" s="10"/>
      <c r="M65" s="10"/>
    </row>
    <row r="66" spans="1:13" hidden="1">
      <c r="A66" s="7" t="s">
        <v>444</v>
      </c>
      <c r="B66" s="7" t="s">
        <v>352</v>
      </c>
      <c r="C66" s="18"/>
      <c r="D66" s="10">
        <f t="shared" si="5"/>
        <v>0</v>
      </c>
      <c r="E66" s="9"/>
      <c r="F66" s="9"/>
      <c r="G66" s="10"/>
      <c r="H66" s="10"/>
      <c r="I66" s="10"/>
      <c r="J66" s="10"/>
      <c r="K66" s="10"/>
      <c r="L66" s="10"/>
      <c r="M66" s="10"/>
    </row>
    <row r="67" spans="1:13" hidden="1">
      <c r="A67" s="7" t="s">
        <v>445</v>
      </c>
      <c r="B67" s="7" t="s">
        <v>354</v>
      </c>
      <c r="C67" s="18"/>
      <c r="D67" s="10">
        <f t="shared" si="5"/>
        <v>0</v>
      </c>
      <c r="E67" s="9"/>
      <c r="F67" s="9"/>
      <c r="G67" s="10"/>
      <c r="H67" s="10"/>
      <c r="I67" s="10"/>
      <c r="J67" s="10"/>
      <c r="K67" s="10"/>
      <c r="L67" s="10"/>
      <c r="M67" s="10"/>
    </row>
    <row r="68" spans="1:13" hidden="1">
      <c r="A68" s="7" t="s">
        <v>446</v>
      </c>
      <c r="B68" s="7" t="s">
        <v>447</v>
      </c>
      <c r="C68" s="18"/>
      <c r="D68" s="10">
        <f t="shared" si="5"/>
        <v>0</v>
      </c>
      <c r="E68" s="9"/>
      <c r="F68" s="9"/>
      <c r="G68" s="10"/>
      <c r="H68" s="10"/>
      <c r="I68" s="10"/>
      <c r="J68" s="10"/>
      <c r="K68" s="10"/>
      <c r="L68" s="10"/>
      <c r="M68" s="10"/>
    </row>
    <row r="69" spans="1:13" hidden="1">
      <c r="A69" s="7" t="s">
        <v>448</v>
      </c>
      <c r="B69" s="7" t="s">
        <v>449</v>
      </c>
      <c r="C69" s="18"/>
      <c r="D69" s="10">
        <f t="shared" si="5"/>
        <v>0</v>
      </c>
      <c r="E69" s="9"/>
      <c r="F69" s="9"/>
      <c r="G69" s="10"/>
      <c r="H69" s="10"/>
      <c r="I69" s="10"/>
      <c r="J69" s="10"/>
      <c r="K69" s="10"/>
      <c r="L69" s="10"/>
      <c r="M69" s="10"/>
    </row>
    <row r="70" spans="1:13" hidden="1">
      <c r="A70" s="7" t="s">
        <v>450</v>
      </c>
      <c r="B70" s="7" t="s">
        <v>360</v>
      </c>
      <c r="C70" s="18"/>
      <c r="D70" s="10">
        <f t="shared" si="5"/>
        <v>0</v>
      </c>
      <c r="E70" s="9"/>
      <c r="F70" s="9"/>
      <c r="G70" s="10"/>
      <c r="H70" s="10"/>
      <c r="I70" s="10"/>
      <c r="J70" s="10"/>
      <c r="K70" s="10"/>
      <c r="L70" s="10"/>
      <c r="M70" s="10"/>
    </row>
    <row r="71" spans="1:13" hidden="1">
      <c r="A71" s="7" t="s">
        <v>451</v>
      </c>
      <c r="B71" s="7" t="s">
        <v>362</v>
      </c>
      <c r="C71" s="18"/>
      <c r="D71" s="10">
        <f t="shared" si="5"/>
        <v>0</v>
      </c>
      <c r="E71" s="9"/>
      <c r="F71" s="9"/>
      <c r="G71" s="10"/>
      <c r="H71" s="10"/>
      <c r="I71" s="10"/>
      <c r="J71" s="10"/>
      <c r="K71" s="10"/>
      <c r="L71" s="10"/>
      <c r="M71" s="10"/>
    </row>
    <row r="72" spans="1:13" hidden="1">
      <c r="A72" s="7" t="s">
        <v>452</v>
      </c>
      <c r="B72" s="7" t="s">
        <v>364</v>
      </c>
      <c r="C72" s="18"/>
      <c r="D72" s="10">
        <f t="shared" si="5"/>
        <v>0</v>
      </c>
      <c r="E72" s="9"/>
      <c r="F72" s="9"/>
      <c r="G72" s="10"/>
      <c r="H72" s="10"/>
      <c r="I72" s="10"/>
      <c r="J72" s="10"/>
      <c r="K72" s="10"/>
      <c r="L72" s="10"/>
      <c r="M72" s="10"/>
    </row>
    <row r="73" spans="1:13" hidden="1">
      <c r="A73" s="7" t="s">
        <v>453</v>
      </c>
      <c r="B73" s="7" t="s">
        <v>454</v>
      </c>
      <c r="C73" s="18"/>
      <c r="D73" s="10">
        <f t="shared" si="5"/>
        <v>0</v>
      </c>
      <c r="E73" s="9"/>
      <c r="F73" s="9"/>
      <c r="G73" s="10"/>
      <c r="H73" s="10"/>
      <c r="I73" s="10"/>
      <c r="J73" s="10"/>
      <c r="K73" s="10"/>
      <c r="L73" s="10"/>
      <c r="M73" s="10"/>
    </row>
    <row r="74" spans="1:13" hidden="1">
      <c r="A74" s="7" t="s">
        <v>455</v>
      </c>
      <c r="B74" s="7" t="s">
        <v>456</v>
      </c>
      <c r="C74" s="18"/>
      <c r="D74" s="10">
        <f t="shared" si="5"/>
        <v>0</v>
      </c>
      <c r="E74" s="9"/>
      <c r="F74" s="9"/>
      <c r="G74" s="10"/>
      <c r="H74" s="10"/>
      <c r="I74" s="10"/>
      <c r="J74" s="10"/>
      <c r="K74" s="10"/>
      <c r="L74" s="10"/>
      <c r="M74" s="10"/>
    </row>
    <row r="75" spans="1:13" hidden="1">
      <c r="A75" s="7" t="s">
        <v>457</v>
      </c>
      <c r="B75" s="7" t="s">
        <v>384</v>
      </c>
      <c r="C75" s="18"/>
      <c r="D75" s="10">
        <f t="shared" si="5"/>
        <v>0</v>
      </c>
      <c r="E75" s="9"/>
      <c r="F75" s="9"/>
      <c r="G75" s="10"/>
      <c r="H75" s="10"/>
      <c r="I75" s="10"/>
      <c r="J75" s="10"/>
      <c r="K75" s="10"/>
      <c r="L75" s="10"/>
      <c r="M75" s="10"/>
    </row>
    <row r="76" spans="1:13" hidden="1">
      <c r="A76" s="7" t="s">
        <v>458</v>
      </c>
      <c r="B76" s="7" t="s">
        <v>459</v>
      </c>
      <c r="C76" s="18"/>
      <c r="D76" s="10">
        <f t="shared" si="5"/>
        <v>0</v>
      </c>
      <c r="E76" s="9"/>
      <c r="F76" s="9"/>
      <c r="G76" s="10"/>
      <c r="H76" s="10"/>
      <c r="I76" s="10"/>
      <c r="J76" s="10"/>
      <c r="K76" s="10"/>
      <c r="L76" s="10"/>
      <c r="M76" s="10"/>
    </row>
    <row r="77" spans="1:13" hidden="1">
      <c r="A77" s="7" t="s">
        <v>460</v>
      </c>
      <c r="B77" s="7" t="s">
        <v>388</v>
      </c>
      <c r="C77" s="18"/>
      <c r="D77" s="10">
        <f t="shared" si="5"/>
        <v>0</v>
      </c>
      <c r="E77" s="9"/>
      <c r="F77" s="9"/>
      <c r="G77" s="10"/>
      <c r="H77" s="10"/>
      <c r="I77" s="10"/>
      <c r="J77" s="10"/>
      <c r="K77" s="10"/>
      <c r="L77" s="10"/>
      <c r="M77" s="10"/>
    </row>
    <row r="78" spans="1:13" hidden="1">
      <c r="A78" s="7" t="s">
        <v>461</v>
      </c>
      <c r="B78" s="7" t="s">
        <v>462</v>
      </c>
      <c r="C78" s="18"/>
      <c r="D78" s="10">
        <f t="shared" si="5"/>
        <v>0</v>
      </c>
      <c r="E78" s="9"/>
      <c r="F78" s="9"/>
      <c r="G78" s="10"/>
      <c r="H78" s="10"/>
      <c r="I78" s="10"/>
      <c r="J78" s="10"/>
      <c r="K78" s="10"/>
      <c r="L78" s="10"/>
      <c r="M78" s="10"/>
    </row>
    <row r="79" spans="1:13" hidden="1">
      <c r="A79" s="7" t="s">
        <v>463</v>
      </c>
      <c r="B79" s="7" t="s">
        <v>464</v>
      </c>
      <c r="C79" s="18"/>
      <c r="D79" s="10">
        <f t="shared" si="5"/>
        <v>0</v>
      </c>
      <c r="E79" s="9"/>
      <c r="F79" s="9"/>
      <c r="G79" s="10"/>
      <c r="H79" s="10"/>
      <c r="I79" s="10"/>
      <c r="J79" s="10"/>
      <c r="K79" s="10"/>
      <c r="L79" s="10"/>
      <c r="M79" s="10"/>
    </row>
    <row r="80" spans="1:13" hidden="1">
      <c r="A80" s="7" t="s">
        <v>465</v>
      </c>
      <c r="B80" s="7" t="s">
        <v>466</v>
      </c>
      <c r="C80" s="18"/>
      <c r="D80" s="10">
        <f t="shared" si="5"/>
        <v>0</v>
      </c>
      <c r="E80" s="9"/>
      <c r="F80" s="9"/>
      <c r="G80" s="10"/>
      <c r="H80" s="10"/>
      <c r="I80" s="10"/>
      <c r="J80" s="10"/>
      <c r="K80" s="10"/>
      <c r="L80" s="10"/>
      <c r="M80" s="10"/>
    </row>
    <row r="81" spans="1:13" hidden="1">
      <c r="A81" s="7" t="s">
        <v>467</v>
      </c>
      <c r="B81" s="7" t="s">
        <v>398</v>
      </c>
      <c r="C81" s="18"/>
      <c r="D81" s="10">
        <f t="shared" si="5"/>
        <v>0</v>
      </c>
      <c r="E81" s="9"/>
      <c r="F81" s="9"/>
      <c r="G81" s="10"/>
      <c r="H81" s="10"/>
      <c r="I81" s="10"/>
      <c r="J81" s="10"/>
      <c r="K81" s="10"/>
      <c r="L81" s="10"/>
      <c r="M81" s="10"/>
    </row>
    <row r="82" spans="1:13" hidden="1">
      <c r="A82" s="7" t="s">
        <v>468</v>
      </c>
      <c r="B82" s="7" t="s">
        <v>388</v>
      </c>
      <c r="C82" s="18"/>
      <c r="D82" s="10">
        <f t="shared" si="5"/>
        <v>0</v>
      </c>
      <c r="E82" s="9"/>
      <c r="F82" s="9"/>
      <c r="G82" s="10"/>
      <c r="H82" s="10"/>
      <c r="I82" s="10"/>
      <c r="J82" s="10"/>
      <c r="K82" s="10"/>
      <c r="L82" s="10"/>
      <c r="M82" s="10"/>
    </row>
    <row r="83" spans="1:13" hidden="1">
      <c r="A83" s="7" t="s">
        <v>469</v>
      </c>
      <c r="B83" s="7" t="s">
        <v>470</v>
      </c>
      <c r="C83" s="18"/>
      <c r="D83" s="10">
        <f t="shared" si="5"/>
        <v>0</v>
      </c>
      <c r="E83" s="9"/>
      <c r="F83" s="9"/>
      <c r="G83" s="10"/>
      <c r="H83" s="10"/>
      <c r="I83" s="10"/>
      <c r="J83" s="10"/>
      <c r="K83" s="10"/>
      <c r="L83" s="10"/>
      <c r="M83" s="10"/>
    </row>
    <row r="84" spans="1:13" hidden="1">
      <c r="A84" s="7" t="s">
        <v>471</v>
      </c>
      <c r="B84" s="7" t="s">
        <v>401</v>
      </c>
      <c r="C84" s="18"/>
      <c r="D84" s="10">
        <f t="shared" si="5"/>
        <v>0</v>
      </c>
      <c r="E84" s="9"/>
      <c r="F84" s="9"/>
      <c r="G84" s="10"/>
      <c r="H84" s="10"/>
      <c r="I84" s="10"/>
      <c r="J84" s="10"/>
      <c r="K84" s="10"/>
      <c r="L84" s="10"/>
      <c r="M84" s="10"/>
    </row>
    <row r="85" spans="1:13" hidden="1">
      <c r="A85" s="7" t="s">
        <v>469</v>
      </c>
      <c r="B85" s="7" t="s">
        <v>403</v>
      </c>
      <c r="C85" s="18"/>
      <c r="D85" s="10">
        <f t="shared" si="5"/>
        <v>0</v>
      </c>
      <c r="E85" s="9"/>
      <c r="F85" s="9"/>
      <c r="G85" s="10"/>
      <c r="H85" s="10"/>
      <c r="I85" s="10"/>
      <c r="J85" s="10"/>
      <c r="K85" s="10"/>
      <c r="L85" s="10"/>
      <c r="M85" s="10"/>
    </row>
    <row r="86" spans="1:13" hidden="1">
      <c r="A86" s="7" t="s">
        <v>472</v>
      </c>
      <c r="B86" s="7" t="s">
        <v>405</v>
      </c>
      <c r="C86" s="18"/>
      <c r="D86" s="10">
        <f t="shared" si="5"/>
        <v>0</v>
      </c>
      <c r="E86" s="9"/>
      <c r="F86" s="9"/>
      <c r="G86" s="10"/>
      <c r="H86" s="10"/>
      <c r="I86" s="10"/>
      <c r="J86" s="10"/>
      <c r="K86" s="10"/>
      <c r="L86" s="10"/>
      <c r="M86" s="10"/>
    </row>
    <row r="87" spans="1:13" hidden="1">
      <c r="A87" s="7" t="s">
        <v>473</v>
      </c>
      <c r="B87" s="7" t="s">
        <v>407</v>
      </c>
      <c r="C87" s="18"/>
      <c r="D87" s="10">
        <f t="shared" si="5"/>
        <v>0</v>
      </c>
      <c r="E87" s="9"/>
      <c r="F87" s="9"/>
      <c r="G87" s="10"/>
      <c r="H87" s="10"/>
      <c r="I87" s="10"/>
      <c r="J87" s="10"/>
      <c r="K87" s="10"/>
      <c r="L87" s="10"/>
      <c r="M87" s="10"/>
    </row>
    <row r="88" spans="1:13" hidden="1">
      <c r="A88" s="7" t="s">
        <v>474</v>
      </c>
      <c r="B88" s="7" t="s">
        <v>409</v>
      </c>
      <c r="C88" s="18"/>
      <c r="D88" s="10">
        <f t="shared" si="5"/>
        <v>0</v>
      </c>
      <c r="E88" s="9"/>
      <c r="F88" s="9"/>
      <c r="G88" s="10"/>
      <c r="H88" s="10"/>
      <c r="I88" s="10"/>
      <c r="J88" s="10"/>
      <c r="K88" s="10"/>
      <c r="L88" s="10"/>
      <c r="M88" s="10"/>
    </row>
    <row r="89" spans="1:13" hidden="1">
      <c r="A89" s="7" t="s">
        <v>475</v>
      </c>
      <c r="B89" s="7" t="s">
        <v>411</v>
      </c>
      <c r="C89" s="18"/>
      <c r="D89" s="10">
        <f t="shared" si="5"/>
        <v>0</v>
      </c>
      <c r="E89" s="9"/>
      <c r="F89" s="9"/>
      <c r="G89" s="10"/>
      <c r="H89" s="10"/>
      <c r="I89" s="10"/>
      <c r="J89" s="10"/>
      <c r="K89" s="10"/>
      <c r="L89" s="10"/>
      <c r="M89" s="10"/>
    </row>
    <row r="90" spans="1:13" hidden="1">
      <c r="A90" s="7"/>
      <c r="B90" s="7"/>
      <c r="C90" s="18"/>
      <c r="D90" s="10">
        <f t="shared" si="5"/>
        <v>0</v>
      </c>
      <c r="E90" s="9"/>
      <c r="F90" s="9"/>
      <c r="G90" s="10"/>
      <c r="H90" s="10"/>
      <c r="I90" s="10"/>
      <c r="J90" s="10"/>
      <c r="K90" s="10"/>
      <c r="L90" s="10"/>
      <c r="M90" s="10"/>
    </row>
    <row r="91" spans="1:13" hidden="1">
      <c r="A91" s="7" t="s">
        <v>476</v>
      </c>
      <c r="B91" s="7" t="s">
        <v>413</v>
      </c>
      <c r="C91" s="18"/>
      <c r="D91" s="10">
        <f t="shared" si="5"/>
        <v>0</v>
      </c>
      <c r="E91" s="9"/>
      <c r="F91" s="9"/>
      <c r="G91" s="10"/>
      <c r="H91" s="10"/>
      <c r="I91" s="10"/>
      <c r="J91" s="10"/>
      <c r="K91" s="10"/>
      <c r="L91" s="10"/>
      <c r="M91" s="10"/>
    </row>
    <row r="92" spans="1:13" hidden="1">
      <c r="A92" s="7" t="s">
        <v>477</v>
      </c>
      <c r="B92" s="7" t="s">
        <v>415</v>
      </c>
      <c r="C92" s="18"/>
      <c r="D92" s="10">
        <f t="shared" si="5"/>
        <v>0</v>
      </c>
      <c r="E92" s="9"/>
      <c r="F92" s="9"/>
      <c r="G92" s="10"/>
      <c r="H92" s="10"/>
      <c r="I92" s="10"/>
      <c r="J92" s="10"/>
      <c r="K92" s="10"/>
      <c r="L92" s="10"/>
      <c r="M92" s="10"/>
    </row>
    <row r="93" spans="1:13" hidden="1">
      <c r="A93" s="7" t="s">
        <v>478</v>
      </c>
      <c r="B93" s="7" t="s">
        <v>421</v>
      </c>
      <c r="C93" s="18"/>
      <c r="D93" s="10">
        <f t="shared" si="5"/>
        <v>0</v>
      </c>
      <c r="E93" s="9"/>
      <c r="F93" s="9"/>
      <c r="G93" s="10"/>
      <c r="H93" s="10"/>
      <c r="I93" s="10"/>
      <c r="J93" s="10"/>
      <c r="K93" s="10"/>
      <c r="L93" s="10"/>
      <c r="M93" s="10"/>
    </row>
    <row r="94" spans="1:13" hidden="1">
      <c r="A94" s="7" t="s">
        <v>479</v>
      </c>
      <c r="B94" s="7" t="s">
        <v>423</v>
      </c>
      <c r="C94" s="18"/>
      <c r="D94" s="10">
        <f t="shared" si="5"/>
        <v>0</v>
      </c>
      <c r="E94" s="9"/>
      <c r="F94" s="9"/>
      <c r="G94" s="10"/>
      <c r="H94" s="10"/>
      <c r="I94" s="10"/>
      <c r="J94" s="10"/>
      <c r="K94" s="10"/>
      <c r="L94" s="10"/>
      <c r="M94" s="10"/>
    </row>
    <row r="95" spans="1:13" hidden="1">
      <c r="A95" s="7" t="s">
        <v>480</v>
      </c>
      <c r="B95" s="7" t="s">
        <v>429</v>
      </c>
      <c r="C95" s="18"/>
      <c r="D95" s="10">
        <f t="shared" si="5"/>
        <v>0</v>
      </c>
      <c r="E95" s="9"/>
      <c r="F95" s="9"/>
      <c r="G95" s="10"/>
      <c r="H95" s="10"/>
      <c r="I95" s="10"/>
      <c r="J95" s="10"/>
      <c r="K95" s="10"/>
      <c r="L95" s="10"/>
      <c r="M95" s="10"/>
    </row>
    <row r="96" spans="1:13" hidden="1">
      <c r="A96" s="7" t="s">
        <v>481</v>
      </c>
      <c r="B96" s="7" t="s">
        <v>482</v>
      </c>
      <c r="C96" s="18"/>
      <c r="D96" s="10">
        <f t="shared" si="5"/>
        <v>0</v>
      </c>
      <c r="E96" s="9"/>
      <c r="F96" s="9"/>
      <c r="G96" s="10"/>
      <c r="H96" s="10"/>
      <c r="I96" s="10"/>
      <c r="J96" s="10"/>
      <c r="K96" s="10"/>
      <c r="L96" s="10"/>
      <c r="M96" s="10"/>
    </row>
    <row r="97" spans="1:13" hidden="1">
      <c r="A97" s="7" t="s">
        <v>483</v>
      </c>
      <c r="B97" s="7" t="s">
        <v>484</v>
      </c>
      <c r="C97" s="18"/>
      <c r="D97" s="10">
        <f t="shared" si="5"/>
        <v>0</v>
      </c>
      <c r="E97" s="9"/>
      <c r="F97" s="9"/>
      <c r="G97" s="10"/>
      <c r="H97" s="10"/>
      <c r="I97" s="10"/>
      <c r="J97" s="10"/>
      <c r="K97" s="10"/>
      <c r="L97" s="10"/>
      <c r="M97" s="10"/>
    </row>
    <row r="98" spans="1:13" hidden="1">
      <c r="A98" s="7" t="s">
        <v>485</v>
      </c>
      <c r="B98" s="7" t="s">
        <v>486</v>
      </c>
      <c r="C98" s="18"/>
      <c r="D98" s="10">
        <f t="shared" si="5"/>
        <v>0</v>
      </c>
      <c r="E98" s="9"/>
      <c r="F98" s="9"/>
      <c r="G98" s="10"/>
      <c r="H98" s="10"/>
      <c r="I98" s="10"/>
      <c r="J98" s="10"/>
      <c r="K98" s="10"/>
      <c r="L98" s="10"/>
      <c r="M98" s="10"/>
    </row>
    <row r="99" spans="1:13" hidden="1">
      <c r="A99" s="7" t="s">
        <v>487</v>
      </c>
      <c r="B99" s="7" t="s">
        <v>488</v>
      </c>
      <c r="C99" s="18"/>
      <c r="D99" s="10">
        <f t="shared" si="5"/>
        <v>0</v>
      </c>
      <c r="E99" s="9"/>
      <c r="F99" s="9"/>
      <c r="G99" s="10"/>
      <c r="H99" s="10"/>
      <c r="I99" s="10"/>
      <c r="J99" s="10"/>
      <c r="K99" s="10"/>
      <c r="L99" s="10"/>
      <c r="M99" s="10"/>
    </row>
    <row r="100" spans="1:13" hidden="1">
      <c r="A100" s="7" t="s">
        <v>489</v>
      </c>
      <c r="B100" s="7" t="s">
        <v>490</v>
      </c>
      <c r="C100" s="18"/>
      <c r="D100" s="10">
        <f t="shared" si="5"/>
        <v>0</v>
      </c>
      <c r="E100" s="9"/>
      <c r="F100" s="9"/>
      <c r="G100" s="10"/>
      <c r="H100" s="10"/>
      <c r="I100" s="10"/>
      <c r="J100" s="10"/>
      <c r="K100" s="10"/>
      <c r="L100" s="10"/>
      <c r="M100" s="10"/>
    </row>
    <row r="101" spans="1:13" hidden="1">
      <c r="A101" s="7" t="s">
        <v>491</v>
      </c>
      <c r="B101" s="7" t="s">
        <v>492</v>
      </c>
      <c r="C101" s="18"/>
      <c r="D101" s="10">
        <f t="shared" si="5"/>
        <v>0</v>
      </c>
      <c r="E101" s="9"/>
      <c r="F101" s="9"/>
      <c r="G101" s="10"/>
      <c r="H101" s="10"/>
      <c r="I101" s="10"/>
      <c r="J101" s="10"/>
      <c r="K101" s="10"/>
      <c r="L101" s="10"/>
      <c r="M101" s="10"/>
    </row>
    <row r="102" spans="1:13" hidden="1">
      <c r="A102" s="7" t="s">
        <v>493</v>
      </c>
      <c r="B102" s="7" t="s">
        <v>494</v>
      </c>
      <c r="C102" s="18"/>
      <c r="D102" s="10">
        <f t="shared" si="5"/>
        <v>0</v>
      </c>
      <c r="E102" s="9"/>
      <c r="F102" s="9"/>
      <c r="G102" s="10"/>
      <c r="H102" s="10"/>
      <c r="I102" s="10"/>
      <c r="J102" s="10"/>
      <c r="K102" s="10"/>
      <c r="L102" s="10"/>
      <c r="M102" s="10"/>
    </row>
    <row r="103" spans="1:13" hidden="1">
      <c r="A103" s="7" t="s">
        <v>495</v>
      </c>
      <c r="B103" s="7" t="s">
        <v>496</v>
      </c>
      <c r="C103" s="18"/>
      <c r="D103" s="10">
        <f t="shared" si="5"/>
        <v>0</v>
      </c>
      <c r="E103" s="9"/>
      <c r="F103" s="9"/>
      <c r="G103" s="10"/>
      <c r="H103" s="10"/>
      <c r="I103" s="10"/>
      <c r="J103" s="10"/>
      <c r="K103" s="10"/>
      <c r="L103" s="10"/>
      <c r="M103" s="10"/>
    </row>
    <row r="104" spans="1:13" hidden="1">
      <c r="A104" s="7" t="s">
        <v>497</v>
      </c>
      <c r="B104" s="7" t="s">
        <v>498</v>
      </c>
      <c r="C104" s="18"/>
      <c r="D104" s="10">
        <f t="shared" si="5"/>
        <v>0</v>
      </c>
      <c r="E104" s="9"/>
      <c r="F104" s="9"/>
      <c r="G104" s="10"/>
      <c r="H104" s="10"/>
      <c r="I104" s="10"/>
      <c r="J104" s="10"/>
      <c r="K104" s="10"/>
      <c r="L104" s="10"/>
      <c r="M104" s="10"/>
    </row>
    <row r="105" spans="1:13">
      <c r="A105" s="12" t="s">
        <v>499</v>
      </c>
      <c r="B105" s="12" t="s">
        <v>500</v>
      </c>
      <c r="C105" s="15">
        <f>+C107+C145+C174+C178</f>
        <v>733580108</v>
      </c>
      <c r="D105" s="16">
        <f t="shared" si="5"/>
        <v>733580.10800000001</v>
      </c>
      <c r="E105" s="17">
        <f t="shared" ref="E105:M105" si="7">D105*1.04</f>
        <v>762923.31232000003</v>
      </c>
      <c r="F105" s="17">
        <f t="shared" si="7"/>
        <v>793440.24481280008</v>
      </c>
      <c r="G105" s="16">
        <f t="shared" si="7"/>
        <v>825177.85460531211</v>
      </c>
      <c r="H105" s="16">
        <f t="shared" si="7"/>
        <v>858184.96878952463</v>
      </c>
      <c r="I105" s="16">
        <f t="shared" si="7"/>
        <v>892512.3675411056</v>
      </c>
      <c r="J105" s="16">
        <f t="shared" si="7"/>
        <v>928212.86224274989</v>
      </c>
      <c r="K105" s="16">
        <f t="shared" si="7"/>
        <v>965341.37673245987</v>
      </c>
      <c r="L105" s="16">
        <f t="shared" si="7"/>
        <v>1003955.0318017583</v>
      </c>
      <c r="M105" s="16">
        <f t="shared" si="7"/>
        <v>1044113.2330738287</v>
      </c>
    </row>
    <row r="106" spans="1:13">
      <c r="A106" s="7"/>
      <c r="B106" s="7"/>
      <c r="C106" s="18"/>
      <c r="D106" s="10"/>
      <c r="E106" s="9"/>
      <c r="F106" s="9"/>
      <c r="G106" s="10"/>
      <c r="H106" s="10"/>
      <c r="I106" s="10"/>
      <c r="J106" s="10"/>
      <c r="K106" s="10"/>
      <c r="L106" s="10"/>
      <c r="M106" s="10"/>
    </row>
    <row r="107" spans="1:13">
      <c r="A107" s="12" t="s">
        <v>501</v>
      </c>
      <c r="B107" s="12" t="s">
        <v>352</v>
      </c>
      <c r="C107" s="15">
        <f>+C108+C122+C125</f>
        <v>546148063</v>
      </c>
      <c r="D107" s="16">
        <f t="shared" ref="D107:D143" si="8">C107/1000</f>
        <v>546148.06299999997</v>
      </c>
      <c r="E107" s="17">
        <f t="shared" ref="E107:M122" si="9">D107*1.04</f>
        <v>567993.98551999999</v>
      </c>
      <c r="F107" s="17">
        <f t="shared" si="9"/>
        <v>590713.74494080001</v>
      </c>
      <c r="G107" s="16">
        <f t="shared" si="9"/>
        <v>614342.29473843204</v>
      </c>
      <c r="H107" s="16">
        <f t="shared" si="9"/>
        <v>638915.98652796936</v>
      </c>
      <c r="I107" s="16">
        <f t="shared" si="9"/>
        <v>664472.62598908821</v>
      </c>
      <c r="J107" s="16">
        <f t="shared" si="9"/>
        <v>691051.53102865175</v>
      </c>
      <c r="K107" s="16">
        <f t="shared" si="9"/>
        <v>718693.59226979781</v>
      </c>
      <c r="L107" s="16">
        <f t="shared" si="9"/>
        <v>747441.3359605897</v>
      </c>
      <c r="M107" s="16">
        <f t="shared" si="9"/>
        <v>777338.98939901334</v>
      </c>
    </row>
    <row r="108" spans="1:13" hidden="1">
      <c r="A108" s="12" t="s">
        <v>502</v>
      </c>
      <c r="B108" s="19" t="s">
        <v>354</v>
      </c>
      <c r="C108" s="15">
        <f>+C109+C111+C114+C115+C116+C117+C118</f>
        <v>326279063</v>
      </c>
      <c r="D108" s="16">
        <f t="shared" si="8"/>
        <v>326279.06300000002</v>
      </c>
      <c r="E108" s="17">
        <f t="shared" si="9"/>
        <v>339330.22552000004</v>
      </c>
      <c r="F108" s="17">
        <f t="shared" si="9"/>
        <v>352903.43454080005</v>
      </c>
      <c r="G108" s="16">
        <f t="shared" si="9"/>
        <v>367019.57192243205</v>
      </c>
      <c r="H108" s="16">
        <f t="shared" si="9"/>
        <v>381700.35479932936</v>
      </c>
      <c r="I108" s="16">
        <f t="shared" si="9"/>
        <v>396968.36899130256</v>
      </c>
      <c r="J108" s="16">
        <f t="shared" si="9"/>
        <v>412847.10375095467</v>
      </c>
      <c r="K108" s="16">
        <f t="shared" si="9"/>
        <v>429360.98790099286</v>
      </c>
      <c r="L108" s="16">
        <f t="shared" si="9"/>
        <v>446535.4274170326</v>
      </c>
      <c r="M108" s="16">
        <f t="shared" si="9"/>
        <v>464396.84451371391</v>
      </c>
    </row>
    <row r="109" spans="1:13" hidden="1">
      <c r="A109" s="12" t="s">
        <v>503</v>
      </c>
      <c r="B109" s="12" t="s">
        <v>504</v>
      </c>
      <c r="C109" s="15">
        <f>+C110</f>
        <v>241661825</v>
      </c>
      <c r="D109" s="16">
        <f t="shared" si="8"/>
        <v>241661.82500000001</v>
      </c>
      <c r="E109" s="17">
        <f t="shared" si="9"/>
        <v>251328.29800000001</v>
      </c>
      <c r="F109" s="17">
        <f t="shared" si="9"/>
        <v>261381.42992000002</v>
      </c>
      <c r="G109" s="16">
        <f t="shared" si="9"/>
        <v>271836.68711680005</v>
      </c>
      <c r="H109" s="16">
        <f t="shared" si="9"/>
        <v>282710.15460147208</v>
      </c>
      <c r="I109" s="16">
        <f t="shared" si="9"/>
        <v>294018.56078553095</v>
      </c>
      <c r="J109" s="16">
        <f t="shared" si="9"/>
        <v>305779.30321695219</v>
      </c>
      <c r="K109" s="16">
        <f t="shared" si="9"/>
        <v>318010.47534563032</v>
      </c>
      <c r="L109" s="16">
        <f t="shared" si="9"/>
        <v>330730.89435945556</v>
      </c>
      <c r="M109" s="16">
        <f t="shared" si="9"/>
        <v>343960.13013383379</v>
      </c>
    </row>
    <row r="110" spans="1:13" hidden="1">
      <c r="A110" s="12" t="s">
        <v>505</v>
      </c>
      <c r="B110" s="12" t="s">
        <v>504</v>
      </c>
      <c r="C110" s="15">
        <v>241661825</v>
      </c>
      <c r="D110" s="16">
        <f t="shared" si="8"/>
        <v>241661.82500000001</v>
      </c>
      <c r="E110" s="17">
        <f t="shared" si="9"/>
        <v>251328.29800000001</v>
      </c>
      <c r="F110" s="17">
        <f t="shared" si="9"/>
        <v>261381.42992000002</v>
      </c>
      <c r="G110" s="16">
        <f t="shared" si="9"/>
        <v>271836.68711680005</v>
      </c>
      <c r="H110" s="16">
        <f t="shared" si="9"/>
        <v>282710.15460147208</v>
      </c>
      <c r="I110" s="16">
        <f t="shared" si="9"/>
        <v>294018.56078553095</v>
      </c>
      <c r="J110" s="16">
        <f t="shared" si="9"/>
        <v>305779.30321695219</v>
      </c>
      <c r="K110" s="16">
        <f t="shared" si="9"/>
        <v>318010.47534563032</v>
      </c>
      <c r="L110" s="16">
        <f t="shared" si="9"/>
        <v>330730.89435945556</v>
      </c>
      <c r="M110" s="16">
        <f t="shared" si="9"/>
        <v>343960.13013383379</v>
      </c>
    </row>
    <row r="111" spans="1:13" hidden="1">
      <c r="A111" s="12" t="s">
        <v>506</v>
      </c>
      <c r="B111" s="12" t="s">
        <v>360</v>
      </c>
      <c r="C111" s="15">
        <f>SUM(C112:C113)</f>
        <v>32531703</v>
      </c>
      <c r="D111" s="16">
        <f t="shared" si="8"/>
        <v>32531.703000000001</v>
      </c>
      <c r="E111" s="17">
        <f t="shared" si="9"/>
        <v>33832.971120000002</v>
      </c>
      <c r="F111" s="17">
        <f t="shared" si="9"/>
        <v>35186.289964800002</v>
      </c>
      <c r="G111" s="16">
        <f t="shared" si="9"/>
        <v>36593.741563392003</v>
      </c>
      <c r="H111" s="16">
        <f t="shared" si="9"/>
        <v>38057.491225927683</v>
      </c>
      <c r="I111" s="16">
        <f t="shared" si="9"/>
        <v>39579.79087496479</v>
      </c>
      <c r="J111" s="16">
        <f t="shared" si="9"/>
        <v>41162.982509963382</v>
      </c>
      <c r="K111" s="16">
        <f t="shared" si="9"/>
        <v>42809.501810361915</v>
      </c>
      <c r="L111" s="16">
        <f t="shared" si="9"/>
        <v>44521.88188277639</v>
      </c>
      <c r="M111" s="16">
        <f t="shared" si="9"/>
        <v>46302.75715808745</v>
      </c>
    </row>
    <row r="112" spans="1:13" hidden="1">
      <c r="A112" s="12" t="s">
        <v>507</v>
      </c>
      <c r="B112" s="12" t="s">
        <v>508</v>
      </c>
      <c r="C112" s="15">
        <v>10069242</v>
      </c>
      <c r="D112" s="16">
        <f t="shared" si="8"/>
        <v>10069.242</v>
      </c>
      <c r="E112" s="17">
        <f t="shared" si="9"/>
        <v>10472.011680000001</v>
      </c>
      <c r="F112" s="17">
        <f t="shared" si="9"/>
        <v>10890.892147200002</v>
      </c>
      <c r="G112" s="16">
        <f t="shared" si="9"/>
        <v>11326.527833088003</v>
      </c>
      <c r="H112" s="16">
        <f t="shared" si="9"/>
        <v>11779.588946411523</v>
      </c>
      <c r="I112" s="16">
        <f t="shared" si="9"/>
        <v>12250.772504267983</v>
      </c>
      <c r="J112" s="16">
        <f t="shared" si="9"/>
        <v>12740.803404438702</v>
      </c>
      <c r="K112" s="16">
        <f t="shared" si="9"/>
        <v>13250.43554061625</v>
      </c>
      <c r="L112" s="16">
        <f t="shared" si="9"/>
        <v>13780.452962240901</v>
      </c>
      <c r="M112" s="16">
        <f t="shared" si="9"/>
        <v>14331.671080730537</v>
      </c>
    </row>
    <row r="113" spans="1:13" hidden="1">
      <c r="A113" s="12" t="s">
        <v>509</v>
      </c>
      <c r="B113" s="12" t="s">
        <v>510</v>
      </c>
      <c r="C113" s="15">
        <v>22462461</v>
      </c>
      <c r="D113" s="16">
        <f t="shared" si="8"/>
        <v>22462.460999999999</v>
      </c>
      <c r="E113" s="17">
        <f t="shared" si="9"/>
        <v>23360.959439999999</v>
      </c>
      <c r="F113" s="17">
        <f t="shared" si="9"/>
        <v>24295.397817599998</v>
      </c>
      <c r="G113" s="16">
        <f t="shared" si="9"/>
        <v>25267.213730304</v>
      </c>
      <c r="H113" s="16">
        <f t="shared" si="9"/>
        <v>26277.902279516162</v>
      </c>
      <c r="I113" s="16">
        <f t="shared" si="9"/>
        <v>27329.018370696809</v>
      </c>
      <c r="J113" s="16">
        <f t="shared" si="9"/>
        <v>28422.179105524683</v>
      </c>
      <c r="K113" s="16">
        <f t="shared" si="9"/>
        <v>29559.066269745672</v>
      </c>
      <c r="L113" s="16">
        <f t="shared" si="9"/>
        <v>30741.428920535498</v>
      </c>
      <c r="M113" s="16">
        <f t="shared" si="9"/>
        <v>31971.086077356918</v>
      </c>
    </row>
    <row r="114" spans="1:13" hidden="1">
      <c r="A114" s="12" t="s">
        <v>511</v>
      </c>
      <c r="B114" s="12" t="s">
        <v>512</v>
      </c>
      <c r="C114" s="15">
        <v>13427908</v>
      </c>
      <c r="D114" s="16">
        <f t="shared" si="8"/>
        <v>13427.907999999999</v>
      </c>
      <c r="E114" s="17">
        <f t="shared" si="9"/>
        <v>13965.02432</v>
      </c>
      <c r="F114" s="17">
        <f t="shared" si="9"/>
        <v>14523.625292800001</v>
      </c>
      <c r="G114" s="16">
        <f t="shared" si="9"/>
        <v>15104.570304512003</v>
      </c>
      <c r="H114" s="16">
        <f t="shared" si="9"/>
        <v>15708.753116692484</v>
      </c>
      <c r="I114" s="16">
        <f t="shared" si="9"/>
        <v>16337.103241360184</v>
      </c>
      <c r="J114" s="16">
        <f t="shared" si="9"/>
        <v>16990.587371014593</v>
      </c>
      <c r="K114" s="16">
        <f t="shared" si="9"/>
        <v>17670.210865855177</v>
      </c>
      <c r="L114" s="16">
        <f t="shared" si="9"/>
        <v>18377.019300489384</v>
      </c>
      <c r="M114" s="16">
        <f t="shared" si="9"/>
        <v>19112.100072508962</v>
      </c>
    </row>
    <row r="115" spans="1:13" hidden="1">
      <c r="A115" s="12" t="s">
        <v>513</v>
      </c>
      <c r="B115" s="12" t="s">
        <v>370</v>
      </c>
      <c r="C115" s="15">
        <v>5000000</v>
      </c>
      <c r="D115" s="16">
        <f t="shared" si="8"/>
        <v>5000</v>
      </c>
      <c r="E115" s="17">
        <f t="shared" si="9"/>
        <v>5200</v>
      </c>
      <c r="F115" s="17">
        <f t="shared" si="9"/>
        <v>5408</v>
      </c>
      <c r="G115" s="16">
        <f t="shared" si="9"/>
        <v>5624.3200000000006</v>
      </c>
      <c r="H115" s="16">
        <f t="shared" si="9"/>
        <v>5849.2928000000011</v>
      </c>
      <c r="I115" s="16">
        <f t="shared" si="9"/>
        <v>6083.2645120000016</v>
      </c>
      <c r="J115" s="16">
        <f t="shared" si="9"/>
        <v>6326.5950924800018</v>
      </c>
      <c r="K115" s="16">
        <f t="shared" si="9"/>
        <v>6579.6588961792022</v>
      </c>
      <c r="L115" s="16">
        <f t="shared" si="9"/>
        <v>6842.8452520263709</v>
      </c>
      <c r="M115" s="16">
        <f t="shared" si="9"/>
        <v>7116.5590621074261</v>
      </c>
    </row>
    <row r="116" spans="1:13" hidden="1">
      <c r="A116" s="12" t="s">
        <v>514</v>
      </c>
      <c r="B116" s="12" t="s">
        <v>515</v>
      </c>
      <c r="C116" s="15">
        <v>2777687</v>
      </c>
      <c r="D116" s="16">
        <f t="shared" si="8"/>
        <v>2777.6869999999999</v>
      </c>
      <c r="E116" s="17">
        <f t="shared" si="9"/>
        <v>2888.79448</v>
      </c>
      <c r="F116" s="17">
        <f t="shared" si="9"/>
        <v>3004.3462592000001</v>
      </c>
      <c r="G116" s="16">
        <f t="shared" si="9"/>
        <v>3124.5201095680004</v>
      </c>
      <c r="H116" s="16">
        <f t="shared" si="9"/>
        <v>3249.5009139507206</v>
      </c>
      <c r="I116" s="16">
        <f t="shared" si="9"/>
        <v>3379.4809505087496</v>
      </c>
      <c r="J116" s="16">
        <f t="shared" si="9"/>
        <v>3514.6601885290997</v>
      </c>
      <c r="K116" s="16">
        <f t="shared" si="9"/>
        <v>3655.2465960702639</v>
      </c>
      <c r="L116" s="16">
        <f t="shared" si="9"/>
        <v>3801.4564599130745</v>
      </c>
      <c r="M116" s="16">
        <f t="shared" si="9"/>
        <v>3953.5147183095974</v>
      </c>
    </row>
    <row r="117" spans="1:13" hidden="1">
      <c r="A117" s="12" t="s">
        <v>516</v>
      </c>
      <c r="B117" s="12" t="s">
        <v>517</v>
      </c>
      <c r="C117" s="15">
        <v>22815404</v>
      </c>
      <c r="D117" s="16">
        <f t="shared" si="8"/>
        <v>22815.403999999999</v>
      </c>
      <c r="E117" s="17">
        <f t="shared" si="9"/>
        <v>23728.02016</v>
      </c>
      <c r="F117" s="17">
        <f t="shared" si="9"/>
        <v>24677.140966400002</v>
      </c>
      <c r="G117" s="16">
        <f t="shared" si="9"/>
        <v>25664.226605056003</v>
      </c>
      <c r="H117" s="16">
        <f t="shared" si="9"/>
        <v>26690.795669258245</v>
      </c>
      <c r="I117" s="16">
        <f t="shared" si="9"/>
        <v>27758.427496028577</v>
      </c>
      <c r="J117" s="16">
        <f t="shared" si="9"/>
        <v>28868.764595869721</v>
      </c>
      <c r="K117" s="16">
        <f t="shared" si="9"/>
        <v>30023.515179704511</v>
      </c>
      <c r="L117" s="16">
        <f t="shared" si="9"/>
        <v>31224.455786892693</v>
      </c>
      <c r="M117" s="16">
        <f t="shared" si="9"/>
        <v>32473.434018368403</v>
      </c>
    </row>
    <row r="118" spans="1:13" hidden="1">
      <c r="A118" s="12" t="s">
        <v>518</v>
      </c>
      <c r="B118" s="12" t="s">
        <v>519</v>
      </c>
      <c r="C118" s="15">
        <f>SUM(C119:C121)</f>
        <v>8064536</v>
      </c>
      <c r="D118" s="16">
        <f t="shared" si="8"/>
        <v>8064.5360000000001</v>
      </c>
      <c r="E118" s="17">
        <f t="shared" si="9"/>
        <v>8387.11744</v>
      </c>
      <c r="F118" s="17">
        <f t="shared" si="9"/>
        <v>8722.6021376000008</v>
      </c>
      <c r="G118" s="16">
        <f t="shared" si="9"/>
        <v>9071.506223104001</v>
      </c>
      <c r="H118" s="16">
        <f t="shared" si="9"/>
        <v>9434.3664720281613</v>
      </c>
      <c r="I118" s="16">
        <f t="shared" si="9"/>
        <v>9811.7411309092877</v>
      </c>
      <c r="J118" s="16">
        <f t="shared" si="9"/>
        <v>10204.210776145659</v>
      </c>
      <c r="K118" s="16">
        <f t="shared" si="9"/>
        <v>10612.379207191485</v>
      </c>
      <c r="L118" s="16">
        <f t="shared" si="9"/>
        <v>11036.874375479145</v>
      </c>
      <c r="M118" s="16">
        <f t="shared" si="9"/>
        <v>11478.349350498311</v>
      </c>
    </row>
    <row r="119" spans="1:13" hidden="1">
      <c r="A119" s="12" t="s">
        <v>520</v>
      </c>
      <c r="B119" s="12" t="s">
        <v>521</v>
      </c>
      <c r="C119" s="15">
        <v>3721536</v>
      </c>
      <c r="D119" s="16">
        <f t="shared" si="8"/>
        <v>3721.5360000000001</v>
      </c>
      <c r="E119" s="17">
        <f t="shared" si="9"/>
        <v>3870.3974400000002</v>
      </c>
      <c r="F119" s="17">
        <f t="shared" si="9"/>
        <v>4025.2133376000002</v>
      </c>
      <c r="G119" s="16">
        <f t="shared" si="9"/>
        <v>4186.2218711040005</v>
      </c>
      <c r="H119" s="16">
        <f t="shared" si="9"/>
        <v>4353.6707459481604</v>
      </c>
      <c r="I119" s="16">
        <f t="shared" si="9"/>
        <v>4527.8175757860872</v>
      </c>
      <c r="J119" s="16">
        <f t="shared" si="9"/>
        <v>4708.930278817531</v>
      </c>
      <c r="K119" s="16">
        <f t="shared" si="9"/>
        <v>4897.2874899702319</v>
      </c>
      <c r="L119" s="16">
        <f t="shared" si="9"/>
        <v>5093.1789895690417</v>
      </c>
      <c r="M119" s="16">
        <f t="shared" si="9"/>
        <v>5296.9061491518032</v>
      </c>
    </row>
    <row r="120" spans="1:13" hidden="1">
      <c r="A120" s="12" t="s">
        <v>522</v>
      </c>
      <c r="B120" s="12" t="s">
        <v>523</v>
      </c>
      <c r="C120" s="15">
        <v>1343000</v>
      </c>
      <c r="D120" s="16">
        <f t="shared" si="8"/>
        <v>1343</v>
      </c>
      <c r="E120" s="17">
        <f t="shared" si="9"/>
        <v>1396.72</v>
      </c>
      <c r="F120" s="17">
        <f t="shared" si="9"/>
        <v>1452.5888</v>
      </c>
      <c r="G120" s="16">
        <f t="shared" si="9"/>
        <v>1510.692352</v>
      </c>
      <c r="H120" s="16">
        <f t="shared" si="9"/>
        <v>1571.1200460800001</v>
      </c>
      <c r="I120" s="16">
        <f t="shared" si="9"/>
        <v>1633.9648479232001</v>
      </c>
      <c r="J120" s="16">
        <f t="shared" si="9"/>
        <v>1699.3234418401282</v>
      </c>
      <c r="K120" s="16">
        <f t="shared" si="9"/>
        <v>1767.2963795137334</v>
      </c>
      <c r="L120" s="16">
        <f t="shared" si="9"/>
        <v>1837.9882346942829</v>
      </c>
      <c r="M120" s="16">
        <f t="shared" si="9"/>
        <v>1911.5077640820543</v>
      </c>
    </row>
    <row r="121" spans="1:13" hidden="1">
      <c r="A121" s="12" t="s">
        <v>524</v>
      </c>
      <c r="B121" s="12" t="s">
        <v>525</v>
      </c>
      <c r="C121" s="15">
        <v>3000000</v>
      </c>
      <c r="D121" s="16">
        <f t="shared" si="8"/>
        <v>3000</v>
      </c>
      <c r="E121" s="17">
        <f t="shared" si="9"/>
        <v>3120</v>
      </c>
      <c r="F121" s="17">
        <f t="shared" si="9"/>
        <v>3244.8</v>
      </c>
      <c r="G121" s="16">
        <f t="shared" si="9"/>
        <v>3374.5920000000001</v>
      </c>
      <c r="H121" s="16">
        <f t="shared" si="9"/>
        <v>3509.5756800000004</v>
      </c>
      <c r="I121" s="16">
        <f t="shared" si="9"/>
        <v>3649.9587072000004</v>
      </c>
      <c r="J121" s="16">
        <f t="shared" si="9"/>
        <v>3795.9570554880006</v>
      </c>
      <c r="K121" s="16">
        <f t="shared" si="9"/>
        <v>3947.795337707521</v>
      </c>
      <c r="L121" s="16">
        <f t="shared" si="9"/>
        <v>4105.7071512158218</v>
      </c>
      <c r="M121" s="16">
        <f t="shared" si="9"/>
        <v>4269.9354372644548</v>
      </c>
    </row>
    <row r="122" spans="1:13" hidden="1">
      <c r="A122" s="12" t="s">
        <v>526</v>
      </c>
      <c r="B122" s="12" t="s">
        <v>378</v>
      </c>
      <c r="C122" s="15">
        <f>SUM(C123:C124)</f>
        <v>95000000</v>
      </c>
      <c r="D122" s="16">
        <f t="shared" si="8"/>
        <v>95000</v>
      </c>
      <c r="E122" s="17">
        <f t="shared" si="9"/>
        <v>98800</v>
      </c>
      <c r="F122" s="17">
        <f t="shared" si="9"/>
        <v>102752</v>
      </c>
      <c r="G122" s="16">
        <f t="shared" si="9"/>
        <v>106862.08</v>
      </c>
      <c r="H122" s="16">
        <f t="shared" si="9"/>
        <v>111136.5632</v>
      </c>
      <c r="I122" s="16">
        <f t="shared" si="9"/>
        <v>115582.02572800001</v>
      </c>
      <c r="J122" s="16">
        <f t="shared" si="9"/>
        <v>120205.30675712001</v>
      </c>
      <c r="K122" s="16">
        <f t="shared" si="9"/>
        <v>125013.51902740481</v>
      </c>
      <c r="L122" s="16">
        <f t="shared" si="9"/>
        <v>130014.05978850101</v>
      </c>
      <c r="M122" s="16">
        <f t="shared" si="9"/>
        <v>135214.62218004104</v>
      </c>
    </row>
    <row r="123" spans="1:13" hidden="1">
      <c r="A123" s="12" t="s">
        <v>527</v>
      </c>
      <c r="B123" s="12" t="s">
        <v>528</v>
      </c>
      <c r="C123" s="15">
        <v>90000000</v>
      </c>
      <c r="D123" s="16">
        <f t="shared" si="8"/>
        <v>90000</v>
      </c>
      <c r="E123" s="17">
        <f t="shared" ref="E123:M138" si="10">D123*1.04</f>
        <v>93600</v>
      </c>
      <c r="F123" s="17">
        <f t="shared" si="10"/>
        <v>97344</v>
      </c>
      <c r="G123" s="16">
        <f t="shared" si="10"/>
        <v>101237.76000000001</v>
      </c>
      <c r="H123" s="16">
        <f t="shared" si="10"/>
        <v>105287.27040000001</v>
      </c>
      <c r="I123" s="16">
        <f t="shared" si="10"/>
        <v>109498.76121600001</v>
      </c>
      <c r="J123" s="16">
        <f t="shared" si="10"/>
        <v>113878.71166464002</v>
      </c>
      <c r="K123" s="16">
        <f t="shared" si="10"/>
        <v>118433.86013122564</v>
      </c>
      <c r="L123" s="16">
        <f t="shared" si="10"/>
        <v>123171.21453647467</v>
      </c>
      <c r="M123" s="16">
        <f t="shared" si="10"/>
        <v>128098.06311793366</v>
      </c>
    </row>
    <row r="124" spans="1:13" hidden="1">
      <c r="A124" s="12" t="s">
        <v>529</v>
      </c>
      <c r="B124" s="12" t="s">
        <v>530</v>
      </c>
      <c r="C124" s="15">
        <v>5000000</v>
      </c>
      <c r="D124" s="16">
        <f t="shared" si="8"/>
        <v>5000</v>
      </c>
      <c r="E124" s="17">
        <f t="shared" si="10"/>
        <v>5200</v>
      </c>
      <c r="F124" s="17">
        <f t="shared" si="10"/>
        <v>5408</v>
      </c>
      <c r="G124" s="16">
        <f t="shared" si="10"/>
        <v>5624.3200000000006</v>
      </c>
      <c r="H124" s="16">
        <f t="shared" si="10"/>
        <v>5849.2928000000011</v>
      </c>
      <c r="I124" s="16">
        <f t="shared" si="10"/>
        <v>6083.2645120000016</v>
      </c>
      <c r="J124" s="16">
        <f t="shared" si="10"/>
        <v>6326.5950924800018</v>
      </c>
      <c r="K124" s="16">
        <f t="shared" si="10"/>
        <v>6579.6588961792022</v>
      </c>
      <c r="L124" s="16">
        <f t="shared" si="10"/>
        <v>6842.8452520263709</v>
      </c>
      <c r="M124" s="16">
        <f t="shared" si="10"/>
        <v>7116.5590621074261</v>
      </c>
    </row>
    <row r="125" spans="1:13" hidden="1">
      <c r="A125" s="12" t="s">
        <v>531</v>
      </c>
      <c r="B125" s="19" t="s">
        <v>384</v>
      </c>
      <c r="C125" s="15">
        <f>+C126+C133+C138</f>
        <v>124869000</v>
      </c>
      <c r="D125" s="16">
        <f t="shared" si="8"/>
        <v>124869</v>
      </c>
      <c r="E125" s="17">
        <f t="shared" si="10"/>
        <v>129863.76000000001</v>
      </c>
      <c r="F125" s="17">
        <f t="shared" si="10"/>
        <v>135058.31040000002</v>
      </c>
      <c r="G125" s="16">
        <f t="shared" si="10"/>
        <v>140460.64281600004</v>
      </c>
      <c r="H125" s="16">
        <f t="shared" si="10"/>
        <v>146079.06852864005</v>
      </c>
      <c r="I125" s="16">
        <f t="shared" si="10"/>
        <v>151922.23126978567</v>
      </c>
      <c r="J125" s="16">
        <f t="shared" si="10"/>
        <v>157999.1205205771</v>
      </c>
      <c r="K125" s="16">
        <f t="shared" si="10"/>
        <v>164319.08534140018</v>
      </c>
      <c r="L125" s="16">
        <f t="shared" si="10"/>
        <v>170891.84875505618</v>
      </c>
      <c r="M125" s="16">
        <f t="shared" si="10"/>
        <v>177727.52270525842</v>
      </c>
    </row>
    <row r="126" spans="1:13" hidden="1">
      <c r="A126" s="12" t="s">
        <v>532</v>
      </c>
      <c r="B126" s="12" t="s">
        <v>386</v>
      </c>
      <c r="C126" s="15">
        <f>+C127</f>
        <v>37258000</v>
      </c>
      <c r="D126" s="16">
        <f t="shared" si="8"/>
        <v>37258</v>
      </c>
      <c r="E126" s="17">
        <f t="shared" si="10"/>
        <v>38748.32</v>
      </c>
      <c r="F126" s="17">
        <f t="shared" si="10"/>
        <v>40298.252800000002</v>
      </c>
      <c r="G126" s="16">
        <f t="shared" si="10"/>
        <v>41910.182912000004</v>
      </c>
      <c r="H126" s="16">
        <f t="shared" si="10"/>
        <v>43586.590228480003</v>
      </c>
      <c r="I126" s="16">
        <f t="shared" si="10"/>
        <v>45330.053837619205</v>
      </c>
      <c r="J126" s="16">
        <f t="shared" si="10"/>
        <v>47143.255991123973</v>
      </c>
      <c r="K126" s="16">
        <f t="shared" si="10"/>
        <v>49028.986230768933</v>
      </c>
      <c r="L126" s="16">
        <f t="shared" si="10"/>
        <v>50990.145679999689</v>
      </c>
      <c r="M126" s="16">
        <f t="shared" si="10"/>
        <v>53029.751507199675</v>
      </c>
    </row>
    <row r="127" spans="1:13" hidden="1">
      <c r="A127" s="12" t="s">
        <v>533</v>
      </c>
      <c r="B127" s="12" t="s">
        <v>388</v>
      </c>
      <c r="C127" s="15">
        <f>SUM(C128:C132)</f>
        <v>37258000</v>
      </c>
      <c r="D127" s="16">
        <f t="shared" si="8"/>
        <v>37258</v>
      </c>
      <c r="E127" s="17">
        <f t="shared" si="10"/>
        <v>38748.32</v>
      </c>
      <c r="F127" s="17">
        <f t="shared" si="10"/>
        <v>40298.252800000002</v>
      </c>
      <c r="G127" s="16">
        <f t="shared" si="10"/>
        <v>41910.182912000004</v>
      </c>
      <c r="H127" s="16">
        <f t="shared" si="10"/>
        <v>43586.590228480003</v>
      </c>
      <c r="I127" s="16">
        <f t="shared" si="10"/>
        <v>45330.053837619205</v>
      </c>
      <c r="J127" s="16">
        <f t="shared" si="10"/>
        <v>47143.255991123973</v>
      </c>
      <c r="K127" s="16">
        <f t="shared" si="10"/>
        <v>49028.986230768933</v>
      </c>
      <c r="L127" s="16">
        <f t="shared" si="10"/>
        <v>50990.145679999689</v>
      </c>
      <c r="M127" s="16">
        <f t="shared" si="10"/>
        <v>53029.751507199675</v>
      </c>
    </row>
    <row r="128" spans="1:13" hidden="1">
      <c r="A128" s="12" t="s">
        <v>534</v>
      </c>
      <c r="B128" s="12" t="s">
        <v>535</v>
      </c>
      <c r="C128" s="15">
        <v>1000</v>
      </c>
      <c r="D128" s="16">
        <f t="shared" si="8"/>
        <v>1</v>
      </c>
      <c r="E128" s="17">
        <f t="shared" si="10"/>
        <v>1.04</v>
      </c>
      <c r="F128" s="17">
        <f t="shared" si="10"/>
        <v>1.0816000000000001</v>
      </c>
      <c r="G128" s="16">
        <f t="shared" si="10"/>
        <v>1.1248640000000001</v>
      </c>
      <c r="H128" s="16">
        <f t="shared" si="10"/>
        <v>1.1698585600000002</v>
      </c>
      <c r="I128" s="16">
        <f t="shared" si="10"/>
        <v>1.2166529024000003</v>
      </c>
      <c r="J128" s="16">
        <f t="shared" si="10"/>
        <v>1.2653190184960004</v>
      </c>
      <c r="K128" s="16">
        <f t="shared" si="10"/>
        <v>1.3159317792358405</v>
      </c>
      <c r="L128" s="16">
        <f t="shared" si="10"/>
        <v>1.3685690504052741</v>
      </c>
      <c r="M128" s="16">
        <f t="shared" si="10"/>
        <v>1.4233118124214852</v>
      </c>
    </row>
    <row r="129" spans="1:13" hidden="1">
      <c r="A129" s="12" t="s">
        <v>536</v>
      </c>
      <c r="B129" s="12" t="s">
        <v>537</v>
      </c>
      <c r="C129" s="15">
        <v>1000</v>
      </c>
      <c r="D129" s="16">
        <f t="shared" si="8"/>
        <v>1</v>
      </c>
      <c r="E129" s="17">
        <f t="shared" si="10"/>
        <v>1.04</v>
      </c>
      <c r="F129" s="17">
        <f t="shared" si="10"/>
        <v>1.0816000000000001</v>
      </c>
      <c r="G129" s="16">
        <f t="shared" si="10"/>
        <v>1.1248640000000001</v>
      </c>
      <c r="H129" s="16">
        <f t="shared" si="10"/>
        <v>1.1698585600000002</v>
      </c>
      <c r="I129" s="16">
        <f t="shared" si="10"/>
        <v>1.2166529024000003</v>
      </c>
      <c r="J129" s="16">
        <f t="shared" si="10"/>
        <v>1.2653190184960004</v>
      </c>
      <c r="K129" s="16">
        <f t="shared" si="10"/>
        <v>1.3159317792358405</v>
      </c>
      <c r="L129" s="16">
        <f t="shared" si="10"/>
        <v>1.3685690504052741</v>
      </c>
      <c r="M129" s="16">
        <f t="shared" si="10"/>
        <v>1.4233118124214852</v>
      </c>
    </row>
    <row r="130" spans="1:13" hidden="1">
      <c r="A130" s="12" t="s">
        <v>538</v>
      </c>
      <c r="B130" s="12" t="s">
        <v>539</v>
      </c>
      <c r="C130" s="15">
        <v>2921000</v>
      </c>
      <c r="D130" s="16">
        <f t="shared" si="8"/>
        <v>2921</v>
      </c>
      <c r="E130" s="17">
        <f t="shared" si="10"/>
        <v>3037.84</v>
      </c>
      <c r="F130" s="17">
        <f t="shared" si="10"/>
        <v>3159.3536000000004</v>
      </c>
      <c r="G130" s="16">
        <f t="shared" si="10"/>
        <v>3285.7277440000007</v>
      </c>
      <c r="H130" s="16">
        <f t="shared" si="10"/>
        <v>3417.156853760001</v>
      </c>
      <c r="I130" s="16">
        <f t="shared" si="10"/>
        <v>3553.8431279104011</v>
      </c>
      <c r="J130" s="16">
        <f t="shared" si="10"/>
        <v>3695.9968530268175</v>
      </c>
      <c r="K130" s="16">
        <f t="shared" si="10"/>
        <v>3843.8367271478901</v>
      </c>
      <c r="L130" s="16">
        <f t="shared" si="10"/>
        <v>3997.5901962338057</v>
      </c>
      <c r="M130" s="16">
        <f t="shared" si="10"/>
        <v>4157.4938040831585</v>
      </c>
    </row>
    <row r="131" spans="1:13" hidden="1">
      <c r="A131" s="12" t="s">
        <v>540</v>
      </c>
      <c r="B131" s="12" t="s">
        <v>541</v>
      </c>
      <c r="C131" s="15">
        <v>24335000</v>
      </c>
      <c r="D131" s="16">
        <f t="shared" si="8"/>
        <v>24335</v>
      </c>
      <c r="E131" s="17">
        <f t="shared" si="10"/>
        <v>25308.400000000001</v>
      </c>
      <c r="F131" s="17">
        <f t="shared" si="10"/>
        <v>26320.736000000001</v>
      </c>
      <c r="G131" s="16">
        <f t="shared" si="10"/>
        <v>27373.565440000002</v>
      </c>
      <c r="H131" s="16">
        <f t="shared" si="10"/>
        <v>28468.508057600004</v>
      </c>
      <c r="I131" s="16">
        <f t="shared" si="10"/>
        <v>29607.248379904006</v>
      </c>
      <c r="J131" s="16">
        <f t="shared" si="10"/>
        <v>30791.538315100166</v>
      </c>
      <c r="K131" s="16">
        <f t="shared" si="10"/>
        <v>32023.199847704174</v>
      </c>
      <c r="L131" s="16">
        <f t="shared" si="10"/>
        <v>33304.127841612346</v>
      </c>
      <c r="M131" s="16">
        <f t="shared" si="10"/>
        <v>34636.29295527684</v>
      </c>
    </row>
    <row r="132" spans="1:13" hidden="1">
      <c r="A132" s="12" t="s">
        <v>542</v>
      </c>
      <c r="B132" s="12" t="s">
        <v>543</v>
      </c>
      <c r="C132" s="15">
        <v>10000000</v>
      </c>
      <c r="D132" s="16">
        <f t="shared" si="8"/>
        <v>10000</v>
      </c>
      <c r="E132" s="17">
        <f t="shared" si="10"/>
        <v>10400</v>
      </c>
      <c r="F132" s="17">
        <f t="shared" si="10"/>
        <v>10816</v>
      </c>
      <c r="G132" s="16">
        <f t="shared" si="10"/>
        <v>11248.640000000001</v>
      </c>
      <c r="H132" s="16">
        <f t="shared" si="10"/>
        <v>11698.585600000002</v>
      </c>
      <c r="I132" s="16">
        <f t="shared" si="10"/>
        <v>12166.529024000003</v>
      </c>
      <c r="J132" s="16">
        <f t="shared" si="10"/>
        <v>12653.190184960004</v>
      </c>
      <c r="K132" s="16">
        <f t="shared" si="10"/>
        <v>13159.317792358404</v>
      </c>
      <c r="L132" s="16">
        <f t="shared" si="10"/>
        <v>13685.690504052742</v>
      </c>
      <c r="M132" s="16">
        <f t="shared" si="10"/>
        <v>14233.118124214852</v>
      </c>
    </row>
    <row r="133" spans="1:13" hidden="1">
      <c r="A133" s="12" t="s">
        <v>544</v>
      </c>
      <c r="B133" s="12" t="s">
        <v>398</v>
      </c>
      <c r="C133" s="15">
        <f>+C134</f>
        <v>61325000</v>
      </c>
      <c r="D133" s="16">
        <f t="shared" si="8"/>
        <v>61325</v>
      </c>
      <c r="E133" s="17">
        <f t="shared" si="10"/>
        <v>63778</v>
      </c>
      <c r="F133" s="17">
        <f t="shared" si="10"/>
        <v>66329.119999999995</v>
      </c>
      <c r="G133" s="16">
        <f t="shared" si="10"/>
        <v>68982.284799999994</v>
      </c>
      <c r="H133" s="16">
        <f t="shared" si="10"/>
        <v>71741.576191999993</v>
      </c>
      <c r="I133" s="16">
        <f t="shared" si="10"/>
        <v>74611.239239679999</v>
      </c>
      <c r="J133" s="16">
        <f t="shared" si="10"/>
        <v>77595.688809267202</v>
      </c>
      <c r="K133" s="16">
        <f t="shared" si="10"/>
        <v>80699.5163616379</v>
      </c>
      <c r="L133" s="16">
        <f t="shared" si="10"/>
        <v>83927.497016103414</v>
      </c>
      <c r="M133" s="16">
        <f t="shared" si="10"/>
        <v>87284.596896747549</v>
      </c>
    </row>
    <row r="134" spans="1:13" hidden="1">
      <c r="A134" s="12" t="s">
        <v>545</v>
      </c>
      <c r="B134" s="12" t="s">
        <v>388</v>
      </c>
      <c r="C134" s="15">
        <f>SUM(C135:C137)</f>
        <v>61325000</v>
      </c>
      <c r="D134" s="16">
        <f t="shared" si="8"/>
        <v>61325</v>
      </c>
      <c r="E134" s="17">
        <f t="shared" si="10"/>
        <v>63778</v>
      </c>
      <c r="F134" s="17">
        <f t="shared" si="10"/>
        <v>66329.119999999995</v>
      </c>
      <c r="G134" s="16">
        <f t="shared" si="10"/>
        <v>68982.284799999994</v>
      </c>
      <c r="H134" s="16">
        <f t="shared" si="10"/>
        <v>71741.576191999993</v>
      </c>
      <c r="I134" s="16">
        <f t="shared" si="10"/>
        <v>74611.239239679999</v>
      </c>
      <c r="J134" s="16">
        <f t="shared" si="10"/>
        <v>77595.688809267202</v>
      </c>
      <c r="K134" s="16">
        <f t="shared" si="10"/>
        <v>80699.5163616379</v>
      </c>
      <c r="L134" s="16">
        <f t="shared" si="10"/>
        <v>83927.497016103414</v>
      </c>
      <c r="M134" s="16">
        <f t="shared" si="10"/>
        <v>87284.596896747549</v>
      </c>
    </row>
    <row r="135" spans="1:13" hidden="1">
      <c r="A135" s="12" t="s">
        <v>546</v>
      </c>
      <c r="B135" s="12" t="s">
        <v>535</v>
      </c>
      <c r="C135" s="15">
        <v>24822000</v>
      </c>
      <c r="D135" s="16">
        <f t="shared" si="8"/>
        <v>24822</v>
      </c>
      <c r="E135" s="17">
        <f t="shared" si="10"/>
        <v>25814.880000000001</v>
      </c>
      <c r="F135" s="17">
        <f t="shared" si="10"/>
        <v>26847.475200000001</v>
      </c>
      <c r="G135" s="16">
        <f t="shared" si="10"/>
        <v>27921.374208000001</v>
      </c>
      <c r="H135" s="16">
        <f t="shared" si="10"/>
        <v>29038.229176320001</v>
      </c>
      <c r="I135" s="16">
        <f t="shared" si="10"/>
        <v>30199.758343372803</v>
      </c>
      <c r="J135" s="16">
        <f t="shared" si="10"/>
        <v>31407.748677107717</v>
      </c>
      <c r="K135" s="16">
        <f t="shared" si="10"/>
        <v>32664.058624192025</v>
      </c>
      <c r="L135" s="16">
        <f t="shared" si="10"/>
        <v>33970.620969159703</v>
      </c>
      <c r="M135" s="16">
        <f t="shared" si="10"/>
        <v>35329.445807926095</v>
      </c>
    </row>
    <row r="136" spans="1:13" hidden="1">
      <c r="A136" s="12" t="s">
        <v>547</v>
      </c>
      <c r="B136" s="12" t="s">
        <v>537</v>
      </c>
      <c r="C136" s="15">
        <v>36502000</v>
      </c>
      <c r="D136" s="16">
        <f t="shared" si="8"/>
        <v>36502</v>
      </c>
      <c r="E136" s="17">
        <f t="shared" si="10"/>
        <v>37962.080000000002</v>
      </c>
      <c r="F136" s="17">
        <f t="shared" si="10"/>
        <v>39480.563200000004</v>
      </c>
      <c r="G136" s="16">
        <f t="shared" si="10"/>
        <v>41059.785728000003</v>
      </c>
      <c r="H136" s="16">
        <f t="shared" si="10"/>
        <v>42702.177157120001</v>
      </c>
      <c r="I136" s="16">
        <f t="shared" si="10"/>
        <v>44410.264243404803</v>
      </c>
      <c r="J136" s="16">
        <f t="shared" si="10"/>
        <v>46186.674813140999</v>
      </c>
      <c r="K136" s="16">
        <f t="shared" si="10"/>
        <v>48034.141805666637</v>
      </c>
      <c r="L136" s="16">
        <f t="shared" si="10"/>
        <v>49955.507477893305</v>
      </c>
      <c r="M136" s="16">
        <f t="shared" si="10"/>
        <v>51953.727777009037</v>
      </c>
    </row>
    <row r="137" spans="1:13" hidden="1">
      <c r="A137" s="12" t="s">
        <v>548</v>
      </c>
      <c r="B137" s="12" t="s">
        <v>541</v>
      </c>
      <c r="C137" s="15">
        <v>1000</v>
      </c>
      <c r="D137" s="16">
        <f t="shared" si="8"/>
        <v>1</v>
      </c>
      <c r="E137" s="17">
        <f t="shared" si="10"/>
        <v>1.04</v>
      </c>
      <c r="F137" s="17">
        <f t="shared" si="10"/>
        <v>1.0816000000000001</v>
      </c>
      <c r="G137" s="16">
        <f t="shared" si="10"/>
        <v>1.1248640000000001</v>
      </c>
      <c r="H137" s="16">
        <f t="shared" si="10"/>
        <v>1.1698585600000002</v>
      </c>
      <c r="I137" s="16">
        <f t="shared" si="10"/>
        <v>1.2166529024000003</v>
      </c>
      <c r="J137" s="16">
        <f t="shared" si="10"/>
        <v>1.2653190184960004</v>
      </c>
      <c r="K137" s="16">
        <f t="shared" si="10"/>
        <v>1.3159317792358405</v>
      </c>
      <c r="L137" s="16">
        <f t="shared" si="10"/>
        <v>1.3685690504052741</v>
      </c>
      <c r="M137" s="16">
        <f t="shared" si="10"/>
        <v>1.4233118124214852</v>
      </c>
    </row>
    <row r="138" spans="1:13" hidden="1">
      <c r="A138" s="12" t="s">
        <v>549</v>
      </c>
      <c r="B138" s="12" t="s">
        <v>401</v>
      </c>
      <c r="C138" s="15">
        <f>SUM(C139:C143)</f>
        <v>26286000</v>
      </c>
      <c r="D138" s="16">
        <f t="shared" si="8"/>
        <v>26286</v>
      </c>
      <c r="E138" s="17">
        <f t="shared" si="10"/>
        <v>27337.440000000002</v>
      </c>
      <c r="F138" s="17">
        <f t="shared" si="10"/>
        <v>28430.937600000005</v>
      </c>
      <c r="G138" s="16">
        <f t="shared" si="10"/>
        <v>29568.175104000005</v>
      </c>
      <c r="H138" s="16">
        <f t="shared" si="10"/>
        <v>30750.902108160008</v>
      </c>
      <c r="I138" s="16">
        <f t="shared" si="10"/>
        <v>31980.93819248641</v>
      </c>
      <c r="J138" s="16">
        <f t="shared" si="10"/>
        <v>33260.175720185871</v>
      </c>
      <c r="K138" s="16">
        <f t="shared" si="10"/>
        <v>34590.582748993307</v>
      </c>
      <c r="L138" s="16">
        <f t="shared" si="10"/>
        <v>35974.206058953037</v>
      </c>
      <c r="M138" s="16">
        <f t="shared" si="10"/>
        <v>37413.174301311163</v>
      </c>
    </row>
    <row r="139" spans="1:13" hidden="1">
      <c r="A139" s="12" t="s">
        <v>550</v>
      </c>
      <c r="B139" s="12" t="s">
        <v>551</v>
      </c>
      <c r="C139" s="15">
        <v>1461000</v>
      </c>
      <c r="D139" s="16">
        <f t="shared" si="8"/>
        <v>1461</v>
      </c>
      <c r="E139" s="17">
        <f t="shared" ref="E139:M143" si="11">D139*1.04</f>
        <v>1519.44</v>
      </c>
      <c r="F139" s="17">
        <f t="shared" si="11"/>
        <v>1580.2176000000002</v>
      </c>
      <c r="G139" s="16">
        <f t="shared" si="11"/>
        <v>1643.4263040000003</v>
      </c>
      <c r="H139" s="16">
        <f t="shared" si="11"/>
        <v>1709.1633561600004</v>
      </c>
      <c r="I139" s="16">
        <f t="shared" si="11"/>
        <v>1777.5298904064005</v>
      </c>
      <c r="J139" s="16">
        <f t="shared" si="11"/>
        <v>1848.6310860226565</v>
      </c>
      <c r="K139" s="16">
        <f t="shared" si="11"/>
        <v>1922.5763294635628</v>
      </c>
      <c r="L139" s="16">
        <f t="shared" si="11"/>
        <v>1999.4793826421055</v>
      </c>
      <c r="M139" s="16">
        <f t="shared" si="11"/>
        <v>2079.4585579477898</v>
      </c>
    </row>
    <row r="140" spans="1:13" hidden="1">
      <c r="A140" s="12" t="s">
        <v>552</v>
      </c>
      <c r="B140" s="12" t="s">
        <v>553</v>
      </c>
      <c r="C140" s="15">
        <v>8761000</v>
      </c>
      <c r="D140" s="16">
        <f t="shared" si="8"/>
        <v>8761</v>
      </c>
      <c r="E140" s="17">
        <f t="shared" si="11"/>
        <v>9111.44</v>
      </c>
      <c r="F140" s="17">
        <f t="shared" si="11"/>
        <v>9475.8976000000002</v>
      </c>
      <c r="G140" s="16">
        <f t="shared" si="11"/>
        <v>9854.9335040000005</v>
      </c>
      <c r="H140" s="16">
        <f t="shared" si="11"/>
        <v>10249.130844160001</v>
      </c>
      <c r="I140" s="16">
        <f t="shared" si="11"/>
        <v>10659.096077926402</v>
      </c>
      <c r="J140" s="16">
        <f t="shared" si="11"/>
        <v>11085.459921043459</v>
      </c>
      <c r="K140" s="16">
        <f t="shared" si="11"/>
        <v>11528.878317885197</v>
      </c>
      <c r="L140" s="16">
        <f t="shared" si="11"/>
        <v>11990.033450600606</v>
      </c>
      <c r="M140" s="16">
        <f t="shared" si="11"/>
        <v>12469.634788624629</v>
      </c>
    </row>
    <row r="141" spans="1:13" hidden="1">
      <c r="A141" s="12" t="s">
        <v>554</v>
      </c>
      <c r="B141" s="12" t="s">
        <v>555</v>
      </c>
      <c r="C141" s="15">
        <v>1461000</v>
      </c>
      <c r="D141" s="16">
        <f t="shared" si="8"/>
        <v>1461</v>
      </c>
      <c r="E141" s="17">
        <f t="shared" si="11"/>
        <v>1519.44</v>
      </c>
      <c r="F141" s="17">
        <f t="shared" si="11"/>
        <v>1580.2176000000002</v>
      </c>
      <c r="G141" s="16">
        <f t="shared" si="11"/>
        <v>1643.4263040000003</v>
      </c>
      <c r="H141" s="16">
        <f t="shared" si="11"/>
        <v>1709.1633561600004</v>
      </c>
      <c r="I141" s="16">
        <f t="shared" si="11"/>
        <v>1777.5298904064005</v>
      </c>
      <c r="J141" s="16">
        <f t="shared" si="11"/>
        <v>1848.6310860226565</v>
      </c>
      <c r="K141" s="16">
        <f t="shared" si="11"/>
        <v>1922.5763294635628</v>
      </c>
      <c r="L141" s="16">
        <f t="shared" si="11"/>
        <v>1999.4793826421055</v>
      </c>
      <c r="M141" s="16">
        <f t="shared" si="11"/>
        <v>2079.4585579477898</v>
      </c>
    </row>
    <row r="142" spans="1:13" hidden="1">
      <c r="A142" s="12" t="s">
        <v>556</v>
      </c>
      <c r="B142" s="12" t="s">
        <v>557</v>
      </c>
      <c r="C142" s="15">
        <v>11681000</v>
      </c>
      <c r="D142" s="16">
        <f t="shared" si="8"/>
        <v>11681</v>
      </c>
      <c r="E142" s="17">
        <f t="shared" si="11"/>
        <v>12148.24</v>
      </c>
      <c r="F142" s="17">
        <f t="shared" si="11"/>
        <v>12634.169600000001</v>
      </c>
      <c r="G142" s="16">
        <f t="shared" si="11"/>
        <v>13139.536384000001</v>
      </c>
      <c r="H142" s="16">
        <f t="shared" si="11"/>
        <v>13665.117839360002</v>
      </c>
      <c r="I142" s="16">
        <f t="shared" si="11"/>
        <v>14211.722552934403</v>
      </c>
      <c r="J142" s="16">
        <f t="shared" si="11"/>
        <v>14780.191455051779</v>
      </c>
      <c r="K142" s="16">
        <f t="shared" si="11"/>
        <v>15371.39911325385</v>
      </c>
      <c r="L142" s="16">
        <f t="shared" si="11"/>
        <v>15986.255077784004</v>
      </c>
      <c r="M142" s="16">
        <f t="shared" si="11"/>
        <v>16625.705280895367</v>
      </c>
    </row>
    <row r="143" spans="1:13" hidden="1">
      <c r="A143" s="12" t="s">
        <v>558</v>
      </c>
      <c r="B143" s="12" t="s">
        <v>559</v>
      </c>
      <c r="C143" s="15">
        <v>2922000</v>
      </c>
      <c r="D143" s="16">
        <f t="shared" si="8"/>
        <v>2922</v>
      </c>
      <c r="E143" s="17">
        <f t="shared" si="11"/>
        <v>3038.88</v>
      </c>
      <c r="F143" s="17">
        <f t="shared" si="11"/>
        <v>3160.4352000000003</v>
      </c>
      <c r="G143" s="16">
        <f t="shared" si="11"/>
        <v>3286.8526080000006</v>
      </c>
      <c r="H143" s="16">
        <f t="shared" si="11"/>
        <v>3418.3267123200008</v>
      </c>
      <c r="I143" s="16">
        <f t="shared" si="11"/>
        <v>3555.0597808128009</v>
      </c>
      <c r="J143" s="16">
        <f t="shared" si="11"/>
        <v>3697.262172045313</v>
      </c>
      <c r="K143" s="16">
        <f t="shared" si="11"/>
        <v>3845.1526589271257</v>
      </c>
      <c r="L143" s="16">
        <f t="shared" si="11"/>
        <v>3998.958765284211</v>
      </c>
      <c r="M143" s="16">
        <f t="shared" si="11"/>
        <v>4158.9171158955796</v>
      </c>
    </row>
    <row r="144" spans="1:13">
      <c r="A144" s="7"/>
      <c r="B144" s="7"/>
      <c r="C144" s="7"/>
      <c r="D144" s="10"/>
      <c r="E144" s="9"/>
      <c r="F144" s="9"/>
      <c r="G144" s="10"/>
      <c r="H144" s="10"/>
      <c r="I144" s="10"/>
      <c r="J144" s="10"/>
      <c r="K144" s="10"/>
      <c r="L144" s="10"/>
      <c r="M144" s="10"/>
    </row>
    <row r="145" spans="1:13">
      <c r="A145" s="12" t="s">
        <v>560</v>
      </c>
      <c r="B145" s="12" t="s">
        <v>413</v>
      </c>
      <c r="C145" s="15">
        <f>+C146+C149</f>
        <v>107751244</v>
      </c>
      <c r="D145" s="16">
        <f t="shared" ref="D145:D172" si="12">C145/1000</f>
        <v>107751.24400000001</v>
      </c>
      <c r="E145" s="17">
        <f t="shared" ref="E145:M160" si="13">D145*1.04</f>
        <v>112061.29376000002</v>
      </c>
      <c r="F145" s="17">
        <f t="shared" si="13"/>
        <v>116543.74551040003</v>
      </c>
      <c r="G145" s="16">
        <f t="shared" si="13"/>
        <v>121205.49533081603</v>
      </c>
      <c r="H145" s="16">
        <f t="shared" si="13"/>
        <v>126053.71514404868</v>
      </c>
      <c r="I145" s="16">
        <f t="shared" si="13"/>
        <v>131095.86374981064</v>
      </c>
      <c r="J145" s="16">
        <f t="shared" si="13"/>
        <v>136339.69829980307</v>
      </c>
      <c r="K145" s="16">
        <f t="shared" si="13"/>
        <v>141793.28623179521</v>
      </c>
      <c r="L145" s="16">
        <f t="shared" si="13"/>
        <v>147465.01768106702</v>
      </c>
      <c r="M145" s="16">
        <f t="shared" si="13"/>
        <v>153363.6183883097</v>
      </c>
    </row>
    <row r="146" spans="1:13" hidden="1">
      <c r="A146" s="12" t="s">
        <v>561</v>
      </c>
      <c r="B146" s="12" t="s">
        <v>415</v>
      </c>
      <c r="C146" s="15">
        <f>SUM(C147:C148)</f>
        <v>30000000</v>
      </c>
      <c r="D146" s="16">
        <f t="shared" si="12"/>
        <v>30000</v>
      </c>
      <c r="E146" s="17">
        <f t="shared" si="13"/>
        <v>31200</v>
      </c>
      <c r="F146" s="17">
        <f t="shared" si="13"/>
        <v>32448</v>
      </c>
      <c r="G146" s="16">
        <f t="shared" si="13"/>
        <v>33745.919999999998</v>
      </c>
      <c r="H146" s="16">
        <f t="shared" si="13"/>
        <v>35095.756800000003</v>
      </c>
      <c r="I146" s="16">
        <f t="shared" si="13"/>
        <v>36499.587072000002</v>
      </c>
      <c r="J146" s="16">
        <f t="shared" si="13"/>
        <v>37959.570554880003</v>
      </c>
      <c r="K146" s="16">
        <f t="shared" si="13"/>
        <v>39477.953377075202</v>
      </c>
      <c r="L146" s="16">
        <f t="shared" si="13"/>
        <v>41057.071512158211</v>
      </c>
      <c r="M146" s="16">
        <f t="shared" si="13"/>
        <v>42699.354372644542</v>
      </c>
    </row>
    <row r="147" spans="1:13" hidden="1">
      <c r="A147" s="12" t="s">
        <v>562</v>
      </c>
      <c r="B147" s="12" t="s">
        <v>563</v>
      </c>
      <c r="C147" s="15">
        <v>5000000</v>
      </c>
      <c r="D147" s="16">
        <f t="shared" si="12"/>
        <v>5000</v>
      </c>
      <c r="E147" s="17">
        <f t="shared" si="13"/>
        <v>5200</v>
      </c>
      <c r="F147" s="17">
        <f t="shared" si="13"/>
        <v>5408</v>
      </c>
      <c r="G147" s="16">
        <f t="shared" si="13"/>
        <v>5624.3200000000006</v>
      </c>
      <c r="H147" s="16">
        <f t="shared" si="13"/>
        <v>5849.2928000000011</v>
      </c>
      <c r="I147" s="16">
        <f t="shared" si="13"/>
        <v>6083.2645120000016</v>
      </c>
      <c r="J147" s="16">
        <f t="shared" si="13"/>
        <v>6326.5950924800018</v>
      </c>
      <c r="K147" s="16">
        <f t="shared" si="13"/>
        <v>6579.6588961792022</v>
      </c>
      <c r="L147" s="16">
        <f t="shared" si="13"/>
        <v>6842.8452520263709</v>
      </c>
      <c r="M147" s="16">
        <f t="shared" si="13"/>
        <v>7116.5590621074261</v>
      </c>
    </row>
    <row r="148" spans="1:13" hidden="1">
      <c r="A148" s="12" t="s">
        <v>564</v>
      </c>
      <c r="B148" s="12" t="s">
        <v>565</v>
      </c>
      <c r="C148" s="15">
        <v>25000000</v>
      </c>
      <c r="D148" s="16">
        <f t="shared" si="12"/>
        <v>25000</v>
      </c>
      <c r="E148" s="17">
        <f t="shared" si="13"/>
        <v>26000</v>
      </c>
      <c r="F148" s="17">
        <f t="shared" si="13"/>
        <v>27040</v>
      </c>
      <c r="G148" s="16">
        <f t="shared" si="13"/>
        <v>28121.600000000002</v>
      </c>
      <c r="H148" s="16">
        <f t="shared" si="13"/>
        <v>29246.464000000004</v>
      </c>
      <c r="I148" s="16">
        <f t="shared" si="13"/>
        <v>30416.322560000004</v>
      </c>
      <c r="J148" s="16">
        <f t="shared" si="13"/>
        <v>31632.975462400005</v>
      </c>
      <c r="K148" s="16">
        <f t="shared" si="13"/>
        <v>32898.294480896009</v>
      </c>
      <c r="L148" s="16">
        <f t="shared" si="13"/>
        <v>34214.226260131851</v>
      </c>
      <c r="M148" s="16">
        <f t="shared" si="13"/>
        <v>35582.795310537127</v>
      </c>
    </row>
    <row r="149" spans="1:13" hidden="1">
      <c r="A149" s="12" t="s">
        <v>566</v>
      </c>
      <c r="B149" s="12" t="s">
        <v>423</v>
      </c>
      <c r="C149" s="15">
        <f>+C150+C151+C152+C157+C158+C162+C163</f>
        <v>77751244</v>
      </c>
      <c r="D149" s="16">
        <f t="shared" si="12"/>
        <v>77751.244000000006</v>
      </c>
      <c r="E149" s="17">
        <f t="shared" si="13"/>
        <v>80861.293760000015</v>
      </c>
      <c r="F149" s="17">
        <f t="shared" si="13"/>
        <v>84095.745510400026</v>
      </c>
      <c r="G149" s="16">
        <f t="shared" si="13"/>
        <v>87459.575330816035</v>
      </c>
      <c r="H149" s="16">
        <f t="shared" si="13"/>
        <v>90957.958344048675</v>
      </c>
      <c r="I149" s="16">
        <f t="shared" si="13"/>
        <v>94596.276677810631</v>
      </c>
      <c r="J149" s="16">
        <f t="shared" si="13"/>
        <v>98380.127744923055</v>
      </c>
      <c r="K149" s="16">
        <f t="shared" si="13"/>
        <v>102315.33285471998</v>
      </c>
      <c r="L149" s="16">
        <f t="shared" si="13"/>
        <v>106407.94616890878</v>
      </c>
      <c r="M149" s="16">
        <f t="shared" si="13"/>
        <v>110664.26401566513</v>
      </c>
    </row>
    <row r="150" spans="1:13" hidden="1">
      <c r="A150" s="12" t="s">
        <v>567</v>
      </c>
      <c r="B150" s="12" t="s">
        <v>568</v>
      </c>
      <c r="C150" s="15">
        <v>5000000</v>
      </c>
      <c r="D150" s="16">
        <f t="shared" si="12"/>
        <v>5000</v>
      </c>
      <c r="E150" s="17">
        <f t="shared" si="13"/>
        <v>5200</v>
      </c>
      <c r="F150" s="17">
        <f t="shared" si="13"/>
        <v>5408</v>
      </c>
      <c r="G150" s="16">
        <f t="shared" si="13"/>
        <v>5624.3200000000006</v>
      </c>
      <c r="H150" s="16">
        <f t="shared" si="13"/>
        <v>5849.2928000000011</v>
      </c>
      <c r="I150" s="16">
        <f t="shared" si="13"/>
        <v>6083.2645120000016</v>
      </c>
      <c r="J150" s="16">
        <f t="shared" si="13"/>
        <v>6326.5950924800018</v>
      </c>
      <c r="K150" s="16">
        <f t="shared" si="13"/>
        <v>6579.6588961792022</v>
      </c>
      <c r="L150" s="16">
        <f t="shared" si="13"/>
        <v>6842.8452520263709</v>
      </c>
      <c r="M150" s="16">
        <f t="shared" si="13"/>
        <v>7116.5590621074261</v>
      </c>
    </row>
    <row r="151" spans="1:13" hidden="1">
      <c r="A151" s="12" t="s">
        <v>569</v>
      </c>
      <c r="B151" s="12" t="s">
        <v>570</v>
      </c>
      <c r="C151" s="15">
        <v>1000000</v>
      </c>
      <c r="D151" s="16">
        <f t="shared" si="12"/>
        <v>1000</v>
      </c>
      <c r="E151" s="17">
        <f t="shared" si="13"/>
        <v>1040</v>
      </c>
      <c r="F151" s="17">
        <f t="shared" si="13"/>
        <v>1081.6000000000001</v>
      </c>
      <c r="G151" s="16">
        <f t="shared" si="13"/>
        <v>1124.8640000000003</v>
      </c>
      <c r="H151" s="16">
        <f t="shared" si="13"/>
        <v>1169.8585600000004</v>
      </c>
      <c r="I151" s="16">
        <f t="shared" si="13"/>
        <v>1216.6529024000004</v>
      </c>
      <c r="J151" s="16">
        <f t="shared" si="13"/>
        <v>1265.3190184960004</v>
      </c>
      <c r="K151" s="16">
        <f t="shared" si="13"/>
        <v>1315.9317792358404</v>
      </c>
      <c r="L151" s="16">
        <f t="shared" si="13"/>
        <v>1368.5690504052741</v>
      </c>
      <c r="M151" s="16">
        <f t="shared" si="13"/>
        <v>1423.311812421485</v>
      </c>
    </row>
    <row r="152" spans="1:13" hidden="1">
      <c r="A152" s="12" t="s">
        <v>571</v>
      </c>
      <c r="B152" s="12" t="s">
        <v>572</v>
      </c>
      <c r="C152" s="15">
        <f>SUM(C153:C155)</f>
        <v>24000000</v>
      </c>
      <c r="D152" s="16">
        <f t="shared" si="12"/>
        <v>24000</v>
      </c>
      <c r="E152" s="17">
        <f t="shared" si="13"/>
        <v>24960</v>
      </c>
      <c r="F152" s="17">
        <f t="shared" si="13"/>
        <v>25958.400000000001</v>
      </c>
      <c r="G152" s="16">
        <f t="shared" si="13"/>
        <v>26996.736000000001</v>
      </c>
      <c r="H152" s="16">
        <f t="shared" si="13"/>
        <v>28076.605440000003</v>
      </c>
      <c r="I152" s="16">
        <f t="shared" si="13"/>
        <v>29199.669657600003</v>
      </c>
      <c r="J152" s="16">
        <f t="shared" si="13"/>
        <v>30367.656443904005</v>
      </c>
      <c r="K152" s="16">
        <f t="shared" si="13"/>
        <v>31582.362701660168</v>
      </c>
      <c r="L152" s="16">
        <f t="shared" si="13"/>
        <v>32845.657209726574</v>
      </c>
      <c r="M152" s="16">
        <f t="shared" si="13"/>
        <v>34159.483498115638</v>
      </c>
    </row>
    <row r="153" spans="1:13" hidden="1">
      <c r="A153" s="12" t="s">
        <v>573</v>
      </c>
      <c r="B153" s="12" t="s">
        <v>574</v>
      </c>
      <c r="C153" s="15">
        <v>10500000</v>
      </c>
      <c r="D153" s="16">
        <f t="shared" si="12"/>
        <v>10500</v>
      </c>
      <c r="E153" s="17">
        <f t="shared" si="13"/>
        <v>10920</v>
      </c>
      <c r="F153" s="17">
        <f t="shared" si="13"/>
        <v>11356.800000000001</v>
      </c>
      <c r="G153" s="16">
        <f t="shared" si="13"/>
        <v>11811.072000000002</v>
      </c>
      <c r="H153" s="16">
        <f t="shared" si="13"/>
        <v>12283.514880000002</v>
      </c>
      <c r="I153" s="16">
        <f t="shared" si="13"/>
        <v>12774.855475200004</v>
      </c>
      <c r="J153" s="16">
        <f t="shared" si="13"/>
        <v>13285.849694208004</v>
      </c>
      <c r="K153" s="16">
        <f t="shared" si="13"/>
        <v>13817.283681976325</v>
      </c>
      <c r="L153" s="16">
        <f t="shared" si="13"/>
        <v>14369.975029255378</v>
      </c>
      <c r="M153" s="16">
        <f t="shared" si="13"/>
        <v>14944.774030425593</v>
      </c>
    </row>
    <row r="154" spans="1:13" hidden="1">
      <c r="A154" s="12" t="s">
        <v>575</v>
      </c>
      <c r="B154" s="12" t="s">
        <v>576</v>
      </c>
      <c r="C154" s="15">
        <v>3000000</v>
      </c>
      <c r="D154" s="16">
        <f t="shared" si="12"/>
        <v>3000</v>
      </c>
      <c r="E154" s="17">
        <f t="shared" si="13"/>
        <v>3120</v>
      </c>
      <c r="F154" s="17">
        <f t="shared" si="13"/>
        <v>3244.8</v>
      </c>
      <c r="G154" s="16">
        <f t="shared" si="13"/>
        <v>3374.5920000000001</v>
      </c>
      <c r="H154" s="16">
        <f t="shared" si="13"/>
        <v>3509.5756800000004</v>
      </c>
      <c r="I154" s="16">
        <f t="shared" si="13"/>
        <v>3649.9587072000004</v>
      </c>
      <c r="J154" s="16">
        <f t="shared" si="13"/>
        <v>3795.9570554880006</v>
      </c>
      <c r="K154" s="16">
        <f t="shared" si="13"/>
        <v>3947.795337707521</v>
      </c>
      <c r="L154" s="16">
        <f t="shared" si="13"/>
        <v>4105.7071512158218</v>
      </c>
      <c r="M154" s="16">
        <f t="shared" si="13"/>
        <v>4269.9354372644548</v>
      </c>
    </row>
    <row r="155" spans="1:13" hidden="1">
      <c r="A155" s="12" t="s">
        <v>577</v>
      </c>
      <c r="B155" s="12" t="s">
        <v>578</v>
      </c>
      <c r="C155" s="15">
        <f>+C156</f>
        <v>10500000</v>
      </c>
      <c r="D155" s="16">
        <f t="shared" si="12"/>
        <v>10500</v>
      </c>
      <c r="E155" s="17">
        <f t="shared" si="13"/>
        <v>10920</v>
      </c>
      <c r="F155" s="17">
        <f t="shared" si="13"/>
        <v>11356.800000000001</v>
      </c>
      <c r="G155" s="16">
        <f t="shared" si="13"/>
        <v>11811.072000000002</v>
      </c>
      <c r="H155" s="16">
        <f t="shared" si="13"/>
        <v>12283.514880000002</v>
      </c>
      <c r="I155" s="16">
        <f t="shared" si="13"/>
        <v>12774.855475200004</v>
      </c>
      <c r="J155" s="16">
        <f t="shared" si="13"/>
        <v>13285.849694208004</v>
      </c>
      <c r="K155" s="16">
        <f t="shared" si="13"/>
        <v>13817.283681976325</v>
      </c>
      <c r="L155" s="16">
        <f t="shared" si="13"/>
        <v>14369.975029255378</v>
      </c>
      <c r="M155" s="16">
        <f t="shared" si="13"/>
        <v>14944.774030425593</v>
      </c>
    </row>
    <row r="156" spans="1:13" hidden="1">
      <c r="A156" s="12" t="s">
        <v>579</v>
      </c>
      <c r="B156" s="12" t="s">
        <v>580</v>
      </c>
      <c r="C156" s="15">
        <v>10500000</v>
      </c>
      <c r="D156" s="16">
        <f t="shared" si="12"/>
        <v>10500</v>
      </c>
      <c r="E156" s="17">
        <f t="shared" si="13"/>
        <v>10920</v>
      </c>
      <c r="F156" s="17">
        <f t="shared" si="13"/>
        <v>11356.800000000001</v>
      </c>
      <c r="G156" s="16">
        <f t="shared" si="13"/>
        <v>11811.072000000002</v>
      </c>
      <c r="H156" s="16">
        <f t="shared" si="13"/>
        <v>12283.514880000002</v>
      </c>
      <c r="I156" s="16">
        <f t="shared" si="13"/>
        <v>12774.855475200004</v>
      </c>
      <c r="J156" s="16">
        <f t="shared" si="13"/>
        <v>13285.849694208004</v>
      </c>
      <c r="K156" s="16">
        <f t="shared" si="13"/>
        <v>13817.283681976325</v>
      </c>
      <c r="L156" s="16">
        <f t="shared" si="13"/>
        <v>14369.975029255378</v>
      </c>
      <c r="M156" s="16">
        <f t="shared" si="13"/>
        <v>14944.774030425593</v>
      </c>
    </row>
    <row r="157" spans="1:13" hidden="1">
      <c r="A157" s="12" t="s">
        <v>581</v>
      </c>
      <c r="B157" s="12" t="s">
        <v>582</v>
      </c>
      <c r="C157" s="15">
        <f>12000000-5248756</f>
        <v>6751244</v>
      </c>
      <c r="D157" s="16">
        <f t="shared" si="12"/>
        <v>6751.2439999999997</v>
      </c>
      <c r="E157" s="17">
        <f t="shared" si="13"/>
        <v>7021.2937599999996</v>
      </c>
      <c r="F157" s="17">
        <f t="shared" si="13"/>
        <v>7302.1455103999997</v>
      </c>
      <c r="G157" s="16">
        <f t="shared" si="13"/>
        <v>7594.2313308160001</v>
      </c>
      <c r="H157" s="16">
        <f t="shared" si="13"/>
        <v>7898.0005840486401</v>
      </c>
      <c r="I157" s="16">
        <f t="shared" si="13"/>
        <v>8213.9206074105859</v>
      </c>
      <c r="J157" s="16">
        <f t="shared" si="13"/>
        <v>8542.4774317070096</v>
      </c>
      <c r="K157" s="16">
        <f t="shared" si="13"/>
        <v>8884.1765289752911</v>
      </c>
      <c r="L157" s="16">
        <f t="shared" si="13"/>
        <v>9239.5435901343026</v>
      </c>
      <c r="M157" s="16">
        <f t="shared" si="13"/>
        <v>9609.1253337396756</v>
      </c>
    </row>
    <row r="158" spans="1:13" hidden="1">
      <c r="A158" s="12" t="s">
        <v>583</v>
      </c>
      <c r="B158" s="12" t="s">
        <v>490</v>
      </c>
      <c r="C158" s="15">
        <f>SUM(C159:C161)</f>
        <v>30000000</v>
      </c>
      <c r="D158" s="16">
        <f t="shared" si="12"/>
        <v>30000</v>
      </c>
      <c r="E158" s="17">
        <f t="shared" si="13"/>
        <v>31200</v>
      </c>
      <c r="F158" s="17">
        <f t="shared" si="13"/>
        <v>32448</v>
      </c>
      <c r="G158" s="16">
        <f t="shared" si="13"/>
        <v>33745.919999999998</v>
      </c>
      <c r="H158" s="16">
        <f t="shared" si="13"/>
        <v>35095.756800000003</v>
      </c>
      <c r="I158" s="16">
        <f t="shared" si="13"/>
        <v>36499.587072000002</v>
      </c>
      <c r="J158" s="16">
        <f t="shared" si="13"/>
        <v>37959.570554880003</v>
      </c>
      <c r="K158" s="16">
        <f t="shared" si="13"/>
        <v>39477.953377075202</v>
      </c>
      <c r="L158" s="16">
        <f t="shared" si="13"/>
        <v>41057.071512158211</v>
      </c>
      <c r="M158" s="16">
        <f t="shared" si="13"/>
        <v>42699.354372644542</v>
      </c>
    </row>
    <row r="159" spans="1:13" hidden="1">
      <c r="A159" s="12" t="s">
        <v>584</v>
      </c>
      <c r="B159" s="12" t="s">
        <v>585</v>
      </c>
      <c r="C159" s="15">
        <v>20000000</v>
      </c>
      <c r="D159" s="16">
        <f t="shared" si="12"/>
        <v>20000</v>
      </c>
      <c r="E159" s="17">
        <f t="shared" si="13"/>
        <v>20800</v>
      </c>
      <c r="F159" s="17">
        <f t="shared" si="13"/>
        <v>21632</v>
      </c>
      <c r="G159" s="16">
        <f t="shared" si="13"/>
        <v>22497.280000000002</v>
      </c>
      <c r="H159" s="16">
        <f t="shared" si="13"/>
        <v>23397.171200000004</v>
      </c>
      <c r="I159" s="16">
        <f t="shared" si="13"/>
        <v>24333.058048000006</v>
      </c>
      <c r="J159" s="16">
        <f t="shared" si="13"/>
        <v>25306.380369920007</v>
      </c>
      <c r="K159" s="16">
        <f t="shared" si="13"/>
        <v>26318.635584716809</v>
      </c>
      <c r="L159" s="16">
        <f t="shared" si="13"/>
        <v>27371.381008105483</v>
      </c>
      <c r="M159" s="16">
        <f t="shared" si="13"/>
        <v>28466.236248429705</v>
      </c>
    </row>
    <row r="160" spans="1:13" hidden="1">
      <c r="A160" s="12" t="s">
        <v>586</v>
      </c>
      <c r="B160" s="12" t="s">
        <v>587</v>
      </c>
      <c r="C160" s="15">
        <v>7000000</v>
      </c>
      <c r="D160" s="16">
        <f t="shared" si="12"/>
        <v>7000</v>
      </c>
      <c r="E160" s="17">
        <f t="shared" si="13"/>
        <v>7280</v>
      </c>
      <c r="F160" s="17">
        <f t="shared" si="13"/>
        <v>7571.2</v>
      </c>
      <c r="G160" s="16">
        <f t="shared" si="13"/>
        <v>7874.0479999999998</v>
      </c>
      <c r="H160" s="16">
        <f t="shared" si="13"/>
        <v>8189.0099200000004</v>
      </c>
      <c r="I160" s="16">
        <f t="shared" si="13"/>
        <v>8516.5703168</v>
      </c>
      <c r="J160" s="16">
        <f t="shared" si="13"/>
        <v>8857.2331294720007</v>
      </c>
      <c r="K160" s="16">
        <f t="shared" si="13"/>
        <v>9211.5224546508816</v>
      </c>
      <c r="L160" s="16">
        <f t="shared" si="13"/>
        <v>9579.9833528369163</v>
      </c>
      <c r="M160" s="16">
        <f t="shared" si="13"/>
        <v>9963.182686950393</v>
      </c>
    </row>
    <row r="161" spans="1:13" hidden="1">
      <c r="A161" s="12" t="s">
        <v>588</v>
      </c>
      <c r="B161" s="12" t="s">
        <v>589</v>
      </c>
      <c r="C161" s="15">
        <v>3000000</v>
      </c>
      <c r="D161" s="16">
        <f t="shared" si="12"/>
        <v>3000</v>
      </c>
      <c r="E161" s="17">
        <f t="shared" ref="E161:M172" si="14">D161*1.04</f>
        <v>3120</v>
      </c>
      <c r="F161" s="17">
        <f t="shared" si="14"/>
        <v>3244.8</v>
      </c>
      <c r="G161" s="16">
        <f t="shared" si="14"/>
        <v>3374.5920000000001</v>
      </c>
      <c r="H161" s="16">
        <f t="shared" si="14"/>
        <v>3509.5756800000004</v>
      </c>
      <c r="I161" s="16">
        <f t="shared" si="14"/>
        <v>3649.9587072000004</v>
      </c>
      <c r="J161" s="16">
        <f t="shared" si="14"/>
        <v>3795.9570554880006</v>
      </c>
      <c r="K161" s="16">
        <f t="shared" si="14"/>
        <v>3947.795337707521</v>
      </c>
      <c r="L161" s="16">
        <f t="shared" si="14"/>
        <v>4105.7071512158218</v>
      </c>
      <c r="M161" s="16">
        <f t="shared" si="14"/>
        <v>4269.9354372644548</v>
      </c>
    </row>
    <row r="162" spans="1:13" hidden="1">
      <c r="A162" s="12" t="s">
        <v>590</v>
      </c>
      <c r="B162" s="12" t="s">
        <v>591</v>
      </c>
      <c r="C162" s="15">
        <f>10000000+999000</f>
        <v>10999000</v>
      </c>
      <c r="D162" s="16">
        <f t="shared" si="12"/>
        <v>10999</v>
      </c>
      <c r="E162" s="17">
        <f t="shared" si="14"/>
        <v>11438.960000000001</v>
      </c>
      <c r="F162" s="17">
        <f t="shared" si="14"/>
        <v>11896.518400000001</v>
      </c>
      <c r="G162" s="16">
        <f t="shared" si="14"/>
        <v>12372.379136000001</v>
      </c>
      <c r="H162" s="16">
        <f t="shared" si="14"/>
        <v>12867.274301440002</v>
      </c>
      <c r="I162" s="16">
        <f t="shared" si="14"/>
        <v>13381.965273497603</v>
      </c>
      <c r="J162" s="16">
        <f t="shared" si="14"/>
        <v>13917.243884437506</v>
      </c>
      <c r="K162" s="16">
        <f t="shared" si="14"/>
        <v>14473.933639815008</v>
      </c>
      <c r="L162" s="16">
        <f t="shared" si="14"/>
        <v>15052.890985407608</v>
      </c>
      <c r="M162" s="16">
        <f t="shared" si="14"/>
        <v>15655.006624823913</v>
      </c>
    </row>
    <row r="163" spans="1:13" hidden="1">
      <c r="A163" s="12" t="s">
        <v>592</v>
      </c>
      <c r="B163" s="12" t="s">
        <v>593</v>
      </c>
      <c r="C163" s="15">
        <v>1000</v>
      </c>
      <c r="D163" s="16">
        <f t="shared" si="12"/>
        <v>1</v>
      </c>
      <c r="E163" s="17">
        <f t="shared" si="14"/>
        <v>1.04</v>
      </c>
      <c r="F163" s="17">
        <f t="shared" si="14"/>
        <v>1.0816000000000001</v>
      </c>
      <c r="G163" s="16">
        <f t="shared" si="14"/>
        <v>1.1248640000000001</v>
      </c>
      <c r="H163" s="16">
        <f t="shared" si="14"/>
        <v>1.1698585600000002</v>
      </c>
      <c r="I163" s="16">
        <f t="shared" si="14"/>
        <v>1.2166529024000003</v>
      </c>
      <c r="J163" s="16">
        <f t="shared" si="14"/>
        <v>1.2653190184960004</v>
      </c>
      <c r="K163" s="16">
        <f t="shared" si="14"/>
        <v>1.3159317792358405</v>
      </c>
      <c r="L163" s="16">
        <f t="shared" si="14"/>
        <v>1.3685690504052741</v>
      </c>
      <c r="M163" s="16">
        <f t="shared" si="14"/>
        <v>1.4233118124214852</v>
      </c>
    </row>
    <row r="164" spans="1:13" hidden="1">
      <c r="A164" s="12" t="s">
        <v>594</v>
      </c>
      <c r="B164" s="12" t="s">
        <v>595</v>
      </c>
      <c r="C164" s="15">
        <f>SUM(C165:C172)</f>
        <v>8000000</v>
      </c>
      <c r="D164" s="16">
        <f t="shared" si="12"/>
        <v>8000</v>
      </c>
      <c r="E164" s="17">
        <f t="shared" si="14"/>
        <v>8320</v>
      </c>
      <c r="F164" s="17">
        <f t="shared" si="14"/>
        <v>8652.8000000000011</v>
      </c>
      <c r="G164" s="16">
        <f t="shared" si="14"/>
        <v>8998.9120000000021</v>
      </c>
      <c r="H164" s="16">
        <f t="shared" si="14"/>
        <v>9358.8684800000028</v>
      </c>
      <c r="I164" s="16">
        <f t="shared" si="14"/>
        <v>9733.2232192000029</v>
      </c>
      <c r="J164" s="16">
        <f t="shared" si="14"/>
        <v>10122.552147968003</v>
      </c>
      <c r="K164" s="16">
        <f t="shared" si="14"/>
        <v>10527.454233886723</v>
      </c>
      <c r="L164" s="16">
        <f t="shared" si="14"/>
        <v>10948.552403242193</v>
      </c>
      <c r="M164" s="16">
        <f t="shared" si="14"/>
        <v>11386.49449937188</v>
      </c>
    </row>
    <row r="165" spans="1:13" hidden="1">
      <c r="A165" s="12" t="s">
        <v>596</v>
      </c>
      <c r="B165" s="12" t="s">
        <v>597</v>
      </c>
      <c r="C165" s="15">
        <v>1000000</v>
      </c>
      <c r="D165" s="16">
        <f t="shared" si="12"/>
        <v>1000</v>
      </c>
      <c r="E165" s="17">
        <f t="shared" si="14"/>
        <v>1040</v>
      </c>
      <c r="F165" s="17">
        <f t="shared" si="14"/>
        <v>1081.6000000000001</v>
      </c>
      <c r="G165" s="16">
        <f t="shared" si="14"/>
        <v>1124.8640000000003</v>
      </c>
      <c r="H165" s="16">
        <f t="shared" si="14"/>
        <v>1169.8585600000004</v>
      </c>
      <c r="I165" s="16">
        <f t="shared" si="14"/>
        <v>1216.6529024000004</v>
      </c>
      <c r="J165" s="16">
        <f t="shared" si="14"/>
        <v>1265.3190184960004</v>
      </c>
      <c r="K165" s="16">
        <f t="shared" si="14"/>
        <v>1315.9317792358404</v>
      </c>
      <c r="L165" s="16">
        <f t="shared" si="14"/>
        <v>1368.5690504052741</v>
      </c>
      <c r="M165" s="16">
        <f t="shared" si="14"/>
        <v>1423.311812421485</v>
      </c>
    </row>
    <row r="166" spans="1:13" hidden="1">
      <c r="A166" s="12" t="s">
        <v>598</v>
      </c>
      <c r="B166" s="12" t="s">
        <v>599</v>
      </c>
      <c r="C166" s="15">
        <v>1000000</v>
      </c>
      <c r="D166" s="16">
        <f t="shared" si="12"/>
        <v>1000</v>
      </c>
      <c r="E166" s="17">
        <f t="shared" si="14"/>
        <v>1040</v>
      </c>
      <c r="F166" s="17">
        <f t="shared" si="14"/>
        <v>1081.6000000000001</v>
      </c>
      <c r="G166" s="16">
        <f t="shared" si="14"/>
        <v>1124.8640000000003</v>
      </c>
      <c r="H166" s="16">
        <f t="shared" si="14"/>
        <v>1169.8585600000004</v>
      </c>
      <c r="I166" s="16">
        <f t="shared" si="14"/>
        <v>1216.6529024000004</v>
      </c>
      <c r="J166" s="16">
        <f t="shared" si="14"/>
        <v>1265.3190184960004</v>
      </c>
      <c r="K166" s="16">
        <f t="shared" si="14"/>
        <v>1315.9317792358404</v>
      </c>
      <c r="L166" s="16">
        <f t="shared" si="14"/>
        <v>1368.5690504052741</v>
      </c>
      <c r="M166" s="16">
        <f t="shared" si="14"/>
        <v>1423.311812421485</v>
      </c>
    </row>
    <row r="167" spans="1:13" hidden="1">
      <c r="A167" s="12" t="s">
        <v>600</v>
      </c>
      <c r="B167" s="12" t="s">
        <v>601</v>
      </c>
      <c r="C167" s="15">
        <v>1000000</v>
      </c>
      <c r="D167" s="16">
        <f t="shared" si="12"/>
        <v>1000</v>
      </c>
      <c r="E167" s="17">
        <f t="shared" si="14"/>
        <v>1040</v>
      </c>
      <c r="F167" s="17">
        <f t="shared" si="14"/>
        <v>1081.6000000000001</v>
      </c>
      <c r="G167" s="16">
        <f t="shared" si="14"/>
        <v>1124.8640000000003</v>
      </c>
      <c r="H167" s="16">
        <f t="shared" si="14"/>
        <v>1169.8585600000004</v>
      </c>
      <c r="I167" s="16">
        <f t="shared" si="14"/>
        <v>1216.6529024000004</v>
      </c>
      <c r="J167" s="16">
        <f t="shared" si="14"/>
        <v>1265.3190184960004</v>
      </c>
      <c r="K167" s="16">
        <f t="shared" si="14"/>
        <v>1315.9317792358404</v>
      </c>
      <c r="L167" s="16">
        <f t="shared" si="14"/>
        <v>1368.5690504052741</v>
      </c>
      <c r="M167" s="16">
        <f t="shared" si="14"/>
        <v>1423.311812421485</v>
      </c>
    </row>
    <row r="168" spans="1:13" hidden="1">
      <c r="A168" s="12" t="s">
        <v>602</v>
      </c>
      <c r="B168" s="12" t="s">
        <v>603</v>
      </c>
      <c r="C168" s="15">
        <v>1000000</v>
      </c>
      <c r="D168" s="16">
        <f t="shared" si="12"/>
        <v>1000</v>
      </c>
      <c r="E168" s="17">
        <f t="shared" si="14"/>
        <v>1040</v>
      </c>
      <c r="F168" s="17">
        <f t="shared" si="14"/>
        <v>1081.6000000000001</v>
      </c>
      <c r="G168" s="16">
        <f t="shared" si="14"/>
        <v>1124.8640000000003</v>
      </c>
      <c r="H168" s="16">
        <f t="shared" si="14"/>
        <v>1169.8585600000004</v>
      </c>
      <c r="I168" s="16">
        <f t="shared" si="14"/>
        <v>1216.6529024000004</v>
      </c>
      <c r="J168" s="16">
        <f t="shared" si="14"/>
        <v>1265.3190184960004</v>
      </c>
      <c r="K168" s="16">
        <f t="shared" si="14"/>
        <v>1315.9317792358404</v>
      </c>
      <c r="L168" s="16">
        <f t="shared" si="14"/>
        <v>1368.5690504052741</v>
      </c>
      <c r="M168" s="16">
        <f t="shared" si="14"/>
        <v>1423.311812421485</v>
      </c>
    </row>
    <row r="169" spans="1:13" hidden="1">
      <c r="A169" s="12" t="s">
        <v>604</v>
      </c>
      <c r="B169" s="12" t="s">
        <v>605</v>
      </c>
      <c r="C169" s="15">
        <v>1000000</v>
      </c>
      <c r="D169" s="16">
        <f t="shared" si="12"/>
        <v>1000</v>
      </c>
      <c r="E169" s="17">
        <f t="shared" si="14"/>
        <v>1040</v>
      </c>
      <c r="F169" s="17">
        <f t="shared" si="14"/>
        <v>1081.6000000000001</v>
      </c>
      <c r="G169" s="16">
        <f t="shared" si="14"/>
        <v>1124.8640000000003</v>
      </c>
      <c r="H169" s="16">
        <f t="shared" si="14"/>
        <v>1169.8585600000004</v>
      </c>
      <c r="I169" s="16">
        <f t="shared" si="14"/>
        <v>1216.6529024000004</v>
      </c>
      <c r="J169" s="16">
        <f t="shared" si="14"/>
        <v>1265.3190184960004</v>
      </c>
      <c r="K169" s="16">
        <f t="shared" si="14"/>
        <v>1315.9317792358404</v>
      </c>
      <c r="L169" s="16">
        <f t="shared" si="14"/>
        <v>1368.5690504052741</v>
      </c>
      <c r="M169" s="16">
        <f t="shared" si="14"/>
        <v>1423.311812421485</v>
      </c>
    </row>
    <row r="170" spans="1:13" hidden="1">
      <c r="A170" s="12" t="s">
        <v>606</v>
      </c>
      <c r="B170" s="12" t="s">
        <v>607</v>
      </c>
      <c r="C170" s="15">
        <v>1000000</v>
      </c>
      <c r="D170" s="16">
        <f t="shared" si="12"/>
        <v>1000</v>
      </c>
      <c r="E170" s="17">
        <f t="shared" si="14"/>
        <v>1040</v>
      </c>
      <c r="F170" s="17">
        <f t="shared" si="14"/>
        <v>1081.6000000000001</v>
      </c>
      <c r="G170" s="16">
        <f t="shared" si="14"/>
        <v>1124.8640000000003</v>
      </c>
      <c r="H170" s="16">
        <f t="shared" si="14"/>
        <v>1169.8585600000004</v>
      </c>
      <c r="I170" s="16">
        <f t="shared" si="14"/>
        <v>1216.6529024000004</v>
      </c>
      <c r="J170" s="16">
        <f t="shared" si="14"/>
        <v>1265.3190184960004</v>
      </c>
      <c r="K170" s="16">
        <f t="shared" si="14"/>
        <v>1315.9317792358404</v>
      </c>
      <c r="L170" s="16">
        <f t="shared" si="14"/>
        <v>1368.5690504052741</v>
      </c>
      <c r="M170" s="16">
        <f t="shared" si="14"/>
        <v>1423.311812421485</v>
      </c>
    </row>
    <row r="171" spans="1:13" hidden="1">
      <c r="A171" s="12" t="s">
        <v>608</v>
      </c>
      <c r="B171" s="12" t="s">
        <v>609</v>
      </c>
      <c r="C171" s="15">
        <v>1000000</v>
      </c>
      <c r="D171" s="16">
        <f t="shared" si="12"/>
        <v>1000</v>
      </c>
      <c r="E171" s="17">
        <f t="shared" si="14"/>
        <v>1040</v>
      </c>
      <c r="F171" s="17">
        <f t="shared" si="14"/>
        <v>1081.6000000000001</v>
      </c>
      <c r="G171" s="16">
        <f t="shared" si="14"/>
        <v>1124.8640000000003</v>
      </c>
      <c r="H171" s="16">
        <f t="shared" si="14"/>
        <v>1169.8585600000004</v>
      </c>
      <c r="I171" s="16">
        <f t="shared" si="14"/>
        <v>1216.6529024000004</v>
      </c>
      <c r="J171" s="16">
        <f t="shared" si="14"/>
        <v>1265.3190184960004</v>
      </c>
      <c r="K171" s="16">
        <f t="shared" si="14"/>
        <v>1315.9317792358404</v>
      </c>
      <c r="L171" s="16">
        <f t="shared" si="14"/>
        <v>1368.5690504052741</v>
      </c>
      <c r="M171" s="16">
        <f t="shared" si="14"/>
        <v>1423.311812421485</v>
      </c>
    </row>
    <row r="172" spans="1:13" hidden="1">
      <c r="A172" s="12" t="s">
        <v>610</v>
      </c>
      <c r="B172" s="12" t="s">
        <v>611</v>
      </c>
      <c r="C172" s="15">
        <v>1000000</v>
      </c>
      <c r="D172" s="16">
        <f t="shared" si="12"/>
        <v>1000</v>
      </c>
      <c r="E172" s="17">
        <f t="shared" si="14"/>
        <v>1040</v>
      </c>
      <c r="F172" s="17">
        <f t="shared" si="14"/>
        <v>1081.6000000000001</v>
      </c>
      <c r="G172" s="16">
        <f t="shared" si="14"/>
        <v>1124.8640000000003</v>
      </c>
      <c r="H172" s="16">
        <f t="shared" si="14"/>
        <v>1169.8585600000004</v>
      </c>
      <c r="I172" s="16">
        <f t="shared" si="14"/>
        <v>1216.6529024000004</v>
      </c>
      <c r="J172" s="16">
        <f t="shared" si="14"/>
        <v>1265.3190184960004</v>
      </c>
      <c r="K172" s="16">
        <f t="shared" si="14"/>
        <v>1315.9317792358404</v>
      </c>
      <c r="L172" s="16">
        <f t="shared" si="14"/>
        <v>1368.5690504052741</v>
      </c>
      <c r="M172" s="16">
        <f t="shared" si="14"/>
        <v>1423.311812421485</v>
      </c>
    </row>
    <row r="173" spans="1:13">
      <c r="A173" s="7"/>
      <c r="B173" s="7"/>
      <c r="C173" s="7"/>
      <c r="D173" s="10"/>
      <c r="E173" s="9"/>
      <c r="F173" s="9"/>
      <c r="G173" s="10"/>
      <c r="H173" s="10"/>
      <c r="I173" s="10"/>
      <c r="J173" s="10"/>
      <c r="K173" s="10"/>
      <c r="L173" s="10"/>
      <c r="M173" s="10"/>
    </row>
    <row r="174" spans="1:13">
      <c r="A174" s="12" t="s">
        <v>612</v>
      </c>
      <c r="B174" s="12" t="s">
        <v>613</v>
      </c>
      <c r="C174" s="15">
        <f>SUM(C175:C176)</f>
        <v>79677801</v>
      </c>
      <c r="D174" s="16">
        <f>C174/1000</f>
        <v>79677.801000000007</v>
      </c>
      <c r="E174" s="17">
        <f t="shared" ref="E174:M176" si="15">D174*1.04</f>
        <v>82864.913040000014</v>
      </c>
      <c r="F174" s="17">
        <f t="shared" si="15"/>
        <v>86179.509561600018</v>
      </c>
      <c r="G174" s="16">
        <f t="shared" si="15"/>
        <v>89626.689944064026</v>
      </c>
      <c r="H174" s="16">
        <f t="shared" si="15"/>
        <v>93211.757541826591</v>
      </c>
      <c r="I174" s="16">
        <f t="shared" si="15"/>
        <v>96940.227843499655</v>
      </c>
      <c r="J174" s="16">
        <f t="shared" si="15"/>
        <v>100817.83695723965</v>
      </c>
      <c r="K174" s="16">
        <f t="shared" si="15"/>
        <v>104850.55043552924</v>
      </c>
      <c r="L174" s="16">
        <f t="shared" si="15"/>
        <v>109044.57245295041</v>
      </c>
      <c r="M174" s="16">
        <f t="shared" si="15"/>
        <v>113406.35535106843</v>
      </c>
    </row>
    <row r="175" spans="1:13" hidden="1">
      <c r="A175" s="12" t="s">
        <v>614</v>
      </c>
      <c r="B175" s="12" t="s">
        <v>615</v>
      </c>
      <c r="C175" s="15">
        <v>21433000</v>
      </c>
      <c r="D175" s="16">
        <f>C175/1000</f>
        <v>21433</v>
      </c>
      <c r="E175" s="17">
        <f t="shared" si="15"/>
        <v>22290.32</v>
      </c>
      <c r="F175" s="17">
        <f t="shared" si="15"/>
        <v>23181.932799999999</v>
      </c>
      <c r="G175" s="16">
        <f t="shared" si="15"/>
        <v>24109.210112000001</v>
      </c>
      <c r="H175" s="16">
        <f t="shared" si="15"/>
        <v>25073.57851648</v>
      </c>
      <c r="I175" s="16">
        <f t="shared" si="15"/>
        <v>26076.521657139201</v>
      </c>
      <c r="J175" s="16">
        <f t="shared" si="15"/>
        <v>27119.582523424771</v>
      </c>
      <c r="K175" s="16">
        <f t="shared" si="15"/>
        <v>28204.365824361765</v>
      </c>
      <c r="L175" s="16">
        <f t="shared" si="15"/>
        <v>29332.540457336236</v>
      </c>
      <c r="M175" s="16">
        <f t="shared" si="15"/>
        <v>30505.842075629687</v>
      </c>
    </row>
    <row r="176" spans="1:13" hidden="1">
      <c r="A176" s="12" t="s">
        <v>616</v>
      </c>
      <c r="B176" s="12" t="s">
        <v>617</v>
      </c>
      <c r="C176" s="15">
        <v>58244801</v>
      </c>
      <c r="D176" s="16">
        <f>C176/1000</f>
        <v>58244.800999999999</v>
      </c>
      <c r="E176" s="17">
        <f t="shared" si="15"/>
        <v>60574.59304</v>
      </c>
      <c r="F176" s="17">
        <f t="shared" si="15"/>
        <v>62997.576761600001</v>
      </c>
      <c r="G176" s="16">
        <f t="shared" si="15"/>
        <v>65517.479832064004</v>
      </c>
      <c r="H176" s="16">
        <f t="shared" si="15"/>
        <v>68138.179025346573</v>
      </c>
      <c r="I176" s="16">
        <f t="shared" si="15"/>
        <v>70863.706186360432</v>
      </c>
      <c r="J176" s="16">
        <f t="shared" si="15"/>
        <v>73698.254433814858</v>
      </c>
      <c r="K176" s="16">
        <f t="shared" si="15"/>
        <v>76646.184611167453</v>
      </c>
      <c r="L176" s="16">
        <f t="shared" si="15"/>
        <v>79712.031995614161</v>
      </c>
      <c r="M176" s="16">
        <f t="shared" si="15"/>
        <v>82900.51327543873</v>
      </c>
    </row>
    <row r="177" spans="1:13">
      <c r="A177" s="7"/>
      <c r="B177" s="7"/>
      <c r="C177" s="7"/>
      <c r="D177" s="10"/>
      <c r="E177" s="9"/>
      <c r="F177" s="9"/>
      <c r="G177" s="10"/>
      <c r="H177" s="10"/>
      <c r="I177" s="10"/>
      <c r="J177" s="10"/>
      <c r="K177" s="10"/>
      <c r="L177" s="10"/>
      <c r="M177" s="10"/>
    </row>
    <row r="178" spans="1:13" ht="25.5">
      <c r="A178" s="12" t="s">
        <v>618</v>
      </c>
      <c r="B178" s="19" t="s">
        <v>619</v>
      </c>
      <c r="C178" s="15">
        <v>3000</v>
      </c>
      <c r="D178" s="16">
        <f>C178/1000</f>
        <v>3</v>
      </c>
      <c r="E178" s="17">
        <f t="shared" ref="E178:M181" si="16">D178*1.04</f>
        <v>3.12</v>
      </c>
      <c r="F178" s="17">
        <f t="shared" si="16"/>
        <v>3.2448000000000001</v>
      </c>
      <c r="G178" s="16">
        <f t="shared" si="16"/>
        <v>3.3745920000000003</v>
      </c>
      <c r="H178" s="16">
        <f t="shared" si="16"/>
        <v>3.5095756800000002</v>
      </c>
      <c r="I178" s="16">
        <f t="shared" si="16"/>
        <v>3.6499587072000002</v>
      </c>
      <c r="J178" s="16">
        <f t="shared" si="16"/>
        <v>3.7959570554880004</v>
      </c>
      <c r="K178" s="16">
        <f t="shared" si="16"/>
        <v>3.9477953377075208</v>
      </c>
      <c r="L178" s="16">
        <f t="shared" si="16"/>
        <v>4.1057071512158219</v>
      </c>
      <c r="M178" s="16">
        <f t="shared" si="16"/>
        <v>4.2699354372644551</v>
      </c>
    </row>
    <row r="179" spans="1:13" hidden="1">
      <c r="A179" s="12" t="s">
        <v>620</v>
      </c>
      <c r="B179" s="12" t="s">
        <v>621</v>
      </c>
      <c r="C179" s="15">
        <v>1000</v>
      </c>
      <c r="D179" s="16">
        <f>C179/1000</f>
        <v>1</v>
      </c>
      <c r="E179" s="17">
        <f t="shared" si="16"/>
        <v>1.04</v>
      </c>
      <c r="F179" s="17">
        <f t="shared" si="16"/>
        <v>1.0816000000000001</v>
      </c>
      <c r="G179" s="16">
        <f t="shared" si="16"/>
        <v>1.1248640000000001</v>
      </c>
      <c r="H179" s="16">
        <f t="shared" si="16"/>
        <v>1.1698585600000002</v>
      </c>
      <c r="I179" s="16">
        <f t="shared" si="16"/>
        <v>1.2166529024000003</v>
      </c>
      <c r="J179" s="16">
        <f t="shared" si="16"/>
        <v>1.2653190184960004</v>
      </c>
      <c r="K179" s="16">
        <f t="shared" si="16"/>
        <v>1.3159317792358405</v>
      </c>
      <c r="L179" s="16">
        <f t="shared" si="16"/>
        <v>1.3685690504052741</v>
      </c>
      <c r="M179" s="16">
        <f t="shared" si="16"/>
        <v>1.4233118124214852</v>
      </c>
    </row>
    <row r="180" spans="1:13" hidden="1">
      <c r="A180" s="12" t="s">
        <v>622</v>
      </c>
      <c r="B180" s="12" t="s">
        <v>413</v>
      </c>
      <c r="C180" s="15">
        <v>1000</v>
      </c>
      <c r="D180" s="16">
        <f>C180/1000</f>
        <v>1</v>
      </c>
      <c r="E180" s="17">
        <f t="shared" si="16"/>
        <v>1.04</v>
      </c>
      <c r="F180" s="17">
        <f t="shared" si="16"/>
        <v>1.0816000000000001</v>
      </c>
      <c r="G180" s="16">
        <f t="shared" si="16"/>
        <v>1.1248640000000001</v>
      </c>
      <c r="H180" s="16">
        <f t="shared" si="16"/>
        <v>1.1698585600000002</v>
      </c>
      <c r="I180" s="16">
        <f t="shared" si="16"/>
        <v>1.2166529024000003</v>
      </c>
      <c r="J180" s="16">
        <f t="shared" si="16"/>
        <v>1.2653190184960004</v>
      </c>
      <c r="K180" s="16">
        <f t="shared" si="16"/>
        <v>1.3159317792358405</v>
      </c>
      <c r="L180" s="16">
        <f t="shared" si="16"/>
        <v>1.3685690504052741</v>
      </c>
      <c r="M180" s="16">
        <f t="shared" si="16"/>
        <v>1.4233118124214852</v>
      </c>
    </row>
    <row r="181" spans="1:13" hidden="1">
      <c r="A181" s="12" t="s">
        <v>623</v>
      </c>
      <c r="B181" s="12" t="s">
        <v>624</v>
      </c>
      <c r="C181" s="15">
        <v>1000</v>
      </c>
      <c r="D181" s="16">
        <f>C181/1000</f>
        <v>1</v>
      </c>
      <c r="E181" s="17">
        <f t="shared" si="16"/>
        <v>1.04</v>
      </c>
      <c r="F181" s="17">
        <f t="shared" si="16"/>
        <v>1.0816000000000001</v>
      </c>
      <c r="G181" s="16">
        <f t="shared" si="16"/>
        <v>1.1248640000000001</v>
      </c>
      <c r="H181" s="16">
        <f t="shared" si="16"/>
        <v>1.1698585600000002</v>
      </c>
      <c r="I181" s="16">
        <f t="shared" si="16"/>
        <v>1.2166529024000003</v>
      </c>
      <c r="J181" s="16">
        <f t="shared" si="16"/>
        <v>1.2653190184960004</v>
      </c>
      <c r="K181" s="16">
        <f t="shared" si="16"/>
        <v>1.3159317792358405</v>
      </c>
      <c r="L181" s="16">
        <f t="shared" si="16"/>
        <v>1.3685690504052741</v>
      </c>
      <c r="M181" s="16">
        <f t="shared" si="16"/>
        <v>1.4233118124214852</v>
      </c>
    </row>
    <row r="182" spans="1:13">
      <c r="A182" s="7"/>
      <c r="B182" s="7"/>
      <c r="C182" s="7"/>
      <c r="D182" s="10"/>
      <c r="E182" s="9"/>
      <c r="F182" s="9"/>
      <c r="G182" s="10"/>
      <c r="H182" s="10"/>
      <c r="I182" s="10"/>
      <c r="J182" s="10"/>
      <c r="K182" s="10"/>
      <c r="L182" s="10"/>
      <c r="M182" s="10"/>
    </row>
    <row r="183" spans="1:13">
      <c r="A183" s="7"/>
      <c r="B183" s="7"/>
      <c r="C183" s="7"/>
      <c r="D183" s="10"/>
      <c r="E183" s="9"/>
      <c r="F183" s="9"/>
      <c r="G183" s="10"/>
      <c r="H183" s="10"/>
      <c r="I183" s="10"/>
      <c r="J183" s="10"/>
      <c r="K183" s="10"/>
      <c r="L183" s="10"/>
      <c r="M183" s="10"/>
    </row>
    <row r="184" spans="1:13">
      <c r="A184" s="12" t="s">
        <v>625</v>
      </c>
      <c r="B184" s="12" t="s">
        <v>626</v>
      </c>
      <c r="C184" s="15">
        <f t="shared" ref="C184:M184" si="17">+C186+C376+C398+C449+C458+C465+C484+C488+C492+C498</f>
        <v>5555445706</v>
      </c>
      <c r="D184" s="16">
        <f t="shared" si="17"/>
        <v>5547445.7060000002</v>
      </c>
      <c r="E184" s="17">
        <f t="shared" si="17"/>
        <v>5769343.5342399999</v>
      </c>
      <c r="F184" s="17">
        <f t="shared" si="17"/>
        <v>6000117.2756096013</v>
      </c>
      <c r="G184" s="16">
        <f t="shared" si="17"/>
        <v>6240121.966633983</v>
      </c>
      <c r="H184" s="16">
        <f t="shared" si="17"/>
        <v>6489726.8452993445</v>
      </c>
      <c r="I184" s="16">
        <f t="shared" si="17"/>
        <v>6749315.919111318</v>
      </c>
      <c r="J184" s="16">
        <f t="shared" si="17"/>
        <v>7019288.5558757707</v>
      </c>
      <c r="K184" s="16">
        <f t="shared" si="17"/>
        <v>7300060.0981108025</v>
      </c>
      <c r="L184" s="16">
        <f t="shared" si="17"/>
        <v>7592062.5020352351</v>
      </c>
      <c r="M184" s="16">
        <f t="shared" si="17"/>
        <v>7895745.0021166438</v>
      </c>
    </row>
    <row r="185" spans="1:13">
      <c r="A185" s="7"/>
      <c r="B185" s="7"/>
      <c r="C185" s="18"/>
      <c r="D185" s="10"/>
      <c r="E185" s="9"/>
      <c r="F185" s="9"/>
      <c r="G185" s="10"/>
      <c r="H185" s="10"/>
      <c r="I185" s="10"/>
      <c r="J185" s="10"/>
      <c r="K185" s="10"/>
      <c r="L185" s="10"/>
      <c r="M185" s="10"/>
    </row>
    <row r="186" spans="1:13" ht="25.5">
      <c r="A186" s="13" t="s">
        <v>627</v>
      </c>
      <c r="B186" s="20" t="s">
        <v>628</v>
      </c>
      <c r="C186" s="21">
        <f t="shared" ref="C186:M186" si="18">+C188+C219+C228+C276+C288+C300</f>
        <v>2507679538</v>
      </c>
      <c r="D186" s="16">
        <f t="shared" si="18"/>
        <v>2499679.5379999997</v>
      </c>
      <c r="E186" s="17">
        <f t="shared" si="18"/>
        <v>2599666.7195199998</v>
      </c>
      <c r="F186" s="17">
        <f t="shared" si="18"/>
        <v>2853653.3883008002</v>
      </c>
      <c r="G186" s="16">
        <f t="shared" si="18"/>
        <v>2967799.523832832</v>
      </c>
      <c r="H186" s="16">
        <f t="shared" si="18"/>
        <v>3086511.5047861459</v>
      </c>
      <c r="I186" s="16">
        <f t="shared" si="18"/>
        <v>3209971.9649775918</v>
      </c>
      <c r="J186" s="16">
        <f t="shared" si="18"/>
        <v>3338370.8435766953</v>
      </c>
      <c r="K186" s="16">
        <f t="shared" si="18"/>
        <v>3471905.6773197632</v>
      </c>
      <c r="L186" s="16">
        <f t="shared" si="18"/>
        <v>3610781.9044125541</v>
      </c>
      <c r="M186" s="16">
        <f t="shared" si="18"/>
        <v>3755213.1805890566</v>
      </c>
    </row>
    <row r="187" spans="1:13">
      <c r="A187" s="11"/>
      <c r="B187" s="11"/>
      <c r="C187" s="18"/>
      <c r="D187" s="10"/>
      <c r="E187" s="9"/>
      <c r="F187" s="9"/>
      <c r="G187" s="10"/>
      <c r="H187" s="10"/>
      <c r="I187" s="10"/>
      <c r="J187" s="10"/>
      <c r="K187" s="10"/>
      <c r="L187" s="10"/>
      <c r="M187" s="10"/>
    </row>
    <row r="188" spans="1:13">
      <c r="A188" s="13" t="s">
        <v>629</v>
      </c>
      <c r="B188" s="13" t="s">
        <v>630</v>
      </c>
      <c r="C188" s="15">
        <f>+C190</f>
        <v>367167840</v>
      </c>
      <c r="D188" s="16">
        <f>C188/1000</f>
        <v>367167.84</v>
      </c>
      <c r="E188" s="17">
        <f t="shared" ref="E188:M188" si="19">D188*1.04</f>
        <v>381854.55360000004</v>
      </c>
      <c r="F188" s="17">
        <f t="shared" si="19"/>
        <v>397128.73574400006</v>
      </c>
      <c r="G188" s="16">
        <f t="shared" si="19"/>
        <v>413013.88517376006</v>
      </c>
      <c r="H188" s="16">
        <f t="shared" si="19"/>
        <v>429534.44058071048</v>
      </c>
      <c r="I188" s="16">
        <f t="shared" si="19"/>
        <v>446715.81820393889</v>
      </c>
      <c r="J188" s="16">
        <f t="shared" si="19"/>
        <v>464584.45093209646</v>
      </c>
      <c r="K188" s="16">
        <f t="shared" si="19"/>
        <v>483167.82896938035</v>
      </c>
      <c r="L188" s="16">
        <f t="shared" si="19"/>
        <v>502494.54212815559</v>
      </c>
      <c r="M188" s="16">
        <f t="shared" si="19"/>
        <v>522594.32381328184</v>
      </c>
    </row>
    <row r="189" spans="1:13">
      <c r="A189" s="11"/>
      <c r="B189" s="11"/>
      <c r="C189" s="18"/>
      <c r="D189" s="10"/>
      <c r="E189" s="9"/>
      <c r="F189" s="9"/>
      <c r="G189" s="10"/>
      <c r="H189" s="10"/>
      <c r="I189" s="10"/>
      <c r="J189" s="10"/>
      <c r="K189" s="10"/>
      <c r="L189" s="10"/>
      <c r="M189" s="10"/>
    </row>
    <row r="190" spans="1:13">
      <c r="A190" s="13" t="s">
        <v>631</v>
      </c>
      <c r="B190" s="13" t="s">
        <v>632</v>
      </c>
      <c r="C190" s="15">
        <f>+C192+C195+C205+C208+C212+C215</f>
        <v>367167840</v>
      </c>
      <c r="D190" s="16">
        <f>C190/1000</f>
        <v>367167.84</v>
      </c>
      <c r="E190" s="17">
        <f t="shared" ref="E190:M190" si="20">D190*1.04</f>
        <v>381854.55360000004</v>
      </c>
      <c r="F190" s="17">
        <f t="shared" si="20"/>
        <v>397128.73574400006</v>
      </c>
      <c r="G190" s="16">
        <f t="shared" si="20"/>
        <v>413013.88517376006</v>
      </c>
      <c r="H190" s="16">
        <f t="shared" si="20"/>
        <v>429534.44058071048</v>
      </c>
      <c r="I190" s="16">
        <f t="shared" si="20"/>
        <v>446715.81820393889</v>
      </c>
      <c r="J190" s="16">
        <f t="shared" si="20"/>
        <v>464584.45093209646</v>
      </c>
      <c r="K190" s="16">
        <f t="shared" si="20"/>
        <v>483167.82896938035</v>
      </c>
      <c r="L190" s="16">
        <f t="shared" si="20"/>
        <v>502494.54212815559</v>
      </c>
      <c r="M190" s="16">
        <f t="shared" si="20"/>
        <v>522594.32381328184</v>
      </c>
    </row>
    <row r="191" spans="1:13">
      <c r="A191" s="11"/>
      <c r="B191" s="11"/>
      <c r="C191" s="18"/>
      <c r="D191" s="10"/>
      <c r="E191" s="9"/>
      <c r="F191" s="9"/>
      <c r="G191" s="10"/>
      <c r="H191" s="10"/>
      <c r="I191" s="10"/>
      <c r="J191" s="10"/>
      <c r="K191" s="10"/>
      <c r="L191" s="10"/>
      <c r="M191" s="10"/>
    </row>
    <row r="192" spans="1:13" ht="25.5">
      <c r="A192" s="13" t="s">
        <v>633</v>
      </c>
      <c r="B192" s="20" t="s">
        <v>634</v>
      </c>
      <c r="C192" s="15">
        <f>+C193</f>
        <v>10000000</v>
      </c>
      <c r="D192" s="16">
        <f>C192/1000</f>
        <v>10000</v>
      </c>
      <c r="E192" s="17">
        <f t="shared" ref="E192:M193" si="21">D192*1.04</f>
        <v>10400</v>
      </c>
      <c r="F192" s="17">
        <f t="shared" si="21"/>
        <v>10816</v>
      </c>
      <c r="G192" s="16">
        <f t="shared" si="21"/>
        <v>11248.640000000001</v>
      </c>
      <c r="H192" s="16">
        <f t="shared" si="21"/>
        <v>11698.585600000002</v>
      </c>
      <c r="I192" s="16">
        <f t="shared" si="21"/>
        <v>12166.529024000003</v>
      </c>
      <c r="J192" s="16">
        <f t="shared" si="21"/>
        <v>12653.190184960004</v>
      </c>
      <c r="K192" s="16">
        <f t="shared" si="21"/>
        <v>13159.317792358404</v>
      </c>
      <c r="L192" s="16">
        <f t="shared" si="21"/>
        <v>13685.690504052742</v>
      </c>
      <c r="M192" s="16">
        <f t="shared" si="21"/>
        <v>14233.118124214852</v>
      </c>
    </row>
    <row r="193" spans="1:13" ht="25.5" hidden="1">
      <c r="A193" s="13" t="s">
        <v>635</v>
      </c>
      <c r="B193" s="20" t="s">
        <v>636</v>
      </c>
      <c r="C193" s="15">
        <v>10000000</v>
      </c>
      <c r="D193" s="16">
        <f>C193/1000</f>
        <v>10000</v>
      </c>
      <c r="E193" s="17">
        <f t="shared" si="21"/>
        <v>10400</v>
      </c>
      <c r="F193" s="17">
        <f t="shared" si="21"/>
        <v>10816</v>
      </c>
      <c r="G193" s="16">
        <f t="shared" si="21"/>
        <v>11248.640000000001</v>
      </c>
      <c r="H193" s="16">
        <f t="shared" si="21"/>
        <v>11698.585600000002</v>
      </c>
      <c r="I193" s="16">
        <f t="shared" si="21"/>
        <v>12166.529024000003</v>
      </c>
      <c r="J193" s="16">
        <f t="shared" si="21"/>
        <v>12653.190184960004</v>
      </c>
      <c r="K193" s="16">
        <f t="shared" si="21"/>
        <v>13159.317792358404</v>
      </c>
      <c r="L193" s="16">
        <f t="shared" si="21"/>
        <v>13685.690504052742</v>
      </c>
      <c r="M193" s="16">
        <f t="shared" si="21"/>
        <v>14233.118124214852</v>
      </c>
    </row>
    <row r="194" spans="1:13">
      <c r="A194" s="11"/>
      <c r="B194" s="11"/>
      <c r="C194" s="18"/>
      <c r="D194" s="10"/>
      <c r="E194" s="9"/>
      <c r="F194" s="9"/>
      <c r="G194" s="10"/>
      <c r="H194" s="10"/>
      <c r="I194" s="10"/>
      <c r="J194" s="10"/>
      <c r="K194" s="10"/>
      <c r="L194" s="10"/>
      <c r="M194" s="10"/>
    </row>
    <row r="195" spans="1:13" ht="25.5">
      <c r="A195" s="13" t="s">
        <v>637</v>
      </c>
      <c r="B195" s="20" t="s">
        <v>638</v>
      </c>
      <c r="C195" s="15">
        <f>SUM(C196:C203)</f>
        <v>152070480</v>
      </c>
      <c r="D195" s="16">
        <f t="shared" ref="D195:D203" si="22">C195/1000</f>
        <v>152070.48000000001</v>
      </c>
      <c r="E195" s="17">
        <f t="shared" ref="E195:M203" si="23">D195*1.04</f>
        <v>158153.29920000001</v>
      </c>
      <c r="F195" s="17">
        <f t="shared" si="23"/>
        <v>164479.43116800001</v>
      </c>
      <c r="G195" s="16">
        <f t="shared" si="23"/>
        <v>171058.60841472002</v>
      </c>
      <c r="H195" s="16">
        <f t="shared" si="23"/>
        <v>177900.95275130883</v>
      </c>
      <c r="I195" s="16">
        <f t="shared" si="23"/>
        <v>185016.99086136118</v>
      </c>
      <c r="J195" s="16">
        <f t="shared" si="23"/>
        <v>192417.67049581563</v>
      </c>
      <c r="K195" s="16">
        <f t="shared" si="23"/>
        <v>200114.37731564828</v>
      </c>
      <c r="L195" s="16">
        <f t="shared" si="23"/>
        <v>208118.95240827423</v>
      </c>
      <c r="M195" s="16">
        <f t="shared" si="23"/>
        <v>216443.7105046052</v>
      </c>
    </row>
    <row r="196" spans="1:13" ht="25.5" hidden="1">
      <c r="A196" s="13" t="s">
        <v>639</v>
      </c>
      <c r="B196" s="20" t="s">
        <v>640</v>
      </c>
      <c r="C196" s="15">
        <f>20000000-991190</f>
        <v>19008810</v>
      </c>
      <c r="D196" s="16">
        <f t="shared" si="22"/>
        <v>19008.810000000001</v>
      </c>
      <c r="E196" s="17">
        <f t="shared" si="23"/>
        <v>19769.162400000001</v>
      </c>
      <c r="F196" s="17">
        <f t="shared" si="23"/>
        <v>20559.928896000001</v>
      </c>
      <c r="G196" s="16">
        <f t="shared" si="23"/>
        <v>21382.326051840002</v>
      </c>
      <c r="H196" s="16">
        <f t="shared" si="23"/>
        <v>22237.619093913603</v>
      </c>
      <c r="I196" s="16">
        <f t="shared" si="23"/>
        <v>23127.123857670147</v>
      </c>
      <c r="J196" s="16">
        <f t="shared" si="23"/>
        <v>24052.208811976954</v>
      </c>
      <c r="K196" s="16">
        <f t="shared" si="23"/>
        <v>25014.297164456035</v>
      </c>
      <c r="L196" s="16">
        <f t="shared" si="23"/>
        <v>26014.869051034279</v>
      </c>
      <c r="M196" s="16">
        <f t="shared" si="23"/>
        <v>27055.46381307565</v>
      </c>
    </row>
    <row r="197" spans="1:13" ht="25.5" hidden="1">
      <c r="A197" s="13" t="s">
        <v>641</v>
      </c>
      <c r="B197" s="20" t="s">
        <v>642</v>
      </c>
      <c r="C197" s="15">
        <f t="shared" ref="C197:C203" si="24">20000000-991190</f>
        <v>19008810</v>
      </c>
      <c r="D197" s="16">
        <f t="shared" si="22"/>
        <v>19008.810000000001</v>
      </c>
      <c r="E197" s="17">
        <f t="shared" si="23"/>
        <v>19769.162400000001</v>
      </c>
      <c r="F197" s="17">
        <f t="shared" si="23"/>
        <v>20559.928896000001</v>
      </c>
      <c r="G197" s="16">
        <f t="shared" si="23"/>
        <v>21382.326051840002</v>
      </c>
      <c r="H197" s="16">
        <f t="shared" si="23"/>
        <v>22237.619093913603</v>
      </c>
      <c r="I197" s="16">
        <f t="shared" si="23"/>
        <v>23127.123857670147</v>
      </c>
      <c r="J197" s="16">
        <f t="shared" si="23"/>
        <v>24052.208811976954</v>
      </c>
      <c r="K197" s="16">
        <f t="shared" si="23"/>
        <v>25014.297164456035</v>
      </c>
      <c r="L197" s="16">
        <f t="shared" si="23"/>
        <v>26014.869051034279</v>
      </c>
      <c r="M197" s="16">
        <f t="shared" si="23"/>
        <v>27055.46381307565</v>
      </c>
    </row>
    <row r="198" spans="1:13" ht="25.5" hidden="1">
      <c r="A198" s="13" t="s">
        <v>643</v>
      </c>
      <c r="B198" s="20" t="s">
        <v>644</v>
      </c>
      <c r="C198" s="15">
        <f t="shared" si="24"/>
        <v>19008810</v>
      </c>
      <c r="D198" s="16">
        <f t="shared" si="22"/>
        <v>19008.810000000001</v>
      </c>
      <c r="E198" s="17">
        <f t="shared" si="23"/>
        <v>19769.162400000001</v>
      </c>
      <c r="F198" s="17">
        <f t="shared" si="23"/>
        <v>20559.928896000001</v>
      </c>
      <c r="G198" s="16">
        <f t="shared" si="23"/>
        <v>21382.326051840002</v>
      </c>
      <c r="H198" s="16">
        <f t="shared" si="23"/>
        <v>22237.619093913603</v>
      </c>
      <c r="I198" s="16">
        <f t="shared" si="23"/>
        <v>23127.123857670147</v>
      </c>
      <c r="J198" s="16">
        <f t="shared" si="23"/>
        <v>24052.208811976954</v>
      </c>
      <c r="K198" s="16">
        <f t="shared" si="23"/>
        <v>25014.297164456035</v>
      </c>
      <c r="L198" s="16">
        <f t="shared" si="23"/>
        <v>26014.869051034279</v>
      </c>
      <c r="M198" s="16">
        <f t="shared" si="23"/>
        <v>27055.46381307565</v>
      </c>
    </row>
    <row r="199" spans="1:13" ht="25.5" hidden="1">
      <c r="A199" s="13" t="s">
        <v>645</v>
      </c>
      <c r="B199" s="20" t="s">
        <v>646</v>
      </c>
      <c r="C199" s="15">
        <f t="shared" si="24"/>
        <v>19008810</v>
      </c>
      <c r="D199" s="16">
        <f t="shared" si="22"/>
        <v>19008.810000000001</v>
      </c>
      <c r="E199" s="17">
        <f t="shared" si="23"/>
        <v>19769.162400000001</v>
      </c>
      <c r="F199" s="17">
        <f t="shared" si="23"/>
        <v>20559.928896000001</v>
      </c>
      <c r="G199" s="16">
        <f t="shared" si="23"/>
        <v>21382.326051840002</v>
      </c>
      <c r="H199" s="16">
        <f t="shared" si="23"/>
        <v>22237.619093913603</v>
      </c>
      <c r="I199" s="16">
        <f t="shared" si="23"/>
        <v>23127.123857670147</v>
      </c>
      <c r="J199" s="16">
        <f t="shared" si="23"/>
        <v>24052.208811976954</v>
      </c>
      <c r="K199" s="16">
        <f t="shared" si="23"/>
        <v>25014.297164456035</v>
      </c>
      <c r="L199" s="16">
        <f t="shared" si="23"/>
        <v>26014.869051034279</v>
      </c>
      <c r="M199" s="16">
        <f t="shared" si="23"/>
        <v>27055.46381307565</v>
      </c>
    </row>
    <row r="200" spans="1:13" ht="25.5" hidden="1">
      <c r="A200" s="13" t="s">
        <v>647</v>
      </c>
      <c r="B200" s="20" t="s">
        <v>648</v>
      </c>
      <c r="C200" s="15">
        <f t="shared" si="24"/>
        <v>19008810</v>
      </c>
      <c r="D200" s="16">
        <f t="shared" si="22"/>
        <v>19008.810000000001</v>
      </c>
      <c r="E200" s="17">
        <f t="shared" si="23"/>
        <v>19769.162400000001</v>
      </c>
      <c r="F200" s="17">
        <f t="shared" si="23"/>
        <v>20559.928896000001</v>
      </c>
      <c r="G200" s="16">
        <f t="shared" si="23"/>
        <v>21382.326051840002</v>
      </c>
      <c r="H200" s="16">
        <f t="shared" si="23"/>
        <v>22237.619093913603</v>
      </c>
      <c r="I200" s="16">
        <f t="shared" si="23"/>
        <v>23127.123857670147</v>
      </c>
      <c r="J200" s="16">
        <f t="shared" si="23"/>
        <v>24052.208811976954</v>
      </c>
      <c r="K200" s="16">
        <f t="shared" si="23"/>
        <v>25014.297164456035</v>
      </c>
      <c r="L200" s="16">
        <f t="shared" si="23"/>
        <v>26014.869051034279</v>
      </c>
      <c r="M200" s="16">
        <f t="shared" si="23"/>
        <v>27055.46381307565</v>
      </c>
    </row>
    <row r="201" spans="1:13" ht="25.5" hidden="1">
      <c r="A201" s="13" t="s">
        <v>649</v>
      </c>
      <c r="B201" s="20" t="s">
        <v>650</v>
      </c>
      <c r="C201" s="15">
        <f t="shared" si="24"/>
        <v>19008810</v>
      </c>
      <c r="D201" s="16">
        <f t="shared" si="22"/>
        <v>19008.810000000001</v>
      </c>
      <c r="E201" s="17">
        <f t="shared" si="23"/>
        <v>19769.162400000001</v>
      </c>
      <c r="F201" s="17">
        <f t="shared" si="23"/>
        <v>20559.928896000001</v>
      </c>
      <c r="G201" s="16">
        <f t="shared" si="23"/>
        <v>21382.326051840002</v>
      </c>
      <c r="H201" s="16">
        <f t="shared" si="23"/>
        <v>22237.619093913603</v>
      </c>
      <c r="I201" s="16">
        <f t="shared" si="23"/>
        <v>23127.123857670147</v>
      </c>
      <c r="J201" s="16">
        <f t="shared" si="23"/>
        <v>24052.208811976954</v>
      </c>
      <c r="K201" s="16">
        <f t="shared" si="23"/>
        <v>25014.297164456035</v>
      </c>
      <c r="L201" s="16">
        <f t="shared" si="23"/>
        <v>26014.869051034279</v>
      </c>
      <c r="M201" s="16">
        <f t="shared" si="23"/>
        <v>27055.46381307565</v>
      </c>
    </row>
    <row r="202" spans="1:13" ht="25.5" hidden="1">
      <c r="A202" s="13" t="s">
        <v>651</v>
      </c>
      <c r="B202" s="20" t="s">
        <v>652</v>
      </c>
      <c r="C202" s="15">
        <f t="shared" si="24"/>
        <v>19008810</v>
      </c>
      <c r="D202" s="16">
        <f t="shared" si="22"/>
        <v>19008.810000000001</v>
      </c>
      <c r="E202" s="17">
        <f t="shared" si="23"/>
        <v>19769.162400000001</v>
      </c>
      <c r="F202" s="17">
        <f t="shared" si="23"/>
        <v>20559.928896000001</v>
      </c>
      <c r="G202" s="16">
        <f t="shared" si="23"/>
        <v>21382.326051840002</v>
      </c>
      <c r="H202" s="16">
        <f t="shared" si="23"/>
        <v>22237.619093913603</v>
      </c>
      <c r="I202" s="16">
        <f t="shared" si="23"/>
        <v>23127.123857670147</v>
      </c>
      <c r="J202" s="16">
        <f t="shared" si="23"/>
        <v>24052.208811976954</v>
      </c>
      <c r="K202" s="16">
        <f t="shared" si="23"/>
        <v>25014.297164456035</v>
      </c>
      <c r="L202" s="16">
        <f t="shared" si="23"/>
        <v>26014.869051034279</v>
      </c>
      <c r="M202" s="16">
        <f t="shared" si="23"/>
        <v>27055.46381307565</v>
      </c>
    </row>
    <row r="203" spans="1:13" ht="25.5" hidden="1">
      <c r="A203" s="13" t="s">
        <v>653</v>
      </c>
      <c r="B203" s="20" t="s">
        <v>654</v>
      </c>
      <c r="C203" s="15">
        <f t="shared" si="24"/>
        <v>19008810</v>
      </c>
      <c r="D203" s="16">
        <f t="shared" si="22"/>
        <v>19008.810000000001</v>
      </c>
      <c r="E203" s="17">
        <f t="shared" si="23"/>
        <v>19769.162400000001</v>
      </c>
      <c r="F203" s="17">
        <f t="shared" si="23"/>
        <v>20559.928896000001</v>
      </c>
      <c r="G203" s="16">
        <f t="shared" si="23"/>
        <v>21382.326051840002</v>
      </c>
      <c r="H203" s="16">
        <f t="shared" si="23"/>
        <v>22237.619093913603</v>
      </c>
      <c r="I203" s="16">
        <f t="shared" si="23"/>
        <v>23127.123857670147</v>
      </c>
      <c r="J203" s="16">
        <f t="shared" si="23"/>
        <v>24052.208811976954</v>
      </c>
      <c r="K203" s="16">
        <f t="shared" si="23"/>
        <v>25014.297164456035</v>
      </c>
      <c r="L203" s="16">
        <f t="shared" si="23"/>
        <v>26014.869051034279</v>
      </c>
      <c r="M203" s="16">
        <f t="shared" si="23"/>
        <v>27055.46381307565</v>
      </c>
    </row>
    <row r="204" spans="1:13">
      <c r="A204" s="11"/>
      <c r="B204" s="11"/>
      <c r="C204" s="18"/>
      <c r="D204" s="10"/>
      <c r="E204" s="9"/>
      <c r="F204" s="9"/>
      <c r="G204" s="10"/>
      <c r="H204" s="10"/>
      <c r="I204" s="10"/>
      <c r="J204" s="10"/>
      <c r="K204" s="10"/>
      <c r="L204" s="10"/>
      <c r="M204" s="10"/>
    </row>
    <row r="205" spans="1:13" ht="38.25">
      <c r="A205" s="13" t="s">
        <v>655</v>
      </c>
      <c r="B205" s="20" t="s">
        <v>656</v>
      </c>
      <c r="C205" s="15">
        <f>+C206</f>
        <v>10000000</v>
      </c>
      <c r="D205" s="16">
        <f>C205/1000</f>
        <v>10000</v>
      </c>
      <c r="E205" s="17">
        <f t="shared" ref="E205:M206" si="25">D205*1.04</f>
        <v>10400</v>
      </c>
      <c r="F205" s="17">
        <f t="shared" si="25"/>
        <v>10816</v>
      </c>
      <c r="G205" s="16">
        <f t="shared" si="25"/>
        <v>11248.640000000001</v>
      </c>
      <c r="H205" s="16">
        <f t="shared" si="25"/>
        <v>11698.585600000002</v>
      </c>
      <c r="I205" s="16">
        <f t="shared" si="25"/>
        <v>12166.529024000003</v>
      </c>
      <c r="J205" s="16">
        <f t="shared" si="25"/>
        <v>12653.190184960004</v>
      </c>
      <c r="K205" s="16">
        <f t="shared" si="25"/>
        <v>13159.317792358404</v>
      </c>
      <c r="L205" s="16">
        <f t="shared" si="25"/>
        <v>13685.690504052742</v>
      </c>
      <c r="M205" s="16">
        <f t="shared" si="25"/>
        <v>14233.118124214852</v>
      </c>
    </row>
    <row r="206" spans="1:13">
      <c r="A206" s="13" t="s">
        <v>657</v>
      </c>
      <c r="B206" s="13" t="s">
        <v>658</v>
      </c>
      <c r="C206" s="15">
        <v>10000000</v>
      </c>
      <c r="D206" s="16">
        <f>C206/1000</f>
        <v>10000</v>
      </c>
      <c r="E206" s="17">
        <f t="shared" si="25"/>
        <v>10400</v>
      </c>
      <c r="F206" s="17">
        <f t="shared" si="25"/>
        <v>10816</v>
      </c>
      <c r="G206" s="16">
        <f t="shared" si="25"/>
        <v>11248.640000000001</v>
      </c>
      <c r="H206" s="16">
        <f t="shared" si="25"/>
        <v>11698.585600000002</v>
      </c>
      <c r="I206" s="16">
        <f t="shared" si="25"/>
        <v>12166.529024000003</v>
      </c>
      <c r="J206" s="16">
        <f t="shared" si="25"/>
        <v>12653.190184960004</v>
      </c>
      <c r="K206" s="16">
        <f t="shared" si="25"/>
        <v>13159.317792358404</v>
      </c>
      <c r="L206" s="16">
        <f t="shared" si="25"/>
        <v>13685.690504052742</v>
      </c>
      <c r="M206" s="16">
        <f t="shared" si="25"/>
        <v>14233.118124214852</v>
      </c>
    </row>
    <row r="207" spans="1:13">
      <c r="A207" s="11"/>
      <c r="B207" s="11"/>
      <c r="C207" s="18"/>
      <c r="D207" s="10"/>
      <c r="E207" s="9"/>
      <c r="F207" s="9"/>
      <c r="G207" s="10"/>
      <c r="H207" s="10"/>
      <c r="I207" s="10"/>
      <c r="J207" s="10"/>
      <c r="K207" s="10"/>
      <c r="L207" s="10"/>
      <c r="M207" s="10"/>
    </row>
    <row r="208" spans="1:13">
      <c r="A208" s="13" t="s">
        <v>659</v>
      </c>
      <c r="B208" s="13" t="s">
        <v>660</v>
      </c>
      <c r="C208" s="15">
        <f>SUM(C209:C210)</f>
        <v>40000000</v>
      </c>
      <c r="D208" s="16">
        <f>C208/1000</f>
        <v>40000</v>
      </c>
      <c r="E208" s="17">
        <f t="shared" ref="E208:M210" si="26">D208*1.04</f>
        <v>41600</v>
      </c>
      <c r="F208" s="17">
        <f t="shared" si="26"/>
        <v>43264</v>
      </c>
      <c r="G208" s="16">
        <f t="shared" si="26"/>
        <v>44994.560000000005</v>
      </c>
      <c r="H208" s="16">
        <f t="shared" si="26"/>
        <v>46794.342400000009</v>
      </c>
      <c r="I208" s="16">
        <f t="shared" si="26"/>
        <v>48666.116096000012</v>
      </c>
      <c r="J208" s="16">
        <f t="shared" si="26"/>
        <v>50612.760739840014</v>
      </c>
      <c r="K208" s="16">
        <f t="shared" si="26"/>
        <v>52637.271169433618</v>
      </c>
      <c r="L208" s="16">
        <f t="shared" si="26"/>
        <v>54742.762016210967</v>
      </c>
      <c r="M208" s="16">
        <f t="shared" si="26"/>
        <v>56932.472496859409</v>
      </c>
    </row>
    <row r="209" spans="1:13" hidden="1">
      <c r="A209" s="13" t="s">
        <v>661</v>
      </c>
      <c r="B209" s="13" t="s">
        <v>662</v>
      </c>
      <c r="C209" s="15">
        <v>6000000</v>
      </c>
      <c r="D209" s="16">
        <f>C209/1000</f>
        <v>6000</v>
      </c>
      <c r="E209" s="17">
        <f t="shared" si="26"/>
        <v>6240</v>
      </c>
      <c r="F209" s="17">
        <f t="shared" si="26"/>
        <v>6489.6</v>
      </c>
      <c r="G209" s="16">
        <f t="shared" si="26"/>
        <v>6749.1840000000002</v>
      </c>
      <c r="H209" s="16">
        <f t="shared" si="26"/>
        <v>7019.1513600000008</v>
      </c>
      <c r="I209" s="16">
        <f t="shared" si="26"/>
        <v>7299.9174144000008</v>
      </c>
      <c r="J209" s="16">
        <f t="shared" si="26"/>
        <v>7591.9141109760012</v>
      </c>
      <c r="K209" s="16">
        <f t="shared" si="26"/>
        <v>7895.5906754150419</v>
      </c>
      <c r="L209" s="16">
        <f t="shared" si="26"/>
        <v>8211.4143024316436</v>
      </c>
      <c r="M209" s="16">
        <f t="shared" si="26"/>
        <v>8539.8708745289096</v>
      </c>
    </row>
    <row r="210" spans="1:13" hidden="1">
      <c r="A210" s="13" t="s">
        <v>663</v>
      </c>
      <c r="B210" s="13" t="s">
        <v>664</v>
      </c>
      <c r="C210" s="15">
        <v>34000000</v>
      </c>
      <c r="D210" s="16">
        <f>C210/1000</f>
        <v>34000</v>
      </c>
      <c r="E210" s="17">
        <f t="shared" si="26"/>
        <v>35360</v>
      </c>
      <c r="F210" s="17">
        <f t="shared" si="26"/>
        <v>36774.400000000001</v>
      </c>
      <c r="G210" s="16">
        <f t="shared" si="26"/>
        <v>38245.376000000004</v>
      </c>
      <c r="H210" s="16">
        <f t="shared" si="26"/>
        <v>39775.191040000005</v>
      </c>
      <c r="I210" s="16">
        <f t="shared" si="26"/>
        <v>41366.198681600006</v>
      </c>
      <c r="J210" s="16">
        <f t="shared" si="26"/>
        <v>43020.846628864005</v>
      </c>
      <c r="K210" s="16">
        <f t="shared" si="26"/>
        <v>44741.680494018568</v>
      </c>
      <c r="L210" s="16">
        <f t="shared" si="26"/>
        <v>46531.347713779316</v>
      </c>
      <c r="M210" s="16">
        <f t="shared" si="26"/>
        <v>48392.60162233049</v>
      </c>
    </row>
    <row r="211" spans="1:13">
      <c r="A211" s="11"/>
      <c r="B211" s="11"/>
      <c r="C211" s="18"/>
      <c r="D211" s="10"/>
      <c r="E211" s="9"/>
      <c r="F211" s="9"/>
      <c r="G211" s="10"/>
      <c r="H211" s="10"/>
      <c r="I211" s="10"/>
      <c r="J211" s="10"/>
      <c r="K211" s="10"/>
      <c r="L211" s="10"/>
      <c r="M211" s="10"/>
    </row>
    <row r="212" spans="1:13">
      <c r="A212" s="13" t="s">
        <v>665</v>
      </c>
      <c r="B212" s="13" t="s">
        <v>666</v>
      </c>
      <c r="C212" s="15">
        <f>+C213</f>
        <v>80000000</v>
      </c>
      <c r="D212" s="16">
        <f>C212/1000</f>
        <v>80000</v>
      </c>
      <c r="E212" s="17">
        <f t="shared" ref="E212:M213" si="27">D212*1.04</f>
        <v>83200</v>
      </c>
      <c r="F212" s="17">
        <f t="shared" si="27"/>
        <v>86528</v>
      </c>
      <c r="G212" s="16">
        <f t="shared" si="27"/>
        <v>89989.12000000001</v>
      </c>
      <c r="H212" s="16">
        <f t="shared" si="27"/>
        <v>93588.684800000017</v>
      </c>
      <c r="I212" s="16">
        <f t="shared" si="27"/>
        <v>97332.232192000025</v>
      </c>
      <c r="J212" s="16">
        <f t="shared" si="27"/>
        <v>101225.52147968003</v>
      </c>
      <c r="K212" s="16">
        <f t="shared" si="27"/>
        <v>105274.54233886724</v>
      </c>
      <c r="L212" s="16">
        <f t="shared" si="27"/>
        <v>109485.52403242193</v>
      </c>
      <c r="M212" s="16">
        <f t="shared" si="27"/>
        <v>113864.94499371882</v>
      </c>
    </row>
    <row r="213" spans="1:13" hidden="1">
      <c r="A213" s="13" t="s">
        <v>667</v>
      </c>
      <c r="B213" s="13" t="s">
        <v>668</v>
      </c>
      <c r="C213" s="15">
        <v>80000000</v>
      </c>
      <c r="D213" s="16">
        <f>C213/1000</f>
        <v>80000</v>
      </c>
      <c r="E213" s="17">
        <f t="shared" si="27"/>
        <v>83200</v>
      </c>
      <c r="F213" s="17">
        <f t="shared" si="27"/>
        <v>86528</v>
      </c>
      <c r="G213" s="16">
        <f t="shared" si="27"/>
        <v>89989.12000000001</v>
      </c>
      <c r="H213" s="16">
        <f t="shared" si="27"/>
        <v>93588.684800000017</v>
      </c>
      <c r="I213" s="16">
        <f t="shared" si="27"/>
        <v>97332.232192000025</v>
      </c>
      <c r="J213" s="16">
        <f t="shared" si="27"/>
        <v>101225.52147968003</v>
      </c>
      <c r="K213" s="16">
        <f t="shared" si="27"/>
        <v>105274.54233886724</v>
      </c>
      <c r="L213" s="16">
        <f t="shared" si="27"/>
        <v>109485.52403242193</v>
      </c>
      <c r="M213" s="16">
        <f t="shared" si="27"/>
        <v>113864.94499371882</v>
      </c>
    </row>
    <row r="214" spans="1:13">
      <c r="A214" s="11"/>
      <c r="B214" s="11"/>
      <c r="C214" s="18"/>
      <c r="D214" s="10"/>
      <c r="E214" s="9"/>
      <c r="F214" s="9"/>
      <c r="G214" s="10"/>
      <c r="H214" s="10"/>
      <c r="I214" s="10"/>
      <c r="J214" s="10"/>
      <c r="K214" s="10"/>
      <c r="L214" s="10"/>
      <c r="M214" s="10"/>
    </row>
    <row r="215" spans="1:13" ht="25.5">
      <c r="A215" s="13" t="s">
        <v>669</v>
      </c>
      <c r="B215" s="20" t="s">
        <v>670</v>
      </c>
      <c r="C215" s="15">
        <f>+C216</f>
        <v>75097360</v>
      </c>
      <c r="D215" s="16">
        <f>C215/1000</f>
        <v>75097.36</v>
      </c>
      <c r="E215" s="17">
        <f t="shared" ref="E215:M216" si="28">D215*1.04</f>
        <v>78101.254400000005</v>
      </c>
      <c r="F215" s="17">
        <f t="shared" si="28"/>
        <v>81225.30457600001</v>
      </c>
      <c r="G215" s="16">
        <f t="shared" si="28"/>
        <v>84474.316759040012</v>
      </c>
      <c r="H215" s="16">
        <f t="shared" si="28"/>
        <v>87853.289429401615</v>
      </c>
      <c r="I215" s="16">
        <f t="shared" si="28"/>
        <v>91367.421006577686</v>
      </c>
      <c r="J215" s="16">
        <f t="shared" si="28"/>
        <v>95022.117846840803</v>
      </c>
      <c r="K215" s="16">
        <f t="shared" si="28"/>
        <v>98823.002560714434</v>
      </c>
      <c r="L215" s="16">
        <f t="shared" si="28"/>
        <v>102775.92266314302</v>
      </c>
      <c r="M215" s="16">
        <f t="shared" si="28"/>
        <v>106886.95956966875</v>
      </c>
    </row>
    <row r="216" spans="1:13" hidden="1">
      <c r="A216" s="13" t="s">
        <v>671</v>
      </c>
      <c r="B216" s="13" t="s">
        <v>672</v>
      </c>
      <c r="C216" s="15">
        <v>75097360</v>
      </c>
      <c r="D216" s="16">
        <f>C216/1000</f>
        <v>75097.36</v>
      </c>
      <c r="E216" s="17">
        <f t="shared" si="28"/>
        <v>78101.254400000005</v>
      </c>
      <c r="F216" s="17">
        <f t="shared" si="28"/>
        <v>81225.30457600001</v>
      </c>
      <c r="G216" s="16">
        <f t="shared" si="28"/>
        <v>84474.316759040012</v>
      </c>
      <c r="H216" s="16">
        <f t="shared" si="28"/>
        <v>87853.289429401615</v>
      </c>
      <c r="I216" s="16">
        <f t="shared" si="28"/>
        <v>91367.421006577686</v>
      </c>
      <c r="J216" s="16">
        <f t="shared" si="28"/>
        <v>95022.117846840803</v>
      </c>
      <c r="K216" s="16">
        <f t="shared" si="28"/>
        <v>98823.002560714434</v>
      </c>
      <c r="L216" s="16">
        <f t="shared" si="28"/>
        <v>102775.92266314302</v>
      </c>
      <c r="M216" s="16">
        <f t="shared" si="28"/>
        <v>106886.95956966875</v>
      </c>
    </row>
    <row r="217" spans="1:13">
      <c r="A217" s="11"/>
      <c r="B217" s="11"/>
      <c r="C217" s="18"/>
      <c r="D217" s="10"/>
      <c r="E217" s="9"/>
      <c r="F217" s="9"/>
      <c r="G217" s="10"/>
      <c r="H217" s="10"/>
      <c r="I217" s="10"/>
      <c r="J217" s="10"/>
      <c r="K217" s="10"/>
      <c r="L217" s="10"/>
      <c r="M217" s="10"/>
    </row>
    <row r="218" spans="1:13">
      <c r="A218" s="11"/>
      <c r="B218" s="11"/>
      <c r="C218" s="18"/>
      <c r="D218" s="10"/>
      <c r="E218" s="9"/>
      <c r="F218" s="9"/>
      <c r="G218" s="10"/>
      <c r="H218" s="10"/>
      <c r="I218" s="10"/>
      <c r="J218" s="10"/>
      <c r="K218" s="10"/>
      <c r="L218" s="10"/>
      <c r="M218" s="10"/>
    </row>
    <row r="219" spans="1:13">
      <c r="A219" s="13" t="s">
        <v>673</v>
      </c>
      <c r="B219" s="13" t="s">
        <v>674</v>
      </c>
      <c r="C219" s="15">
        <f>+C221</f>
        <v>56761120</v>
      </c>
      <c r="D219" s="16">
        <f>C219/1000</f>
        <v>56761.120000000003</v>
      </c>
      <c r="E219" s="17">
        <f t="shared" ref="E219:M219" si="29">D219*1.04</f>
        <v>59031.564800000007</v>
      </c>
      <c r="F219" s="17">
        <f t="shared" si="29"/>
        <v>61392.827392000007</v>
      </c>
      <c r="G219" s="16">
        <f t="shared" si="29"/>
        <v>63848.540487680009</v>
      </c>
      <c r="H219" s="16">
        <f t="shared" si="29"/>
        <v>66402.482107187214</v>
      </c>
      <c r="I219" s="16">
        <f t="shared" si="29"/>
        <v>69058.581391474698</v>
      </c>
      <c r="J219" s="16">
        <f t="shared" si="29"/>
        <v>71820.924647133681</v>
      </c>
      <c r="K219" s="16">
        <f t="shared" si="29"/>
        <v>74693.761633019036</v>
      </c>
      <c r="L219" s="16">
        <f t="shared" si="29"/>
        <v>77681.512098339794</v>
      </c>
      <c r="M219" s="16">
        <f t="shared" si="29"/>
        <v>80788.772582273392</v>
      </c>
    </row>
    <row r="220" spans="1:13">
      <c r="A220" s="11"/>
      <c r="B220" s="11"/>
      <c r="C220" s="18"/>
      <c r="D220" s="10"/>
      <c r="E220" s="9"/>
      <c r="F220" s="9"/>
      <c r="G220" s="10"/>
      <c r="H220" s="10"/>
      <c r="I220" s="10"/>
      <c r="J220" s="10"/>
      <c r="K220" s="10"/>
      <c r="L220" s="10"/>
      <c r="M220" s="10"/>
    </row>
    <row r="221" spans="1:13">
      <c r="A221" s="13" t="s">
        <v>675</v>
      </c>
      <c r="B221" s="13" t="s">
        <v>676</v>
      </c>
      <c r="C221" s="15">
        <f>+C223</f>
        <v>56761120</v>
      </c>
      <c r="D221" s="16">
        <f>C221/1000</f>
        <v>56761.120000000003</v>
      </c>
      <c r="E221" s="17">
        <f t="shared" ref="E221:M221" si="30">D221*1.04</f>
        <v>59031.564800000007</v>
      </c>
      <c r="F221" s="17">
        <f t="shared" si="30"/>
        <v>61392.827392000007</v>
      </c>
      <c r="G221" s="16">
        <f t="shared" si="30"/>
        <v>63848.540487680009</v>
      </c>
      <c r="H221" s="16">
        <f t="shared" si="30"/>
        <v>66402.482107187214</v>
      </c>
      <c r="I221" s="16">
        <f t="shared" si="30"/>
        <v>69058.581391474698</v>
      </c>
      <c r="J221" s="16">
        <f t="shared" si="30"/>
        <v>71820.924647133681</v>
      </c>
      <c r="K221" s="16">
        <f t="shared" si="30"/>
        <v>74693.761633019036</v>
      </c>
      <c r="L221" s="16">
        <f t="shared" si="30"/>
        <v>77681.512098339794</v>
      </c>
      <c r="M221" s="16">
        <f t="shared" si="30"/>
        <v>80788.772582273392</v>
      </c>
    </row>
    <row r="222" spans="1:13">
      <c r="A222" s="11"/>
      <c r="B222" s="11"/>
      <c r="C222" s="18"/>
      <c r="D222" s="10"/>
      <c r="E222" s="9"/>
      <c r="F222" s="9"/>
      <c r="G222" s="10"/>
      <c r="H222" s="10"/>
      <c r="I222" s="10"/>
      <c r="J222" s="10"/>
      <c r="K222" s="10"/>
      <c r="L222" s="10"/>
      <c r="M222" s="10"/>
    </row>
    <row r="223" spans="1:13" ht="25.5">
      <c r="A223" s="13" t="s">
        <v>677</v>
      </c>
      <c r="B223" s="20" t="s">
        <v>678</v>
      </c>
      <c r="C223" s="15">
        <f>SUM(C224:C225)</f>
        <v>56761120</v>
      </c>
      <c r="D223" s="16">
        <f>C223/1000</f>
        <v>56761.120000000003</v>
      </c>
      <c r="E223" s="17">
        <f t="shared" ref="E223:M225" si="31">D223*1.04</f>
        <v>59031.564800000007</v>
      </c>
      <c r="F223" s="17">
        <f t="shared" si="31"/>
        <v>61392.827392000007</v>
      </c>
      <c r="G223" s="16">
        <f t="shared" si="31"/>
        <v>63848.540487680009</v>
      </c>
      <c r="H223" s="16">
        <f t="shared" si="31"/>
        <v>66402.482107187214</v>
      </c>
      <c r="I223" s="16">
        <f t="shared" si="31"/>
        <v>69058.581391474698</v>
      </c>
      <c r="J223" s="16">
        <f t="shared" si="31"/>
        <v>71820.924647133681</v>
      </c>
      <c r="K223" s="16">
        <f t="shared" si="31"/>
        <v>74693.761633019036</v>
      </c>
      <c r="L223" s="16">
        <f t="shared" si="31"/>
        <v>77681.512098339794</v>
      </c>
      <c r="M223" s="16">
        <f t="shared" si="31"/>
        <v>80788.772582273392</v>
      </c>
    </row>
    <row r="224" spans="1:13" hidden="1">
      <c r="A224" s="13" t="s">
        <v>679</v>
      </c>
      <c r="B224" s="13" t="s">
        <v>680</v>
      </c>
      <c r="C224" s="15">
        <v>48261120</v>
      </c>
      <c r="D224" s="16">
        <f>C224/1000</f>
        <v>48261.120000000003</v>
      </c>
      <c r="E224" s="17">
        <f t="shared" si="31"/>
        <v>50191.564800000007</v>
      </c>
      <c r="F224" s="17">
        <f t="shared" si="31"/>
        <v>52199.227392000008</v>
      </c>
      <c r="G224" s="16">
        <f t="shared" si="31"/>
        <v>54287.196487680012</v>
      </c>
      <c r="H224" s="16">
        <f t="shared" si="31"/>
        <v>56458.684347187213</v>
      </c>
      <c r="I224" s="16">
        <f t="shared" si="31"/>
        <v>58717.031721074702</v>
      </c>
      <c r="J224" s="16">
        <f t="shared" si="31"/>
        <v>61065.712989917694</v>
      </c>
      <c r="K224" s="16">
        <f t="shared" si="31"/>
        <v>63508.341509514401</v>
      </c>
      <c r="L224" s="16">
        <f t="shared" si="31"/>
        <v>66048.675169894981</v>
      </c>
      <c r="M224" s="16">
        <f t="shared" si="31"/>
        <v>68690.622176690784</v>
      </c>
    </row>
    <row r="225" spans="1:13" ht="38.25" hidden="1">
      <c r="A225" s="13" t="s">
        <v>681</v>
      </c>
      <c r="B225" s="20" t="s">
        <v>682</v>
      </c>
      <c r="C225" s="15">
        <v>8500000</v>
      </c>
      <c r="D225" s="16">
        <f>C225/1000</f>
        <v>8500</v>
      </c>
      <c r="E225" s="17">
        <f t="shared" si="31"/>
        <v>8840</v>
      </c>
      <c r="F225" s="17">
        <f t="shared" si="31"/>
        <v>9193.6</v>
      </c>
      <c r="G225" s="16">
        <f t="shared" si="31"/>
        <v>9561.344000000001</v>
      </c>
      <c r="H225" s="16">
        <f t="shared" si="31"/>
        <v>9943.7977600000013</v>
      </c>
      <c r="I225" s="16">
        <f t="shared" si="31"/>
        <v>10341.549670400002</v>
      </c>
      <c r="J225" s="16">
        <f t="shared" si="31"/>
        <v>10755.211657216001</v>
      </c>
      <c r="K225" s="16">
        <f t="shared" si="31"/>
        <v>11185.420123504642</v>
      </c>
      <c r="L225" s="16">
        <f t="shared" si="31"/>
        <v>11632.836928444829</v>
      </c>
      <c r="M225" s="16">
        <f t="shared" si="31"/>
        <v>12098.150405582623</v>
      </c>
    </row>
    <row r="226" spans="1:13">
      <c r="A226" s="11"/>
      <c r="B226" s="11"/>
      <c r="C226" s="18"/>
      <c r="D226" s="10"/>
      <c r="E226" s="9"/>
      <c r="F226" s="9"/>
      <c r="G226" s="10"/>
      <c r="H226" s="10"/>
      <c r="I226" s="10"/>
      <c r="J226" s="10"/>
      <c r="K226" s="10"/>
      <c r="L226" s="10"/>
      <c r="M226" s="10"/>
    </row>
    <row r="227" spans="1:13">
      <c r="A227" s="11"/>
      <c r="B227" s="11"/>
      <c r="C227" s="18"/>
      <c r="D227" s="10"/>
      <c r="E227" s="9"/>
      <c r="F227" s="9"/>
      <c r="G227" s="10"/>
      <c r="H227" s="10"/>
      <c r="I227" s="10"/>
      <c r="J227" s="10"/>
      <c r="K227" s="10"/>
      <c r="L227" s="10"/>
      <c r="M227" s="10"/>
    </row>
    <row r="228" spans="1:13">
      <c r="A228" s="13" t="s">
        <v>683</v>
      </c>
      <c r="B228" s="20" t="s">
        <v>684</v>
      </c>
      <c r="C228" s="15">
        <f>+C230+C251+C256+C260</f>
        <v>718820818</v>
      </c>
      <c r="D228" s="16">
        <f>C228/1000</f>
        <v>718820.81799999997</v>
      </c>
      <c r="E228" s="17">
        <f t="shared" ref="E228:M228" si="32">D228*1.04</f>
        <v>747573.65072000003</v>
      </c>
      <c r="F228" s="17">
        <f t="shared" si="32"/>
        <v>777476.59674880002</v>
      </c>
      <c r="G228" s="16">
        <f t="shared" si="32"/>
        <v>808575.66061875201</v>
      </c>
      <c r="H228" s="16">
        <f t="shared" si="32"/>
        <v>840918.68704350211</v>
      </c>
      <c r="I228" s="16">
        <f t="shared" si="32"/>
        <v>874555.43452524219</v>
      </c>
      <c r="J228" s="16">
        <f t="shared" si="32"/>
        <v>909537.65190625191</v>
      </c>
      <c r="K228" s="16">
        <f t="shared" si="32"/>
        <v>945919.15798250202</v>
      </c>
      <c r="L228" s="16">
        <f t="shared" si="32"/>
        <v>983755.92430180218</v>
      </c>
      <c r="M228" s="16">
        <f t="shared" si="32"/>
        <v>1023106.1612738743</v>
      </c>
    </row>
    <row r="229" spans="1:13">
      <c r="A229" s="11"/>
      <c r="B229" s="11"/>
      <c r="C229" s="18"/>
      <c r="D229" s="10"/>
      <c r="E229" s="9"/>
      <c r="F229" s="9"/>
      <c r="G229" s="10"/>
      <c r="H229" s="10"/>
      <c r="I229" s="10"/>
      <c r="J229" s="10"/>
      <c r="K229" s="10"/>
      <c r="L229" s="10"/>
      <c r="M229" s="10"/>
    </row>
    <row r="230" spans="1:13">
      <c r="A230" s="13" t="s">
        <v>685</v>
      </c>
      <c r="B230" s="13" t="s">
        <v>686</v>
      </c>
      <c r="C230" s="15">
        <f>+C232+C236+C247</f>
        <v>487528327</v>
      </c>
      <c r="D230" s="16">
        <f>C230/1000</f>
        <v>487528.32699999999</v>
      </c>
      <c r="E230" s="17">
        <f t="shared" ref="E230:M230" si="33">D230*1.04</f>
        <v>507029.46007999999</v>
      </c>
      <c r="F230" s="17">
        <f t="shared" si="33"/>
        <v>527310.63848319999</v>
      </c>
      <c r="G230" s="16">
        <f t="shared" si="33"/>
        <v>548403.06402252801</v>
      </c>
      <c r="H230" s="16">
        <f t="shared" si="33"/>
        <v>570339.18658342911</v>
      </c>
      <c r="I230" s="16">
        <f t="shared" si="33"/>
        <v>593152.75404676632</v>
      </c>
      <c r="J230" s="16">
        <f t="shared" si="33"/>
        <v>616878.86420863704</v>
      </c>
      <c r="K230" s="16">
        <f t="shared" si="33"/>
        <v>641554.01877698256</v>
      </c>
      <c r="L230" s="16">
        <f t="shared" si="33"/>
        <v>667216.17952806188</v>
      </c>
      <c r="M230" s="16">
        <f t="shared" si="33"/>
        <v>693904.82670918433</v>
      </c>
    </row>
    <row r="231" spans="1:13">
      <c r="A231" s="11"/>
      <c r="B231" s="11"/>
      <c r="C231" s="18"/>
      <c r="D231" s="10"/>
      <c r="E231" s="9"/>
      <c r="F231" s="9"/>
      <c r="G231" s="10"/>
      <c r="H231" s="10"/>
      <c r="I231" s="10"/>
      <c r="J231" s="10"/>
      <c r="K231" s="10"/>
      <c r="L231" s="10"/>
      <c r="M231" s="10"/>
    </row>
    <row r="232" spans="1:13" ht="25.5">
      <c r="A232" s="13" t="s">
        <v>687</v>
      </c>
      <c r="B232" s="20" t="s">
        <v>688</v>
      </c>
      <c r="C232" s="15">
        <f>+C233</f>
        <v>35941041</v>
      </c>
      <c r="D232" s="16">
        <f>C232/1000</f>
        <v>35941.040999999997</v>
      </c>
      <c r="E232" s="17">
        <f t="shared" ref="E232:M233" si="34">D232*1.04</f>
        <v>37378.682639999999</v>
      </c>
      <c r="F232" s="17">
        <f t="shared" si="34"/>
        <v>38873.829945600002</v>
      </c>
      <c r="G232" s="16">
        <f t="shared" si="34"/>
        <v>40428.783143424007</v>
      </c>
      <c r="H232" s="16">
        <f t="shared" si="34"/>
        <v>42045.934469160966</v>
      </c>
      <c r="I232" s="16">
        <f t="shared" si="34"/>
        <v>43727.771847927404</v>
      </c>
      <c r="J232" s="16">
        <f t="shared" si="34"/>
        <v>45476.8827218445</v>
      </c>
      <c r="K232" s="16">
        <f t="shared" si="34"/>
        <v>47295.958030718284</v>
      </c>
      <c r="L232" s="16">
        <f t="shared" si="34"/>
        <v>49187.796351947014</v>
      </c>
      <c r="M232" s="16">
        <f t="shared" si="34"/>
        <v>51155.3082060249</v>
      </c>
    </row>
    <row r="233" spans="1:13" ht="25.5" hidden="1">
      <c r="A233" s="13" t="s">
        <v>689</v>
      </c>
      <c r="B233" s="20" t="s">
        <v>690</v>
      </c>
      <c r="C233" s="15">
        <v>35941041</v>
      </c>
      <c r="D233" s="16">
        <f>C233/1000</f>
        <v>35941.040999999997</v>
      </c>
      <c r="E233" s="17">
        <f t="shared" si="34"/>
        <v>37378.682639999999</v>
      </c>
      <c r="F233" s="17">
        <f t="shared" si="34"/>
        <v>38873.829945600002</v>
      </c>
      <c r="G233" s="16">
        <f t="shared" si="34"/>
        <v>40428.783143424007</v>
      </c>
      <c r="H233" s="16">
        <f t="shared" si="34"/>
        <v>42045.934469160966</v>
      </c>
      <c r="I233" s="16">
        <f t="shared" si="34"/>
        <v>43727.771847927404</v>
      </c>
      <c r="J233" s="16">
        <f t="shared" si="34"/>
        <v>45476.8827218445</v>
      </c>
      <c r="K233" s="16">
        <f t="shared" si="34"/>
        <v>47295.958030718284</v>
      </c>
      <c r="L233" s="16">
        <f t="shared" si="34"/>
        <v>49187.796351947014</v>
      </c>
      <c r="M233" s="16">
        <f t="shared" si="34"/>
        <v>51155.3082060249</v>
      </c>
    </row>
    <row r="234" spans="1:13">
      <c r="A234" s="11"/>
      <c r="B234" s="11"/>
      <c r="C234" s="18"/>
      <c r="D234" s="10"/>
      <c r="E234" s="9"/>
      <c r="F234" s="9"/>
      <c r="G234" s="10"/>
      <c r="H234" s="10"/>
      <c r="I234" s="10"/>
      <c r="J234" s="10"/>
      <c r="K234" s="10"/>
      <c r="L234" s="10"/>
      <c r="M234" s="10"/>
    </row>
    <row r="235" spans="1:13">
      <c r="A235" s="11"/>
      <c r="B235" s="11"/>
      <c r="C235" s="18"/>
      <c r="D235" s="10"/>
      <c r="E235" s="9"/>
      <c r="F235" s="9"/>
      <c r="G235" s="10"/>
      <c r="H235" s="10"/>
      <c r="I235" s="10"/>
      <c r="J235" s="10"/>
      <c r="K235" s="10"/>
      <c r="L235" s="10"/>
      <c r="M235" s="10"/>
    </row>
    <row r="236" spans="1:13" ht="38.25">
      <c r="A236" s="13" t="s">
        <v>691</v>
      </c>
      <c r="B236" s="20" t="s">
        <v>692</v>
      </c>
      <c r="C236" s="15">
        <v>200000000</v>
      </c>
      <c r="D236" s="16">
        <f t="shared" ref="D236:D244" si="35">C236/1000</f>
        <v>200000</v>
      </c>
      <c r="E236" s="17">
        <f t="shared" ref="E236:M244" si="36">D236*1.04</f>
        <v>208000</v>
      </c>
      <c r="F236" s="17">
        <f t="shared" si="36"/>
        <v>216320</v>
      </c>
      <c r="G236" s="16">
        <f t="shared" si="36"/>
        <v>224972.80000000002</v>
      </c>
      <c r="H236" s="16">
        <f t="shared" si="36"/>
        <v>233971.71200000003</v>
      </c>
      <c r="I236" s="16">
        <f t="shared" si="36"/>
        <v>243330.58048000003</v>
      </c>
      <c r="J236" s="16">
        <f t="shared" si="36"/>
        <v>253063.80369920004</v>
      </c>
      <c r="K236" s="16">
        <f t="shared" si="36"/>
        <v>263186.35584716807</v>
      </c>
      <c r="L236" s="16">
        <f t="shared" si="36"/>
        <v>273713.81008105481</v>
      </c>
      <c r="M236" s="16">
        <f t="shared" si="36"/>
        <v>284662.36248429702</v>
      </c>
    </row>
    <row r="237" spans="1:13" hidden="1">
      <c r="A237" s="13" t="s">
        <v>693</v>
      </c>
      <c r="B237" s="20" t="s">
        <v>694</v>
      </c>
      <c r="C237" s="15">
        <v>20000000</v>
      </c>
      <c r="D237" s="16">
        <f t="shared" si="35"/>
        <v>20000</v>
      </c>
      <c r="E237" s="17">
        <f t="shared" si="36"/>
        <v>20800</v>
      </c>
      <c r="F237" s="17">
        <f t="shared" si="36"/>
        <v>21632</v>
      </c>
      <c r="G237" s="16">
        <f t="shared" si="36"/>
        <v>22497.280000000002</v>
      </c>
      <c r="H237" s="16">
        <f t="shared" si="36"/>
        <v>23397.171200000004</v>
      </c>
      <c r="I237" s="16">
        <f t="shared" si="36"/>
        <v>24333.058048000006</v>
      </c>
      <c r="J237" s="16">
        <f t="shared" si="36"/>
        <v>25306.380369920007</v>
      </c>
      <c r="K237" s="16">
        <f t="shared" si="36"/>
        <v>26318.635584716809</v>
      </c>
      <c r="L237" s="16">
        <f t="shared" si="36"/>
        <v>27371.381008105483</v>
      </c>
      <c r="M237" s="16">
        <f t="shared" si="36"/>
        <v>28466.236248429705</v>
      </c>
    </row>
    <row r="238" spans="1:13" hidden="1">
      <c r="A238" s="13" t="s">
        <v>695</v>
      </c>
      <c r="B238" s="20" t="s">
        <v>696</v>
      </c>
      <c r="C238" s="15">
        <v>18000000</v>
      </c>
      <c r="D238" s="16">
        <f t="shared" si="35"/>
        <v>18000</v>
      </c>
      <c r="E238" s="17">
        <f t="shared" si="36"/>
        <v>18720</v>
      </c>
      <c r="F238" s="17">
        <f t="shared" si="36"/>
        <v>19468.8</v>
      </c>
      <c r="G238" s="16">
        <f t="shared" si="36"/>
        <v>20247.552</v>
      </c>
      <c r="H238" s="16">
        <f t="shared" si="36"/>
        <v>21057.45408</v>
      </c>
      <c r="I238" s="16">
        <f t="shared" si="36"/>
        <v>21899.752243200001</v>
      </c>
      <c r="J238" s="16">
        <f t="shared" si="36"/>
        <v>22775.742332928003</v>
      </c>
      <c r="K238" s="16">
        <f t="shared" si="36"/>
        <v>23686.772026245122</v>
      </c>
      <c r="L238" s="16">
        <f t="shared" si="36"/>
        <v>24634.242907294927</v>
      </c>
      <c r="M238" s="16">
        <f t="shared" si="36"/>
        <v>25619.612623586727</v>
      </c>
    </row>
    <row r="239" spans="1:13" hidden="1">
      <c r="A239" s="13" t="s">
        <v>697</v>
      </c>
      <c r="B239" s="20" t="s">
        <v>698</v>
      </c>
      <c r="C239" s="15">
        <v>15000000</v>
      </c>
      <c r="D239" s="16">
        <f t="shared" si="35"/>
        <v>15000</v>
      </c>
      <c r="E239" s="17">
        <f t="shared" si="36"/>
        <v>15600</v>
      </c>
      <c r="F239" s="17">
        <f t="shared" si="36"/>
        <v>16224</v>
      </c>
      <c r="G239" s="16">
        <f t="shared" si="36"/>
        <v>16872.96</v>
      </c>
      <c r="H239" s="16">
        <f t="shared" si="36"/>
        <v>17547.878400000001</v>
      </c>
      <c r="I239" s="16">
        <f t="shared" si="36"/>
        <v>18249.793536000001</v>
      </c>
      <c r="J239" s="16">
        <f t="shared" si="36"/>
        <v>18979.785277440002</v>
      </c>
      <c r="K239" s="16">
        <f t="shared" si="36"/>
        <v>19738.976688537601</v>
      </c>
      <c r="L239" s="16">
        <f t="shared" si="36"/>
        <v>20528.535756079105</v>
      </c>
      <c r="M239" s="16">
        <f t="shared" si="36"/>
        <v>21349.677186322271</v>
      </c>
    </row>
    <row r="240" spans="1:13" hidden="1">
      <c r="A240" s="13" t="s">
        <v>699</v>
      </c>
      <c r="B240" s="20" t="s">
        <v>700</v>
      </c>
      <c r="C240" s="15">
        <v>15000000</v>
      </c>
      <c r="D240" s="16">
        <f t="shared" si="35"/>
        <v>15000</v>
      </c>
      <c r="E240" s="17">
        <f t="shared" si="36"/>
        <v>15600</v>
      </c>
      <c r="F240" s="17">
        <f t="shared" si="36"/>
        <v>16224</v>
      </c>
      <c r="G240" s="16">
        <f t="shared" si="36"/>
        <v>16872.96</v>
      </c>
      <c r="H240" s="16">
        <f t="shared" si="36"/>
        <v>17547.878400000001</v>
      </c>
      <c r="I240" s="16">
        <f t="shared" si="36"/>
        <v>18249.793536000001</v>
      </c>
      <c r="J240" s="16">
        <f t="shared" si="36"/>
        <v>18979.785277440002</v>
      </c>
      <c r="K240" s="16">
        <f t="shared" si="36"/>
        <v>19738.976688537601</v>
      </c>
      <c r="L240" s="16">
        <f t="shared" si="36"/>
        <v>20528.535756079105</v>
      </c>
      <c r="M240" s="16">
        <f t="shared" si="36"/>
        <v>21349.677186322271</v>
      </c>
    </row>
    <row r="241" spans="1:13" hidden="1">
      <c r="A241" s="13" t="s">
        <v>701</v>
      </c>
      <c r="B241" s="20" t="s">
        <v>702</v>
      </c>
      <c r="C241" s="15">
        <v>14000000</v>
      </c>
      <c r="D241" s="16">
        <f t="shared" si="35"/>
        <v>14000</v>
      </c>
      <c r="E241" s="17">
        <f t="shared" si="36"/>
        <v>14560</v>
      </c>
      <c r="F241" s="17">
        <f t="shared" si="36"/>
        <v>15142.4</v>
      </c>
      <c r="G241" s="16">
        <f t="shared" si="36"/>
        <v>15748.096</v>
      </c>
      <c r="H241" s="16">
        <f t="shared" si="36"/>
        <v>16378.019840000001</v>
      </c>
      <c r="I241" s="16">
        <f t="shared" si="36"/>
        <v>17033.1406336</v>
      </c>
      <c r="J241" s="16">
        <f t="shared" si="36"/>
        <v>17714.466258944001</v>
      </c>
      <c r="K241" s="16">
        <f t="shared" si="36"/>
        <v>18423.044909301763</v>
      </c>
      <c r="L241" s="16">
        <f t="shared" si="36"/>
        <v>19159.966705673833</v>
      </c>
      <c r="M241" s="16">
        <f t="shared" si="36"/>
        <v>19926.365373900786</v>
      </c>
    </row>
    <row r="242" spans="1:13" hidden="1">
      <c r="A242" s="13" t="s">
        <v>703</v>
      </c>
      <c r="B242" s="20" t="s">
        <v>704</v>
      </c>
      <c r="C242" s="15">
        <v>20000000</v>
      </c>
      <c r="D242" s="16">
        <f t="shared" si="35"/>
        <v>20000</v>
      </c>
      <c r="E242" s="17">
        <f t="shared" si="36"/>
        <v>20800</v>
      </c>
      <c r="F242" s="17">
        <f t="shared" si="36"/>
        <v>21632</v>
      </c>
      <c r="G242" s="16">
        <f t="shared" si="36"/>
        <v>22497.280000000002</v>
      </c>
      <c r="H242" s="16">
        <f t="shared" si="36"/>
        <v>23397.171200000004</v>
      </c>
      <c r="I242" s="16">
        <f t="shared" si="36"/>
        <v>24333.058048000006</v>
      </c>
      <c r="J242" s="16">
        <f t="shared" si="36"/>
        <v>25306.380369920007</v>
      </c>
      <c r="K242" s="16">
        <f t="shared" si="36"/>
        <v>26318.635584716809</v>
      </c>
      <c r="L242" s="16">
        <f t="shared" si="36"/>
        <v>27371.381008105483</v>
      </c>
      <c r="M242" s="16">
        <f t="shared" si="36"/>
        <v>28466.236248429705</v>
      </c>
    </row>
    <row r="243" spans="1:13" hidden="1">
      <c r="A243" s="13" t="s">
        <v>705</v>
      </c>
      <c r="B243" s="20" t="s">
        <v>706</v>
      </c>
      <c r="C243" s="15">
        <v>18000000</v>
      </c>
      <c r="D243" s="16">
        <f t="shared" si="35"/>
        <v>18000</v>
      </c>
      <c r="E243" s="17">
        <f t="shared" si="36"/>
        <v>18720</v>
      </c>
      <c r="F243" s="17">
        <f t="shared" si="36"/>
        <v>19468.8</v>
      </c>
      <c r="G243" s="16">
        <f t="shared" si="36"/>
        <v>20247.552</v>
      </c>
      <c r="H243" s="16">
        <f t="shared" si="36"/>
        <v>21057.45408</v>
      </c>
      <c r="I243" s="16">
        <f t="shared" si="36"/>
        <v>21899.752243200001</v>
      </c>
      <c r="J243" s="16">
        <f t="shared" si="36"/>
        <v>22775.742332928003</v>
      </c>
      <c r="K243" s="16">
        <f t="shared" si="36"/>
        <v>23686.772026245122</v>
      </c>
      <c r="L243" s="16">
        <f t="shared" si="36"/>
        <v>24634.242907294927</v>
      </c>
      <c r="M243" s="16">
        <f t="shared" si="36"/>
        <v>25619.612623586727</v>
      </c>
    </row>
    <row r="244" spans="1:13" hidden="1">
      <c r="A244" s="13" t="s">
        <v>707</v>
      </c>
      <c r="B244" s="20" t="s">
        <v>708</v>
      </c>
      <c r="C244" s="15">
        <v>80000000</v>
      </c>
      <c r="D244" s="16">
        <f t="shared" si="35"/>
        <v>80000</v>
      </c>
      <c r="E244" s="17">
        <f t="shared" si="36"/>
        <v>83200</v>
      </c>
      <c r="F244" s="17">
        <f t="shared" si="36"/>
        <v>86528</v>
      </c>
      <c r="G244" s="16">
        <f t="shared" si="36"/>
        <v>89989.12000000001</v>
      </c>
      <c r="H244" s="16">
        <f t="shared" si="36"/>
        <v>93588.684800000017</v>
      </c>
      <c r="I244" s="16">
        <f t="shared" si="36"/>
        <v>97332.232192000025</v>
      </c>
      <c r="J244" s="16">
        <f t="shared" si="36"/>
        <v>101225.52147968003</v>
      </c>
      <c r="K244" s="16">
        <f t="shared" si="36"/>
        <v>105274.54233886724</v>
      </c>
      <c r="L244" s="16">
        <f t="shared" si="36"/>
        <v>109485.52403242193</v>
      </c>
      <c r="M244" s="16">
        <f t="shared" si="36"/>
        <v>113864.94499371882</v>
      </c>
    </row>
    <row r="245" spans="1:13">
      <c r="A245" s="11"/>
      <c r="B245" s="11"/>
      <c r="C245" s="18"/>
      <c r="D245" s="10"/>
      <c r="E245" s="9"/>
      <c r="F245" s="9"/>
      <c r="G245" s="10"/>
      <c r="H245" s="10"/>
      <c r="I245" s="10"/>
      <c r="J245" s="10"/>
      <c r="K245" s="10"/>
      <c r="L245" s="10"/>
      <c r="M245" s="10"/>
    </row>
    <row r="246" spans="1:13">
      <c r="A246" s="11"/>
      <c r="B246" s="11"/>
      <c r="C246" s="18"/>
      <c r="D246" s="10"/>
      <c r="E246" s="9"/>
      <c r="F246" s="9"/>
      <c r="G246" s="10"/>
      <c r="H246" s="10"/>
      <c r="I246" s="10"/>
      <c r="J246" s="10"/>
      <c r="K246" s="10"/>
      <c r="L246" s="10"/>
      <c r="M246" s="10"/>
    </row>
    <row r="247" spans="1:13">
      <c r="A247" s="13" t="s">
        <v>709</v>
      </c>
      <c r="B247" s="13" t="s">
        <v>710</v>
      </c>
      <c r="C247" s="15">
        <f>+C248</f>
        <v>251587286</v>
      </c>
      <c r="D247" s="16">
        <f>C247/1000</f>
        <v>251587.28599999999</v>
      </c>
      <c r="E247" s="17">
        <f t="shared" ref="E247:M248" si="37">D247*1.04</f>
        <v>261650.77744000001</v>
      </c>
      <c r="F247" s="17">
        <f t="shared" si="37"/>
        <v>272116.80853760004</v>
      </c>
      <c r="G247" s="16">
        <f t="shared" si="37"/>
        <v>283001.48087910406</v>
      </c>
      <c r="H247" s="16">
        <f t="shared" si="37"/>
        <v>294321.54011426825</v>
      </c>
      <c r="I247" s="16">
        <f t="shared" si="37"/>
        <v>306094.40171883901</v>
      </c>
      <c r="J247" s="16">
        <f t="shared" si="37"/>
        <v>318338.17778759258</v>
      </c>
      <c r="K247" s="16">
        <f t="shared" si="37"/>
        <v>331071.70489909628</v>
      </c>
      <c r="L247" s="16">
        <f t="shared" si="37"/>
        <v>344314.57309506013</v>
      </c>
      <c r="M247" s="16">
        <f t="shared" si="37"/>
        <v>358087.15601886256</v>
      </c>
    </row>
    <row r="248" spans="1:13" ht="25.5" hidden="1">
      <c r="A248" s="13" t="s">
        <v>711</v>
      </c>
      <c r="B248" s="20" t="s">
        <v>712</v>
      </c>
      <c r="C248" s="15">
        <v>251587286</v>
      </c>
      <c r="D248" s="16">
        <f>C248/1000</f>
        <v>251587.28599999999</v>
      </c>
      <c r="E248" s="17">
        <f t="shared" si="37"/>
        <v>261650.77744000001</v>
      </c>
      <c r="F248" s="17">
        <f t="shared" si="37"/>
        <v>272116.80853760004</v>
      </c>
      <c r="G248" s="16">
        <f t="shared" si="37"/>
        <v>283001.48087910406</v>
      </c>
      <c r="H248" s="16">
        <f t="shared" si="37"/>
        <v>294321.54011426825</v>
      </c>
      <c r="I248" s="16">
        <f t="shared" si="37"/>
        <v>306094.40171883901</v>
      </c>
      <c r="J248" s="16">
        <f t="shared" si="37"/>
        <v>318338.17778759258</v>
      </c>
      <c r="K248" s="16">
        <f t="shared" si="37"/>
        <v>331071.70489909628</v>
      </c>
      <c r="L248" s="16">
        <f t="shared" si="37"/>
        <v>344314.57309506013</v>
      </c>
      <c r="M248" s="16">
        <f t="shared" si="37"/>
        <v>358087.15601886256</v>
      </c>
    </row>
    <row r="249" spans="1:13">
      <c r="A249" s="11"/>
      <c r="B249" s="11"/>
      <c r="C249" s="18"/>
      <c r="D249" s="10"/>
      <c r="E249" s="9"/>
      <c r="F249" s="9"/>
      <c r="G249" s="10"/>
      <c r="H249" s="10"/>
      <c r="I249" s="10"/>
      <c r="J249" s="10"/>
      <c r="K249" s="10"/>
      <c r="L249" s="10"/>
      <c r="M249" s="10"/>
    </row>
    <row r="250" spans="1:13">
      <c r="A250" s="11"/>
      <c r="B250" s="11"/>
      <c r="C250" s="18"/>
      <c r="D250" s="10"/>
      <c r="E250" s="9"/>
      <c r="F250" s="9"/>
      <c r="G250" s="10"/>
      <c r="H250" s="10"/>
      <c r="I250" s="10"/>
      <c r="J250" s="10"/>
      <c r="K250" s="10"/>
      <c r="L250" s="10"/>
      <c r="M250" s="10"/>
    </row>
    <row r="251" spans="1:13">
      <c r="A251" s="13" t="s">
        <v>713</v>
      </c>
      <c r="B251" s="13" t="s">
        <v>714</v>
      </c>
      <c r="C251" s="15">
        <f>+C253</f>
        <v>35941041</v>
      </c>
      <c r="D251" s="16">
        <f>C251/1000</f>
        <v>35941.040999999997</v>
      </c>
      <c r="E251" s="17">
        <f t="shared" ref="E251:M251" si="38">D251*1.04</f>
        <v>37378.682639999999</v>
      </c>
      <c r="F251" s="17">
        <f t="shared" si="38"/>
        <v>38873.829945600002</v>
      </c>
      <c r="G251" s="16">
        <f t="shared" si="38"/>
        <v>40428.783143424007</v>
      </c>
      <c r="H251" s="16">
        <f t="shared" si="38"/>
        <v>42045.934469160966</v>
      </c>
      <c r="I251" s="16">
        <f t="shared" si="38"/>
        <v>43727.771847927404</v>
      </c>
      <c r="J251" s="16">
        <f t="shared" si="38"/>
        <v>45476.8827218445</v>
      </c>
      <c r="K251" s="16">
        <f t="shared" si="38"/>
        <v>47295.958030718284</v>
      </c>
      <c r="L251" s="16">
        <f t="shared" si="38"/>
        <v>49187.796351947014</v>
      </c>
      <c r="M251" s="16">
        <f t="shared" si="38"/>
        <v>51155.3082060249</v>
      </c>
    </row>
    <row r="252" spans="1:13">
      <c r="A252" s="11"/>
      <c r="B252" s="11"/>
      <c r="C252" s="18"/>
      <c r="D252" s="10"/>
      <c r="E252" s="9"/>
      <c r="F252" s="9"/>
      <c r="G252" s="10"/>
      <c r="H252" s="10"/>
      <c r="I252" s="10"/>
      <c r="J252" s="10"/>
      <c r="K252" s="10"/>
      <c r="L252" s="10"/>
      <c r="M252" s="10"/>
    </row>
    <row r="253" spans="1:13" ht="25.5">
      <c r="A253" s="13" t="s">
        <v>715</v>
      </c>
      <c r="B253" s="20" t="s">
        <v>716</v>
      </c>
      <c r="C253" s="15">
        <f>+C254</f>
        <v>35941041</v>
      </c>
      <c r="D253" s="16">
        <f>C253/1000</f>
        <v>35941.040999999997</v>
      </c>
      <c r="E253" s="17">
        <f t="shared" ref="E253:M254" si="39">D253*1.04</f>
        <v>37378.682639999999</v>
      </c>
      <c r="F253" s="17">
        <f t="shared" si="39"/>
        <v>38873.829945600002</v>
      </c>
      <c r="G253" s="16">
        <f t="shared" si="39"/>
        <v>40428.783143424007</v>
      </c>
      <c r="H253" s="16">
        <f t="shared" si="39"/>
        <v>42045.934469160966</v>
      </c>
      <c r="I253" s="16">
        <f t="shared" si="39"/>
        <v>43727.771847927404</v>
      </c>
      <c r="J253" s="16">
        <f t="shared" si="39"/>
        <v>45476.8827218445</v>
      </c>
      <c r="K253" s="16">
        <f t="shared" si="39"/>
        <v>47295.958030718284</v>
      </c>
      <c r="L253" s="16">
        <f t="shared" si="39"/>
        <v>49187.796351947014</v>
      </c>
      <c r="M253" s="16">
        <f t="shared" si="39"/>
        <v>51155.3082060249</v>
      </c>
    </row>
    <row r="254" spans="1:13" ht="25.5" hidden="1">
      <c r="A254" s="13" t="s">
        <v>717</v>
      </c>
      <c r="B254" s="20" t="s">
        <v>718</v>
      </c>
      <c r="C254" s="15">
        <v>35941041</v>
      </c>
      <c r="D254" s="16">
        <f>C254/1000</f>
        <v>35941.040999999997</v>
      </c>
      <c r="E254" s="17">
        <f t="shared" si="39"/>
        <v>37378.682639999999</v>
      </c>
      <c r="F254" s="17">
        <f t="shared" si="39"/>
        <v>38873.829945600002</v>
      </c>
      <c r="G254" s="16">
        <f t="shared" si="39"/>
        <v>40428.783143424007</v>
      </c>
      <c r="H254" s="16">
        <f t="shared" si="39"/>
        <v>42045.934469160966</v>
      </c>
      <c r="I254" s="16">
        <f t="shared" si="39"/>
        <v>43727.771847927404</v>
      </c>
      <c r="J254" s="16">
        <f t="shared" si="39"/>
        <v>45476.8827218445</v>
      </c>
      <c r="K254" s="16">
        <f t="shared" si="39"/>
        <v>47295.958030718284</v>
      </c>
      <c r="L254" s="16">
        <f t="shared" si="39"/>
        <v>49187.796351947014</v>
      </c>
      <c r="M254" s="16">
        <f t="shared" si="39"/>
        <v>51155.3082060249</v>
      </c>
    </row>
    <row r="255" spans="1:13">
      <c r="A255" s="11"/>
      <c r="B255" s="11"/>
      <c r="C255" s="18"/>
      <c r="D255" s="10"/>
      <c r="E255" s="9"/>
      <c r="F255" s="9"/>
      <c r="G255" s="10"/>
      <c r="H255" s="10"/>
      <c r="I255" s="10"/>
      <c r="J255" s="10"/>
      <c r="K255" s="10"/>
      <c r="L255" s="10"/>
      <c r="M255" s="10"/>
    </row>
    <row r="256" spans="1:13">
      <c r="A256" s="13" t="s">
        <v>719</v>
      </c>
      <c r="B256" s="13" t="s">
        <v>720</v>
      </c>
      <c r="C256" s="15">
        <f>+C257</f>
        <v>35941041</v>
      </c>
      <c r="D256" s="16">
        <f>C256/1000</f>
        <v>35941.040999999997</v>
      </c>
      <c r="E256" s="17">
        <f t="shared" ref="E256:M258" si="40">D256*1.04</f>
        <v>37378.682639999999</v>
      </c>
      <c r="F256" s="17">
        <f t="shared" si="40"/>
        <v>38873.829945600002</v>
      </c>
      <c r="G256" s="16">
        <f t="shared" si="40"/>
        <v>40428.783143424007</v>
      </c>
      <c r="H256" s="16">
        <f t="shared" si="40"/>
        <v>42045.934469160966</v>
      </c>
      <c r="I256" s="16">
        <f t="shared" si="40"/>
        <v>43727.771847927404</v>
      </c>
      <c r="J256" s="16">
        <f t="shared" si="40"/>
        <v>45476.8827218445</v>
      </c>
      <c r="K256" s="16">
        <f t="shared" si="40"/>
        <v>47295.958030718284</v>
      </c>
      <c r="L256" s="16">
        <f t="shared" si="40"/>
        <v>49187.796351947014</v>
      </c>
      <c r="M256" s="16">
        <f t="shared" si="40"/>
        <v>51155.3082060249</v>
      </c>
    </row>
    <row r="257" spans="1:13" ht="25.5">
      <c r="A257" s="13" t="s">
        <v>721</v>
      </c>
      <c r="B257" s="20" t="s">
        <v>716</v>
      </c>
      <c r="C257" s="15">
        <f>+C258</f>
        <v>35941041</v>
      </c>
      <c r="D257" s="16">
        <f>C257/1000</f>
        <v>35941.040999999997</v>
      </c>
      <c r="E257" s="17">
        <f t="shared" si="40"/>
        <v>37378.682639999999</v>
      </c>
      <c r="F257" s="17">
        <f t="shared" si="40"/>
        <v>38873.829945600002</v>
      </c>
      <c r="G257" s="16">
        <f t="shared" si="40"/>
        <v>40428.783143424007</v>
      </c>
      <c r="H257" s="16">
        <f t="shared" si="40"/>
        <v>42045.934469160966</v>
      </c>
      <c r="I257" s="16">
        <f t="shared" si="40"/>
        <v>43727.771847927404</v>
      </c>
      <c r="J257" s="16">
        <f t="shared" si="40"/>
        <v>45476.8827218445</v>
      </c>
      <c r="K257" s="16">
        <f t="shared" si="40"/>
        <v>47295.958030718284</v>
      </c>
      <c r="L257" s="16">
        <f t="shared" si="40"/>
        <v>49187.796351947014</v>
      </c>
      <c r="M257" s="16">
        <f t="shared" si="40"/>
        <v>51155.3082060249</v>
      </c>
    </row>
    <row r="258" spans="1:13" hidden="1">
      <c r="A258" s="13" t="s">
        <v>722</v>
      </c>
      <c r="B258" s="13" t="s">
        <v>723</v>
      </c>
      <c r="C258" s="15">
        <v>35941041</v>
      </c>
      <c r="D258" s="16">
        <f>C258/1000</f>
        <v>35941.040999999997</v>
      </c>
      <c r="E258" s="17">
        <f t="shared" si="40"/>
        <v>37378.682639999999</v>
      </c>
      <c r="F258" s="17">
        <f t="shared" si="40"/>
        <v>38873.829945600002</v>
      </c>
      <c r="G258" s="16">
        <f t="shared" si="40"/>
        <v>40428.783143424007</v>
      </c>
      <c r="H258" s="16">
        <f t="shared" si="40"/>
        <v>42045.934469160966</v>
      </c>
      <c r="I258" s="16">
        <f t="shared" si="40"/>
        <v>43727.771847927404</v>
      </c>
      <c r="J258" s="16">
        <f t="shared" si="40"/>
        <v>45476.8827218445</v>
      </c>
      <c r="K258" s="16">
        <f t="shared" si="40"/>
        <v>47295.958030718284</v>
      </c>
      <c r="L258" s="16">
        <f t="shared" si="40"/>
        <v>49187.796351947014</v>
      </c>
      <c r="M258" s="16">
        <f t="shared" si="40"/>
        <v>51155.3082060249</v>
      </c>
    </row>
    <row r="259" spans="1:13">
      <c r="A259" s="11"/>
      <c r="B259" s="11"/>
      <c r="C259" s="18"/>
      <c r="D259" s="10"/>
      <c r="E259" s="9"/>
      <c r="F259" s="9"/>
      <c r="G259" s="10"/>
      <c r="H259" s="10"/>
      <c r="I259" s="10"/>
      <c r="J259" s="10"/>
      <c r="K259" s="10"/>
      <c r="L259" s="10"/>
      <c r="M259" s="10"/>
    </row>
    <row r="260" spans="1:13">
      <c r="A260" s="13" t="s">
        <v>724</v>
      </c>
      <c r="B260" s="13" t="s">
        <v>725</v>
      </c>
      <c r="C260" s="15">
        <f>+C262</f>
        <v>159410409</v>
      </c>
      <c r="D260" s="16">
        <f>C260/1000</f>
        <v>159410.40900000001</v>
      </c>
      <c r="E260" s="17">
        <f t="shared" ref="E260:M260" si="41">D260*1.04</f>
        <v>165786.82536000002</v>
      </c>
      <c r="F260" s="17">
        <f t="shared" si="41"/>
        <v>172418.29837440004</v>
      </c>
      <c r="G260" s="16">
        <f t="shared" si="41"/>
        <v>179315.03030937604</v>
      </c>
      <c r="H260" s="16">
        <f t="shared" si="41"/>
        <v>186487.63152175109</v>
      </c>
      <c r="I260" s="16">
        <f t="shared" si="41"/>
        <v>193947.13678262115</v>
      </c>
      <c r="J260" s="16">
        <f t="shared" si="41"/>
        <v>201705.022253926</v>
      </c>
      <c r="K260" s="16">
        <f t="shared" si="41"/>
        <v>209773.22314408305</v>
      </c>
      <c r="L260" s="16">
        <f t="shared" si="41"/>
        <v>218164.15206984637</v>
      </c>
      <c r="M260" s="16">
        <f t="shared" si="41"/>
        <v>226890.71815264024</v>
      </c>
    </row>
    <row r="261" spans="1:13">
      <c r="A261" s="11"/>
      <c r="B261" s="11"/>
      <c r="C261" s="18"/>
      <c r="D261" s="10"/>
      <c r="E261" s="9"/>
      <c r="F261" s="9"/>
      <c r="G261" s="10"/>
      <c r="H261" s="10"/>
      <c r="I261" s="10"/>
      <c r="J261" s="10"/>
      <c r="K261" s="10"/>
      <c r="L261" s="10"/>
      <c r="M261" s="10"/>
    </row>
    <row r="262" spans="1:13" ht="38.25">
      <c r="A262" s="13" t="s">
        <v>726</v>
      </c>
      <c r="B262" s="20" t="s">
        <v>727</v>
      </c>
      <c r="C262" s="15">
        <v>159410409</v>
      </c>
      <c r="D262" s="16">
        <f t="shared" ref="D262:D273" si="42">C262/1000</f>
        <v>159410.40900000001</v>
      </c>
      <c r="E262" s="17">
        <f t="shared" ref="E262:M273" si="43">D262*1.04</f>
        <v>165786.82536000002</v>
      </c>
      <c r="F262" s="17">
        <f t="shared" si="43"/>
        <v>172418.29837440004</v>
      </c>
      <c r="G262" s="16">
        <f t="shared" si="43"/>
        <v>179315.03030937604</v>
      </c>
      <c r="H262" s="16">
        <f t="shared" si="43"/>
        <v>186487.63152175109</v>
      </c>
      <c r="I262" s="16">
        <f t="shared" si="43"/>
        <v>193947.13678262115</v>
      </c>
      <c r="J262" s="16">
        <f t="shared" si="43"/>
        <v>201705.022253926</v>
      </c>
      <c r="K262" s="16">
        <f t="shared" si="43"/>
        <v>209773.22314408305</v>
      </c>
      <c r="L262" s="16">
        <f t="shared" si="43"/>
        <v>218164.15206984637</v>
      </c>
      <c r="M262" s="16">
        <f t="shared" si="43"/>
        <v>226890.71815264024</v>
      </c>
    </row>
    <row r="263" spans="1:13" hidden="1">
      <c r="A263" s="13" t="s">
        <v>728</v>
      </c>
      <c r="B263" s="20" t="s">
        <v>729</v>
      </c>
      <c r="C263" s="15">
        <v>14500000</v>
      </c>
      <c r="D263" s="16">
        <f t="shared" si="42"/>
        <v>14500</v>
      </c>
      <c r="E263" s="17">
        <f t="shared" si="43"/>
        <v>15080</v>
      </c>
      <c r="F263" s="17">
        <f t="shared" si="43"/>
        <v>15683.2</v>
      </c>
      <c r="G263" s="16">
        <f t="shared" si="43"/>
        <v>16310.528000000002</v>
      </c>
      <c r="H263" s="16">
        <f t="shared" si="43"/>
        <v>16962.949120000001</v>
      </c>
      <c r="I263" s="16">
        <f t="shared" si="43"/>
        <v>17641.467084800002</v>
      </c>
      <c r="J263" s="16">
        <f t="shared" si="43"/>
        <v>18347.125768192003</v>
      </c>
      <c r="K263" s="16">
        <f t="shared" si="43"/>
        <v>19081.010798919684</v>
      </c>
      <c r="L263" s="16">
        <f t="shared" si="43"/>
        <v>19844.251230876471</v>
      </c>
      <c r="M263" s="16">
        <f t="shared" si="43"/>
        <v>20638.02128011153</v>
      </c>
    </row>
    <row r="264" spans="1:13" hidden="1">
      <c r="A264" s="13" t="s">
        <v>730</v>
      </c>
      <c r="B264" s="20" t="s">
        <v>731</v>
      </c>
      <c r="C264" s="15">
        <v>14500000</v>
      </c>
      <c r="D264" s="16">
        <f t="shared" si="42"/>
        <v>14500</v>
      </c>
      <c r="E264" s="17">
        <f t="shared" si="43"/>
        <v>15080</v>
      </c>
      <c r="F264" s="17">
        <f t="shared" si="43"/>
        <v>15683.2</v>
      </c>
      <c r="G264" s="16">
        <f t="shared" si="43"/>
        <v>16310.528000000002</v>
      </c>
      <c r="H264" s="16">
        <f t="shared" si="43"/>
        <v>16962.949120000001</v>
      </c>
      <c r="I264" s="16">
        <f t="shared" si="43"/>
        <v>17641.467084800002</v>
      </c>
      <c r="J264" s="16">
        <f t="shared" si="43"/>
        <v>18347.125768192003</v>
      </c>
      <c r="K264" s="16">
        <f t="shared" si="43"/>
        <v>19081.010798919684</v>
      </c>
      <c r="L264" s="16">
        <f t="shared" si="43"/>
        <v>19844.251230876471</v>
      </c>
      <c r="M264" s="16">
        <f t="shared" si="43"/>
        <v>20638.02128011153</v>
      </c>
    </row>
    <row r="265" spans="1:13" hidden="1">
      <c r="A265" s="13" t="s">
        <v>732</v>
      </c>
      <c r="B265" s="20" t="s">
        <v>733</v>
      </c>
      <c r="C265" s="15">
        <v>14500000</v>
      </c>
      <c r="D265" s="16">
        <f t="shared" si="42"/>
        <v>14500</v>
      </c>
      <c r="E265" s="17">
        <f t="shared" si="43"/>
        <v>15080</v>
      </c>
      <c r="F265" s="17">
        <f t="shared" si="43"/>
        <v>15683.2</v>
      </c>
      <c r="G265" s="16">
        <f t="shared" si="43"/>
        <v>16310.528000000002</v>
      </c>
      <c r="H265" s="16">
        <f t="shared" si="43"/>
        <v>16962.949120000001</v>
      </c>
      <c r="I265" s="16">
        <f t="shared" si="43"/>
        <v>17641.467084800002</v>
      </c>
      <c r="J265" s="16">
        <f t="shared" si="43"/>
        <v>18347.125768192003</v>
      </c>
      <c r="K265" s="16">
        <f t="shared" si="43"/>
        <v>19081.010798919684</v>
      </c>
      <c r="L265" s="16">
        <f t="shared" si="43"/>
        <v>19844.251230876471</v>
      </c>
      <c r="M265" s="16">
        <f t="shared" si="43"/>
        <v>20638.02128011153</v>
      </c>
    </row>
    <row r="266" spans="1:13" hidden="1">
      <c r="A266" s="13" t="s">
        <v>734</v>
      </c>
      <c r="B266" s="20" t="s">
        <v>735</v>
      </c>
      <c r="C266" s="15">
        <v>14500000</v>
      </c>
      <c r="D266" s="16">
        <f t="shared" si="42"/>
        <v>14500</v>
      </c>
      <c r="E266" s="17">
        <f t="shared" si="43"/>
        <v>15080</v>
      </c>
      <c r="F266" s="17">
        <f t="shared" si="43"/>
        <v>15683.2</v>
      </c>
      <c r="G266" s="16">
        <f t="shared" si="43"/>
        <v>16310.528000000002</v>
      </c>
      <c r="H266" s="16">
        <f t="shared" si="43"/>
        <v>16962.949120000001</v>
      </c>
      <c r="I266" s="16">
        <f t="shared" si="43"/>
        <v>17641.467084800002</v>
      </c>
      <c r="J266" s="16">
        <f t="shared" si="43"/>
        <v>18347.125768192003</v>
      </c>
      <c r="K266" s="16">
        <f t="shared" si="43"/>
        <v>19081.010798919684</v>
      </c>
      <c r="L266" s="16">
        <f t="shared" si="43"/>
        <v>19844.251230876471</v>
      </c>
      <c r="M266" s="16">
        <f t="shared" si="43"/>
        <v>20638.02128011153</v>
      </c>
    </row>
    <row r="267" spans="1:13" hidden="1">
      <c r="A267" s="13" t="s">
        <v>736</v>
      </c>
      <c r="B267" s="20" t="s">
        <v>737</v>
      </c>
      <c r="C267" s="15">
        <v>14500000</v>
      </c>
      <c r="D267" s="16">
        <f t="shared" si="42"/>
        <v>14500</v>
      </c>
      <c r="E267" s="17">
        <f t="shared" si="43"/>
        <v>15080</v>
      </c>
      <c r="F267" s="17">
        <f t="shared" si="43"/>
        <v>15683.2</v>
      </c>
      <c r="G267" s="16">
        <f t="shared" si="43"/>
        <v>16310.528000000002</v>
      </c>
      <c r="H267" s="16">
        <f t="shared" si="43"/>
        <v>16962.949120000001</v>
      </c>
      <c r="I267" s="16">
        <f t="shared" si="43"/>
        <v>17641.467084800002</v>
      </c>
      <c r="J267" s="16">
        <f t="shared" si="43"/>
        <v>18347.125768192003</v>
      </c>
      <c r="K267" s="16">
        <f t="shared" si="43"/>
        <v>19081.010798919684</v>
      </c>
      <c r="L267" s="16">
        <f t="shared" si="43"/>
        <v>19844.251230876471</v>
      </c>
      <c r="M267" s="16">
        <f t="shared" si="43"/>
        <v>20638.02128011153</v>
      </c>
    </row>
    <row r="268" spans="1:13" hidden="1">
      <c r="A268" s="13" t="s">
        <v>738</v>
      </c>
      <c r="B268" s="20" t="s">
        <v>739</v>
      </c>
      <c r="C268" s="15">
        <v>14500000</v>
      </c>
      <c r="D268" s="16">
        <f t="shared" si="42"/>
        <v>14500</v>
      </c>
      <c r="E268" s="17">
        <f t="shared" si="43"/>
        <v>15080</v>
      </c>
      <c r="F268" s="17">
        <f t="shared" si="43"/>
        <v>15683.2</v>
      </c>
      <c r="G268" s="16">
        <f t="shared" si="43"/>
        <v>16310.528000000002</v>
      </c>
      <c r="H268" s="16">
        <f t="shared" si="43"/>
        <v>16962.949120000001</v>
      </c>
      <c r="I268" s="16">
        <f t="shared" si="43"/>
        <v>17641.467084800002</v>
      </c>
      <c r="J268" s="16">
        <f t="shared" si="43"/>
        <v>18347.125768192003</v>
      </c>
      <c r="K268" s="16">
        <f t="shared" si="43"/>
        <v>19081.010798919684</v>
      </c>
      <c r="L268" s="16">
        <f t="shared" si="43"/>
        <v>19844.251230876471</v>
      </c>
      <c r="M268" s="16">
        <f t="shared" si="43"/>
        <v>20638.02128011153</v>
      </c>
    </row>
    <row r="269" spans="1:13" hidden="1">
      <c r="A269" s="13" t="s">
        <v>740</v>
      </c>
      <c r="B269" s="20" t="s">
        <v>741</v>
      </c>
      <c r="C269" s="15">
        <v>14500000</v>
      </c>
      <c r="D269" s="16">
        <f t="shared" si="42"/>
        <v>14500</v>
      </c>
      <c r="E269" s="17">
        <f t="shared" si="43"/>
        <v>15080</v>
      </c>
      <c r="F269" s="17">
        <f t="shared" si="43"/>
        <v>15683.2</v>
      </c>
      <c r="G269" s="16">
        <f t="shared" si="43"/>
        <v>16310.528000000002</v>
      </c>
      <c r="H269" s="16">
        <f t="shared" si="43"/>
        <v>16962.949120000001</v>
      </c>
      <c r="I269" s="16">
        <f t="shared" si="43"/>
        <v>17641.467084800002</v>
      </c>
      <c r="J269" s="16">
        <f t="shared" si="43"/>
        <v>18347.125768192003</v>
      </c>
      <c r="K269" s="16">
        <f t="shared" si="43"/>
        <v>19081.010798919684</v>
      </c>
      <c r="L269" s="16">
        <f t="shared" si="43"/>
        <v>19844.251230876471</v>
      </c>
      <c r="M269" s="16">
        <f t="shared" si="43"/>
        <v>20638.02128011153</v>
      </c>
    </row>
    <row r="270" spans="1:13" hidden="1">
      <c r="A270" s="13" t="s">
        <v>742</v>
      </c>
      <c r="B270" s="20" t="s">
        <v>743</v>
      </c>
      <c r="C270" s="15">
        <v>14500000</v>
      </c>
      <c r="D270" s="16">
        <f t="shared" si="42"/>
        <v>14500</v>
      </c>
      <c r="E270" s="17">
        <f t="shared" si="43"/>
        <v>15080</v>
      </c>
      <c r="F270" s="17">
        <f t="shared" si="43"/>
        <v>15683.2</v>
      </c>
      <c r="G270" s="16">
        <f t="shared" si="43"/>
        <v>16310.528000000002</v>
      </c>
      <c r="H270" s="16">
        <f t="shared" si="43"/>
        <v>16962.949120000001</v>
      </c>
      <c r="I270" s="16">
        <f t="shared" si="43"/>
        <v>17641.467084800002</v>
      </c>
      <c r="J270" s="16">
        <f t="shared" si="43"/>
        <v>18347.125768192003</v>
      </c>
      <c r="K270" s="16">
        <f t="shared" si="43"/>
        <v>19081.010798919684</v>
      </c>
      <c r="L270" s="16">
        <f t="shared" si="43"/>
        <v>19844.251230876471</v>
      </c>
      <c r="M270" s="16">
        <f t="shared" si="43"/>
        <v>20638.02128011153</v>
      </c>
    </row>
    <row r="271" spans="1:13" hidden="1">
      <c r="A271" s="13" t="s">
        <v>744</v>
      </c>
      <c r="B271" s="20" t="s">
        <v>745</v>
      </c>
      <c r="C271" s="15">
        <f>14500000-89591</f>
        <v>14410409</v>
      </c>
      <c r="D271" s="16">
        <f t="shared" si="42"/>
        <v>14410.409</v>
      </c>
      <c r="E271" s="17">
        <f t="shared" si="43"/>
        <v>14986.825360000001</v>
      </c>
      <c r="F271" s="17">
        <f t="shared" si="43"/>
        <v>15586.298374400001</v>
      </c>
      <c r="G271" s="16">
        <f t="shared" si="43"/>
        <v>16209.750309376002</v>
      </c>
      <c r="H271" s="16">
        <f t="shared" si="43"/>
        <v>16858.140321751041</v>
      </c>
      <c r="I271" s="16">
        <f t="shared" si="43"/>
        <v>17532.465934621083</v>
      </c>
      <c r="J271" s="16">
        <f t="shared" si="43"/>
        <v>18233.764572005926</v>
      </c>
      <c r="K271" s="16">
        <f t="shared" si="43"/>
        <v>18963.115154886164</v>
      </c>
      <c r="L271" s="16">
        <f t="shared" si="43"/>
        <v>19721.639761081609</v>
      </c>
      <c r="M271" s="16">
        <f t="shared" si="43"/>
        <v>20510.505351524873</v>
      </c>
    </row>
    <row r="272" spans="1:13" hidden="1">
      <c r="A272" s="13" t="s">
        <v>746</v>
      </c>
      <c r="B272" s="20" t="s">
        <v>747</v>
      </c>
      <c r="C272" s="15">
        <v>14500000</v>
      </c>
      <c r="D272" s="16">
        <f t="shared" si="42"/>
        <v>14500</v>
      </c>
      <c r="E272" s="17">
        <f t="shared" si="43"/>
        <v>15080</v>
      </c>
      <c r="F272" s="17">
        <f t="shared" si="43"/>
        <v>15683.2</v>
      </c>
      <c r="G272" s="16">
        <f t="shared" si="43"/>
        <v>16310.528000000002</v>
      </c>
      <c r="H272" s="16">
        <f t="shared" si="43"/>
        <v>16962.949120000001</v>
      </c>
      <c r="I272" s="16">
        <f t="shared" si="43"/>
        <v>17641.467084800002</v>
      </c>
      <c r="J272" s="16">
        <f t="shared" si="43"/>
        <v>18347.125768192003</v>
      </c>
      <c r="K272" s="16">
        <f t="shared" si="43"/>
        <v>19081.010798919684</v>
      </c>
      <c r="L272" s="16">
        <f t="shared" si="43"/>
        <v>19844.251230876471</v>
      </c>
      <c r="M272" s="16">
        <f t="shared" si="43"/>
        <v>20638.02128011153</v>
      </c>
    </row>
    <row r="273" spans="1:13" hidden="1">
      <c r="A273" s="13" t="s">
        <v>748</v>
      </c>
      <c r="B273" s="20" t="s">
        <v>749</v>
      </c>
      <c r="C273" s="15">
        <v>14500000</v>
      </c>
      <c r="D273" s="16">
        <f t="shared" si="42"/>
        <v>14500</v>
      </c>
      <c r="E273" s="17">
        <f t="shared" si="43"/>
        <v>15080</v>
      </c>
      <c r="F273" s="17">
        <f t="shared" si="43"/>
        <v>15683.2</v>
      </c>
      <c r="G273" s="16">
        <f t="shared" si="43"/>
        <v>16310.528000000002</v>
      </c>
      <c r="H273" s="16">
        <f t="shared" si="43"/>
        <v>16962.949120000001</v>
      </c>
      <c r="I273" s="16">
        <f t="shared" si="43"/>
        <v>17641.467084800002</v>
      </c>
      <c r="J273" s="16">
        <f t="shared" si="43"/>
        <v>18347.125768192003</v>
      </c>
      <c r="K273" s="16">
        <f t="shared" si="43"/>
        <v>19081.010798919684</v>
      </c>
      <c r="L273" s="16">
        <f t="shared" si="43"/>
        <v>19844.251230876471</v>
      </c>
      <c r="M273" s="16">
        <f t="shared" si="43"/>
        <v>20638.02128011153</v>
      </c>
    </row>
    <row r="274" spans="1:13">
      <c r="A274" s="22"/>
      <c r="B274" s="23"/>
      <c r="C274" s="24"/>
      <c r="D274" s="10"/>
      <c r="E274" s="9"/>
      <c r="F274" s="9"/>
      <c r="G274" s="10"/>
      <c r="H274" s="10"/>
      <c r="I274" s="10"/>
      <c r="J274" s="10"/>
      <c r="K274" s="10"/>
      <c r="L274" s="10"/>
      <c r="M274" s="10"/>
    </row>
    <row r="275" spans="1:13">
      <c r="A275" s="11"/>
      <c r="B275" s="11"/>
      <c r="C275" s="18"/>
      <c r="D275" s="10"/>
      <c r="E275" s="9"/>
      <c r="F275" s="9"/>
      <c r="G275" s="10"/>
      <c r="H275" s="10"/>
      <c r="I275" s="10"/>
      <c r="J275" s="10"/>
      <c r="K275" s="10"/>
      <c r="L275" s="10"/>
      <c r="M275" s="10"/>
    </row>
    <row r="276" spans="1:13">
      <c r="A276" s="13" t="s">
        <v>750</v>
      </c>
      <c r="B276" s="13" t="s">
        <v>751</v>
      </c>
      <c r="C276" s="15">
        <f>+C278</f>
        <v>77658880</v>
      </c>
      <c r="D276" s="16">
        <f>C276/1000</f>
        <v>77658.880000000005</v>
      </c>
      <c r="E276" s="17">
        <f t="shared" ref="E276:M276" si="44">D276*1.04</f>
        <v>80765.23520000001</v>
      </c>
      <c r="F276" s="17">
        <f t="shared" si="44"/>
        <v>83995.844608000014</v>
      </c>
      <c r="G276" s="16">
        <f t="shared" si="44"/>
        <v>87355.678392320013</v>
      </c>
      <c r="H276" s="16">
        <f t="shared" si="44"/>
        <v>90849.905528012823</v>
      </c>
      <c r="I276" s="16">
        <f t="shared" si="44"/>
        <v>94483.901749133336</v>
      </c>
      <c r="J276" s="16">
        <f t="shared" si="44"/>
        <v>98263.257819098668</v>
      </c>
      <c r="K276" s="16">
        <f t="shared" si="44"/>
        <v>102193.78813186262</v>
      </c>
      <c r="L276" s="16">
        <f t="shared" si="44"/>
        <v>106281.53965713712</v>
      </c>
      <c r="M276" s="16">
        <f t="shared" si="44"/>
        <v>110532.80124342261</v>
      </c>
    </row>
    <row r="277" spans="1:13">
      <c r="A277" s="11"/>
      <c r="B277" s="11"/>
      <c r="C277" s="18"/>
      <c r="D277" s="10"/>
      <c r="E277" s="9"/>
      <c r="F277" s="9"/>
      <c r="G277" s="10"/>
      <c r="H277" s="10"/>
      <c r="I277" s="10"/>
      <c r="J277" s="10"/>
      <c r="K277" s="10"/>
      <c r="L277" s="10"/>
      <c r="M277" s="10"/>
    </row>
    <row r="278" spans="1:13">
      <c r="A278" s="13" t="s">
        <v>752</v>
      </c>
      <c r="B278" s="13" t="s">
        <v>753</v>
      </c>
      <c r="C278" s="15">
        <f>+C280+C283+C285</f>
        <v>77658880</v>
      </c>
      <c r="D278" s="16">
        <f>C278/1000</f>
        <v>77658.880000000005</v>
      </c>
      <c r="E278" s="17">
        <f t="shared" ref="E278:M278" si="45">D278*1.04</f>
        <v>80765.23520000001</v>
      </c>
      <c r="F278" s="17">
        <f t="shared" si="45"/>
        <v>83995.844608000014</v>
      </c>
      <c r="G278" s="16">
        <f t="shared" si="45"/>
        <v>87355.678392320013</v>
      </c>
      <c r="H278" s="16">
        <f t="shared" si="45"/>
        <v>90849.905528012823</v>
      </c>
      <c r="I278" s="16">
        <f t="shared" si="45"/>
        <v>94483.901749133336</v>
      </c>
      <c r="J278" s="16">
        <f t="shared" si="45"/>
        <v>98263.257819098668</v>
      </c>
      <c r="K278" s="16">
        <f t="shared" si="45"/>
        <v>102193.78813186262</v>
      </c>
      <c r="L278" s="16">
        <f t="shared" si="45"/>
        <v>106281.53965713712</v>
      </c>
      <c r="M278" s="16">
        <f t="shared" si="45"/>
        <v>110532.80124342261</v>
      </c>
    </row>
    <row r="279" spans="1:13">
      <c r="A279" s="11"/>
      <c r="B279" s="11"/>
      <c r="C279" s="18"/>
      <c r="D279" s="10"/>
      <c r="E279" s="9"/>
      <c r="F279" s="9"/>
      <c r="G279" s="10"/>
      <c r="H279" s="10"/>
      <c r="I279" s="10"/>
      <c r="J279" s="10"/>
      <c r="K279" s="10"/>
      <c r="L279" s="10"/>
      <c r="M279" s="10"/>
    </row>
    <row r="280" spans="1:13" ht="38.25">
      <c r="A280" s="13" t="s">
        <v>754</v>
      </c>
      <c r="B280" s="20" t="s">
        <v>755</v>
      </c>
      <c r="C280" s="15">
        <v>30000000</v>
      </c>
      <c r="D280" s="16">
        <f>C280/1000</f>
        <v>30000</v>
      </c>
      <c r="E280" s="17">
        <f t="shared" ref="E280:M280" si="46">D280*1.04</f>
        <v>31200</v>
      </c>
      <c r="F280" s="17">
        <f t="shared" si="46"/>
        <v>32448</v>
      </c>
      <c r="G280" s="16">
        <f t="shared" si="46"/>
        <v>33745.919999999998</v>
      </c>
      <c r="H280" s="16">
        <f t="shared" si="46"/>
        <v>35095.756800000003</v>
      </c>
      <c r="I280" s="16">
        <f t="shared" si="46"/>
        <v>36499.587072000002</v>
      </c>
      <c r="J280" s="16">
        <f t="shared" si="46"/>
        <v>37959.570554880003</v>
      </c>
      <c r="K280" s="16">
        <f t="shared" si="46"/>
        <v>39477.953377075202</v>
      </c>
      <c r="L280" s="16">
        <f t="shared" si="46"/>
        <v>41057.071512158211</v>
      </c>
      <c r="M280" s="16">
        <f t="shared" si="46"/>
        <v>42699.354372644542</v>
      </c>
    </row>
    <row r="281" spans="1:13">
      <c r="A281" s="11"/>
      <c r="B281" s="11"/>
      <c r="C281" s="18"/>
      <c r="D281" s="10"/>
      <c r="E281" s="9"/>
      <c r="F281" s="9"/>
      <c r="G281" s="10"/>
      <c r="H281" s="10"/>
      <c r="I281" s="10"/>
      <c r="J281" s="10"/>
      <c r="K281" s="10"/>
      <c r="L281" s="10"/>
      <c r="M281" s="10"/>
    </row>
    <row r="282" spans="1:13">
      <c r="A282" s="11"/>
      <c r="B282" s="11"/>
      <c r="C282" s="18"/>
      <c r="D282" s="10"/>
      <c r="E282" s="9"/>
      <c r="F282" s="9"/>
      <c r="G282" s="10"/>
      <c r="H282" s="10"/>
      <c r="I282" s="10"/>
      <c r="J282" s="10"/>
      <c r="K282" s="10"/>
      <c r="L282" s="10"/>
      <c r="M282" s="10"/>
    </row>
    <row r="283" spans="1:13" ht="38.25">
      <c r="A283" s="13" t="s">
        <v>756</v>
      </c>
      <c r="B283" s="20" t="s">
        <v>757</v>
      </c>
      <c r="C283" s="15">
        <v>25000000</v>
      </c>
      <c r="D283" s="16">
        <f>C283/1000</f>
        <v>25000</v>
      </c>
      <c r="E283" s="17">
        <f t="shared" ref="E283:M283" si="47">D283*1.04</f>
        <v>26000</v>
      </c>
      <c r="F283" s="17">
        <f t="shared" si="47"/>
        <v>27040</v>
      </c>
      <c r="G283" s="16">
        <f t="shared" si="47"/>
        <v>28121.600000000002</v>
      </c>
      <c r="H283" s="16">
        <f t="shared" si="47"/>
        <v>29246.464000000004</v>
      </c>
      <c r="I283" s="16">
        <f t="shared" si="47"/>
        <v>30416.322560000004</v>
      </c>
      <c r="J283" s="16">
        <f t="shared" si="47"/>
        <v>31632.975462400005</v>
      </c>
      <c r="K283" s="16">
        <f t="shared" si="47"/>
        <v>32898.294480896009</v>
      </c>
      <c r="L283" s="16">
        <f t="shared" si="47"/>
        <v>34214.226260131851</v>
      </c>
      <c r="M283" s="16">
        <f t="shared" si="47"/>
        <v>35582.795310537127</v>
      </c>
    </row>
    <row r="284" spans="1:13">
      <c r="A284" s="11"/>
      <c r="B284" s="11"/>
      <c r="C284" s="18"/>
      <c r="D284" s="10"/>
      <c r="E284" s="9"/>
      <c r="F284" s="9"/>
      <c r="G284" s="10"/>
      <c r="H284" s="10"/>
      <c r="I284" s="10"/>
      <c r="J284" s="10"/>
      <c r="K284" s="10"/>
      <c r="L284" s="10"/>
      <c r="M284" s="10"/>
    </row>
    <row r="285" spans="1:13" ht="38.25">
      <c r="A285" s="13" t="s">
        <v>758</v>
      </c>
      <c r="B285" s="20" t="s">
        <v>759</v>
      </c>
      <c r="C285" s="15">
        <v>22658880</v>
      </c>
      <c r="D285" s="16">
        <f>C285/1000</f>
        <v>22658.880000000001</v>
      </c>
      <c r="E285" s="17">
        <f t="shared" ref="E285:M285" si="48">D285*1.04</f>
        <v>23565.235200000003</v>
      </c>
      <c r="F285" s="17">
        <f t="shared" si="48"/>
        <v>24507.844608000003</v>
      </c>
      <c r="G285" s="16">
        <f t="shared" si="48"/>
        <v>25488.158392320005</v>
      </c>
      <c r="H285" s="16">
        <f t="shared" si="48"/>
        <v>26507.684728012806</v>
      </c>
      <c r="I285" s="16">
        <f t="shared" si="48"/>
        <v>27567.992117133319</v>
      </c>
      <c r="J285" s="16">
        <f t="shared" si="48"/>
        <v>28670.711801818652</v>
      </c>
      <c r="K285" s="16">
        <f t="shared" si="48"/>
        <v>29817.540273891398</v>
      </c>
      <c r="L285" s="16">
        <f t="shared" si="48"/>
        <v>31010.241884847055</v>
      </c>
      <c r="M285" s="16">
        <f t="shared" si="48"/>
        <v>32250.651560240938</v>
      </c>
    </row>
    <row r="286" spans="1:13">
      <c r="A286" s="11"/>
      <c r="B286" s="11"/>
      <c r="C286" s="18"/>
      <c r="D286" s="10"/>
      <c r="E286" s="9"/>
      <c r="F286" s="9"/>
      <c r="G286" s="10"/>
      <c r="H286" s="10"/>
      <c r="I286" s="10"/>
      <c r="J286" s="10"/>
      <c r="K286" s="10"/>
      <c r="L286" s="10"/>
      <c r="M286" s="10"/>
    </row>
    <row r="287" spans="1:13">
      <c r="A287" s="11"/>
      <c r="B287" s="11"/>
      <c r="C287" s="18"/>
      <c r="D287" s="10"/>
      <c r="E287" s="9"/>
      <c r="F287" s="9"/>
      <c r="G287" s="10"/>
      <c r="H287" s="10"/>
      <c r="I287" s="10"/>
      <c r="J287" s="10"/>
      <c r="K287" s="10"/>
      <c r="L287" s="10"/>
      <c r="M287" s="10"/>
    </row>
    <row r="288" spans="1:13">
      <c r="A288" s="13" t="s">
        <v>760</v>
      </c>
      <c r="B288" s="13" t="s">
        <v>761</v>
      </c>
      <c r="C288" s="15">
        <f>+C290</f>
        <v>58244160</v>
      </c>
      <c r="D288" s="16">
        <f>C288/1000</f>
        <v>58244.160000000003</v>
      </c>
      <c r="E288" s="17">
        <f t="shared" ref="E288:M288" si="49">D288*1.04</f>
        <v>60573.926400000004</v>
      </c>
      <c r="F288" s="17">
        <f t="shared" si="49"/>
        <v>62996.883456000003</v>
      </c>
      <c r="G288" s="16">
        <f t="shared" si="49"/>
        <v>65516.758794240006</v>
      </c>
      <c r="H288" s="16">
        <f t="shared" si="49"/>
        <v>68137.429146009614</v>
      </c>
      <c r="I288" s="16">
        <f t="shared" si="49"/>
        <v>70862.926311849995</v>
      </c>
      <c r="J288" s="16">
        <f t="shared" si="49"/>
        <v>73697.44336432399</v>
      </c>
      <c r="K288" s="16">
        <f t="shared" si="49"/>
        <v>76645.341098896955</v>
      </c>
      <c r="L288" s="16">
        <f t="shared" si="49"/>
        <v>79711.154742852843</v>
      </c>
      <c r="M288" s="16">
        <f t="shared" si="49"/>
        <v>82899.600932566958</v>
      </c>
    </row>
    <row r="289" spans="1:13">
      <c r="A289" s="11"/>
      <c r="B289" s="11"/>
      <c r="C289" s="18"/>
      <c r="D289" s="10"/>
      <c r="E289" s="9"/>
      <c r="F289" s="9"/>
      <c r="G289" s="10"/>
      <c r="H289" s="10"/>
      <c r="I289" s="10"/>
      <c r="J289" s="10"/>
      <c r="K289" s="10"/>
      <c r="L289" s="10"/>
      <c r="M289" s="10"/>
    </row>
    <row r="290" spans="1:13">
      <c r="A290" s="13" t="s">
        <v>762</v>
      </c>
      <c r="B290" s="13" t="s">
        <v>753</v>
      </c>
      <c r="C290" s="15">
        <f>+C292+C296</f>
        <v>58244160</v>
      </c>
      <c r="D290" s="16">
        <f>C290/1000</f>
        <v>58244.160000000003</v>
      </c>
      <c r="E290" s="17">
        <f t="shared" ref="E290:M290" si="50">D290*1.04</f>
        <v>60573.926400000004</v>
      </c>
      <c r="F290" s="17">
        <f t="shared" si="50"/>
        <v>62996.883456000003</v>
      </c>
      <c r="G290" s="16">
        <f t="shared" si="50"/>
        <v>65516.758794240006</v>
      </c>
      <c r="H290" s="16">
        <f t="shared" si="50"/>
        <v>68137.429146009614</v>
      </c>
      <c r="I290" s="16">
        <f t="shared" si="50"/>
        <v>70862.926311849995</v>
      </c>
      <c r="J290" s="16">
        <f t="shared" si="50"/>
        <v>73697.44336432399</v>
      </c>
      <c r="K290" s="16">
        <f t="shared" si="50"/>
        <v>76645.341098896955</v>
      </c>
      <c r="L290" s="16">
        <f t="shared" si="50"/>
        <v>79711.154742852843</v>
      </c>
      <c r="M290" s="16">
        <f t="shared" si="50"/>
        <v>82899.600932566958</v>
      </c>
    </row>
    <row r="291" spans="1:13">
      <c r="A291" s="11"/>
      <c r="B291" s="11"/>
      <c r="C291" s="18"/>
      <c r="D291" s="10"/>
      <c r="E291" s="9"/>
      <c r="F291" s="9"/>
      <c r="G291" s="10"/>
      <c r="H291" s="10"/>
      <c r="I291" s="10"/>
      <c r="J291" s="10"/>
      <c r="K291" s="10"/>
      <c r="L291" s="10"/>
      <c r="M291" s="10"/>
    </row>
    <row r="292" spans="1:13" ht="38.25">
      <c r="A292" s="13" t="s">
        <v>763</v>
      </c>
      <c r="B292" s="20" t="s">
        <v>764</v>
      </c>
      <c r="C292" s="15">
        <v>45000000</v>
      </c>
      <c r="D292" s="16">
        <f>C292/1000</f>
        <v>45000</v>
      </c>
      <c r="E292" s="17">
        <f t="shared" ref="E292:M294" si="51">D292*1.04</f>
        <v>46800</v>
      </c>
      <c r="F292" s="17">
        <f t="shared" si="51"/>
        <v>48672</v>
      </c>
      <c r="G292" s="16">
        <f t="shared" si="51"/>
        <v>50618.880000000005</v>
      </c>
      <c r="H292" s="16">
        <f t="shared" si="51"/>
        <v>52643.635200000004</v>
      </c>
      <c r="I292" s="16">
        <f t="shared" si="51"/>
        <v>54749.380608000007</v>
      </c>
      <c r="J292" s="16">
        <f t="shared" si="51"/>
        <v>56939.355832320012</v>
      </c>
      <c r="K292" s="16">
        <f t="shared" si="51"/>
        <v>59216.930065612818</v>
      </c>
      <c r="L292" s="16">
        <f t="shared" si="51"/>
        <v>61585.607268237334</v>
      </c>
      <c r="M292" s="16">
        <f t="shared" si="51"/>
        <v>64049.031558966832</v>
      </c>
    </row>
    <row r="293" spans="1:13">
      <c r="A293" s="13" t="s">
        <v>765</v>
      </c>
      <c r="B293" s="13" t="s">
        <v>766</v>
      </c>
      <c r="C293" s="15">
        <v>35000000</v>
      </c>
      <c r="D293" s="16">
        <f>C293/1000</f>
        <v>35000</v>
      </c>
      <c r="E293" s="17">
        <f t="shared" si="51"/>
        <v>36400</v>
      </c>
      <c r="F293" s="17">
        <f t="shared" si="51"/>
        <v>37856</v>
      </c>
      <c r="G293" s="16">
        <f t="shared" si="51"/>
        <v>39370.239999999998</v>
      </c>
      <c r="H293" s="16">
        <f t="shared" si="51"/>
        <v>40945.049599999998</v>
      </c>
      <c r="I293" s="16">
        <f t="shared" si="51"/>
        <v>42582.851583999996</v>
      </c>
      <c r="J293" s="16">
        <f t="shared" si="51"/>
        <v>44286.165647359994</v>
      </c>
      <c r="K293" s="16">
        <f t="shared" si="51"/>
        <v>46057.612273254395</v>
      </c>
      <c r="L293" s="16">
        <f t="shared" si="51"/>
        <v>47899.916764184571</v>
      </c>
      <c r="M293" s="16">
        <f t="shared" si="51"/>
        <v>49815.913434751958</v>
      </c>
    </row>
    <row r="294" spans="1:13">
      <c r="A294" s="13" t="s">
        <v>767</v>
      </c>
      <c r="B294" s="13" t="s">
        <v>768</v>
      </c>
      <c r="C294" s="15">
        <v>10000000</v>
      </c>
      <c r="D294" s="16">
        <f>C294/1000</f>
        <v>10000</v>
      </c>
      <c r="E294" s="17">
        <f t="shared" si="51"/>
        <v>10400</v>
      </c>
      <c r="F294" s="17">
        <f t="shared" si="51"/>
        <v>10816</v>
      </c>
      <c r="G294" s="16">
        <f t="shared" si="51"/>
        <v>11248.640000000001</v>
      </c>
      <c r="H294" s="16">
        <f t="shared" si="51"/>
        <v>11698.585600000002</v>
      </c>
      <c r="I294" s="16">
        <f t="shared" si="51"/>
        <v>12166.529024000003</v>
      </c>
      <c r="J294" s="16">
        <f t="shared" si="51"/>
        <v>12653.190184960004</v>
      </c>
      <c r="K294" s="16">
        <f t="shared" si="51"/>
        <v>13159.317792358404</v>
      </c>
      <c r="L294" s="16">
        <f t="shared" si="51"/>
        <v>13685.690504052742</v>
      </c>
      <c r="M294" s="16">
        <f t="shared" si="51"/>
        <v>14233.118124214852</v>
      </c>
    </row>
    <row r="295" spans="1:13">
      <c r="A295" s="11"/>
      <c r="B295" s="11"/>
      <c r="C295" s="18"/>
      <c r="D295" s="10"/>
      <c r="E295" s="9"/>
      <c r="F295" s="9"/>
      <c r="G295" s="10"/>
      <c r="H295" s="10"/>
      <c r="I295" s="10"/>
      <c r="J295" s="10"/>
      <c r="K295" s="10"/>
      <c r="L295" s="10"/>
      <c r="M295" s="10"/>
    </row>
    <row r="296" spans="1:13" ht="25.5">
      <c r="A296" s="13" t="s">
        <v>769</v>
      </c>
      <c r="B296" s="20" t="s">
        <v>770</v>
      </c>
      <c r="C296" s="15">
        <v>13244160</v>
      </c>
      <c r="D296" s="16">
        <f>C296/1000</f>
        <v>13244.16</v>
      </c>
      <c r="E296" s="17">
        <f t="shared" ref="E296:M297" si="52">D296*1.04</f>
        <v>13773.9264</v>
      </c>
      <c r="F296" s="17">
        <f t="shared" si="52"/>
        <v>14324.883456000001</v>
      </c>
      <c r="G296" s="16">
        <f t="shared" si="52"/>
        <v>14897.878794240001</v>
      </c>
      <c r="H296" s="16">
        <f t="shared" si="52"/>
        <v>15493.793946009602</v>
      </c>
      <c r="I296" s="16">
        <f t="shared" si="52"/>
        <v>16113.545703849986</v>
      </c>
      <c r="J296" s="16">
        <f t="shared" si="52"/>
        <v>16758.087532003985</v>
      </c>
      <c r="K296" s="16">
        <f t="shared" si="52"/>
        <v>17428.411033284145</v>
      </c>
      <c r="L296" s="16">
        <f t="shared" si="52"/>
        <v>18125.547474615512</v>
      </c>
      <c r="M296" s="16">
        <f t="shared" si="52"/>
        <v>18850.569373600134</v>
      </c>
    </row>
    <row r="297" spans="1:13">
      <c r="A297" s="13" t="s">
        <v>771</v>
      </c>
      <c r="B297" s="13" t="s">
        <v>772</v>
      </c>
      <c r="C297" s="15">
        <v>13244160</v>
      </c>
      <c r="D297" s="16">
        <f>C297/1000</f>
        <v>13244.16</v>
      </c>
      <c r="E297" s="17">
        <f t="shared" si="52"/>
        <v>13773.9264</v>
      </c>
      <c r="F297" s="17">
        <f t="shared" si="52"/>
        <v>14324.883456000001</v>
      </c>
      <c r="G297" s="16">
        <f t="shared" si="52"/>
        <v>14897.878794240001</v>
      </c>
      <c r="H297" s="16">
        <f t="shared" si="52"/>
        <v>15493.793946009602</v>
      </c>
      <c r="I297" s="16">
        <f t="shared" si="52"/>
        <v>16113.545703849986</v>
      </c>
      <c r="J297" s="16">
        <f t="shared" si="52"/>
        <v>16758.087532003985</v>
      </c>
      <c r="K297" s="16">
        <f t="shared" si="52"/>
        <v>17428.411033284145</v>
      </c>
      <c r="L297" s="16">
        <f t="shared" si="52"/>
        <v>18125.547474615512</v>
      </c>
      <c r="M297" s="16">
        <f t="shared" si="52"/>
        <v>18850.569373600134</v>
      </c>
    </row>
    <row r="298" spans="1:13">
      <c r="A298" s="11"/>
      <c r="B298" s="11"/>
      <c r="C298" s="18"/>
      <c r="D298" s="10"/>
      <c r="E298" s="9"/>
      <c r="F298" s="9"/>
      <c r="G298" s="10"/>
      <c r="H298" s="10"/>
      <c r="I298" s="10"/>
      <c r="J298" s="10"/>
      <c r="K298" s="10"/>
      <c r="L298" s="10"/>
      <c r="M298" s="10"/>
    </row>
    <row r="299" spans="1:13">
      <c r="A299" s="11"/>
      <c r="B299" s="11"/>
      <c r="C299" s="18"/>
      <c r="D299" s="10"/>
      <c r="E299" s="9"/>
      <c r="F299" s="9"/>
      <c r="G299" s="10"/>
      <c r="H299" s="10"/>
      <c r="I299" s="10"/>
      <c r="J299" s="10"/>
      <c r="K299" s="10"/>
      <c r="L299" s="10"/>
      <c r="M299" s="10"/>
    </row>
    <row r="300" spans="1:13">
      <c r="A300" s="13" t="s">
        <v>773</v>
      </c>
      <c r="B300" s="13" t="s">
        <v>774</v>
      </c>
      <c r="C300" s="15">
        <f>+C302+C307+C312+C318+C327+C333+C342+C347+C352+C360+C365+C371</f>
        <v>1229026720</v>
      </c>
      <c r="D300" s="16">
        <f>(C300/1000)-8000</f>
        <v>1221026.72</v>
      </c>
      <c r="E300" s="17">
        <f>(D300*1.04)</f>
        <v>1269867.7888</v>
      </c>
      <c r="F300" s="17">
        <f>(E300*1.04)+150000</f>
        <v>1470662.5003520001</v>
      </c>
      <c r="G300" s="16">
        <f t="shared" ref="G300:M300" si="53">F300*1.04</f>
        <v>1529489.0003660801</v>
      </c>
      <c r="H300" s="16">
        <f t="shared" si="53"/>
        <v>1590668.5603807233</v>
      </c>
      <c r="I300" s="16">
        <f t="shared" si="53"/>
        <v>1654295.3027959524</v>
      </c>
      <c r="J300" s="16">
        <f t="shared" si="53"/>
        <v>1720467.1149077907</v>
      </c>
      <c r="K300" s="16">
        <f t="shared" si="53"/>
        <v>1789285.7995041024</v>
      </c>
      <c r="L300" s="16">
        <f t="shared" si="53"/>
        <v>1860857.2314842667</v>
      </c>
      <c r="M300" s="16">
        <f t="shared" si="53"/>
        <v>1935291.5207436373</v>
      </c>
    </row>
    <row r="301" spans="1:13">
      <c r="A301" s="11"/>
      <c r="B301" s="11"/>
      <c r="C301" s="18"/>
      <c r="D301" s="10"/>
      <c r="E301" s="9"/>
      <c r="F301" s="9"/>
      <c r="G301" s="10"/>
      <c r="H301" s="10"/>
      <c r="I301" s="10"/>
      <c r="J301" s="10"/>
      <c r="K301" s="10"/>
      <c r="L301" s="10"/>
      <c r="M301" s="10"/>
    </row>
    <row r="302" spans="1:13" ht="25.5">
      <c r="A302" s="13" t="s">
        <v>775</v>
      </c>
      <c r="B302" s="20" t="s">
        <v>776</v>
      </c>
      <c r="C302" s="15">
        <f>+C304</f>
        <v>100000000</v>
      </c>
      <c r="D302" s="16">
        <f>C302/1000</f>
        <v>100000</v>
      </c>
      <c r="E302" s="17">
        <f t="shared" ref="E302:M302" si="54">D302*1.04</f>
        <v>104000</v>
      </c>
      <c r="F302" s="17">
        <f t="shared" si="54"/>
        <v>108160</v>
      </c>
      <c r="G302" s="16">
        <f t="shared" si="54"/>
        <v>112486.40000000001</v>
      </c>
      <c r="H302" s="16">
        <f t="shared" si="54"/>
        <v>116985.85600000001</v>
      </c>
      <c r="I302" s="16">
        <f t="shared" si="54"/>
        <v>121665.29024000002</v>
      </c>
      <c r="J302" s="16">
        <f t="shared" si="54"/>
        <v>126531.90184960002</v>
      </c>
      <c r="K302" s="16">
        <f t="shared" si="54"/>
        <v>131593.17792358404</v>
      </c>
      <c r="L302" s="16">
        <f t="shared" si="54"/>
        <v>136856.9050405274</v>
      </c>
      <c r="M302" s="16">
        <f t="shared" si="54"/>
        <v>142331.18124214851</v>
      </c>
    </row>
    <row r="303" spans="1:13">
      <c r="A303" s="11"/>
      <c r="B303" s="11"/>
      <c r="C303" s="18"/>
      <c r="D303" s="10"/>
      <c r="E303" s="9"/>
      <c r="F303" s="9"/>
      <c r="G303" s="10"/>
      <c r="H303" s="10"/>
      <c r="I303" s="10"/>
      <c r="J303" s="10"/>
      <c r="K303" s="10"/>
      <c r="L303" s="10"/>
      <c r="M303" s="10"/>
    </row>
    <row r="304" spans="1:13">
      <c r="A304" s="13" t="s">
        <v>777</v>
      </c>
      <c r="B304" s="13" t="s">
        <v>778</v>
      </c>
      <c r="C304" s="15">
        <f>+C305</f>
        <v>100000000</v>
      </c>
      <c r="D304" s="16"/>
      <c r="E304" s="17"/>
      <c r="F304" s="17"/>
      <c r="G304" s="16"/>
      <c r="H304" s="16"/>
      <c r="I304" s="16"/>
      <c r="J304" s="16"/>
      <c r="K304" s="16"/>
      <c r="L304" s="16"/>
      <c r="M304" s="16"/>
    </row>
    <row r="305" spans="1:13" ht="51" hidden="1">
      <c r="A305" s="13" t="s">
        <v>779</v>
      </c>
      <c r="B305" s="20" t="s">
        <v>780</v>
      </c>
      <c r="C305" s="15">
        <v>100000000</v>
      </c>
      <c r="D305" s="16">
        <f>C305/1000</f>
        <v>100000</v>
      </c>
      <c r="E305" s="17">
        <f t="shared" ref="E305:M305" si="55">D305*1.04</f>
        <v>104000</v>
      </c>
      <c r="F305" s="17">
        <f t="shared" si="55"/>
        <v>108160</v>
      </c>
      <c r="G305" s="16">
        <f t="shared" si="55"/>
        <v>112486.40000000001</v>
      </c>
      <c r="H305" s="16">
        <f t="shared" si="55"/>
        <v>116985.85600000001</v>
      </c>
      <c r="I305" s="16">
        <f t="shared" si="55"/>
        <v>121665.29024000002</v>
      </c>
      <c r="J305" s="16">
        <f t="shared" si="55"/>
        <v>126531.90184960002</v>
      </c>
      <c r="K305" s="16">
        <f t="shared" si="55"/>
        <v>131593.17792358404</v>
      </c>
      <c r="L305" s="16">
        <f t="shared" si="55"/>
        <v>136856.9050405274</v>
      </c>
      <c r="M305" s="16">
        <f t="shared" si="55"/>
        <v>142331.18124214851</v>
      </c>
    </row>
    <row r="306" spans="1:13">
      <c r="A306" s="11"/>
      <c r="B306" s="11"/>
      <c r="C306" s="18"/>
      <c r="D306" s="10"/>
      <c r="E306" s="9"/>
      <c r="F306" s="9"/>
      <c r="G306" s="10"/>
      <c r="H306" s="10"/>
      <c r="I306" s="10"/>
      <c r="J306" s="10"/>
      <c r="K306" s="10"/>
      <c r="L306" s="10"/>
      <c r="M306" s="10"/>
    </row>
    <row r="307" spans="1:13">
      <c r="A307" s="13" t="s">
        <v>781</v>
      </c>
      <c r="B307" s="13" t="s">
        <v>782</v>
      </c>
      <c r="C307" s="15">
        <f>+C309</f>
        <v>200000000</v>
      </c>
      <c r="D307" s="16">
        <f>C307/1000</f>
        <v>200000</v>
      </c>
      <c r="E307" s="17">
        <f t="shared" ref="E307:M307" si="56">D307*1.04</f>
        <v>208000</v>
      </c>
      <c r="F307" s="17">
        <f t="shared" si="56"/>
        <v>216320</v>
      </c>
      <c r="G307" s="16">
        <f t="shared" si="56"/>
        <v>224972.80000000002</v>
      </c>
      <c r="H307" s="16">
        <f t="shared" si="56"/>
        <v>233971.71200000003</v>
      </c>
      <c r="I307" s="16">
        <f t="shared" si="56"/>
        <v>243330.58048000003</v>
      </c>
      <c r="J307" s="16">
        <f t="shared" si="56"/>
        <v>253063.80369920004</v>
      </c>
      <c r="K307" s="16">
        <f t="shared" si="56"/>
        <v>263186.35584716807</v>
      </c>
      <c r="L307" s="16">
        <f t="shared" si="56"/>
        <v>273713.81008105481</v>
      </c>
      <c r="M307" s="16">
        <f t="shared" si="56"/>
        <v>284662.36248429702</v>
      </c>
    </row>
    <row r="308" spans="1:13">
      <c r="A308" s="11"/>
      <c r="B308" s="11"/>
      <c r="C308" s="18"/>
      <c r="D308" s="10"/>
      <c r="E308" s="9"/>
      <c r="F308" s="9"/>
      <c r="G308" s="10"/>
      <c r="H308" s="10"/>
      <c r="I308" s="10"/>
      <c r="J308" s="10"/>
      <c r="K308" s="10"/>
      <c r="L308" s="10"/>
      <c r="M308" s="10"/>
    </row>
    <row r="309" spans="1:13">
      <c r="A309" s="13" t="s">
        <v>783</v>
      </c>
      <c r="B309" s="13" t="s">
        <v>784</v>
      </c>
      <c r="C309" s="15">
        <f>+C310</f>
        <v>200000000</v>
      </c>
      <c r="D309" s="16">
        <f>C309/1000</f>
        <v>200000</v>
      </c>
      <c r="E309" s="17">
        <f t="shared" ref="E309:M310" si="57">D309*1.04</f>
        <v>208000</v>
      </c>
      <c r="F309" s="17">
        <f t="shared" si="57"/>
        <v>216320</v>
      </c>
      <c r="G309" s="16">
        <f t="shared" si="57"/>
        <v>224972.80000000002</v>
      </c>
      <c r="H309" s="16">
        <f t="shared" si="57"/>
        <v>233971.71200000003</v>
      </c>
      <c r="I309" s="16">
        <f t="shared" si="57"/>
        <v>243330.58048000003</v>
      </c>
      <c r="J309" s="16">
        <f t="shared" si="57"/>
        <v>253063.80369920004</v>
      </c>
      <c r="K309" s="16">
        <f t="shared" si="57"/>
        <v>263186.35584716807</v>
      </c>
      <c r="L309" s="16">
        <f t="shared" si="57"/>
        <v>273713.81008105481</v>
      </c>
      <c r="M309" s="16">
        <f t="shared" si="57"/>
        <v>284662.36248429702</v>
      </c>
    </row>
    <row r="310" spans="1:13" hidden="1">
      <c r="A310" s="13" t="s">
        <v>785</v>
      </c>
      <c r="B310" s="13" t="s">
        <v>786</v>
      </c>
      <c r="C310" s="15">
        <v>200000000</v>
      </c>
      <c r="D310" s="16">
        <f>C310/1000</f>
        <v>200000</v>
      </c>
      <c r="E310" s="17">
        <f t="shared" si="57"/>
        <v>208000</v>
      </c>
      <c r="F310" s="17">
        <f t="shared" si="57"/>
        <v>216320</v>
      </c>
      <c r="G310" s="16">
        <f t="shared" si="57"/>
        <v>224972.80000000002</v>
      </c>
      <c r="H310" s="16">
        <f t="shared" si="57"/>
        <v>233971.71200000003</v>
      </c>
      <c r="I310" s="16">
        <f t="shared" si="57"/>
        <v>243330.58048000003</v>
      </c>
      <c r="J310" s="16">
        <f t="shared" si="57"/>
        <v>253063.80369920004</v>
      </c>
      <c r="K310" s="16">
        <f t="shared" si="57"/>
        <v>263186.35584716807</v>
      </c>
      <c r="L310" s="16">
        <f t="shared" si="57"/>
        <v>273713.81008105481</v>
      </c>
      <c r="M310" s="16">
        <f t="shared" si="57"/>
        <v>284662.36248429702</v>
      </c>
    </row>
    <row r="311" spans="1:13">
      <c r="A311" s="11"/>
      <c r="B311" s="11"/>
      <c r="C311" s="18"/>
      <c r="D311" s="10"/>
      <c r="E311" s="9"/>
      <c r="F311" s="9"/>
      <c r="G311" s="10"/>
      <c r="H311" s="10"/>
      <c r="I311" s="10"/>
      <c r="J311" s="10"/>
      <c r="K311" s="10"/>
      <c r="L311" s="10"/>
      <c r="M311" s="10"/>
    </row>
    <row r="312" spans="1:13">
      <c r="A312" s="13" t="s">
        <v>787</v>
      </c>
      <c r="B312" s="13" t="s">
        <v>788</v>
      </c>
      <c r="C312" s="15">
        <f>+C314</f>
        <v>230000000</v>
      </c>
      <c r="D312" s="16">
        <f>C312/1000</f>
        <v>230000</v>
      </c>
      <c r="E312" s="17">
        <f t="shared" ref="E312:M312" si="58">D312*1.04</f>
        <v>239200</v>
      </c>
      <c r="F312" s="17">
        <f t="shared" si="58"/>
        <v>248768</v>
      </c>
      <c r="G312" s="16">
        <f t="shared" si="58"/>
        <v>258718.72</v>
      </c>
      <c r="H312" s="16">
        <f t="shared" si="58"/>
        <v>269067.46880000003</v>
      </c>
      <c r="I312" s="16">
        <f t="shared" si="58"/>
        <v>279830.16755200003</v>
      </c>
      <c r="J312" s="16">
        <f t="shared" si="58"/>
        <v>291023.37425408006</v>
      </c>
      <c r="K312" s="16">
        <f t="shared" si="58"/>
        <v>302664.30922424328</v>
      </c>
      <c r="L312" s="16">
        <f t="shared" si="58"/>
        <v>314770.88159321301</v>
      </c>
      <c r="M312" s="16">
        <f t="shared" si="58"/>
        <v>327361.71685694152</v>
      </c>
    </row>
    <row r="313" spans="1:13">
      <c r="A313" s="11"/>
      <c r="B313" s="11"/>
      <c r="C313" s="18"/>
      <c r="D313" s="10"/>
      <c r="E313" s="9"/>
      <c r="F313" s="9"/>
      <c r="G313" s="10"/>
      <c r="H313" s="10"/>
      <c r="I313" s="10"/>
      <c r="J313" s="10"/>
      <c r="K313" s="10"/>
      <c r="L313" s="10"/>
      <c r="M313" s="10"/>
    </row>
    <row r="314" spans="1:13" ht="38.25">
      <c r="A314" s="13" t="s">
        <v>789</v>
      </c>
      <c r="B314" s="20" t="s">
        <v>790</v>
      </c>
      <c r="C314" s="15">
        <f>SUM(C315:C316)</f>
        <v>230000000</v>
      </c>
      <c r="D314" s="16">
        <f>C314/1000</f>
        <v>230000</v>
      </c>
      <c r="E314" s="17">
        <f t="shared" ref="E314:M316" si="59">D314*1.04</f>
        <v>239200</v>
      </c>
      <c r="F314" s="17">
        <f t="shared" si="59"/>
        <v>248768</v>
      </c>
      <c r="G314" s="16">
        <f t="shared" si="59"/>
        <v>258718.72</v>
      </c>
      <c r="H314" s="16">
        <f t="shared" si="59"/>
        <v>269067.46880000003</v>
      </c>
      <c r="I314" s="16">
        <f t="shared" si="59"/>
        <v>279830.16755200003</v>
      </c>
      <c r="J314" s="16">
        <f t="shared" si="59"/>
        <v>291023.37425408006</v>
      </c>
      <c r="K314" s="16">
        <f t="shared" si="59"/>
        <v>302664.30922424328</v>
      </c>
      <c r="L314" s="16">
        <f t="shared" si="59"/>
        <v>314770.88159321301</v>
      </c>
      <c r="M314" s="16">
        <f t="shared" si="59"/>
        <v>327361.71685694152</v>
      </c>
    </row>
    <row r="315" spans="1:13" ht="25.5" hidden="1">
      <c r="A315" s="13" t="s">
        <v>791</v>
      </c>
      <c r="B315" s="20" t="s">
        <v>792</v>
      </c>
      <c r="C315" s="15">
        <v>200000000</v>
      </c>
      <c r="D315" s="16">
        <f>C315/1000</f>
        <v>200000</v>
      </c>
      <c r="E315" s="17">
        <f t="shared" si="59"/>
        <v>208000</v>
      </c>
      <c r="F315" s="17">
        <f t="shared" si="59"/>
        <v>216320</v>
      </c>
      <c r="G315" s="16">
        <f t="shared" si="59"/>
        <v>224972.80000000002</v>
      </c>
      <c r="H315" s="16">
        <f t="shared" si="59"/>
        <v>233971.71200000003</v>
      </c>
      <c r="I315" s="16">
        <f t="shared" si="59"/>
        <v>243330.58048000003</v>
      </c>
      <c r="J315" s="16">
        <f t="shared" si="59"/>
        <v>253063.80369920004</v>
      </c>
      <c r="K315" s="16">
        <f t="shared" si="59"/>
        <v>263186.35584716807</v>
      </c>
      <c r="L315" s="16">
        <f t="shared" si="59"/>
        <v>273713.81008105481</v>
      </c>
      <c r="M315" s="16">
        <f t="shared" si="59"/>
        <v>284662.36248429702</v>
      </c>
    </row>
    <row r="316" spans="1:13" hidden="1">
      <c r="A316" s="13" t="s">
        <v>793</v>
      </c>
      <c r="B316" s="13" t="s">
        <v>794</v>
      </c>
      <c r="C316" s="15">
        <v>30000000</v>
      </c>
      <c r="D316" s="16">
        <f>C316/1000</f>
        <v>30000</v>
      </c>
      <c r="E316" s="17">
        <f t="shared" si="59"/>
        <v>31200</v>
      </c>
      <c r="F316" s="17">
        <f t="shared" si="59"/>
        <v>32448</v>
      </c>
      <c r="G316" s="16">
        <f t="shared" si="59"/>
        <v>33745.919999999998</v>
      </c>
      <c r="H316" s="16">
        <f t="shared" si="59"/>
        <v>35095.756800000003</v>
      </c>
      <c r="I316" s="16">
        <f t="shared" si="59"/>
        <v>36499.587072000002</v>
      </c>
      <c r="J316" s="16">
        <f t="shared" si="59"/>
        <v>37959.570554880003</v>
      </c>
      <c r="K316" s="16">
        <f t="shared" si="59"/>
        <v>39477.953377075202</v>
      </c>
      <c r="L316" s="16">
        <f t="shared" si="59"/>
        <v>41057.071512158211</v>
      </c>
      <c r="M316" s="16">
        <f t="shared" si="59"/>
        <v>42699.354372644542</v>
      </c>
    </row>
    <row r="317" spans="1:13">
      <c r="A317" s="11"/>
      <c r="B317" s="11"/>
      <c r="C317" s="18"/>
      <c r="D317" s="10"/>
      <c r="E317" s="9"/>
      <c r="F317" s="9"/>
      <c r="G317" s="10"/>
      <c r="H317" s="10"/>
      <c r="I317" s="10"/>
      <c r="J317" s="10"/>
      <c r="K317" s="10"/>
      <c r="L317" s="10"/>
      <c r="M317" s="10"/>
    </row>
    <row r="318" spans="1:13">
      <c r="A318" s="13" t="s">
        <v>795</v>
      </c>
      <c r="B318" s="13" t="s">
        <v>796</v>
      </c>
      <c r="C318" s="15">
        <f>+C320</f>
        <v>300000000</v>
      </c>
      <c r="D318" s="16">
        <f>C318/1000</f>
        <v>300000</v>
      </c>
      <c r="E318" s="17">
        <f t="shared" ref="E318:M318" si="60">D318*1.04</f>
        <v>312000</v>
      </c>
      <c r="F318" s="17">
        <f t="shared" si="60"/>
        <v>324480</v>
      </c>
      <c r="G318" s="16">
        <f t="shared" si="60"/>
        <v>337459.20000000001</v>
      </c>
      <c r="H318" s="16">
        <f t="shared" si="60"/>
        <v>350957.56800000003</v>
      </c>
      <c r="I318" s="16">
        <f t="shared" si="60"/>
        <v>364995.87072000006</v>
      </c>
      <c r="J318" s="16">
        <f t="shared" si="60"/>
        <v>379595.70554880006</v>
      </c>
      <c r="K318" s="16">
        <f t="shared" si="60"/>
        <v>394779.53377075208</v>
      </c>
      <c r="L318" s="16">
        <f t="shared" si="60"/>
        <v>410570.71512158215</v>
      </c>
      <c r="M318" s="16">
        <f t="shared" si="60"/>
        <v>426993.54372644547</v>
      </c>
    </row>
    <row r="319" spans="1:13">
      <c r="A319" s="11"/>
      <c r="B319" s="11"/>
      <c r="C319" s="18"/>
      <c r="D319" s="10"/>
      <c r="E319" s="9"/>
      <c r="F319" s="9"/>
      <c r="G319" s="10"/>
      <c r="H319" s="10"/>
      <c r="I319" s="10"/>
      <c r="J319" s="10"/>
      <c r="K319" s="10"/>
      <c r="L319" s="10"/>
      <c r="M319" s="10"/>
    </row>
    <row r="320" spans="1:13" ht="25.5">
      <c r="A320" s="13" t="s">
        <v>797</v>
      </c>
      <c r="B320" s="20" t="s">
        <v>798</v>
      </c>
      <c r="C320" s="15">
        <f>SUM(C321:C324)</f>
        <v>300000000</v>
      </c>
      <c r="D320" s="16">
        <f>C320/1000</f>
        <v>300000</v>
      </c>
      <c r="E320" s="17">
        <f t="shared" ref="E320:M324" si="61">D320*1.04</f>
        <v>312000</v>
      </c>
      <c r="F320" s="17">
        <f t="shared" si="61"/>
        <v>324480</v>
      </c>
      <c r="G320" s="16">
        <f t="shared" si="61"/>
        <v>337459.20000000001</v>
      </c>
      <c r="H320" s="16">
        <f t="shared" si="61"/>
        <v>350957.56800000003</v>
      </c>
      <c r="I320" s="16">
        <f t="shared" si="61"/>
        <v>364995.87072000006</v>
      </c>
      <c r="J320" s="16">
        <f t="shared" si="61"/>
        <v>379595.70554880006</v>
      </c>
      <c r="K320" s="16">
        <f t="shared" si="61"/>
        <v>394779.53377075208</v>
      </c>
      <c r="L320" s="16">
        <f t="shared" si="61"/>
        <v>410570.71512158215</v>
      </c>
      <c r="M320" s="16">
        <f t="shared" si="61"/>
        <v>426993.54372644547</v>
      </c>
    </row>
    <row r="321" spans="1:13" hidden="1">
      <c r="A321" s="13" t="s">
        <v>799</v>
      </c>
      <c r="B321" s="20" t="s">
        <v>800</v>
      </c>
      <c r="C321" s="15">
        <v>80000000</v>
      </c>
      <c r="D321" s="16">
        <f>C321/1000</f>
        <v>80000</v>
      </c>
      <c r="E321" s="17">
        <f t="shared" si="61"/>
        <v>83200</v>
      </c>
      <c r="F321" s="17">
        <f t="shared" si="61"/>
        <v>86528</v>
      </c>
      <c r="G321" s="16">
        <f t="shared" si="61"/>
        <v>89989.12000000001</v>
      </c>
      <c r="H321" s="16">
        <f t="shared" si="61"/>
        <v>93588.684800000017</v>
      </c>
      <c r="I321" s="16">
        <f t="shared" si="61"/>
        <v>97332.232192000025</v>
      </c>
      <c r="J321" s="16">
        <f t="shared" si="61"/>
        <v>101225.52147968003</v>
      </c>
      <c r="K321" s="16">
        <f t="shared" si="61"/>
        <v>105274.54233886724</v>
      </c>
      <c r="L321" s="16">
        <f t="shared" si="61"/>
        <v>109485.52403242193</v>
      </c>
      <c r="M321" s="16">
        <f t="shared" si="61"/>
        <v>113864.94499371882</v>
      </c>
    </row>
    <row r="322" spans="1:13" hidden="1">
      <c r="A322" s="13" t="s">
        <v>801</v>
      </c>
      <c r="B322" s="20" t="s">
        <v>802</v>
      </c>
      <c r="C322" s="15">
        <v>120000000</v>
      </c>
      <c r="D322" s="16">
        <f>C322/1000</f>
        <v>120000</v>
      </c>
      <c r="E322" s="17">
        <f t="shared" si="61"/>
        <v>124800</v>
      </c>
      <c r="F322" s="17">
        <f t="shared" si="61"/>
        <v>129792</v>
      </c>
      <c r="G322" s="16">
        <f t="shared" si="61"/>
        <v>134983.67999999999</v>
      </c>
      <c r="H322" s="16">
        <f t="shared" si="61"/>
        <v>140383.02720000001</v>
      </c>
      <c r="I322" s="16">
        <f t="shared" si="61"/>
        <v>145998.34828800001</v>
      </c>
      <c r="J322" s="16">
        <f t="shared" si="61"/>
        <v>151838.28221952001</v>
      </c>
      <c r="K322" s="16">
        <f t="shared" si="61"/>
        <v>157911.81350830081</v>
      </c>
      <c r="L322" s="16">
        <f t="shared" si="61"/>
        <v>164228.28604863284</v>
      </c>
      <c r="M322" s="16">
        <f t="shared" si="61"/>
        <v>170797.41749057817</v>
      </c>
    </row>
    <row r="323" spans="1:13" hidden="1">
      <c r="A323" s="13" t="s">
        <v>803</v>
      </c>
      <c r="B323" s="20" t="s">
        <v>804</v>
      </c>
      <c r="C323" s="15">
        <v>60000000</v>
      </c>
      <c r="D323" s="16">
        <f>C323/1000</f>
        <v>60000</v>
      </c>
      <c r="E323" s="17">
        <f t="shared" si="61"/>
        <v>62400</v>
      </c>
      <c r="F323" s="17">
        <f t="shared" si="61"/>
        <v>64896</v>
      </c>
      <c r="G323" s="16">
        <f t="shared" si="61"/>
        <v>67491.839999999997</v>
      </c>
      <c r="H323" s="16">
        <f t="shared" si="61"/>
        <v>70191.513600000006</v>
      </c>
      <c r="I323" s="16">
        <f t="shared" si="61"/>
        <v>72999.174144000004</v>
      </c>
      <c r="J323" s="16">
        <f t="shared" si="61"/>
        <v>75919.141109760007</v>
      </c>
      <c r="K323" s="16">
        <f t="shared" si="61"/>
        <v>78955.906754150405</v>
      </c>
      <c r="L323" s="16">
        <f t="shared" si="61"/>
        <v>82114.143024316421</v>
      </c>
      <c r="M323" s="16">
        <f t="shared" si="61"/>
        <v>85398.708745289085</v>
      </c>
    </row>
    <row r="324" spans="1:13" hidden="1">
      <c r="A324" s="13" t="s">
        <v>805</v>
      </c>
      <c r="B324" s="20" t="s">
        <v>806</v>
      </c>
      <c r="C324" s="15">
        <v>40000000</v>
      </c>
      <c r="D324" s="16">
        <f>C324/1000</f>
        <v>40000</v>
      </c>
      <c r="E324" s="17">
        <f t="shared" si="61"/>
        <v>41600</v>
      </c>
      <c r="F324" s="17">
        <f t="shared" si="61"/>
        <v>43264</v>
      </c>
      <c r="G324" s="16">
        <f t="shared" si="61"/>
        <v>44994.560000000005</v>
      </c>
      <c r="H324" s="16">
        <f t="shared" si="61"/>
        <v>46794.342400000009</v>
      </c>
      <c r="I324" s="16">
        <f t="shared" si="61"/>
        <v>48666.116096000012</v>
      </c>
      <c r="J324" s="16">
        <f t="shared" si="61"/>
        <v>50612.760739840014</v>
      </c>
      <c r="K324" s="16">
        <f t="shared" si="61"/>
        <v>52637.271169433618</v>
      </c>
      <c r="L324" s="16">
        <f t="shared" si="61"/>
        <v>54742.762016210967</v>
      </c>
      <c r="M324" s="16">
        <f t="shared" si="61"/>
        <v>56932.472496859409</v>
      </c>
    </row>
    <row r="325" spans="1:13">
      <c r="A325" s="22"/>
      <c r="B325" s="23"/>
      <c r="C325" s="24"/>
      <c r="D325" s="10"/>
      <c r="E325" s="9"/>
      <c r="F325" s="9"/>
      <c r="G325" s="10"/>
      <c r="H325" s="10"/>
      <c r="I325" s="10"/>
      <c r="J325" s="10"/>
      <c r="K325" s="10"/>
      <c r="L325" s="10"/>
      <c r="M325" s="10"/>
    </row>
    <row r="326" spans="1:13">
      <c r="A326" s="22"/>
      <c r="B326" s="23"/>
      <c r="C326" s="24"/>
      <c r="D326" s="10"/>
      <c r="E326" s="9"/>
      <c r="F326" s="9"/>
      <c r="G326" s="10"/>
      <c r="H326" s="10"/>
      <c r="I326" s="10"/>
      <c r="J326" s="10"/>
      <c r="K326" s="10"/>
      <c r="L326" s="10"/>
      <c r="M326" s="10"/>
    </row>
    <row r="327" spans="1:13">
      <c r="A327" s="13" t="s">
        <v>807</v>
      </c>
      <c r="B327" s="13" t="s">
        <v>808</v>
      </c>
      <c r="C327" s="15">
        <f>+C329</f>
        <v>20000000</v>
      </c>
      <c r="D327" s="16">
        <f>C327/1000</f>
        <v>20000</v>
      </c>
      <c r="E327" s="17">
        <f t="shared" ref="E327:M327" si="62">D327*1.04</f>
        <v>20800</v>
      </c>
      <c r="F327" s="17">
        <f t="shared" si="62"/>
        <v>21632</v>
      </c>
      <c r="G327" s="16">
        <f t="shared" si="62"/>
        <v>22497.280000000002</v>
      </c>
      <c r="H327" s="16">
        <f t="shared" si="62"/>
        <v>23397.171200000004</v>
      </c>
      <c r="I327" s="16">
        <f t="shared" si="62"/>
        <v>24333.058048000006</v>
      </c>
      <c r="J327" s="16">
        <f t="shared" si="62"/>
        <v>25306.380369920007</v>
      </c>
      <c r="K327" s="16">
        <f t="shared" si="62"/>
        <v>26318.635584716809</v>
      </c>
      <c r="L327" s="16">
        <f t="shared" si="62"/>
        <v>27371.381008105483</v>
      </c>
      <c r="M327" s="16">
        <f t="shared" si="62"/>
        <v>28466.236248429705</v>
      </c>
    </row>
    <row r="328" spans="1:13">
      <c r="A328" s="11"/>
      <c r="B328" s="11"/>
      <c r="C328" s="18"/>
      <c r="D328" s="10"/>
      <c r="E328" s="9"/>
      <c r="F328" s="9"/>
      <c r="G328" s="10"/>
      <c r="H328" s="10"/>
      <c r="I328" s="10"/>
      <c r="J328" s="10"/>
      <c r="K328" s="10"/>
      <c r="L328" s="10"/>
      <c r="M328" s="10"/>
    </row>
    <row r="329" spans="1:13">
      <c r="A329" s="13" t="s">
        <v>809</v>
      </c>
      <c r="B329" s="13" t="s">
        <v>810</v>
      </c>
      <c r="C329" s="15">
        <f>+C330</f>
        <v>20000000</v>
      </c>
      <c r="D329" s="16">
        <f>C329/1000</f>
        <v>20000</v>
      </c>
      <c r="E329" s="17">
        <f t="shared" ref="E329:M330" si="63">D329*1.04</f>
        <v>20800</v>
      </c>
      <c r="F329" s="17">
        <f t="shared" si="63"/>
        <v>21632</v>
      </c>
      <c r="G329" s="16">
        <f t="shared" si="63"/>
        <v>22497.280000000002</v>
      </c>
      <c r="H329" s="16">
        <f t="shared" si="63"/>
        <v>23397.171200000004</v>
      </c>
      <c r="I329" s="16">
        <f t="shared" si="63"/>
        <v>24333.058048000006</v>
      </c>
      <c r="J329" s="16">
        <f t="shared" si="63"/>
        <v>25306.380369920007</v>
      </c>
      <c r="K329" s="16">
        <f t="shared" si="63"/>
        <v>26318.635584716809</v>
      </c>
      <c r="L329" s="16">
        <f t="shared" si="63"/>
        <v>27371.381008105483</v>
      </c>
      <c r="M329" s="16">
        <f t="shared" si="63"/>
        <v>28466.236248429705</v>
      </c>
    </row>
    <row r="330" spans="1:13" hidden="1">
      <c r="A330" s="13" t="s">
        <v>811</v>
      </c>
      <c r="B330" s="13" t="s">
        <v>812</v>
      </c>
      <c r="C330" s="15">
        <v>20000000</v>
      </c>
      <c r="D330" s="16">
        <f>C330/1000</f>
        <v>20000</v>
      </c>
      <c r="E330" s="17">
        <f t="shared" si="63"/>
        <v>20800</v>
      </c>
      <c r="F330" s="17">
        <f t="shared" si="63"/>
        <v>21632</v>
      </c>
      <c r="G330" s="16">
        <f t="shared" si="63"/>
        <v>22497.280000000002</v>
      </c>
      <c r="H330" s="16">
        <f t="shared" si="63"/>
        <v>23397.171200000004</v>
      </c>
      <c r="I330" s="16">
        <f t="shared" si="63"/>
        <v>24333.058048000006</v>
      </c>
      <c r="J330" s="16">
        <f t="shared" si="63"/>
        <v>25306.380369920007</v>
      </c>
      <c r="K330" s="16">
        <f t="shared" si="63"/>
        <v>26318.635584716809</v>
      </c>
      <c r="L330" s="16">
        <f t="shared" si="63"/>
        <v>27371.381008105483</v>
      </c>
      <c r="M330" s="16">
        <f t="shared" si="63"/>
        <v>28466.236248429705</v>
      </c>
    </row>
    <row r="331" spans="1:13">
      <c r="A331" s="11"/>
      <c r="B331" s="11"/>
      <c r="C331" s="18"/>
      <c r="D331" s="10"/>
      <c r="E331" s="9"/>
      <c r="F331" s="9"/>
      <c r="G331" s="10"/>
      <c r="H331" s="10"/>
      <c r="I331" s="10"/>
      <c r="J331" s="10"/>
      <c r="K331" s="10"/>
      <c r="L331" s="10"/>
      <c r="M331" s="10"/>
    </row>
    <row r="332" spans="1:13">
      <c r="A332" s="11"/>
      <c r="B332" s="11"/>
      <c r="C332" s="18"/>
      <c r="D332" s="10"/>
      <c r="E332" s="9"/>
      <c r="F332" s="9"/>
      <c r="G332" s="10"/>
      <c r="H332" s="10"/>
      <c r="I332" s="10"/>
      <c r="J332" s="10"/>
      <c r="K332" s="10"/>
      <c r="L332" s="10"/>
      <c r="M332" s="10"/>
    </row>
    <row r="333" spans="1:13">
      <c r="A333" s="13" t="s">
        <v>813</v>
      </c>
      <c r="B333" s="13" t="s">
        <v>814</v>
      </c>
      <c r="C333" s="15">
        <f>+C335</f>
        <v>100000000</v>
      </c>
      <c r="D333" s="16">
        <f>C333/1000</f>
        <v>100000</v>
      </c>
      <c r="E333" s="17">
        <f t="shared" ref="E333:M333" si="64">D333*1.04</f>
        <v>104000</v>
      </c>
      <c r="F333" s="17">
        <f t="shared" si="64"/>
        <v>108160</v>
      </c>
      <c r="G333" s="16">
        <f t="shared" si="64"/>
        <v>112486.40000000001</v>
      </c>
      <c r="H333" s="16">
        <f t="shared" si="64"/>
        <v>116985.85600000001</v>
      </c>
      <c r="I333" s="16">
        <f t="shared" si="64"/>
        <v>121665.29024000002</v>
      </c>
      <c r="J333" s="16">
        <f t="shared" si="64"/>
        <v>126531.90184960002</v>
      </c>
      <c r="K333" s="16">
        <f t="shared" si="64"/>
        <v>131593.17792358404</v>
      </c>
      <c r="L333" s="16">
        <f t="shared" si="64"/>
        <v>136856.9050405274</v>
      </c>
      <c r="M333" s="16">
        <f t="shared" si="64"/>
        <v>142331.18124214851</v>
      </c>
    </row>
    <row r="334" spans="1:13">
      <c r="A334" s="11"/>
      <c r="B334" s="11"/>
      <c r="C334" s="18"/>
      <c r="D334" s="10"/>
      <c r="E334" s="9"/>
      <c r="F334" s="9"/>
      <c r="G334" s="10"/>
      <c r="H334" s="10"/>
      <c r="I334" s="10"/>
      <c r="J334" s="10"/>
      <c r="K334" s="10"/>
      <c r="L334" s="10"/>
      <c r="M334" s="10"/>
    </row>
    <row r="335" spans="1:13">
      <c r="A335" s="13" t="s">
        <v>815</v>
      </c>
      <c r="B335" s="13" t="s">
        <v>816</v>
      </c>
      <c r="C335" s="15">
        <f>SUM(C336:C340)</f>
        <v>100000000</v>
      </c>
      <c r="D335" s="16">
        <f t="shared" ref="D335:D340" si="65">C335/1000</f>
        <v>100000</v>
      </c>
      <c r="E335" s="17">
        <f t="shared" ref="E335:M340" si="66">D335*1.04</f>
        <v>104000</v>
      </c>
      <c r="F335" s="17">
        <f t="shared" si="66"/>
        <v>108160</v>
      </c>
      <c r="G335" s="16">
        <f t="shared" si="66"/>
        <v>112486.40000000001</v>
      </c>
      <c r="H335" s="16">
        <f t="shared" si="66"/>
        <v>116985.85600000001</v>
      </c>
      <c r="I335" s="16">
        <f t="shared" si="66"/>
        <v>121665.29024000002</v>
      </c>
      <c r="J335" s="16">
        <f t="shared" si="66"/>
        <v>126531.90184960002</v>
      </c>
      <c r="K335" s="16">
        <f t="shared" si="66"/>
        <v>131593.17792358404</v>
      </c>
      <c r="L335" s="16">
        <f t="shared" si="66"/>
        <v>136856.9050405274</v>
      </c>
      <c r="M335" s="16">
        <f t="shared" si="66"/>
        <v>142331.18124214851</v>
      </c>
    </row>
    <row r="336" spans="1:13" ht="25.5" hidden="1">
      <c r="A336" s="13" t="s">
        <v>817</v>
      </c>
      <c r="B336" s="20" t="s">
        <v>818</v>
      </c>
      <c r="C336" s="15">
        <v>15000000</v>
      </c>
      <c r="D336" s="16">
        <f t="shared" si="65"/>
        <v>15000</v>
      </c>
      <c r="E336" s="17">
        <f t="shared" si="66"/>
        <v>15600</v>
      </c>
      <c r="F336" s="17">
        <f t="shared" si="66"/>
        <v>16224</v>
      </c>
      <c r="G336" s="16">
        <f t="shared" si="66"/>
        <v>16872.96</v>
      </c>
      <c r="H336" s="16">
        <f t="shared" si="66"/>
        <v>17547.878400000001</v>
      </c>
      <c r="I336" s="16">
        <f t="shared" si="66"/>
        <v>18249.793536000001</v>
      </c>
      <c r="J336" s="16">
        <f t="shared" si="66"/>
        <v>18979.785277440002</v>
      </c>
      <c r="K336" s="16">
        <f t="shared" si="66"/>
        <v>19738.976688537601</v>
      </c>
      <c r="L336" s="16">
        <f t="shared" si="66"/>
        <v>20528.535756079105</v>
      </c>
      <c r="M336" s="16">
        <f t="shared" si="66"/>
        <v>21349.677186322271</v>
      </c>
    </row>
    <row r="337" spans="1:13" ht="25.5" hidden="1">
      <c r="A337" s="13" t="s">
        <v>819</v>
      </c>
      <c r="B337" s="20" t="s">
        <v>820</v>
      </c>
      <c r="C337" s="15">
        <v>10000000</v>
      </c>
      <c r="D337" s="16">
        <f t="shared" si="65"/>
        <v>10000</v>
      </c>
      <c r="E337" s="17">
        <f t="shared" si="66"/>
        <v>10400</v>
      </c>
      <c r="F337" s="17">
        <f t="shared" si="66"/>
        <v>10816</v>
      </c>
      <c r="G337" s="16">
        <f t="shared" si="66"/>
        <v>11248.640000000001</v>
      </c>
      <c r="H337" s="16">
        <f t="shared" si="66"/>
        <v>11698.585600000002</v>
      </c>
      <c r="I337" s="16">
        <f t="shared" si="66"/>
        <v>12166.529024000003</v>
      </c>
      <c r="J337" s="16">
        <f t="shared" si="66"/>
        <v>12653.190184960004</v>
      </c>
      <c r="K337" s="16">
        <f t="shared" si="66"/>
        <v>13159.317792358404</v>
      </c>
      <c r="L337" s="16">
        <f t="shared" si="66"/>
        <v>13685.690504052742</v>
      </c>
      <c r="M337" s="16">
        <f t="shared" si="66"/>
        <v>14233.118124214852</v>
      </c>
    </row>
    <row r="338" spans="1:13" ht="25.5" hidden="1">
      <c r="A338" s="13" t="s">
        <v>821</v>
      </c>
      <c r="B338" s="20" t="s">
        <v>822</v>
      </c>
      <c r="C338" s="15">
        <v>15000000</v>
      </c>
      <c r="D338" s="16">
        <f t="shared" si="65"/>
        <v>15000</v>
      </c>
      <c r="E338" s="17">
        <f t="shared" si="66"/>
        <v>15600</v>
      </c>
      <c r="F338" s="17">
        <f t="shared" si="66"/>
        <v>16224</v>
      </c>
      <c r="G338" s="16">
        <f t="shared" si="66"/>
        <v>16872.96</v>
      </c>
      <c r="H338" s="16">
        <f t="shared" si="66"/>
        <v>17547.878400000001</v>
      </c>
      <c r="I338" s="16">
        <f t="shared" si="66"/>
        <v>18249.793536000001</v>
      </c>
      <c r="J338" s="16">
        <f t="shared" si="66"/>
        <v>18979.785277440002</v>
      </c>
      <c r="K338" s="16">
        <f t="shared" si="66"/>
        <v>19738.976688537601</v>
      </c>
      <c r="L338" s="16">
        <f t="shared" si="66"/>
        <v>20528.535756079105</v>
      </c>
      <c r="M338" s="16">
        <f t="shared" si="66"/>
        <v>21349.677186322271</v>
      </c>
    </row>
    <row r="339" spans="1:13" ht="25.5" hidden="1">
      <c r="A339" s="13" t="s">
        <v>823</v>
      </c>
      <c r="B339" s="20" t="s">
        <v>824</v>
      </c>
      <c r="C339" s="15">
        <v>40000000</v>
      </c>
      <c r="D339" s="16">
        <f t="shared" si="65"/>
        <v>40000</v>
      </c>
      <c r="E339" s="17">
        <f t="shared" si="66"/>
        <v>41600</v>
      </c>
      <c r="F339" s="17">
        <f t="shared" si="66"/>
        <v>43264</v>
      </c>
      <c r="G339" s="16">
        <f t="shared" si="66"/>
        <v>44994.560000000005</v>
      </c>
      <c r="H339" s="16">
        <f t="shared" si="66"/>
        <v>46794.342400000009</v>
      </c>
      <c r="I339" s="16">
        <f t="shared" si="66"/>
        <v>48666.116096000012</v>
      </c>
      <c r="J339" s="16">
        <f t="shared" si="66"/>
        <v>50612.760739840014</v>
      </c>
      <c r="K339" s="16">
        <f t="shared" si="66"/>
        <v>52637.271169433618</v>
      </c>
      <c r="L339" s="16">
        <f t="shared" si="66"/>
        <v>54742.762016210967</v>
      </c>
      <c r="M339" s="16">
        <f t="shared" si="66"/>
        <v>56932.472496859409</v>
      </c>
    </row>
    <row r="340" spans="1:13" hidden="1">
      <c r="A340" s="13" t="s">
        <v>825</v>
      </c>
      <c r="B340" s="13" t="s">
        <v>826</v>
      </c>
      <c r="C340" s="15">
        <v>20000000</v>
      </c>
      <c r="D340" s="16">
        <f t="shared" si="65"/>
        <v>20000</v>
      </c>
      <c r="E340" s="17">
        <f t="shared" si="66"/>
        <v>20800</v>
      </c>
      <c r="F340" s="17">
        <f t="shared" si="66"/>
        <v>21632</v>
      </c>
      <c r="G340" s="16">
        <f t="shared" si="66"/>
        <v>22497.280000000002</v>
      </c>
      <c r="H340" s="16">
        <f t="shared" si="66"/>
        <v>23397.171200000004</v>
      </c>
      <c r="I340" s="16">
        <f t="shared" si="66"/>
        <v>24333.058048000006</v>
      </c>
      <c r="J340" s="16">
        <f t="shared" si="66"/>
        <v>25306.380369920007</v>
      </c>
      <c r="K340" s="16">
        <f t="shared" si="66"/>
        <v>26318.635584716809</v>
      </c>
      <c r="L340" s="16">
        <f t="shared" si="66"/>
        <v>27371.381008105483</v>
      </c>
      <c r="M340" s="16">
        <f t="shared" si="66"/>
        <v>28466.236248429705</v>
      </c>
    </row>
    <row r="341" spans="1:13">
      <c r="A341" s="11"/>
      <c r="B341" s="11"/>
      <c r="C341" s="18"/>
      <c r="D341" s="10"/>
      <c r="E341" s="9"/>
      <c r="F341" s="9"/>
      <c r="G341" s="10"/>
      <c r="H341" s="10"/>
      <c r="I341" s="10"/>
      <c r="J341" s="10"/>
      <c r="K341" s="10"/>
      <c r="L341" s="10"/>
      <c r="M341" s="10"/>
    </row>
    <row r="342" spans="1:13">
      <c r="A342" s="13" t="s">
        <v>827</v>
      </c>
      <c r="B342" s="13" t="s">
        <v>828</v>
      </c>
      <c r="C342" s="15">
        <f>+C344</f>
        <v>15000000</v>
      </c>
      <c r="D342" s="16">
        <f>C342/1000</f>
        <v>15000</v>
      </c>
      <c r="E342" s="17">
        <f t="shared" ref="E342:M342" si="67">D342*1.04</f>
        <v>15600</v>
      </c>
      <c r="F342" s="17">
        <f t="shared" si="67"/>
        <v>16224</v>
      </c>
      <c r="G342" s="16">
        <f t="shared" si="67"/>
        <v>16872.96</v>
      </c>
      <c r="H342" s="16">
        <f t="shared" si="67"/>
        <v>17547.878400000001</v>
      </c>
      <c r="I342" s="16">
        <f t="shared" si="67"/>
        <v>18249.793536000001</v>
      </c>
      <c r="J342" s="16">
        <f t="shared" si="67"/>
        <v>18979.785277440002</v>
      </c>
      <c r="K342" s="16">
        <f t="shared" si="67"/>
        <v>19738.976688537601</v>
      </c>
      <c r="L342" s="16">
        <f t="shared" si="67"/>
        <v>20528.535756079105</v>
      </c>
      <c r="M342" s="16">
        <f t="shared" si="67"/>
        <v>21349.677186322271</v>
      </c>
    </row>
    <row r="343" spans="1:13">
      <c r="A343" s="11"/>
      <c r="B343" s="11"/>
      <c r="C343" s="18"/>
      <c r="D343" s="10"/>
      <c r="E343" s="9"/>
      <c r="F343" s="9"/>
      <c r="G343" s="10"/>
      <c r="H343" s="10"/>
      <c r="I343" s="10"/>
      <c r="J343" s="10"/>
      <c r="K343" s="10"/>
      <c r="L343" s="10"/>
      <c r="M343" s="10"/>
    </row>
    <row r="344" spans="1:13" ht="38.25">
      <c r="A344" s="13" t="s">
        <v>829</v>
      </c>
      <c r="B344" s="20" t="s">
        <v>830</v>
      </c>
      <c r="C344" s="15">
        <f>+C345</f>
        <v>15000000</v>
      </c>
      <c r="D344" s="16">
        <f>C344/1000</f>
        <v>15000</v>
      </c>
      <c r="E344" s="17">
        <f t="shared" ref="E344:M345" si="68">D344*1.04</f>
        <v>15600</v>
      </c>
      <c r="F344" s="17">
        <f t="shared" si="68"/>
        <v>16224</v>
      </c>
      <c r="G344" s="16">
        <f t="shared" si="68"/>
        <v>16872.96</v>
      </c>
      <c r="H344" s="16">
        <f t="shared" si="68"/>
        <v>17547.878400000001</v>
      </c>
      <c r="I344" s="16">
        <f t="shared" si="68"/>
        <v>18249.793536000001</v>
      </c>
      <c r="J344" s="16">
        <f t="shared" si="68"/>
        <v>18979.785277440002</v>
      </c>
      <c r="K344" s="16">
        <f t="shared" si="68"/>
        <v>19738.976688537601</v>
      </c>
      <c r="L344" s="16">
        <f t="shared" si="68"/>
        <v>20528.535756079105</v>
      </c>
      <c r="M344" s="16">
        <f t="shared" si="68"/>
        <v>21349.677186322271</v>
      </c>
    </row>
    <row r="345" spans="1:13" ht="25.5" hidden="1">
      <c r="A345" s="13" t="s">
        <v>831</v>
      </c>
      <c r="B345" s="20" t="s">
        <v>832</v>
      </c>
      <c r="C345" s="15">
        <v>15000000</v>
      </c>
      <c r="D345" s="16">
        <f>C345/1000</f>
        <v>15000</v>
      </c>
      <c r="E345" s="17">
        <f t="shared" si="68"/>
        <v>15600</v>
      </c>
      <c r="F345" s="17">
        <f t="shared" si="68"/>
        <v>16224</v>
      </c>
      <c r="G345" s="16">
        <f t="shared" si="68"/>
        <v>16872.96</v>
      </c>
      <c r="H345" s="16">
        <f t="shared" si="68"/>
        <v>17547.878400000001</v>
      </c>
      <c r="I345" s="16">
        <f t="shared" si="68"/>
        <v>18249.793536000001</v>
      </c>
      <c r="J345" s="16">
        <f t="shared" si="68"/>
        <v>18979.785277440002</v>
      </c>
      <c r="K345" s="16">
        <f t="shared" si="68"/>
        <v>19738.976688537601</v>
      </c>
      <c r="L345" s="16">
        <f t="shared" si="68"/>
        <v>20528.535756079105</v>
      </c>
      <c r="M345" s="16">
        <f t="shared" si="68"/>
        <v>21349.677186322271</v>
      </c>
    </row>
    <row r="346" spans="1:13">
      <c r="A346" s="11"/>
      <c r="B346" s="11"/>
      <c r="C346" s="18"/>
      <c r="D346" s="10"/>
      <c r="E346" s="9"/>
      <c r="F346" s="9"/>
      <c r="G346" s="10"/>
      <c r="H346" s="10"/>
      <c r="I346" s="10"/>
      <c r="J346" s="10"/>
      <c r="K346" s="10"/>
      <c r="L346" s="10"/>
      <c r="M346" s="10"/>
    </row>
    <row r="347" spans="1:13">
      <c r="A347" s="13" t="s">
        <v>833</v>
      </c>
      <c r="B347" s="13" t="s">
        <v>834</v>
      </c>
      <c r="C347" s="15">
        <f>+C349</f>
        <v>15000000</v>
      </c>
      <c r="D347" s="16">
        <f>C347/1000</f>
        <v>15000</v>
      </c>
      <c r="E347" s="17">
        <f t="shared" ref="E347:M347" si="69">D347*1.04</f>
        <v>15600</v>
      </c>
      <c r="F347" s="17">
        <f t="shared" si="69"/>
        <v>16224</v>
      </c>
      <c r="G347" s="16">
        <f t="shared" si="69"/>
        <v>16872.96</v>
      </c>
      <c r="H347" s="16">
        <f t="shared" si="69"/>
        <v>17547.878400000001</v>
      </c>
      <c r="I347" s="16">
        <f t="shared" si="69"/>
        <v>18249.793536000001</v>
      </c>
      <c r="J347" s="16">
        <f t="shared" si="69"/>
        <v>18979.785277440002</v>
      </c>
      <c r="K347" s="16">
        <f t="shared" si="69"/>
        <v>19738.976688537601</v>
      </c>
      <c r="L347" s="16">
        <f t="shared" si="69"/>
        <v>20528.535756079105</v>
      </c>
      <c r="M347" s="16">
        <f t="shared" si="69"/>
        <v>21349.677186322271</v>
      </c>
    </row>
    <row r="348" spans="1:13">
      <c r="A348" s="11"/>
      <c r="B348" s="11"/>
      <c r="C348" s="18"/>
      <c r="D348" s="10"/>
      <c r="E348" s="9"/>
      <c r="F348" s="9"/>
      <c r="G348" s="10"/>
      <c r="H348" s="10"/>
      <c r="I348" s="10"/>
      <c r="J348" s="10"/>
      <c r="K348" s="10"/>
      <c r="L348" s="10"/>
      <c r="M348" s="10"/>
    </row>
    <row r="349" spans="1:13">
      <c r="A349" s="13" t="s">
        <v>835</v>
      </c>
      <c r="B349" s="13" t="s">
        <v>836</v>
      </c>
      <c r="C349" s="15">
        <f>+C350</f>
        <v>15000000</v>
      </c>
      <c r="D349" s="16">
        <f>C349/1000</f>
        <v>15000</v>
      </c>
      <c r="E349" s="17">
        <f t="shared" ref="E349:M350" si="70">D349*1.04</f>
        <v>15600</v>
      </c>
      <c r="F349" s="17">
        <f t="shared" si="70"/>
        <v>16224</v>
      </c>
      <c r="G349" s="16">
        <f t="shared" si="70"/>
        <v>16872.96</v>
      </c>
      <c r="H349" s="16">
        <f t="shared" si="70"/>
        <v>17547.878400000001</v>
      </c>
      <c r="I349" s="16">
        <f t="shared" si="70"/>
        <v>18249.793536000001</v>
      </c>
      <c r="J349" s="16">
        <f t="shared" si="70"/>
        <v>18979.785277440002</v>
      </c>
      <c r="K349" s="16">
        <f t="shared" si="70"/>
        <v>19738.976688537601</v>
      </c>
      <c r="L349" s="16">
        <f t="shared" si="70"/>
        <v>20528.535756079105</v>
      </c>
      <c r="M349" s="16">
        <f t="shared" si="70"/>
        <v>21349.677186322271</v>
      </c>
    </row>
    <row r="350" spans="1:13" ht="38.25" hidden="1">
      <c r="A350" s="13" t="s">
        <v>837</v>
      </c>
      <c r="B350" s="20" t="s">
        <v>838</v>
      </c>
      <c r="C350" s="15">
        <v>15000000</v>
      </c>
      <c r="D350" s="16">
        <f>C350/1000</f>
        <v>15000</v>
      </c>
      <c r="E350" s="17">
        <f t="shared" si="70"/>
        <v>15600</v>
      </c>
      <c r="F350" s="17">
        <f t="shared" si="70"/>
        <v>16224</v>
      </c>
      <c r="G350" s="16">
        <f t="shared" si="70"/>
        <v>16872.96</v>
      </c>
      <c r="H350" s="16">
        <f t="shared" si="70"/>
        <v>17547.878400000001</v>
      </c>
      <c r="I350" s="16">
        <f t="shared" si="70"/>
        <v>18249.793536000001</v>
      </c>
      <c r="J350" s="16">
        <f t="shared" si="70"/>
        <v>18979.785277440002</v>
      </c>
      <c r="K350" s="16">
        <f t="shared" si="70"/>
        <v>19738.976688537601</v>
      </c>
      <c r="L350" s="16">
        <f t="shared" si="70"/>
        <v>20528.535756079105</v>
      </c>
      <c r="M350" s="16">
        <f t="shared" si="70"/>
        <v>21349.677186322271</v>
      </c>
    </row>
    <row r="351" spans="1:13">
      <c r="A351" s="22"/>
      <c r="B351" s="23"/>
      <c r="C351" s="24"/>
      <c r="D351" s="10"/>
      <c r="E351" s="9"/>
      <c r="F351" s="9"/>
      <c r="G351" s="10"/>
      <c r="H351" s="10"/>
      <c r="I351" s="10"/>
      <c r="J351" s="10"/>
      <c r="K351" s="10"/>
      <c r="L351" s="10"/>
      <c r="M351" s="10"/>
    </row>
    <row r="352" spans="1:13">
      <c r="A352" s="13" t="s">
        <v>839</v>
      </c>
      <c r="B352" s="13" t="s">
        <v>840</v>
      </c>
      <c r="C352" s="15">
        <f>+C354</f>
        <v>93000000</v>
      </c>
      <c r="D352" s="16">
        <f>C352/1000</f>
        <v>93000</v>
      </c>
      <c r="E352" s="17">
        <f t="shared" ref="E352:M352" si="71">D352*1.04</f>
        <v>96720</v>
      </c>
      <c r="F352" s="17">
        <f t="shared" si="71"/>
        <v>100588.8</v>
      </c>
      <c r="G352" s="16">
        <f t="shared" si="71"/>
        <v>104612.35200000001</v>
      </c>
      <c r="H352" s="16">
        <f t="shared" si="71"/>
        <v>108796.84608000002</v>
      </c>
      <c r="I352" s="16">
        <f t="shared" si="71"/>
        <v>113148.71992320003</v>
      </c>
      <c r="J352" s="16">
        <f t="shared" si="71"/>
        <v>117674.66872012803</v>
      </c>
      <c r="K352" s="16">
        <f t="shared" si="71"/>
        <v>122381.65546893315</v>
      </c>
      <c r="L352" s="16">
        <f t="shared" si="71"/>
        <v>127276.92168769048</v>
      </c>
      <c r="M352" s="16">
        <f t="shared" si="71"/>
        <v>132367.99855519811</v>
      </c>
    </row>
    <row r="353" spans="1:13">
      <c r="A353" s="11"/>
      <c r="B353" s="11"/>
      <c r="C353" s="18"/>
      <c r="D353" s="10"/>
      <c r="E353" s="9"/>
      <c r="F353" s="9"/>
      <c r="G353" s="10"/>
      <c r="H353" s="10"/>
      <c r="I353" s="10"/>
      <c r="J353" s="10"/>
      <c r="K353" s="10"/>
      <c r="L353" s="10"/>
      <c r="M353" s="10"/>
    </row>
    <row r="354" spans="1:13" ht="25.5">
      <c r="A354" s="13" t="s">
        <v>841</v>
      </c>
      <c r="B354" s="20" t="s">
        <v>842</v>
      </c>
      <c r="C354" s="15">
        <f>SUM(C355:C357)</f>
        <v>93000000</v>
      </c>
      <c r="D354" s="16">
        <f>C354/1000</f>
        <v>93000</v>
      </c>
      <c r="E354" s="17">
        <f t="shared" ref="E354:M357" si="72">D354*1.04</f>
        <v>96720</v>
      </c>
      <c r="F354" s="17">
        <f t="shared" si="72"/>
        <v>100588.8</v>
      </c>
      <c r="G354" s="16">
        <f t="shared" si="72"/>
        <v>104612.35200000001</v>
      </c>
      <c r="H354" s="16">
        <f t="shared" si="72"/>
        <v>108796.84608000002</v>
      </c>
      <c r="I354" s="16">
        <f t="shared" si="72"/>
        <v>113148.71992320003</v>
      </c>
      <c r="J354" s="16">
        <f t="shared" si="72"/>
        <v>117674.66872012803</v>
      </c>
      <c r="K354" s="16">
        <f t="shared" si="72"/>
        <v>122381.65546893315</v>
      </c>
      <c r="L354" s="16">
        <f t="shared" si="72"/>
        <v>127276.92168769048</v>
      </c>
      <c r="M354" s="16">
        <f t="shared" si="72"/>
        <v>132367.99855519811</v>
      </c>
    </row>
    <row r="355" spans="1:13" ht="25.5" hidden="1">
      <c r="A355" s="13" t="s">
        <v>843</v>
      </c>
      <c r="B355" s="20" t="s">
        <v>844</v>
      </c>
      <c r="C355" s="15">
        <v>47000000</v>
      </c>
      <c r="D355" s="16">
        <f>C355/1000</f>
        <v>47000</v>
      </c>
      <c r="E355" s="17">
        <f t="shared" si="72"/>
        <v>48880</v>
      </c>
      <c r="F355" s="17">
        <f t="shared" si="72"/>
        <v>50835.200000000004</v>
      </c>
      <c r="G355" s="16">
        <f t="shared" si="72"/>
        <v>52868.608000000007</v>
      </c>
      <c r="H355" s="16">
        <f t="shared" si="72"/>
        <v>54983.352320000013</v>
      </c>
      <c r="I355" s="16">
        <f t="shared" si="72"/>
        <v>57182.686412800016</v>
      </c>
      <c r="J355" s="16">
        <f t="shared" si="72"/>
        <v>59469.99386931202</v>
      </c>
      <c r="K355" s="16">
        <f t="shared" si="72"/>
        <v>61848.793624084501</v>
      </c>
      <c r="L355" s="16">
        <f t="shared" si="72"/>
        <v>64322.745369047887</v>
      </c>
      <c r="M355" s="16">
        <f t="shared" si="72"/>
        <v>66895.655183809809</v>
      </c>
    </row>
    <row r="356" spans="1:13" hidden="1">
      <c r="A356" s="13" t="s">
        <v>845</v>
      </c>
      <c r="B356" s="13" t="s">
        <v>846</v>
      </c>
      <c r="C356" s="15">
        <v>26000000</v>
      </c>
      <c r="D356" s="16">
        <f>C356/1000</f>
        <v>26000</v>
      </c>
      <c r="E356" s="17">
        <f t="shared" si="72"/>
        <v>27040</v>
      </c>
      <c r="F356" s="17">
        <f t="shared" si="72"/>
        <v>28121.600000000002</v>
      </c>
      <c r="G356" s="16">
        <f t="shared" si="72"/>
        <v>29246.464000000004</v>
      </c>
      <c r="H356" s="16">
        <f t="shared" si="72"/>
        <v>30416.322560000004</v>
      </c>
      <c r="I356" s="16">
        <f t="shared" si="72"/>
        <v>31632.975462400005</v>
      </c>
      <c r="J356" s="16">
        <f t="shared" si="72"/>
        <v>32898.294480896009</v>
      </c>
      <c r="K356" s="16">
        <f t="shared" si="72"/>
        <v>34214.226260131851</v>
      </c>
      <c r="L356" s="16">
        <f t="shared" si="72"/>
        <v>35582.795310537127</v>
      </c>
      <c r="M356" s="16">
        <f t="shared" si="72"/>
        <v>37006.107122958616</v>
      </c>
    </row>
    <row r="357" spans="1:13" hidden="1">
      <c r="A357" s="13" t="s">
        <v>847</v>
      </c>
      <c r="B357" s="13" t="s">
        <v>848</v>
      </c>
      <c r="C357" s="15">
        <v>20000000</v>
      </c>
      <c r="D357" s="16">
        <f>C357/1000</f>
        <v>20000</v>
      </c>
      <c r="E357" s="17">
        <f t="shared" si="72"/>
        <v>20800</v>
      </c>
      <c r="F357" s="17">
        <f t="shared" si="72"/>
        <v>21632</v>
      </c>
      <c r="G357" s="16">
        <f t="shared" si="72"/>
        <v>22497.280000000002</v>
      </c>
      <c r="H357" s="16">
        <f t="shared" si="72"/>
        <v>23397.171200000004</v>
      </c>
      <c r="I357" s="16">
        <f t="shared" si="72"/>
        <v>24333.058048000006</v>
      </c>
      <c r="J357" s="16">
        <f t="shared" si="72"/>
        <v>25306.380369920007</v>
      </c>
      <c r="K357" s="16">
        <f t="shared" si="72"/>
        <v>26318.635584716809</v>
      </c>
      <c r="L357" s="16">
        <f t="shared" si="72"/>
        <v>27371.381008105483</v>
      </c>
      <c r="M357" s="16">
        <f t="shared" si="72"/>
        <v>28466.236248429705</v>
      </c>
    </row>
    <row r="358" spans="1:13">
      <c r="A358" s="11"/>
      <c r="B358" s="11"/>
      <c r="C358" s="18"/>
      <c r="D358" s="10"/>
      <c r="E358" s="9"/>
      <c r="F358" s="9"/>
      <c r="G358" s="10"/>
      <c r="H358" s="10"/>
      <c r="I358" s="10"/>
      <c r="J358" s="10"/>
      <c r="K358" s="10"/>
      <c r="L358" s="10"/>
      <c r="M358" s="10"/>
    </row>
    <row r="359" spans="1:13">
      <c r="A359" s="11"/>
      <c r="B359" s="11"/>
      <c r="C359" s="18"/>
      <c r="D359" s="10"/>
      <c r="E359" s="9"/>
      <c r="F359" s="9"/>
      <c r="G359" s="10"/>
      <c r="H359" s="10"/>
      <c r="I359" s="10"/>
      <c r="J359" s="10"/>
      <c r="K359" s="10"/>
      <c r="L359" s="10"/>
      <c r="M359" s="10"/>
    </row>
    <row r="360" spans="1:13">
      <c r="A360" s="13" t="s">
        <v>849</v>
      </c>
      <c r="B360" s="13" t="s">
        <v>850</v>
      </c>
      <c r="C360" s="15">
        <f>+C362</f>
        <v>10000000</v>
      </c>
      <c r="D360" s="16">
        <f>C360/1000</f>
        <v>10000</v>
      </c>
      <c r="E360" s="17">
        <f t="shared" ref="E360:M360" si="73">D360*1.04</f>
        <v>10400</v>
      </c>
      <c r="F360" s="17">
        <f t="shared" si="73"/>
        <v>10816</v>
      </c>
      <c r="G360" s="16">
        <f t="shared" si="73"/>
        <v>11248.640000000001</v>
      </c>
      <c r="H360" s="16">
        <f t="shared" si="73"/>
        <v>11698.585600000002</v>
      </c>
      <c r="I360" s="16">
        <f t="shared" si="73"/>
        <v>12166.529024000003</v>
      </c>
      <c r="J360" s="16">
        <f t="shared" si="73"/>
        <v>12653.190184960004</v>
      </c>
      <c r="K360" s="16">
        <f t="shared" si="73"/>
        <v>13159.317792358404</v>
      </c>
      <c r="L360" s="16">
        <f t="shared" si="73"/>
        <v>13685.690504052742</v>
      </c>
      <c r="M360" s="16">
        <f t="shared" si="73"/>
        <v>14233.118124214852</v>
      </c>
    </row>
    <row r="361" spans="1:13">
      <c r="A361" s="11"/>
      <c r="B361" s="11"/>
      <c r="C361" s="18"/>
      <c r="D361" s="10"/>
      <c r="E361" s="9"/>
      <c r="F361" s="9"/>
      <c r="G361" s="10"/>
      <c r="H361" s="10"/>
      <c r="I361" s="10"/>
      <c r="J361" s="10"/>
      <c r="K361" s="10"/>
      <c r="L361" s="10"/>
      <c r="M361" s="10"/>
    </row>
    <row r="362" spans="1:13">
      <c r="A362" s="13" t="s">
        <v>851</v>
      </c>
      <c r="B362" s="13" t="s">
        <v>852</v>
      </c>
      <c r="C362" s="15">
        <f>+C363</f>
        <v>10000000</v>
      </c>
      <c r="D362" s="16">
        <f>C362/1000</f>
        <v>10000</v>
      </c>
      <c r="E362" s="17">
        <f t="shared" ref="E362:M363" si="74">D362*1.04</f>
        <v>10400</v>
      </c>
      <c r="F362" s="17">
        <f t="shared" si="74"/>
        <v>10816</v>
      </c>
      <c r="G362" s="16">
        <f t="shared" si="74"/>
        <v>11248.640000000001</v>
      </c>
      <c r="H362" s="16">
        <f t="shared" si="74"/>
        <v>11698.585600000002</v>
      </c>
      <c r="I362" s="16">
        <f t="shared" si="74"/>
        <v>12166.529024000003</v>
      </c>
      <c r="J362" s="16">
        <f t="shared" si="74"/>
        <v>12653.190184960004</v>
      </c>
      <c r="K362" s="16">
        <f t="shared" si="74"/>
        <v>13159.317792358404</v>
      </c>
      <c r="L362" s="16">
        <f t="shared" si="74"/>
        <v>13685.690504052742</v>
      </c>
      <c r="M362" s="16">
        <f t="shared" si="74"/>
        <v>14233.118124214852</v>
      </c>
    </row>
    <row r="363" spans="1:13" ht="38.25" hidden="1">
      <c r="A363" s="13" t="s">
        <v>853</v>
      </c>
      <c r="B363" s="20" t="s">
        <v>854</v>
      </c>
      <c r="C363" s="15">
        <v>10000000</v>
      </c>
      <c r="D363" s="16">
        <f>C363/1000</f>
        <v>10000</v>
      </c>
      <c r="E363" s="17">
        <f t="shared" si="74"/>
        <v>10400</v>
      </c>
      <c r="F363" s="17">
        <f t="shared" si="74"/>
        <v>10816</v>
      </c>
      <c r="G363" s="16">
        <f t="shared" si="74"/>
        <v>11248.640000000001</v>
      </c>
      <c r="H363" s="16">
        <f t="shared" si="74"/>
        <v>11698.585600000002</v>
      </c>
      <c r="I363" s="16">
        <f t="shared" si="74"/>
        <v>12166.529024000003</v>
      </c>
      <c r="J363" s="16">
        <f t="shared" si="74"/>
        <v>12653.190184960004</v>
      </c>
      <c r="K363" s="16">
        <f t="shared" si="74"/>
        <v>13159.317792358404</v>
      </c>
      <c r="L363" s="16">
        <f t="shared" si="74"/>
        <v>13685.690504052742</v>
      </c>
      <c r="M363" s="16">
        <f t="shared" si="74"/>
        <v>14233.118124214852</v>
      </c>
    </row>
    <row r="364" spans="1:13">
      <c r="A364" s="11"/>
      <c r="B364" s="11"/>
      <c r="C364" s="18"/>
      <c r="D364" s="10"/>
      <c r="E364" s="9"/>
      <c r="F364" s="9"/>
      <c r="G364" s="10"/>
      <c r="H364" s="10"/>
      <c r="I364" s="10"/>
      <c r="J364" s="10"/>
      <c r="K364" s="10"/>
      <c r="L364" s="10"/>
      <c r="M364" s="10"/>
    </row>
    <row r="365" spans="1:13" ht="25.5">
      <c r="A365" s="13" t="s">
        <v>855</v>
      </c>
      <c r="B365" s="20" t="s">
        <v>856</v>
      </c>
      <c r="C365" s="15">
        <f>+C367</f>
        <v>66479920</v>
      </c>
      <c r="D365" s="16">
        <f>C365/1000</f>
        <v>66479.92</v>
      </c>
      <c r="E365" s="17">
        <f t="shared" ref="E365:M365" si="75">D365*1.04</f>
        <v>69139.116800000003</v>
      </c>
      <c r="F365" s="17">
        <f t="shared" si="75"/>
        <v>71904.681472000011</v>
      </c>
      <c r="G365" s="16">
        <f t="shared" si="75"/>
        <v>74780.868730880014</v>
      </c>
      <c r="H365" s="16">
        <f t="shared" si="75"/>
        <v>77772.103480115213</v>
      </c>
      <c r="I365" s="16">
        <f t="shared" si="75"/>
        <v>80882.987619319829</v>
      </c>
      <c r="J365" s="16">
        <f t="shared" si="75"/>
        <v>84118.307124092622</v>
      </c>
      <c r="K365" s="16">
        <f t="shared" si="75"/>
        <v>87483.039409056335</v>
      </c>
      <c r="L365" s="16">
        <f t="shared" si="75"/>
        <v>90982.360985418592</v>
      </c>
      <c r="M365" s="16">
        <f t="shared" si="75"/>
        <v>94621.655424835335</v>
      </c>
    </row>
    <row r="366" spans="1:13">
      <c r="A366" s="11"/>
      <c r="B366" s="11"/>
      <c r="C366" s="18"/>
      <c r="D366" s="10"/>
      <c r="E366" s="9"/>
      <c r="F366" s="9"/>
      <c r="G366" s="10"/>
      <c r="H366" s="10"/>
      <c r="I366" s="10"/>
      <c r="J366" s="10"/>
      <c r="K366" s="10"/>
      <c r="L366" s="10"/>
      <c r="M366" s="10"/>
    </row>
    <row r="367" spans="1:13">
      <c r="A367" s="13" t="s">
        <v>857</v>
      </c>
      <c r="B367" s="13" t="s">
        <v>858</v>
      </c>
      <c r="C367" s="15">
        <f>+C368</f>
        <v>66479920</v>
      </c>
      <c r="D367" s="16">
        <f>C367/1000</f>
        <v>66479.92</v>
      </c>
      <c r="E367" s="17">
        <f t="shared" ref="E367:M368" si="76">D367*1.04</f>
        <v>69139.116800000003</v>
      </c>
      <c r="F367" s="17">
        <f t="shared" si="76"/>
        <v>71904.681472000011</v>
      </c>
      <c r="G367" s="16">
        <f t="shared" si="76"/>
        <v>74780.868730880014</v>
      </c>
      <c r="H367" s="16">
        <f t="shared" si="76"/>
        <v>77772.103480115213</v>
      </c>
      <c r="I367" s="16">
        <f t="shared" si="76"/>
        <v>80882.987619319829</v>
      </c>
      <c r="J367" s="16">
        <f t="shared" si="76"/>
        <v>84118.307124092622</v>
      </c>
      <c r="K367" s="16">
        <f t="shared" si="76"/>
        <v>87483.039409056335</v>
      </c>
      <c r="L367" s="16">
        <f t="shared" si="76"/>
        <v>90982.360985418592</v>
      </c>
      <c r="M367" s="16">
        <f t="shared" si="76"/>
        <v>94621.655424835335</v>
      </c>
    </row>
    <row r="368" spans="1:13" hidden="1">
      <c r="A368" s="13" t="s">
        <v>859</v>
      </c>
      <c r="B368" s="13" t="s">
        <v>860</v>
      </c>
      <c r="C368" s="12">
        <v>66479920</v>
      </c>
      <c r="D368" s="16">
        <f>C368/1000</f>
        <v>66479.92</v>
      </c>
      <c r="E368" s="17">
        <f t="shared" si="76"/>
        <v>69139.116800000003</v>
      </c>
      <c r="F368" s="17">
        <f t="shared" si="76"/>
        <v>71904.681472000011</v>
      </c>
      <c r="G368" s="16">
        <f t="shared" si="76"/>
        <v>74780.868730880014</v>
      </c>
      <c r="H368" s="16">
        <f t="shared" si="76"/>
        <v>77772.103480115213</v>
      </c>
      <c r="I368" s="16">
        <f t="shared" si="76"/>
        <v>80882.987619319829</v>
      </c>
      <c r="J368" s="16">
        <f t="shared" si="76"/>
        <v>84118.307124092622</v>
      </c>
      <c r="K368" s="16">
        <f t="shared" si="76"/>
        <v>87483.039409056335</v>
      </c>
      <c r="L368" s="16">
        <f t="shared" si="76"/>
        <v>90982.360985418592</v>
      </c>
      <c r="M368" s="16">
        <f t="shared" si="76"/>
        <v>94621.655424835335</v>
      </c>
    </row>
    <row r="369" spans="1:13">
      <c r="A369" s="11"/>
      <c r="B369" s="11"/>
      <c r="C369" s="7"/>
      <c r="D369" s="10"/>
      <c r="E369" s="9"/>
      <c r="F369" s="9"/>
      <c r="G369" s="10"/>
      <c r="H369" s="10"/>
      <c r="I369" s="10"/>
      <c r="J369" s="10"/>
      <c r="K369" s="10"/>
      <c r="L369" s="10"/>
      <c r="M369" s="10"/>
    </row>
    <row r="370" spans="1:13">
      <c r="A370" s="11"/>
      <c r="B370" s="11"/>
      <c r="C370" s="7"/>
      <c r="D370" s="10"/>
      <c r="E370" s="9"/>
      <c r="F370" s="9"/>
      <c r="G370" s="10"/>
      <c r="H370" s="10"/>
      <c r="I370" s="10"/>
      <c r="J370" s="10"/>
      <c r="K370" s="10"/>
      <c r="L370" s="10"/>
      <c r="M370" s="10"/>
    </row>
    <row r="371" spans="1:13">
      <c r="A371" s="13" t="s">
        <v>861</v>
      </c>
      <c r="B371" s="13" t="s">
        <v>862</v>
      </c>
      <c r="C371" s="25">
        <f>+C372</f>
        <v>79546800</v>
      </c>
      <c r="D371" s="16">
        <f>C371/1000</f>
        <v>79546.8</v>
      </c>
      <c r="E371" s="17">
        <f t="shared" ref="E371:M372" si="77">D371*1.04</f>
        <v>82728.672000000006</v>
      </c>
      <c r="F371" s="17">
        <f t="shared" si="77"/>
        <v>86037.818880000006</v>
      </c>
      <c r="G371" s="16">
        <f t="shared" si="77"/>
        <v>89479.331635200011</v>
      </c>
      <c r="H371" s="16">
        <f t="shared" si="77"/>
        <v>93058.504900608008</v>
      </c>
      <c r="I371" s="16">
        <f t="shared" si="77"/>
        <v>96780.845096632329</v>
      </c>
      <c r="J371" s="16">
        <f t="shared" si="77"/>
        <v>100652.07890049762</v>
      </c>
      <c r="K371" s="16">
        <f t="shared" si="77"/>
        <v>104678.16205651754</v>
      </c>
      <c r="L371" s="16">
        <f t="shared" si="77"/>
        <v>108865.28853877824</v>
      </c>
      <c r="M371" s="16">
        <f t="shared" si="77"/>
        <v>113219.90008032937</v>
      </c>
    </row>
    <row r="372" spans="1:13">
      <c r="A372" s="13" t="s">
        <v>863</v>
      </c>
      <c r="B372" s="13" t="s">
        <v>864</v>
      </c>
      <c r="C372" s="21">
        <v>79546800</v>
      </c>
      <c r="D372" s="16">
        <f>C372/1000</f>
        <v>79546.8</v>
      </c>
      <c r="E372" s="17">
        <f t="shared" si="77"/>
        <v>82728.672000000006</v>
      </c>
      <c r="F372" s="17">
        <f t="shared" si="77"/>
        <v>86037.818880000006</v>
      </c>
      <c r="G372" s="16">
        <f t="shared" si="77"/>
        <v>89479.331635200011</v>
      </c>
      <c r="H372" s="16">
        <f t="shared" si="77"/>
        <v>93058.504900608008</v>
      </c>
      <c r="I372" s="16">
        <f t="shared" si="77"/>
        <v>96780.845096632329</v>
      </c>
      <c r="J372" s="16">
        <f t="shared" si="77"/>
        <v>100652.07890049762</v>
      </c>
      <c r="K372" s="16">
        <f t="shared" si="77"/>
        <v>104678.16205651754</v>
      </c>
      <c r="L372" s="16">
        <f t="shared" si="77"/>
        <v>108865.28853877824</v>
      </c>
      <c r="M372" s="16">
        <f t="shared" si="77"/>
        <v>113219.90008032937</v>
      </c>
    </row>
    <row r="373" spans="1:13">
      <c r="A373" s="11"/>
      <c r="B373" s="11"/>
      <c r="C373" s="7"/>
      <c r="D373" s="10"/>
      <c r="E373" s="9"/>
      <c r="F373" s="9"/>
      <c r="G373" s="10"/>
      <c r="H373" s="10"/>
      <c r="I373" s="10"/>
      <c r="J373" s="10"/>
      <c r="K373" s="10"/>
      <c r="L373" s="10"/>
      <c r="M373" s="10"/>
    </row>
    <row r="374" spans="1:13">
      <c r="A374" s="11"/>
      <c r="B374" s="11"/>
      <c r="C374" s="7"/>
      <c r="D374" s="10"/>
      <c r="E374" s="9"/>
      <c r="F374" s="9"/>
      <c r="G374" s="10"/>
      <c r="H374" s="10"/>
      <c r="I374" s="10"/>
      <c r="J374" s="10"/>
      <c r="K374" s="10"/>
      <c r="L374" s="10"/>
      <c r="M374" s="10"/>
    </row>
    <row r="375" spans="1:13">
      <c r="A375" s="11"/>
      <c r="B375" s="11"/>
      <c r="C375" s="7"/>
      <c r="D375" s="10"/>
      <c r="E375" s="9"/>
      <c r="F375" s="9"/>
      <c r="G375" s="10"/>
      <c r="H375" s="10"/>
      <c r="I375" s="10"/>
      <c r="J375" s="10"/>
      <c r="K375" s="10"/>
      <c r="L375" s="10"/>
      <c r="M375" s="10"/>
    </row>
    <row r="376" spans="1:13" ht="25.5">
      <c r="A376" s="13" t="s">
        <v>865</v>
      </c>
      <c r="B376" s="20" t="s">
        <v>866</v>
      </c>
      <c r="C376" s="15">
        <f>+C379+C385+C392</f>
        <v>113618636</v>
      </c>
      <c r="D376" s="16">
        <f>C376/1000</f>
        <v>113618.636</v>
      </c>
      <c r="E376" s="17">
        <f t="shared" ref="E376:M376" si="78">D376*1.04</f>
        <v>118163.38144</v>
      </c>
      <c r="F376" s="17">
        <f t="shared" si="78"/>
        <v>122889.9166976</v>
      </c>
      <c r="G376" s="16">
        <f t="shared" si="78"/>
        <v>127805.513365504</v>
      </c>
      <c r="H376" s="16">
        <f t="shared" si="78"/>
        <v>132917.73390012415</v>
      </c>
      <c r="I376" s="16">
        <f t="shared" si="78"/>
        <v>138234.44325612913</v>
      </c>
      <c r="J376" s="16">
        <f t="shared" si="78"/>
        <v>143763.82098637431</v>
      </c>
      <c r="K376" s="16">
        <f t="shared" si="78"/>
        <v>149514.3738258293</v>
      </c>
      <c r="L376" s="16">
        <f t="shared" si="78"/>
        <v>155494.94877886248</v>
      </c>
      <c r="M376" s="16">
        <f t="shared" si="78"/>
        <v>161714.74673001698</v>
      </c>
    </row>
    <row r="377" spans="1:13">
      <c r="A377" s="11"/>
      <c r="B377" s="11"/>
      <c r="C377" s="18"/>
      <c r="D377" s="10"/>
      <c r="E377" s="9"/>
      <c r="F377" s="9"/>
      <c r="G377" s="10"/>
      <c r="H377" s="10"/>
      <c r="I377" s="10"/>
      <c r="J377" s="10"/>
      <c r="K377" s="10"/>
      <c r="L377" s="10"/>
      <c r="M377" s="10"/>
    </row>
    <row r="378" spans="1:13">
      <c r="A378" s="11"/>
      <c r="B378" s="11"/>
      <c r="C378" s="18"/>
      <c r="D378" s="10"/>
      <c r="E378" s="9"/>
      <c r="F378" s="9"/>
      <c r="G378" s="10"/>
      <c r="H378" s="10"/>
      <c r="I378" s="10"/>
      <c r="J378" s="10"/>
      <c r="K378" s="10"/>
      <c r="L378" s="10"/>
      <c r="M378" s="10"/>
    </row>
    <row r="379" spans="1:13">
      <c r="A379" s="13" t="s">
        <v>867</v>
      </c>
      <c r="B379" s="13" t="s">
        <v>868</v>
      </c>
      <c r="C379" s="15">
        <f>+C381</f>
        <v>15000000</v>
      </c>
      <c r="D379" s="16">
        <f>C379/1000</f>
        <v>15000</v>
      </c>
      <c r="E379" s="17">
        <f t="shared" ref="E379:M379" si="79">D379*1.04</f>
        <v>15600</v>
      </c>
      <c r="F379" s="17">
        <f t="shared" si="79"/>
        <v>16224</v>
      </c>
      <c r="G379" s="16">
        <f t="shared" si="79"/>
        <v>16872.96</v>
      </c>
      <c r="H379" s="16">
        <f t="shared" si="79"/>
        <v>17547.878400000001</v>
      </c>
      <c r="I379" s="16">
        <f t="shared" si="79"/>
        <v>18249.793536000001</v>
      </c>
      <c r="J379" s="16">
        <f t="shared" si="79"/>
        <v>18979.785277440002</v>
      </c>
      <c r="K379" s="16">
        <f t="shared" si="79"/>
        <v>19738.976688537601</v>
      </c>
      <c r="L379" s="16">
        <f t="shared" si="79"/>
        <v>20528.535756079105</v>
      </c>
      <c r="M379" s="16">
        <f t="shared" si="79"/>
        <v>21349.677186322271</v>
      </c>
    </row>
    <row r="380" spans="1:13">
      <c r="A380" s="11"/>
      <c r="B380" s="11"/>
      <c r="C380" s="18"/>
      <c r="D380" s="10"/>
      <c r="E380" s="9"/>
      <c r="F380" s="9"/>
      <c r="G380" s="10"/>
      <c r="H380" s="10"/>
      <c r="I380" s="10"/>
      <c r="J380" s="10"/>
      <c r="K380" s="10"/>
      <c r="L380" s="10"/>
      <c r="M380" s="10"/>
    </row>
    <row r="381" spans="1:13" ht="25.5">
      <c r="A381" s="13" t="s">
        <v>869</v>
      </c>
      <c r="B381" s="20" t="s">
        <v>870</v>
      </c>
      <c r="C381" s="15">
        <f>+C382</f>
        <v>15000000</v>
      </c>
      <c r="D381" s="16">
        <f>C381/1000</f>
        <v>15000</v>
      </c>
      <c r="E381" s="17">
        <f t="shared" ref="E381:M382" si="80">D381*1.04</f>
        <v>15600</v>
      </c>
      <c r="F381" s="17">
        <f t="shared" si="80"/>
        <v>16224</v>
      </c>
      <c r="G381" s="16">
        <f t="shared" si="80"/>
        <v>16872.96</v>
      </c>
      <c r="H381" s="16">
        <f t="shared" si="80"/>
        <v>17547.878400000001</v>
      </c>
      <c r="I381" s="16">
        <f t="shared" si="80"/>
        <v>18249.793536000001</v>
      </c>
      <c r="J381" s="16">
        <f t="shared" si="80"/>
        <v>18979.785277440002</v>
      </c>
      <c r="K381" s="16">
        <f t="shared" si="80"/>
        <v>19738.976688537601</v>
      </c>
      <c r="L381" s="16">
        <f t="shared" si="80"/>
        <v>20528.535756079105</v>
      </c>
      <c r="M381" s="16">
        <f t="shared" si="80"/>
        <v>21349.677186322271</v>
      </c>
    </row>
    <row r="382" spans="1:13" ht="25.5" hidden="1">
      <c r="A382" s="13" t="s">
        <v>871</v>
      </c>
      <c r="B382" s="20" t="s">
        <v>872</v>
      </c>
      <c r="C382" s="15">
        <v>15000000</v>
      </c>
      <c r="D382" s="16">
        <f>C382/1000</f>
        <v>15000</v>
      </c>
      <c r="E382" s="17">
        <f t="shared" si="80"/>
        <v>15600</v>
      </c>
      <c r="F382" s="17">
        <f t="shared" si="80"/>
        <v>16224</v>
      </c>
      <c r="G382" s="16">
        <f t="shared" si="80"/>
        <v>16872.96</v>
      </c>
      <c r="H382" s="16">
        <f t="shared" si="80"/>
        <v>17547.878400000001</v>
      </c>
      <c r="I382" s="16">
        <f t="shared" si="80"/>
        <v>18249.793536000001</v>
      </c>
      <c r="J382" s="16">
        <f t="shared" si="80"/>
        <v>18979.785277440002</v>
      </c>
      <c r="K382" s="16">
        <f t="shared" si="80"/>
        <v>19738.976688537601</v>
      </c>
      <c r="L382" s="16">
        <f t="shared" si="80"/>
        <v>20528.535756079105</v>
      </c>
      <c r="M382" s="16">
        <f t="shared" si="80"/>
        <v>21349.677186322271</v>
      </c>
    </row>
    <row r="383" spans="1:13">
      <c r="A383" s="11"/>
      <c r="B383" s="11"/>
      <c r="C383" s="18"/>
      <c r="D383" s="10"/>
      <c r="E383" s="9"/>
      <c r="F383" s="9"/>
      <c r="G383" s="10"/>
      <c r="H383" s="10"/>
      <c r="I383" s="10"/>
      <c r="J383" s="10"/>
      <c r="K383" s="10"/>
      <c r="L383" s="10"/>
      <c r="M383" s="10"/>
    </row>
    <row r="384" spans="1:13">
      <c r="A384" s="11"/>
      <c r="B384" s="11"/>
      <c r="C384" s="18"/>
      <c r="D384" s="10"/>
      <c r="E384" s="9"/>
      <c r="F384" s="9"/>
      <c r="G384" s="10"/>
      <c r="H384" s="10"/>
      <c r="I384" s="10"/>
      <c r="J384" s="10"/>
      <c r="K384" s="10"/>
      <c r="L384" s="10"/>
      <c r="M384" s="10"/>
    </row>
    <row r="385" spans="1:13">
      <c r="A385" s="13" t="s">
        <v>873</v>
      </c>
      <c r="B385" s="13" t="s">
        <v>874</v>
      </c>
      <c r="C385" s="15">
        <f>+C386</f>
        <v>23000000</v>
      </c>
      <c r="D385" s="16">
        <f>C385/1000</f>
        <v>23000</v>
      </c>
      <c r="E385" s="17">
        <f t="shared" ref="E385:M389" si="81">D385*1.04</f>
        <v>23920</v>
      </c>
      <c r="F385" s="17">
        <f t="shared" si="81"/>
        <v>24876.799999999999</v>
      </c>
      <c r="G385" s="16">
        <f t="shared" si="81"/>
        <v>25871.871999999999</v>
      </c>
      <c r="H385" s="16">
        <f t="shared" si="81"/>
        <v>26906.746879999999</v>
      </c>
      <c r="I385" s="16">
        <f t="shared" si="81"/>
        <v>27983.016755199998</v>
      </c>
      <c r="J385" s="16">
        <f t="shared" si="81"/>
        <v>29102.337425408001</v>
      </c>
      <c r="K385" s="16">
        <f t="shared" si="81"/>
        <v>30266.430922424322</v>
      </c>
      <c r="L385" s="16">
        <f t="shared" si="81"/>
        <v>31477.088159321298</v>
      </c>
      <c r="M385" s="16">
        <f t="shared" si="81"/>
        <v>32736.171685694149</v>
      </c>
    </row>
    <row r="386" spans="1:13">
      <c r="A386" s="13" t="s">
        <v>875</v>
      </c>
      <c r="B386" s="13" t="s">
        <v>836</v>
      </c>
      <c r="C386" s="15">
        <f>SUM(C387:C389)</f>
        <v>23000000</v>
      </c>
      <c r="D386" s="16">
        <f>C386/1000</f>
        <v>23000</v>
      </c>
      <c r="E386" s="17">
        <f t="shared" si="81"/>
        <v>23920</v>
      </c>
      <c r="F386" s="17">
        <f t="shared" si="81"/>
        <v>24876.799999999999</v>
      </c>
      <c r="G386" s="16">
        <f t="shared" si="81"/>
        <v>25871.871999999999</v>
      </c>
      <c r="H386" s="16">
        <f t="shared" si="81"/>
        <v>26906.746879999999</v>
      </c>
      <c r="I386" s="16">
        <f t="shared" si="81"/>
        <v>27983.016755199998</v>
      </c>
      <c r="J386" s="16">
        <f t="shared" si="81"/>
        <v>29102.337425408001</v>
      </c>
      <c r="K386" s="16">
        <f t="shared" si="81"/>
        <v>30266.430922424322</v>
      </c>
      <c r="L386" s="16">
        <f t="shared" si="81"/>
        <v>31477.088159321298</v>
      </c>
      <c r="M386" s="16">
        <f t="shared" si="81"/>
        <v>32736.171685694149</v>
      </c>
    </row>
    <row r="387" spans="1:13" hidden="1">
      <c r="A387" s="13" t="s">
        <v>876</v>
      </c>
      <c r="B387" s="13" t="s">
        <v>877</v>
      </c>
      <c r="C387" s="15">
        <v>8000000</v>
      </c>
      <c r="D387" s="16">
        <f>C387/1000</f>
        <v>8000</v>
      </c>
      <c r="E387" s="17">
        <f t="shared" si="81"/>
        <v>8320</v>
      </c>
      <c r="F387" s="17">
        <f t="shared" si="81"/>
        <v>8652.8000000000011</v>
      </c>
      <c r="G387" s="16">
        <f t="shared" si="81"/>
        <v>8998.9120000000021</v>
      </c>
      <c r="H387" s="16">
        <f t="shared" si="81"/>
        <v>9358.8684800000028</v>
      </c>
      <c r="I387" s="16">
        <f t="shared" si="81"/>
        <v>9733.2232192000029</v>
      </c>
      <c r="J387" s="16">
        <f t="shared" si="81"/>
        <v>10122.552147968003</v>
      </c>
      <c r="K387" s="16">
        <f t="shared" si="81"/>
        <v>10527.454233886723</v>
      </c>
      <c r="L387" s="16">
        <f t="shared" si="81"/>
        <v>10948.552403242193</v>
      </c>
      <c r="M387" s="16">
        <f t="shared" si="81"/>
        <v>11386.49449937188</v>
      </c>
    </row>
    <row r="388" spans="1:13" hidden="1">
      <c r="A388" s="13" t="s">
        <v>878</v>
      </c>
      <c r="B388" s="13" t="s">
        <v>879</v>
      </c>
      <c r="C388" s="15">
        <v>5000000</v>
      </c>
      <c r="D388" s="16">
        <f>C388/1000</f>
        <v>5000</v>
      </c>
      <c r="E388" s="17">
        <f t="shared" si="81"/>
        <v>5200</v>
      </c>
      <c r="F388" s="17">
        <f t="shared" si="81"/>
        <v>5408</v>
      </c>
      <c r="G388" s="16">
        <f t="shared" si="81"/>
        <v>5624.3200000000006</v>
      </c>
      <c r="H388" s="16">
        <f t="shared" si="81"/>
        <v>5849.2928000000011</v>
      </c>
      <c r="I388" s="16">
        <f t="shared" si="81"/>
        <v>6083.2645120000016</v>
      </c>
      <c r="J388" s="16">
        <f t="shared" si="81"/>
        <v>6326.5950924800018</v>
      </c>
      <c r="K388" s="16">
        <f t="shared" si="81"/>
        <v>6579.6588961792022</v>
      </c>
      <c r="L388" s="16">
        <f t="shared" si="81"/>
        <v>6842.8452520263709</v>
      </c>
      <c r="M388" s="16">
        <f t="shared" si="81"/>
        <v>7116.5590621074261</v>
      </c>
    </row>
    <row r="389" spans="1:13" hidden="1">
      <c r="A389" s="13" t="s">
        <v>880</v>
      </c>
      <c r="B389" s="13" t="s">
        <v>881</v>
      </c>
      <c r="C389" s="15">
        <v>10000000</v>
      </c>
      <c r="D389" s="16">
        <f>C389/1000</f>
        <v>10000</v>
      </c>
      <c r="E389" s="17">
        <f t="shared" si="81"/>
        <v>10400</v>
      </c>
      <c r="F389" s="17">
        <f t="shared" si="81"/>
        <v>10816</v>
      </c>
      <c r="G389" s="16">
        <f t="shared" si="81"/>
        <v>11248.640000000001</v>
      </c>
      <c r="H389" s="16">
        <f t="shared" si="81"/>
        <v>11698.585600000002</v>
      </c>
      <c r="I389" s="16">
        <f t="shared" si="81"/>
        <v>12166.529024000003</v>
      </c>
      <c r="J389" s="16">
        <f t="shared" si="81"/>
        <v>12653.190184960004</v>
      </c>
      <c r="K389" s="16">
        <f t="shared" si="81"/>
        <v>13159.317792358404</v>
      </c>
      <c r="L389" s="16">
        <f t="shared" si="81"/>
        <v>13685.690504052742</v>
      </c>
      <c r="M389" s="16">
        <f t="shared" si="81"/>
        <v>14233.118124214852</v>
      </c>
    </row>
    <row r="390" spans="1:13">
      <c r="A390" s="11"/>
      <c r="B390" s="11"/>
      <c r="C390" s="18"/>
      <c r="D390" s="10"/>
      <c r="E390" s="9"/>
      <c r="F390" s="9"/>
      <c r="G390" s="10"/>
      <c r="H390" s="10"/>
      <c r="I390" s="10"/>
      <c r="J390" s="10"/>
      <c r="K390" s="10"/>
      <c r="L390" s="10"/>
      <c r="M390" s="10"/>
    </row>
    <row r="391" spans="1:13">
      <c r="A391" s="11"/>
      <c r="B391" s="11"/>
      <c r="C391" s="18"/>
      <c r="D391" s="10"/>
      <c r="E391" s="9"/>
      <c r="F391" s="9"/>
      <c r="G391" s="10"/>
      <c r="H391" s="10"/>
      <c r="I391" s="10"/>
      <c r="J391" s="10"/>
      <c r="K391" s="10"/>
      <c r="L391" s="10"/>
      <c r="M391" s="10"/>
    </row>
    <row r="392" spans="1:13">
      <c r="A392" s="13" t="s">
        <v>882</v>
      </c>
      <c r="B392" s="13" t="s">
        <v>788</v>
      </c>
      <c r="C392" s="15">
        <f>+C394</f>
        <v>75618636</v>
      </c>
      <c r="D392" s="16">
        <f>C392/1000</f>
        <v>75618.635999999999</v>
      </c>
      <c r="E392" s="17">
        <f t="shared" ref="E392:M392" si="82">D392*1.04</f>
        <v>78643.381439999997</v>
      </c>
      <c r="F392" s="17">
        <f t="shared" si="82"/>
        <v>81789.116697599995</v>
      </c>
      <c r="G392" s="16">
        <f t="shared" si="82"/>
        <v>85060.681365504002</v>
      </c>
      <c r="H392" s="16">
        <f t="shared" si="82"/>
        <v>88463.108620124171</v>
      </c>
      <c r="I392" s="16">
        <f t="shared" si="82"/>
        <v>92001.632964929144</v>
      </c>
      <c r="J392" s="16">
        <f t="shared" si="82"/>
        <v>95681.698283526319</v>
      </c>
      <c r="K392" s="16">
        <f t="shared" si="82"/>
        <v>99508.966214867381</v>
      </c>
      <c r="L392" s="16">
        <f t="shared" si="82"/>
        <v>103489.32486346208</v>
      </c>
      <c r="M392" s="16">
        <f t="shared" si="82"/>
        <v>107628.89785800056</v>
      </c>
    </row>
    <row r="393" spans="1:13">
      <c r="A393" s="11"/>
      <c r="B393" s="11"/>
      <c r="C393" s="18"/>
      <c r="D393" s="10"/>
      <c r="E393" s="9"/>
      <c r="F393" s="9"/>
      <c r="G393" s="10"/>
      <c r="H393" s="10"/>
      <c r="I393" s="10"/>
      <c r="J393" s="10"/>
      <c r="K393" s="10"/>
      <c r="L393" s="10"/>
      <c r="M393" s="10"/>
    </row>
    <row r="394" spans="1:13" ht="38.25">
      <c r="A394" s="13" t="s">
        <v>883</v>
      </c>
      <c r="B394" s="20" t="s">
        <v>790</v>
      </c>
      <c r="C394" s="15">
        <f>+C395</f>
        <v>75618636</v>
      </c>
      <c r="D394" s="16">
        <f>C394/1000</f>
        <v>75618.635999999999</v>
      </c>
      <c r="E394" s="17">
        <f t="shared" ref="E394:M395" si="83">D394*1.04</f>
        <v>78643.381439999997</v>
      </c>
      <c r="F394" s="17">
        <f t="shared" si="83"/>
        <v>81789.116697599995</v>
      </c>
      <c r="G394" s="16">
        <f t="shared" si="83"/>
        <v>85060.681365504002</v>
      </c>
      <c r="H394" s="16">
        <f t="shared" si="83"/>
        <v>88463.108620124171</v>
      </c>
      <c r="I394" s="16">
        <f t="shared" si="83"/>
        <v>92001.632964929144</v>
      </c>
      <c r="J394" s="16">
        <f t="shared" si="83"/>
        <v>95681.698283526319</v>
      </c>
      <c r="K394" s="16">
        <f t="shared" si="83"/>
        <v>99508.966214867381</v>
      </c>
      <c r="L394" s="16">
        <f t="shared" si="83"/>
        <v>103489.32486346208</v>
      </c>
      <c r="M394" s="16">
        <f t="shared" si="83"/>
        <v>107628.89785800056</v>
      </c>
    </row>
    <row r="395" spans="1:13" ht="25.5" hidden="1">
      <c r="A395" s="13" t="s">
        <v>884</v>
      </c>
      <c r="B395" s="20" t="s">
        <v>792</v>
      </c>
      <c r="C395" s="15">
        <f>53618636+22000000</f>
        <v>75618636</v>
      </c>
      <c r="D395" s="16">
        <f>C395/1000</f>
        <v>75618.635999999999</v>
      </c>
      <c r="E395" s="17">
        <f t="shared" si="83"/>
        <v>78643.381439999997</v>
      </c>
      <c r="F395" s="17">
        <f t="shared" si="83"/>
        <v>81789.116697599995</v>
      </c>
      <c r="G395" s="16">
        <f t="shared" si="83"/>
        <v>85060.681365504002</v>
      </c>
      <c r="H395" s="16">
        <f t="shared" si="83"/>
        <v>88463.108620124171</v>
      </c>
      <c r="I395" s="16">
        <f t="shared" si="83"/>
        <v>92001.632964929144</v>
      </c>
      <c r="J395" s="16">
        <f t="shared" si="83"/>
        <v>95681.698283526319</v>
      </c>
      <c r="K395" s="16">
        <f t="shared" si="83"/>
        <v>99508.966214867381</v>
      </c>
      <c r="L395" s="16">
        <f t="shared" si="83"/>
        <v>103489.32486346208</v>
      </c>
      <c r="M395" s="16">
        <f t="shared" si="83"/>
        <v>107628.89785800056</v>
      </c>
    </row>
    <row r="396" spans="1:13">
      <c r="A396" s="7"/>
      <c r="B396" s="7"/>
      <c r="C396" s="7"/>
      <c r="D396" s="10"/>
      <c r="E396" s="9"/>
      <c r="F396" s="9"/>
      <c r="G396" s="10"/>
      <c r="H396" s="10"/>
      <c r="I396" s="10"/>
      <c r="J396" s="10"/>
      <c r="K396" s="10"/>
      <c r="L396" s="10"/>
      <c r="M396" s="10"/>
    </row>
    <row r="397" spans="1:13">
      <c r="A397" s="7"/>
      <c r="B397" s="7"/>
      <c r="C397" s="7"/>
      <c r="D397" s="10"/>
      <c r="E397" s="9"/>
      <c r="F397" s="9"/>
      <c r="G397" s="10"/>
      <c r="H397" s="10"/>
      <c r="I397" s="10"/>
      <c r="J397" s="10"/>
      <c r="K397" s="10"/>
      <c r="L397" s="10"/>
      <c r="M397" s="10"/>
    </row>
    <row r="398" spans="1:13" ht="25.5">
      <c r="A398" s="12" t="s">
        <v>885</v>
      </c>
      <c r="B398" s="19" t="s">
        <v>886</v>
      </c>
      <c r="C398" s="15">
        <f>+C400+C411+C419</f>
        <v>116270960</v>
      </c>
      <c r="D398" s="16">
        <f>C398/1000</f>
        <v>116270.96</v>
      </c>
      <c r="E398" s="17">
        <f t="shared" ref="E398:M398" si="84">D398*1.04</f>
        <v>120921.79840000001</v>
      </c>
      <c r="F398" s="17">
        <f t="shared" si="84"/>
        <v>125758.67033600002</v>
      </c>
      <c r="G398" s="16">
        <f t="shared" si="84"/>
        <v>130789.01714944003</v>
      </c>
      <c r="H398" s="16">
        <f t="shared" si="84"/>
        <v>136020.57783541764</v>
      </c>
      <c r="I398" s="16">
        <f t="shared" si="84"/>
        <v>141461.40094883434</v>
      </c>
      <c r="J398" s="16">
        <f t="shared" si="84"/>
        <v>147119.85698678772</v>
      </c>
      <c r="K398" s="16">
        <f t="shared" si="84"/>
        <v>153004.65126625923</v>
      </c>
      <c r="L398" s="16">
        <f t="shared" si="84"/>
        <v>159124.8373169096</v>
      </c>
      <c r="M398" s="16">
        <f t="shared" si="84"/>
        <v>165489.83080958598</v>
      </c>
    </row>
    <row r="399" spans="1:13">
      <c r="A399" s="7"/>
      <c r="B399" s="7"/>
      <c r="C399" s="7"/>
      <c r="D399" s="10"/>
      <c r="E399" s="9"/>
      <c r="F399" s="9"/>
      <c r="G399" s="10"/>
      <c r="H399" s="10"/>
      <c r="I399" s="10"/>
      <c r="J399" s="10"/>
      <c r="K399" s="10"/>
      <c r="L399" s="10"/>
      <c r="M399" s="10"/>
    </row>
    <row r="400" spans="1:13">
      <c r="A400" s="12" t="s">
        <v>887</v>
      </c>
      <c r="B400" s="12" t="s">
        <v>761</v>
      </c>
      <c r="C400" s="15">
        <f>C402</f>
        <v>13871520</v>
      </c>
      <c r="D400" s="16">
        <f>C400/1000</f>
        <v>13871.52</v>
      </c>
      <c r="E400" s="17">
        <f t="shared" ref="E400:M400" si="85">D400*1.04</f>
        <v>14426.380800000001</v>
      </c>
      <c r="F400" s="17">
        <f t="shared" si="85"/>
        <v>15003.436032000001</v>
      </c>
      <c r="G400" s="16">
        <f t="shared" si="85"/>
        <v>15603.573473280003</v>
      </c>
      <c r="H400" s="16">
        <f t="shared" si="85"/>
        <v>16227.716412211204</v>
      </c>
      <c r="I400" s="16">
        <f t="shared" si="85"/>
        <v>16876.825068699654</v>
      </c>
      <c r="J400" s="16">
        <f t="shared" si="85"/>
        <v>17551.898071447642</v>
      </c>
      <c r="K400" s="16">
        <f t="shared" si="85"/>
        <v>18253.973994305547</v>
      </c>
      <c r="L400" s="16">
        <f t="shared" si="85"/>
        <v>18984.13295407777</v>
      </c>
      <c r="M400" s="16">
        <f t="shared" si="85"/>
        <v>19743.498272240882</v>
      </c>
    </row>
    <row r="401" spans="1:13">
      <c r="A401" s="7"/>
      <c r="B401" s="7"/>
      <c r="C401" s="18"/>
      <c r="D401" s="10"/>
      <c r="E401" s="9"/>
      <c r="F401" s="9"/>
      <c r="G401" s="10"/>
      <c r="H401" s="10"/>
      <c r="I401" s="10"/>
      <c r="J401" s="10"/>
      <c r="K401" s="10"/>
      <c r="L401" s="10"/>
      <c r="M401" s="10"/>
    </row>
    <row r="402" spans="1:13">
      <c r="A402" s="12" t="s">
        <v>888</v>
      </c>
      <c r="B402" s="12" t="s">
        <v>889</v>
      </c>
      <c r="C402" s="15">
        <f>+C404+C408</f>
        <v>13871520</v>
      </c>
      <c r="D402" s="16">
        <f>C402/1000</f>
        <v>13871.52</v>
      </c>
      <c r="E402" s="17">
        <f t="shared" ref="E402:M402" si="86">D402*1.04</f>
        <v>14426.380800000001</v>
      </c>
      <c r="F402" s="17">
        <f t="shared" si="86"/>
        <v>15003.436032000001</v>
      </c>
      <c r="G402" s="16">
        <f t="shared" si="86"/>
        <v>15603.573473280003</v>
      </c>
      <c r="H402" s="16">
        <f t="shared" si="86"/>
        <v>16227.716412211204</v>
      </c>
      <c r="I402" s="16">
        <f t="shared" si="86"/>
        <v>16876.825068699654</v>
      </c>
      <c r="J402" s="16">
        <f t="shared" si="86"/>
        <v>17551.898071447642</v>
      </c>
      <c r="K402" s="16">
        <f t="shared" si="86"/>
        <v>18253.973994305547</v>
      </c>
      <c r="L402" s="16">
        <f t="shared" si="86"/>
        <v>18984.13295407777</v>
      </c>
      <c r="M402" s="16">
        <f t="shared" si="86"/>
        <v>19743.498272240882</v>
      </c>
    </row>
    <row r="403" spans="1:13">
      <c r="A403" s="7"/>
      <c r="B403" s="7"/>
      <c r="C403" s="18"/>
      <c r="D403" s="10"/>
      <c r="E403" s="9"/>
      <c r="F403" s="9"/>
      <c r="G403" s="10"/>
      <c r="H403" s="10"/>
      <c r="I403" s="10"/>
      <c r="J403" s="10"/>
      <c r="K403" s="10"/>
      <c r="L403" s="10"/>
      <c r="M403" s="10"/>
    </row>
    <row r="404" spans="1:13">
      <c r="A404" s="12" t="s">
        <v>890</v>
      </c>
      <c r="B404" s="12" t="s">
        <v>764</v>
      </c>
      <c r="C404" s="15">
        <f>SUM(C405:C406)</f>
        <v>6871520</v>
      </c>
      <c r="D404" s="16">
        <f>C404/1000</f>
        <v>6871.52</v>
      </c>
      <c r="E404" s="17">
        <f t="shared" ref="E404:M406" si="87">D404*1.04</f>
        <v>7146.3808000000008</v>
      </c>
      <c r="F404" s="17">
        <f t="shared" si="87"/>
        <v>7432.2360320000007</v>
      </c>
      <c r="G404" s="16">
        <f t="shared" si="87"/>
        <v>7729.5254732800013</v>
      </c>
      <c r="H404" s="16">
        <f t="shared" si="87"/>
        <v>8038.7064922112013</v>
      </c>
      <c r="I404" s="16">
        <f t="shared" si="87"/>
        <v>8360.2547518996489</v>
      </c>
      <c r="J404" s="16">
        <f t="shared" si="87"/>
        <v>8694.6649419756359</v>
      </c>
      <c r="K404" s="16">
        <f t="shared" si="87"/>
        <v>9042.4515396546612</v>
      </c>
      <c r="L404" s="16">
        <f t="shared" si="87"/>
        <v>9404.1496012408479</v>
      </c>
      <c r="M404" s="16">
        <f t="shared" si="87"/>
        <v>9780.315585290482</v>
      </c>
    </row>
    <row r="405" spans="1:13" hidden="1">
      <c r="A405" s="12" t="s">
        <v>891</v>
      </c>
      <c r="B405" s="12" t="s">
        <v>766</v>
      </c>
      <c r="C405" s="15">
        <v>5484368</v>
      </c>
      <c r="D405" s="16">
        <f>C405/1000</f>
        <v>5484.3680000000004</v>
      </c>
      <c r="E405" s="17">
        <f t="shared" si="87"/>
        <v>5703.7427200000002</v>
      </c>
      <c r="F405" s="17">
        <f t="shared" si="87"/>
        <v>5931.8924288000007</v>
      </c>
      <c r="G405" s="16">
        <f t="shared" si="87"/>
        <v>6169.168125952001</v>
      </c>
      <c r="H405" s="16">
        <f t="shared" si="87"/>
        <v>6415.934850990081</v>
      </c>
      <c r="I405" s="16">
        <f t="shared" si="87"/>
        <v>6672.5722450296844</v>
      </c>
      <c r="J405" s="16">
        <f t="shared" si="87"/>
        <v>6939.4751348308719</v>
      </c>
      <c r="K405" s="16">
        <f t="shared" si="87"/>
        <v>7217.054140224107</v>
      </c>
      <c r="L405" s="16">
        <f t="shared" si="87"/>
        <v>7505.7363058330711</v>
      </c>
      <c r="M405" s="16">
        <f t="shared" si="87"/>
        <v>7805.9657580663943</v>
      </c>
    </row>
    <row r="406" spans="1:13" hidden="1">
      <c r="A406" s="12" t="s">
        <v>892</v>
      </c>
      <c r="B406" s="12" t="s">
        <v>893</v>
      </c>
      <c r="C406" s="15">
        <v>1387152</v>
      </c>
      <c r="D406" s="16">
        <f>C406/1000</f>
        <v>1387.152</v>
      </c>
      <c r="E406" s="17">
        <f t="shared" si="87"/>
        <v>1442.6380800000002</v>
      </c>
      <c r="F406" s="17">
        <f t="shared" si="87"/>
        <v>1500.3436032000002</v>
      </c>
      <c r="G406" s="16">
        <f t="shared" si="87"/>
        <v>1560.3573473280003</v>
      </c>
      <c r="H406" s="16">
        <f t="shared" si="87"/>
        <v>1622.7716412211203</v>
      </c>
      <c r="I406" s="16">
        <f t="shared" si="87"/>
        <v>1687.6825068699652</v>
      </c>
      <c r="J406" s="16">
        <f t="shared" si="87"/>
        <v>1755.1898071447638</v>
      </c>
      <c r="K406" s="16">
        <f t="shared" si="87"/>
        <v>1825.3973994305545</v>
      </c>
      <c r="L406" s="16">
        <f t="shared" si="87"/>
        <v>1898.4132954077768</v>
      </c>
      <c r="M406" s="16">
        <f t="shared" si="87"/>
        <v>1974.3498272240879</v>
      </c>
    </row>
    <row r="407" spans="1:13">
      <c r="A407" s="7"/>
      <c r="B407" s="7"/>
      <c r="C407" s="18"/>
      <c r="D407" s="10"/>
      <c r="E407" s="9"/>
      <c r="F407" s="9"/>
      <c r="G407" s="10"/>
      <c r="H407" s="10"/>
      <c r="I407" s="10"/>
      <c r="J407" s="10"/>
      <c r="K407" s="10"/>
      <c r="L407" s="10"/>
      <c r="M407" s="10"/>
    </row>
    <row r="408" spans="1:13">
      <c r="A408" s="12" t="s">
        <v>894</v>
      </c>
      <c r="B408" s="12" t="s">
        <v>895</v>
      </c>
      <c r="C408" s="15">
        <f>+C409</f>
        <v>7000000</v>
      </c>
      <c r="D408" s="16">
        <f>C408/1000</f>
        <v>7000</v>
      </c>
      <c r="E408" s="17">
        <f t="shared" ref="E408:M409" si="88">D408*1.04</f>
        <v>7280</v>
      </c>
      <c r="F408" s="17">
        <f t="shared" si="88"/>
        <v>7571.2</v>
      </c>
      <c r="G408" s="16">
        <f t="shared" si="88"/>
        <v>7874.0479999999998</v>
      </c>
      <c r="H408" s="16">
        <f t="shared" si="88"/>
        <v>8189.0099200000004</v>
      </c>
      <c r="I408" s="16">
        <f t="shared" si="88"/>
        <v>8516.5703168</v>
      </c>
      <c r="J408" s="16">
        <f t="shared" si="88"/>
        <v>8857.2331294720007</v>
      </c>
      <c r="K408" s="16">
        <f t="shared" si="88"/>
        <v>9211.5224546508816</v>
      </c>
      <c r="L408" s="16">
        <f t="shared" si="88"/>
        <v>9579.9833528369163</v>
      </c>
      <c r="M408" s="16">
        <f t="shared" si="88"/>
        <v>9963.182686950393</v>
      </c>
    </row>
    <row r="409" spans="1:13" hidden="1">
      <c r="A409" s="12" t="s">
        <v>896</v>
      </c>
      <c r="B409" s="12" t="s">
        <v>897</v>
      </c>
      <c r="C409" s="15">
        <v>7000000</v>
      </c>
      <c r="D409" s="16">
        <f>C409/1000</f>
        <v>7000</v>
      </c>
      <c r="E409" s="17">
        <f t="shared" si="88"/>
        <v>7280</v>
      </c>
      <c r="F409" s="17">
        <f t="shared" si="88"/>
        <v>7571.2</v>
      </c>
      <c r="G409" s="16">
        <f t="shared" si="88"/>
        <v>7874.0479999999998</v>
      </c>
      <c r="H409" s="16">
        <f t="shared" si="88"/>
        <v>8189.0099200000004</v>
      </c>
      <c r="I409" s="16">
        <f t="shared" si="88"/>
        <v>8516.5703168</v>
      </c>
      <c r="J409" s="16">
        <f t="shared" si="88"/>
        <v>8857.2331294720007</v>
      </c>
      <c r="K409" s="16">
        <f t="shared" si="88"/>
        <v>9211.5224546508816</v>
      </c>
      <c r="L409" s="16">
        <f t="shared" si="88"/>
        <v>9579.9833528369163</v>
      </c>
      <c r="M409" s="16">
        <f t="shared" si="88"/>
        <v>9963.182686950393</v>
      </c>
    </row>
    <row r="410" spans="1:13">
      <c r="A410" s="7"/>
      <c r="B410" s="7"/>
      <c r="C410" s="18"/>
      <c r="D410" s="10"/>
      <c r="E410" s="9"/>
      <c r="F410" s="9"/>
      <c r="G410" s="10"/>
      <c r="H410" s="10"/>
      <c r="I410" s="10"/>
      <c r="J410" s="10"/>
      <c r="K410" s="10"/>
      <c r="L410" s="10"/>
      <c r="M410" s="10"/>
    </row>
    <row r="411" spans="1:13">
      <c r="A411" s="12" t="s">
        <v>898</v>
      </c>
      <c r="B411" s="12" t="s">
        <v>751</v>
      </c>
      <c r="C411" s="15">
        <f>+C413</f>
        <v>13871520</v>
      </c>
      <c r="D411" s="16">
        <f>C411/1000</f>
        <v>13871.52</v>
      </c>
      <c r="E411" s="17">
        <f t="shared" ref="E411:M411" si="89">D411*1.04</f>
        <v>14426.380800000001</v>
      </c>
      <c r="F411" s="17">
        <f t="shared" si="89"/>
        <v>15003.436032000001</v>
      </c>
      <c r="G411" s="16">
        <f t="shared" si="89"/>
        <v>15603.573473280003</v>
      </c>
      <c r="H411" s="16">
        <f t="shared" si="89"/>
        <v>16227.716412211204</v>
      </c>
      <c r="I411" s="16">
        <f t="shared" si="89"/>
        <v>16876.825068699654</v>
      </c>
      <c r="J411" s="16">
        <f t="shared" si="89"/>
        <v>17551.898071447642</v>
      </c>
      <c r="K411" s="16">
        <f t="shared" si="89"/>
        <v>18253.973994305547</v>
      </c>
      <c r="L411" s="16">
        <f t="shared" si="89"/>
        <v>18984.13295407777</v>
      </c>
      <c r="M411" s="16">
        <f t="shared" si="89"/>
        <v>19743.498272240882</v>
      </c>
    </row>
    <row r="412" spans="1:13">
      <c r="A412" s="7"/>
      <c r="B412" s="7"/>
      <c r="C412" s="18"/>
      <c r="D412" s="10"/>
      <c r="E412" s="9"/>
      <c r="F412" s="9"/>
      <c r="G412" s="10"/>
      <c r="H412" s="10"/>
      <c r="I412" s="10"/>
      <c r="J412" s="10"/>
      <c r="K412" s="10"/>
      <c r="L412" s="10"/>
      <c r="M412" s="10"/>
    </row>
    <row r="413" spans="1:13">
      <c r="A413" s="12" t="s">
        <v>899</v>
      </c>
      <c r="B413" s="12" t="s">
        <v>900</v>
      </c>
      <c r="C413" s="15">
        <f>+C415</f>
        <v>13871520</v>
      </c>
      <c r="D413" s="16">
        <f>C413/1000</f>
        <v>13871.52</v>
      </c>
      <c r="E413" s="17">
        <f t="shared" ref="E413:M413" si="90">D413*1.04</f>
        <v>14426.380800000001</v>
      </c>
      <c r="F413" s="17">
        <f t="shared" si="90"/>
        <v>15003.436032000001</v>
      </c>
      <c r="G413" s="16">
        <f t="shared" si="90"/>
        <v>15603.573473280003</v>
      </c>
      <c r="H413" s="16">
        <f t="shared" si="90"/>
        <v>16227.716412211204</v>
      </c>
      <c r="I413" s="16">
        <f t="shared" si="90"/>
        <v>16876.825068699654</v>
      </c>
      <c r="J413" s="16">
        <f t="shared" si="90"/>
        <v>17551.898071447642</v>
      </c>
      <c r="K413" s="16">
        <f t="shared" si="90"/>
        <v>18253.973994305547</v>
      </c>
      <c r="L413" s="16">
        <f t="shared" si="90"/>
        <v>18984.13295407777</v>
      </c>
      <c r="M413" s="16">
        <f t="shared" si="90"/>
        <v>19743.498272240882</v>
      </c>
    </row>
    <row r="414" spans="1:13">
      <c r="A414" s="7"/>
      <c r="B414" s="7"/>
      <c r="C414" s="18"/>
      <c r="D414" s="10"/>
      <c r="E414" s="9"/>
      <c r="F414" s="9"/>
      <c r="G414" s="10"/>
      <c r="H414" s="10"/>
      <c r="I414" s="10"/>
      <c r="J414" s="10"/>
      <c r="K414" s="10"/>
      <c r="L414" s="10"/>
      <c r="M414" s="10"/>
    </row>
    <row r="415" spans="1:13">
      <c r="A415" s="12" t="s">
        <v>901</v>
      </c>
      <c r="B415" s="12" t="s">
        <v>902</v>
      </c>
      <c r="C415" s="15">
        <f>+C416</f>
        <v>13871520</v>
      </c>
      <c r="D415" s="16">
        <f>C415/1000</f>
        <v>13871.52</v>
      </c>
      <c r="E415" s="17">
        <f t="shared" ref="E415:M416" si="91">D415*1.04</f>
        <v>14426.380800000001</v>
      </c>
      <c r="F415" s="17">
        <f t="shared" si="91"/>
        <v>15003.436032000001</v>
      </c>
      <c r="G415" s="16">
        <f t="shared" si="91"/>
        <v>15603.573473280003</v>
      </c>
      <c r="H415" s="16">
        <f t="shared" si="91"/>
        <v>16227.716412211204</v>
      </c>
      <c r="I415" s="16">
        <f t="shared" si="91"/>
        <v>16876.825068699654</v>
      </c>
      <c r="J415" s="16">
        <f t="shared" si="91"/>
        <v>17551.898071447642</v>
      </c>
      <c r="K415" s="16">
        <f t="shared" si="91"/>
        <v>18253.973994305547</v>
      </c>
      <c r="L415" s="16">
        <f t="shared" si="91"/>
        <v>18984.13295407777</v>
      </c>
      <c r="M415" s="16">
        <f t="shared" si="91"/>
        <v>19743.498272240882</v>
      </c>
    </row>
    <row r="416" spans="1:13" hidden="1">
      <c r="A416" s="12" t="s">
        <v>903</v>
      </c>
      <c r="B416" s="12" t="s">
        <v>904</v>
      </c>
      <c r="C416" s="15">
        <v>13871520</v>
      </c>
      <c r="D416" s="16">
        <f>C416/1000</f>
        <v>13871.52</v>
      </c>
      <c r="E416" s="17">
        <f t="shared" si="91"/>
        <v>14426.380800000001</v>
      </c>
      <c r="F416" s="17">
        <f t="shared" si="91"/>
        <v>15003.436032000001</v>
      </c>
      <c r="G416" s="16">
        <f t="shared" si="91"/>
        <v>15603.573473280003</v>
      </c>
      <c r="H416" s="16">
        <f t="shared" si="91"/>
        <v>16227.716412211204</v>
      </c>
      <c r="I416" s="16">
        <f t="shared" si="91"/>
        <v>16876.825068699654</v>
      </c>
      <c r="J416" s="16">
        <f t="shared" si="91"/>
        <v>17551.898071447642</v>
      </c>
      <c r="K416" s="16">
        <f t="shared" si="91"/>
        <v>18253.973994305547</v>
      </c>
      <c r="L416" s="16">
        <f t="shared" si="91"/>
        <v>18984.13295407777</v>
      </c>
      <c r="M416" s="16">
        <f t="shared" si="91"/>
        <v>19743.498272240882</v>
      </c>
    </row>
    <row r="417" spans="1:13">
      <c r="A417" s="7"/>
      <c r="B417" s="7"/>
      <c r="C417" s="18"/>
      <c r="D417" s="10"/>
      <c r="E417" s="9"/>
      <c r="F417" s="9"/>
      <c r="G417" s="10"/>
      <c r="H417" s="10"/>
      <c r="I417" s="10"/>
      <c r="J417" s="10"/>
      <c r="K417" s="10"/>
      <c r="L417" s="10"/>
      <c r="M417" s="10"/>
    </row>
    <row r="418" spans="1:13">
      <c r="A418" s="7"/>
      <c r="B418" s="7"/>
      <c r="C418" s="18"/>
      <c r="D418" s="10"/>
      <c r="E418" s="9"/>
      <c r="F418" s="9"/>
      <c r="G418" s="10"/>
      <c r="H418" s="10"/>
      <c r="I418" s="10"/>
      <c r="J418" s="10"/>
      <c r="K418" s="10"/>
      <c r="L418" s="10"/>
      <c r="M418" s="10"/>
    </row>
    <row r="419" spans="1:13">
      <c r="A419" s="12" t="s">
        <v>905</v>
      </c>
      <c r="B419" s="12" t="s">
        <v>774</v>
      </c>
      <c r="C419" s="15">
        <f>+C421+C427+C433+C438+C444</f>
        <v>88527920</v>
      </c>
      <c r="D419" s="16">
        <f>C419/1000</f>
        <v>88527.92</v>
      </c>
      <c r="E419" s="17">
        <f t="shared" ref="E419:M419" si="92">D419*1.04</f>
        <v>92069.036800000002</v>
      </c>
      <c r="F419" s="17">
        <f t="shared" si="92"/>
        <v>95751.798272</v>
      </c>
      <c r="G419" s="16">
        <f t="shared" si="92"/>
        <v>99581.870202880003</v>
      </c>
      <c r="H419" s="16">
        <f t="shared" si="92"/>
        <v>103565.14501099521</v>
      </c>
      <c r="I419" s="16">
        <f t="shared" si="92"/>
        <v>107707.75081143502</v>
      </c>
      <c r="J419" s="16">
        <f t="shared" si="92"/>
        <v>112016.06084389242</v>
      </c>
      <c r="K419" s="16">
        <f t="shared" si="92"/>
        <v>116496.70327764812</v>
      </c>
      <c r="L419" s="16">
        <f t="shared" si="92"/>
        <v>121156.57140875405</v>
      </c>
      <c r="M419" s="16">
        <f t="shared" si="92"/>
        <v>126002.83426510422</v>
      </c>
    </row>
    <row r="420" spans="1:13">
      <c r="A420" s="7"/>
      <c r="B420" s="7"/>
      <c r="C420" s="18"/>
      <c r="D420" s="10"/>
      <c r="E420" s="9"/>
      <c r="F420" s="9"/>
      <c r="G420" s="10"/>
      <c r="H420" s="10"/>
      <c r="I420" s="10"/>
      <c r="J420" s="10"/>
      <c r="K420" s="10"/>
      <c r="L420" s="10"/>
      <c r="M420" s="10"/>
    </row>
    <row r="421" spans="1:13">
      <c r="A421" s="12" t="s">
        <v>906</v>
      </c>
      <c r="B421" s="12" t="s">
        <v>907</v>
      </c>
      <c r="C421" s="15">
        <f>+C423</f>
        <v>1040</v>
      </c>
      <c r="D421" s="16">
        <f>C421/1000</f>
        <v>1.04</v>
      </c>
      <c r="E421" s="17">
        <f t="shared" ref="E421:M421" si="93">D421*1.04</f>
        <v>1.0816000000000001</v>
      </c>
      <c r="F421" s="17">
        <f t="shared" si="93"/>
        <v>1.1248640000000001</v>
      </c>
      <c r="G421" s="16">
        <f t="shared" si="93"/>
        <v>1.1698585600000002</v>
      </c>
      <c r="H421" s="16">
        <f t="shared" si="93"/>
        <v>1.2166529024000003</v>
      </c>
      <c r="I421" s="16">
        <f t="shared" si="93"/>
        <v>1.2653190184960004</v>
      </c>
      <c r="J421" s="16">
        <f t="shared" si="93"/>
        <v>1.3159317792358405</v>
      </c>
      <c r="K421" s="16">
        <f t="shared" si="93"/>
        <v>1.3685690504052741</v>
      </c>
      <c r="L421" s="16">
        <f t="shared" si="93"/>
        <v>1.4233118124214852</v>
      </c>
      <c r="M421" s="16">
        <f t="shared" si="93"/>
        <v>1.4802442849183446</v>
      </c>
    </row>
    <row r="422" spans="1:13">
      <c r="A422" s="7"/>
      <c r="B422" s="7"/>
      <c r="C422" s="18"/>
      <c r="D422" s="10"/>
      <c r="E422" s="9"/>
      <c r="F422" s="9"/>
      <c r="G422" s="10"/>
      <c r="H422" s="10"/>
      <c r="I422" s="10"/>
      <c r="J422" s="10"/>
      <c r="K422" s="10"/>
      <c r="L422" s="10"/>
      <c r="M422" s="10"/>
    </row>
    <row r="423" spans="1:13">
      <c r="A423" s="12" t="s">
        <v>908</v>
      </c>
      <c r="B423" s="12" t="s">
        <v>909</v>
      </c>
      <c r="C423" s="15">
        <f>+C424</f>
        <v>1040</v>
      </c>
      <c r="D423" s="16">
        <f>C423/1000</f>
        <v>1.04</v>
      </c>
      <c r="E423" s="17">
        <f t="shared" ref="E423:M424" si="94">D423*1.04</f>
        <v>1.0816000000000001</v>
      </c>
      <c r="F423" s="17">
        <f t="shared" si="94"/>
        <v>1.1248640000000001</v>
      </c>
      <c r="G423" s="16">
        <f t="shared" si="94"/>
        <v>1.1698585600000002</v>
      </c>
      <c r="H423" s="16">
        <f t="shared" si="94"/>
        <v>1.2166529024000003</v>
      </c>
      <c r="I423" s="16">
        <f t="shared" si="94"/>
        <v>1.2653190184960004</v>
      </c>
      <c r="J423" s="16">
        <f t="shared" si="94"/>
        <v>1.3159317792358405</v>
      </c>
      <c r="K423" s="16">
        <f t="shared" si="94"/>
        <v>1.3685690504052741</v>
      </c>
      <c r="L423" s="16">
        <f t="shared" si="94"/>
        <v>1.4233118124214852</v>
      </c>
      <c r="M423" s="16">
        <f t="shared" si="94"/>
        <v>1.4802442849183446</v>
      </c>
    </row>
    <row r="424" spans="1:13" hidden="1">
      <c r="A424" s="12" t="s">
        <v>910</v>
      </c>
      <c r="B424" s="12" t="s">
        <v>911</v>
      </c>
      <c r="C424" s="15">
        <v>1040</v>
      </c>
      <c r="D424" s="16">
        <f>C424/1000</f>
        <v>1.04</v>
      </c>
      <c r="E424" s="17">
        <f t="shared" si="94"/>
        <v>1.0816000000000001</v>
      </c>
      <c r="F424" s="17">
        <f t="shared" si="94"/>
        <v>1.1248640000000001</v>
      </c>
      <c r="G424" s="16">
        <f t="shared" si="94"/>
        <v>1.1698585600000002</v>
      </c>
      <c r="H424" s="16">
        <f t="shared" si="94"/>
        <v>1.2166529024000003</v>
      </c>
      <c r="I424" s="16">
        <f t="shared" si="94"/>
        <v>1.2653190184960004</v>
      </c>
      <c r="J424" s="16">
        <f t="shared" si="94"/>
        <v>1.3159317792358405</v>
      </c>
      <c r="K424" s="16">
        <f t="shared" si="94"/>
        <v>1.3685690504052741</v>
      </c>
      <c r="L424" s="16">
        <f t="shared" si="94"/>
        <v>1.4233118124214852</v>
      </c>
      <c r="M424" s="16">
        <f t="shared" si="94"/>
        <v>1.4802442849183446</v>
      </c>
    </row>
    <row r="425" spans="1:13">
      <c r="A425" s="7"/>
      <c r="B425" s="7"/>
      <c r="C425" s="18"/>
      <c r="D425" s="10"/>
      <c r="E425" s="9"/>
      <c r="F425" s="9"/>
      <c r="G425" s="10"/>
      <c r="H425" s="10"/>
      <c r="I425" s="10"/>
      <c r="J425" s="10"/>
      <c r="K425" s="10"/>
      <c r="L425" s="10"/>
      <c r="M425" s="10"/>
    </row>
    <row r="426" spans="1:13">
      <c r="A426" s="7"/>
      <c r="B426" s="7"/>
      <c r="C426" s="18"/>
      <c r="D426" s="10"/>
      <c r="E426" s="9"/>
      <c r="F426" s="9"/>
      <c r="G426" s="10"/>
      <c r="H426" s="10"/>
      <c r="I426" s="10"/>
      <c r="J426" s="10"/>
      <c r="K426" s="10"/>
      <c r="L426" s="10"/>
      <c r="M426" s="10"/>
    </row>
    <row r="427" spans="1:13">
      <c r="A427" s="12" t="s">
        <v>912</v>
      </c>
      <c r="B427" s="12" t="s">
        <v>913</v>
      </c>
      <c r="C427" s="15">
        <f>+C429</f>
        <v>16294720.000000002</v>
      </c>
      <c r="D427" s="16">
        <f>C427/1000</f>
        <v>16294.720000000001</v>
      </c>
      <c r="E427" s="17">
        <f t="shared" ref="E427:M427" si="95">D427*1.04</f>
        <v>16946.508800000003</v>
      </c>
      <c r="F427" s="17">
        <f t="shared" si="95"/>
        <v>17624.369152000003</v>
      </c>
      <c r="G427" s="16">
        <f t="shared" si="95"/>
        <v>18329.343918080005</v>
      </c>
      <c r="H427" s="16">
        <f t="shared" si="95"/>
        <v>19062.517674803206</v>
      </c>
      <c r="I427" s="16">
        <f t="shared" si="95"/>
        <v>19825.018381795337</v>
      </c>
      <c r="J427" s="16">
        <f t="shared" si="95"/>
        <v>20618.01911706715</v>
      </c>
      <c r="K427" s="16">
        <f t="shared" si="95"/>
        <v>21442.739881749836</v>
      </c>
      <c r="L427" s="16">
        <f t="shared" si="95"/>
        <v>22300.449477019829</v>
      </c>
      <c r="M427" s="16">
        <f t="shared" si="95"/>
        <v>23192.467456100621</v>
      </c>
    </row>
    <row r="428" spans="1:13">
      <c r="A428" s="7"/>
      <c r="B428" s="7"/>
      <c r="C428" s="18"/>
      <c r="D428" s="10"/>
      <c r="E428" s="9"/>
      <c r="F428" s="9"/>
      <c r="G428" s="10"/>
      <c r="H428" s="10"/>
      <c r="I428" s="10"/>
      <c r="J428" s="10"/>
      <c r="K428" s="10"/>
      <c r="L428" s="10"/>
      <c r="M428" s="10"/>
    </row>
    <row r="429" spans="1:13">
      <c r="A429" s="12" t="s">
        <v>906</v>
      </c>
      <c r="B429" s="12" t="s">
        <v>914</v>
      </c>
      <c r="C429" s="15">
        <f>+C430</f>
        <v>16294720.000000002</v>
      </c>
      <c r="D429" s="16">
        <f>C429/1000</f>
        <v>16294.720000000001</v>
      </c>
      <c r="E429" s="17">
        <f t="shared" ref="E429:M430" si="96">D429*1.04</f>
        <v>16946.508800000003</v>
      </c>
      <c r="F429" s="17">
        <f t="shared" si="96"/>
        <v>17624.369152000003</v>
      </c>
      <c r="G429" s="16">
        <f t="shared" si="96"/>
        <v>18329.343918080005</v>
      </c>
      <c r="H429" s="16">
        <f t="shared" si="96"/>
        <v>19062.517674803206</v>
      </c>
      <c r="I429" s="16">
        <f t="shared" si="96"/>
        <v>19825.018381795337</v>
      </c>
      <c r="J429" s="16">
        <f t="shared" si="96"/>
        <v>20618.01911706715</v>
      </c>
      <c r="K429" s="16">
        <f t="shared" si="96"/>
        <v>21442.739881749836</v>
      </c>
      <c r="L429" s="16">
        <f t="shared" si="96"/>
        <v>22300.449477019829</v>
      </c>
      <c r="M429" s="16">
        <f t="shared" si="96"/>
        <v>23192.467456100621</v>
      </c>
    </row>
    <row r="430" spans="1:13" hidden="1">
      <c r="A430" s="12" t="s">
        <v>908</v>
      </c>
      <c r="B430" s="12" t="s">
        <v>915</v>
      </c>
      <c r="C430" s="15">
        <v>16294720.000000002</v>
      </c>
      <c r="D430" s="16">
        <f>C430/1000</f>
        <v>16294.720000000001</v>
      </c>
      <c r="E430" s="17">
        <f t="shared" si="96"/>
        <v>16946.508800000003</v>
      </c>
      <c r="F430" s="17">
        <f t="shared" si="96"/>
        <v>17624.369152000003</v>
      </c>
      <c r="G430" s="16">
        <f t="shared" si="96"/>
        <v>18329.343918080005</v>
      </c>
      <c r="H430" s="16">
        <f t="shared" si="96"/>
        <v>19062.517674803206</v>
      </c>
      <c r="I430" s="16">
        <f t="shared" si="96"/>
        <v>19825.018381795337</v>
      </c>
      <c r="J430" s="16">
        <f t="shared" si="96"/>
        <v>20618.01911706715</v>
      </c>
      <c r="K430" s="16">
        <f t="shared" si="96"/>
        <v>21442.739881749836</v>
      </c>
      <c r="L430" s="16">
        <f t="shared" si="96"/>
        <v>22300.449477019829</v>
      </c>
      <c r="M430" s="16">
        <f t="shared" si="96"/>
        <v>23192.467456100621</v>
      </c>
    </row>
    <row r="431" spans="1:13">
      <c r="A431" s="7"/>
      <c r="B431" s="7"/>
      <c r="C431" s="18"/>
      <c r="D431" s="10"/>
      <c r="E431" s="9"/>
      <c r="F431" s="9"/>
      <c r="G431" s="10"/>
      <c r="H431" s="10"/>
      <c r="I431" s="10"/>
      <c r="J431" s="10"/>
      <c r="K431" s="10"/>
      <c r="L431" s="10"/>
      <c r="M431" s="10"/>
    </row>
    <row r="432" spans="1:13">
      <c r="A432" s="7"/>
      <c r="B432" s="7"/>
      <c r="C432" s="18"/>
      <c r="D432" s="10"/>
      <c r="E432" s="9"/>
      <c r="F432" s="9"/>
      <c r="G432" s="10"/>
      <c r="H432" s="10"/>
      <c r="I432" s="10"/>
      <c r="J432" s="10"/>
      <c r="K432" s="10"/>
      <c r="L432" s="10"/>
      <c r="M432" s="10"/>
    </row>
    <row r="433" spans="1:13">
      <c r="A433" s="12" t="s">
        <v>916</v>
      </c>
      <c r="B433" s="12" t="s">
        <v>917</v>
      </c>
      <c r="C433" s="15">
        <f>+C435</f>
        <v>54080000</v>
      </c>
      <c r="D433" s="16">
        <f>C433/1000</f>
        <v>54080</v>
      </c>
      <c r="E433" s="17">
        <f t="shared" ref="E433:M433" si="97">D433*1.04</f>
        <v>56243.200000000004</v>
      </c>
      <c r="F433" s="17">
        <f t="shared" si="97"/>
        <v>58492.928000000007</v>
      </c>
      <c r="G433" s="16">
        <f t="shared" si="97"/>
        <v>60832.645120000008</v>
      </c>
      <c r="H433" s="16">
        <f t="shared" si="97"/>
        <v>63265.95092480001</v>
      </c>
      <c r="I433" s="16">
        <f t="shared" si="97"/>
        <v>65796.588961792018</v>
      </c>
      <c r="J433" s="16">
        <f t="shared" si="97"/>
        <v>68428.452520263701</v>
      </c>
      <c r="K433" s="16">
        <f t="shared" si="97"/>
        <v>71165.590621074254</v>
      </c>
      <c r="L433" s="16">
        <f t="shared" si="97"/>
        <v>74012.214245917232</v>
      </c>
      <c r="M433" s="16">
        <f t="shared" si="97"/>
        <v>76972.702815753917</v>
      </c>
    </row>
    <row r="434" spans="1:13">
      <c r="A434" s="7"/>
      <c r="B434" s="7"/>
      <c r="C434" s="18"/>
      <c r="D434" s="10"/>
      <c r="E434" s="9"/>
      <c r="F434" s="9"/>
      <c r="G434" s="10"/>
      <c r="H434" s="10"/>
      <c r="I434" s="10"/>
      <c r="J434" s="10"/>
      <c r="K434" s="10"/>
      <c r="L434" s="10"/>
      <c r="M434" s="10"/>
    </row>
    <row r="435" spans="1:13">
      <c r="A435" s="12" t="s">
        <v>918</v>
      </c>
      <c r="B435" s="12" t="s">
        <v>816</v>
      </c>
      <c r="C435" s="15">
        <f>+C436</f>
        <v>54080000</v>
      </c>
      <c r="D435" s="16">
        <f>C435/1000</f>
        <v>54080</v>
      </c>
      <c r="E435" s="17">
        <f t="shared" ref="E435:M436" si="98">D435*1.04</f>
        <v>56243.200000000004</v>
      </c>
      <c r="F435" s="17">
        <f t="shared" si="98"/>
        <v>58492.928000000007</v>
      </c>
      <c r="G435" s="16">
        <f t="shared" si="98"/>
        <v>60832.645120000008</v>
      </c>
      <c r="H435" s="16">
        <f t="shared" si="98"/>
        <v>63265.95092480001</v>
      </c>
      <c r="I435" s="16">
        <f t="shared" si="98"/>
        <v>65796.588961792018</v>
      </c>
      <c r="J435" s="16">
        <f t="shared" si="98"/>
        <v>68428.452520263701</v>
      </c>
      <c r="K435" s="16">
        <f t="shared" si="98"/>
        <v>71165.590621074254</v>
      </c>
      <c r="L435" s="16">
        <f t="shared" si="98"/>
        <v>74012.214245917232</v>
      </c>
      <c r="M435" s="16">
        <f t="shared" si="98"/>
        <v>76972.702815753917</v>
      </c>
    </row>
    <row r="436" spans="1:13" hidden="1">
      <c r="A436" s="12" t="s">
        <v>919</v>
      </c>
      <c r="B436" s="12" t="s">
        <v>920</v>
      </c>
      <c r="C436" s="15">
        <v>54080000</v>
      </c>
      <c r="D436" s="16">
        <f>C436/1000</f>
        <v>54080</v>
      </c>
      <c r="E436" s="17">
        <f t="shared" si="98"/>
        <v>56243.200000000004</v>
      </c>
      <c r="F436" s="17">
        <f t="shared" si="98"/>
        <v>58492.928000000007</v>
      </c>
      <c r="G436" s="16">
        <f t="shared" si="98"/>
        <v>60832.645120000008</v>
      </c>
      <c r="H436" s="16">
        <f t="shared" si="98"/>
        <v>63265.95092480001</v>
      </c>
      <c r="I436" s="16">
        <f t="shared" si="98"/>
        <v>65796.588961792018</v>
      </c>
      <c r="J436" s="16">
        <f t="shared" si="98"/>
        <v>68428.452520263701</v>
      </c>
      <c r="K436" s="16">
        <f t="shared" si="98"/>
        <v>71165.590621074254</v>
      </c>
      <c r="L436" s="16">
        <f t="shared" si="98"/>
        <v>74012.214245917232</v>
      </c>
      <c r="M436" s="16">
        <f t="shared" si="98"/>
        <v>76972.702815753917</v>
      </c>
    </row>
    <row r="437" spans="1:13">
      <c r="A437" s="7"/>
      <c r="B437" s="7"/>
      <c r="C437" s="18"/>
      <c r="D437" s="10"/>
      <c r="E437" s="9"/>
      <c r="F437" s="9"/>
      <c r="G437" s="10"/>
      <c r="H437" s="10"/>
      <c r="I437" s="10"/>
      <c r="J437" s="10"/>
      <c r="K437" s="10"/>
      <c r="L437" s="10"/>
      <c r="M437" s="10"/>
    </row>
    <row r="438" spans="1:13">
      <c r="A438" s="12" t="s">
        <v>921</v>
      </c>
      <c r="B438" s="12" t="s">
        <v>922</v>
      </c>
      <c r="C438" s="15">
        <f>+C440</f>
        <v>1326000</v>
      </c>
      <c r="D438" s="16">
        <f>C438/1000</f>
        <v>1326</v>
      </c>
      <c r="E438" s="17">
        <f t="shared" ref="E438:M438" si="99">D438*1.04</f>
        <v>1379.04</v>
      </c>
      <c r="F438" s="17">
        <f t="shared" si="99"/>
        <v>1434.2016000000001</v>
      </c>
      <c r="G438" s="16">
        <f t="shared" si="99"/>
        <v>1491.5696640000001</v>
      </c>
      <c r="H438" s="16">
        <f t="shared" si="99"/>
        <v>1551.2324505600002</v>
      </c>
      <c r="I438" s="16">
        <f t="shared" si="99"/>
        <v>1613.2817485824003</v>
      </c>
      <c r="J438" s="16">
        <f t="shared" si="99"/>
        <v>1677.8130185256964</v>
      </c>
      <c r="K438" s="16">
        <f t="shared" si="99"/>
        <v>1744.9255392667244</v>
      </c>
      <c r="L438" s="16">
        <f t="shared" si="99"/>
        <v>1814.7225608373935</v>
      </c>
      <c r="M438" s="16">
        <f t="shared" si="99"/>
        <v>1887.3114632708894</v>
      </c>
    </row>
    <row r="439" spans="1:13">
      <c r="A439" s="7"/>
      <c r="B439" s="7"/>
      <c r="C439" s="18"/>
      <c r="D439" s="10"/>
      <c r="E439" s="9"/>
      <c r="F439" s="9"/>
      <c r="G439" s="10"/>
      <c r="H439" s="10"/>
      <c r="I439" s="10"/>
      <c r="J439" s="10"/>
      <c r="K439" s="10"/>
      <c r="L439" s="10"/>
      <c r="M439" s="10"/>
    </row>
    <row r="440" spans="1:13">
      <c r="A440" s="12" t="s">
        <v>923</v>
      </c>
      <c r="B440" s="12" t="s">
        <v>924</v>
      </c>
      <c r="C440" s="15">
        <f>+C441</f>
        <v>1326000</v>
      </c>
      <c r="D440" s="16">
        <f>C440/1000</f>
        <v>1326</v>
      </c>
      <c r="E440" s="17">
        <f t="shared" ref="E440:M441" si="100">D440*1.04</f>
        <v>1379.04</v>
      </c>
      <c r="F440" s="17">
        <f t="shared" si="100"/>
        <v>1434.2016000000001</v>
      </c>
      <c r="G440" s="16">
        <f t="shared" si="100"/>
        <v>1491.5696640000001</v>
      </c>
      <c r="H440" s="16">
        <f t="shared" si="100"/>
        <v>1551.2324505600002</v>
      </c>
      <c r="I440" s="16">
        <f t="shared" si="100"/>
        <v>1613.2817485824003</v>
      </c>
      <c r="J440" s="16">
        <f t="shared" si="100"/>
        <v>1677.8130185256964</v>
      </c>
      <c r="K440" s="16">
        <f t="shared" si="100"/>
        <v>1744.9255392667244</v>
      </c>
      <c r="L440" s="16">
        <f t="shared" si="100"/>
        <v>1814.7225608373935</v>
      </c>
      <c r="M440" s="16">
        <f t="shared" si="100"/>
        <v>1887.3114632708894</v>
      </c>
    </row>
    <row r="441" spans="1:13" hidden="1">
      <c r="A441" s="12" t="s">
        <v>925</v>
      </c>
      <c r="B441" s="12" t="s">
        <v>926</v>
      </c>
      <c r="C441" s="15">
        <v>1326000</v>
      </c>
      <c r="D441" s="16">
        <f>C441/1000</f>
        <v>1326</v>
      </c>
      <c r="E441" s="17">
        <f t="shared" si="100"/>
        <v>1379.04</v>
      </c>
      <c r="F441" s="17">
        <f t="shared" si="100"/>
        <v>1434.2016000000001</v>
      </c>
      <c r="G441" s="16">
        <f t="shared" si="100"/>
        <v>1491.5696640000001</v>
      </c>
      <c r="H441" s="16">
        <f t="shared" si="100"/>
        <v>1551.2324505600002</v>
      </c>
      <c r="I441" s="16">
        <f t="shared" si="100"/>
        <v>1613.2817485824003</v>
      </c>
      <c r="J441" s="16">
        <f t="shared" si="100"/>
        <v>1677.8130185256964</v>
      </c>
      <c r="K441" s="16">
        <f t="shared" si="100"/>
        <v>1744.9255392667244</v>
      </c>
      <c r="L441" s="16">
        <f t="shared" si="100"/>
        <v>1814.7225608373935</v>
      </c>
      <c r="M441" s="16">
        <f t="shared" si="100"/>
        <v>1887.3114632708894</v>
      </c>
    </row>
    <row r="442" spans="1:13">
      <c r="A442" s="7"/>
      <c r="B442" s="7"/>
      <c r="C442" s="18"/>
      <c r="D442" s="10"/>
      <c r="E442" s="9"/>
      <c r="F442" s="9"/>
      <c r="G442" s="10"/>
      <c r="H442" s="10"/>
      <c r="I442" s="10"/>
      <c r="J442" s="10"/>
      <c r="K442" s="10"/>
      <c r="L442" s="10"/>
      <c r="M442" s="10"/>
    </row>
    <row r="443" spans="1:13">
      <c r="A443" s="7"/>
      <c r="B443" s="7"/>
      <c r="C443" s="18"/>
      <c r="D443" s="10"/>
      <c r="E443" s="9"/>
      <c r="F443" s="9"/>
      <c r="G443" s="10"/>
      <c r="H443" s="10"/>
      <c r="I443" s="10"/>
      <c r="J443" s="10"/>
      <c r="K443" s="10"/>
      <c r="L443" s="10"/>
      <c r="M443" s="10"/>
    </row>
    <row r="444" spans="1:13">
      <c r="A444" s="12" t="s">
        <v>927</v>
      </c>
      <c r="B444" s="12" t="s">
        <v>928</v>
      </c>
      <c r="C444" s="15">
        <f>+C446+C448</f>
        <v>16826160</v>
      </c>
      <c r="D444" s="16">
        <f>C444/1000</f>
        <v>16826.16</v>
      </c>
      <c r="E444" s="17">
        <f t="shared" ref="E444:M444" si="101">D444*1.04</f>
        <v>17499.206399999999</v>
      </c>
      <c r="F444" s="17">
        <f t="shared" si="101"/>
        <v>18199.174655999999</v>
      </c>
      <c r="G444" s="16">
        <f t="shared" si="101"/>
        <v>18927.14164224</v>
      </c>
      <c r="H444" s="16">
        <f t="shared" si="101"/>
        <v>19684.227307929599</v>
      </c>
      <c r="I444" s="16">
        <f t="shared" si="101"/>
        <v>20471.596400246784</v>
      </c>
      <c r="J444" s="16">
        <f t="shared" si="101"/>
        <v>21290.460256256658</v>
      </c>
      <c r="K444" s="16">
        <f t="shared" si="101"/>
        <v>22142.078666506924</v>
      </c>
      <c r="L444" s="16">
        <f t="shared" si="101"/>
        <v>23027.761813167202</v>
      </c>
      <c r="M444" s="16">
        <f t="shared" si="101"/>
        <v>23948.872285693891</v>
      </c>
    </row>
    <row r="445" spans="1:13">
      <c r="A445" s="7"/>
      <c r="B445" s="7"/>
      <c r="C445" s="18"/>
      <c r="D445" s="10"/>
      <c r="E445" s="9"/>
      <c r="F445" s="9"/>
      <c r="G445" s="10"/>
      <c r="H445" s="10"/>
      <c r="I445" s="10"/>
      <c r="J445" s="10"/>
      <c r="K445" s="10"/>
      <c r="L445" s="10"/>
      <c r="M445" s="10"/>
    </row>
    <row r="446" spans="1:13">
      <c r="A446" s="12" t="s">
        <v>929</v>
      </c>
      <c r="B446" s="12" t="s">
        <v>930</v>
      </c>
      <c r="C446" s="26">
        <v>13279760</v>
      </c>
      <c r="D446" s="16">
        <f>C446/1000</f>
        <v>13279.76</v>
      </c>
      <c r="E446" s="17">
        <f t="shared" ref="E446:M446" si="102">D446*1.04</f>
        <v>13810.950400000002</v>
      </c>
      <c r="F446" s="17">
        <f t="shared" si="102"/>
        <v>14363.388416000002</v>
      </c>
      <c r="G446" s="16">
        <f t="shared" si="102"/>
        <v>14937.923952640002</v>
      </c>
      <c r="H446" s="16">
        <f t="shared" si="102"/>
        <v>15535.440910745601</v>
      </c>
      <c r="I446" s="16">
        <f t="shared" si="102"/>
        <v>16156.858547175427</v>
      </c>
      <c r="J446" s="16">
        <f t="shared" si="102"/>
        <v>16803.132889062443</v>
      </c>
      <c r="K446" s="16">
        <f t="shared" si="102"/>
        <v>17475.258204624941</v>
      </c>
      <c r="L446" s="16">
        <f t="shared" si="102"/>
        <v>18174.26853280994</v>
      </c>
      <c r="M446" s="16">
        <f t="shared" si="102"/>
        <v>18901.239274122338</v>
      </c>
    </row>
    <row r="447" spans="1:13">
      <c r="A447" s="7"/>
      <c r="B447" s="7"/>
      <c r="C447" s="18"/>
      <c r="D447" s="10"/>
      <c r="E447" s="9"/>
      <c r="F447" s="9"/>
      <c r="G447" s="10"/>
      <c r="H447" s="10"/>
      <c r="I447" s="10"/>
      <c r="J447" s="10"/>
      <c r="K447" s="10"/>
      <c r="L447" s="10"/>
      <c r="M447" s="10"/>
    </row>
    <row r="448" spans="1:13">
      <c r="A448" s="12" t="s">
        <v>931</v>
      </c>
      <c r="B448" s="12" t="s">
        <v>932</v>
      </c>
      <c r="C448" s="15">
        <v>3546400</v>
      </c>
      <c r="D448" s="16">
        <f>C448/1000</f>
        <v>3546.4</v>
      </c>
      <c r="E448" s="17">
        <f t="shared" ref="E448:M449" si="103">D448*1.04</f>
        <v>3688.2560000000003</v>
      </c>
      <c r="F448" s="17">
        <f t="shared" si="103"/>
        <v>3835.7862400000004</v>
      </c>
      <c r="G448" s="16">
        <f t="shared" si="103"/>
        <v>3989.2176896000005</v>
      </c>
      <c r="H448" s="16">
        <f t="shared" si="103"/>
        <v>4148.7863971840006</v>
      </c>
      <c r="I448" s="16">
        <f t="shared" si="103"/>
        <v>4314.7378530713604</v>
      </c>
      <c r="J448" s="16">
        <f t="shared" si="103"/>
        <v>4487.3273671942152</v>
      </c>
      <c r="K448" s="16">
        <f t="shared" si="103"/>
        <v>4666.8204618819836</v>
      </c>
      <c r="L448" s="16">
        <f t="shared" si="103"/>
        <v>4853.4932803572628</v>
      </c>
      <c r="M448" s="16">
        <f t="shared" si="103"/>
        <v>5047.6330115715537</v>
      </c>
    </row>
    <row r="449" spans="1:13">
      <c r="A449" s="12" t="s">
        <v>933</v>
      </c>
      <c r="B449" s="19" t="s">
        <v>934</v>
      </c>
      <c r="C449" s="15">
        <f>+C451+C454</f>
        <v>8000</v>
      </c>
      <c r="D449" s="16">
        <f>C449/1000</f>
        <v>8</v>
      </c>
      <c r="E449" s="17">
        <f t="shared" si="103"/>
        <v>8.32</v>
      </c>
      <c r="F449" s="17">
        <f t="shared" si="103"/>
        <v>8.6528000000000009</v>
      </c>
      <c r="G449" s="16">
        <f t="shared" si="103"/>
        <v>8.9989120000000007</v>
      </c>
      <c r="H449" s="16">
        <f t="shared" si="103"/>
        <v>9.3588684800000017</v>
      </c>
      <c r="I449" s="16">
        <f t="shared" si="103"/>
        <v>9.7332232192000028</v>
      </c>
      <c r="J449" s="16">
        <f t="shared" si="103"/>
        <v>10.122552147968003</v>
      </c>
      <c r="K449" s="16">
        <f t="shared" si="103"/>
        <v>10.527454233886724</v>
      </c>
      <c r="L449" s="16">
        <f t="shared" si="103"/>
        <v>10.948552403242193</v>
      </c>
      <c r="M449" s="16">
        <f t="shared" si="103"/>
        <v>11.386494499371882</v>
      </c>
    </row>
    <row r="450" spans="1:13">
      <c r="A450" s="7"/>
      <c r="B450" s="7"/>
      <c r="C450" s="18"/>
      <c r="D450" s="10"/>
      <c r="E450" s="9"/>
      <c r="F450" s="9"/>
      <c r="G450" s="10"/>
      <c r="H450" s="10"/>
      <c r="I450" s="10"/>
      <c r="J450" s="10"/>
      <c r="K450" s="10"/>
      <c r="L450" s="10"/>
      <c r="M450" s="10"/>
    </row>
    <row r="451" spans="1:13" ht="25.5">
      <c r="A451" s="12" t="s">
        <v>935</v>
      </c>
      <c r="B451" s="19" t="s">
        <v>936</v>
      </c>
      <c r="C451" s="15">
        <f>+C452</f>
        <v>1000</v>
      </c>
      <c r="D451" s="16">
        <f t="shared" ref="D451:D456" si="104">C451/1000</f>
        <v>1</v>
      </c>
      <c r="E451" s="17">
        <f t="shared" ref="E451:M456" si="105">D451*1.04</f>
        <v>1.04</v>
      </c>
      <c r="F451" s="17">
        <f t="shared" si="105"/>
        <v>1.0816000000000001</v>
      </c>
      <c r="G451" s="16">
        <f t="shared" si="105"/>
        <v>1.1248640000000001</v>
      </c>
      <c r="H451" s="16">
        <f t="shared" si="105"/>
        <v>1.1698585600000002</v>
      </c>
      <c r="I451" s="16">
        <f t="shared" si="105"/>
        <v>1.2166529024000003</v>
      </c>
      <c r="J451" s="16">
        <f t="shared" si="105"/>
        <v>1.2653190184960004</v>
      </c>
      <c r="K451" s="16">
        <f t="shared" si="105"/>
        <v>1.3159317792358405</v>
      </c>
      <c r="L451" s="16">
        <f t="shared" si="105"/>
        <v>1.3685690504052741</v>
      </c>
      <c r="M451" s="16">
        <f t="shared" si="105"/>
        <v>1.4233118124214852</v>
      </c>
    </row>
    <row r="452" spans="1:13">
      <c r="A452" s="12" t="s">
        <v>937</v>
      </c>
      <c r="B452" s="12" t="s">
        <v>938</v>
      </c>
      <c r="C452" s="15">
        <v>1000</v>
      </c>
      <c r="D452" s="16">
        <f t="shared" si="104"/>
        <v>1</v>
      </c>
      <c r="E452" s="17">
        <f t="shared" si="105"/>
        <v>1.04</v>
      </c>
      <c r="F452" s="17">
        <f t="shared" si="105"/>
        <v>1.0816000000000001</v>
      </c>
      <c r="G452" s="16">
        <f t="shared" si="105"/>
        <v>1.1248640000000001</v>
      </c>
      <c r="H452" s="16">
        <f t="shared" si="105"/>
        <v>1.1698585600000002</v>
      </c>
      <c r="I452" s="16">
        <f t="shared" si="105"/>
        <v>1.2166529024000003</v>
      </c>
      <c r="J452" s="16">
        <f t="shared" si="105"/>
        <v>1.2653190184960004</v>
      </c>
      <c r="K452" s="16">
        <f t="shared" si="105"/>
        <v>1.3159317792358405</v>
      </c>
      <c r="L452" s="16">
        <f t="shared" si="105"/>
        <v>1.3685690504052741</v>
      </c>
      <c r="M452" s="16">
        <f t="shared" si="105"/>
        <v>1.4233118124214852</v>
      </c>
    </row>
    <row r="453" spans="1:13" hidden="1">
      <c r="A453" s="12" t="s">
        <v>939</v>
      </c>
      <c r="B453" s="12" t="s">
        <v>940</v>
      </c>
      <c r="C453" s="15">
        <v>1040</v>
      </c>
      <c r="D453" s="16">
        <f t="shared" si="104"/>
        <v>1.04</v>
      </c>
      <c r="E453" s="17">
        <f t="shared" si="105"/>
        <v>1.0816000000000001</v>
      </c>
      <c r="F453" s="17">
        <f t="shared" si="105"/>
        <v>1.1248640000000001</v>
      </c>
      <c r="G453" s="16">
        <f t="shared" si="105"/>
        <v>1.1698585600000002</v>
      </c>
      <c r="H453" s="16">
        <f t="shared" si="105"/>
        <v>1.2166529024000003</v>
      </c>
      <c r="I453" s="16">
        <f t="shared" si="105"/>
        <v>1.2653190184960004</v>
      </c>
      <c r="J453" s="16">
        <f t="shared" si="105"/>
        <v>1.3159317792358405</v>
      </c>
      <c r="K453" s="16">
        <f t="shared" si="105"/>
        <v>1.3685690504052741</v>
      </c>
      <c r="L453" s="16">
        <f t="shared" si="105"/>
        <v>1.4233118124214852</v>
      </c>
      <c r="M453" s="16">
        <f t="shared" si="105"/>
        <v>1.4802442849183446</v>
      </c>
    </row>
    <row r="454" spans="1:13" ht="25.5">
      <c r="A454" s="12" t="s">
        <v>941</v>
      </c>
      <c r="B454" s="19" t="s">
        <v>942</v>
      </c>
      <c r="C454" s="15">
        <f>+C455</f>
        <v>7000</v>
      </c>
      <c r="D454" s="16">
        <f t="shared" si="104"/>
        <v>7</v>
      </c>
      <c r="E454" s="17">
        <f t="shared" si="105"/>
        <v>7.28</v>
      </c>
      <c r="F454" s="17">
        <f t="shared" si="105"/>
        <v>7.5712000000000002</v>
      </c>
      <c r="G454" s="16">
        <f t="shared" si="105"/>
        <v>7.8740480000000002</v>
      </c>
      <c r="H454" s="16">
        <f t="shared" si="105"/>
        <v>8.1890099200000002</v>
      </c>
      <c r="I454" s="16">
        <f t="shared" si="105"/>
        <v>8.5165703168000011</v>
      </c>
      <c r="J454" s="16">
        <f t="shared" si="105"/>
        <v>8.8572331294720019</v>
      </c>
      <c r="K454" s="16">
        <f t="shared" si="105"/>
        <v>9.2115224546508827</v>
      </c>
      <c r="L454" s="16">
        <f t="shared" si="105"/>
        <v>9.5799833528369192</v>
      </c>
      <c r="M454" s="16">
        <f t="shared" si="105"/>
        <v>9.9631826869503968</v>
      </c>
    </row>
    <row r="455" spans="1:13">
      <c r="A455" s="12" t="s">
        <v>943</v>
      </c>
      <c r="B455" s="12" t="s">
        <v>944</v>
      </c>
      <c r="C455" s="15">
        <v>7000</v>
      </c>
      <c r="D455" s="16">
        <f t="shared" si="104"/>
        <v>7</v>
      </c>
      <c r="E455" s="17">
        <f t="shared" si="105"/>
        <v>7.28</v>
      </c>
      <c r="F455" s="17">
        <f t="shared" si="105"/>
        <v>7.5712000000000002</v>
      </c>
      <c r="G455" s="16">
        <f t="shared" si="105"/>
        <v>7.8740480000000002</v>
      </c>
      <c r="H455" s="16">
        <f t="shared" si="105"/>
        <v>8.1890099200000002</v>
      </c>
      <c r="I455" s="16">
        <f t="shared" si="105"/>
        <v>8.5165703168000011</v>
      </c>
      <c r="J455" s="16">
        <f t="shared" si="105"/>
        <v>8.8572331294720019</v>
      </c>
      <c r="K455" s="16">
        <f t="shared" si="105"/>
        <v>9.2115224546508827</v>
      </c>
      <c r="L455" s="16">
        <f t="shared" si="105"/>
        <v>9.5799833528369192</v>
      </c>
      <c r="M455" s="16">
        <f t="shared" si="105"/>
        <v>9.9631826869503968</v>
      </c>
    </row>
    <row r="456" spans="1:13" hidden="1">
      <c r="A456" s="12" t="s">
        <v>945</v>
      </c>
      <c r="B456" s="12" t="s">
        <v>946</v>
      </c>
      <c r="C456" s="15">
        <v>7000</v>
      </c>
      <c r="D456" s="16">
        <f t="shared" si="104"/>
        <v>7</v>
      </c>
      <c r="E456" s="17">
        <f t="shared" si="105"/>
        <v>7.28</v>
      </c>
      <c r="F456" s="17">
        <f t="shared" si="105"/>
        <v>7.5712000000000002</v>
      </c>
      <c r="G456" s="16">
        <f t="shared" si="105"/>
        <v>7.8740480000000002</v>
      </c>
      <c r="H456" s="16">
        <f t="shared" si="105"/>
        <v>8.1890099200000002</v>
      </c>
      <c r="I456" s="16">
        <f t="shared" si="105"/>
        <v>8.5165703168000011</v>
      </c>
      <c r="J456" s="16">
        <f t="shared" si="105"/>
        <v>8.8572331294720019</v>
      </c>
      <c r="K456" s="16">
        <f t="shared" si="105"/>
        <v>9.2115224546508827</v>
      </c>
      <c r="L456" s="16">
        <f t="shared" si="105"/>
        <v>9.5799833528369192</v>
      </c>
      <c r="M456" s="16">
        <f t="shared" si="105"/>
        <v>9.9631826869503968</v>
      </c>
    </row>
    <row r="457" spans="1:13">
      <c r="A457" s="7"/>
      <c r="B457" s="7"/>
      <c r="C457" s="18"/>
      <c r="D457" s="10"/>
      <c r="E457" s="9"/>
      <c r="F457" s="9"/>
      <c r="G457" s="10"/>
      <c r="H457" s="10"/>
      <c r="I457" s="10"/>
      <c r="J457" s="10"/>
      <c r="K457" s="10"/>
      <c r="L457" s="10"/>
      <c r="M457" s="10"/>
    </row>
    <row r="458" spans="1:13">
      <c r="A458" s="12" t="s">
        <v>947</v>
      </c>
      <c r="B458" s="12" t="s">
        <v>948</v>
      </c>
      <c r="C458" s="15">
        <f>+C460</f>
        <v>1000</v>
      </c>
      <c r="D458" s="16">
        <f>C458/1000</f>
        <v>1</v>
      </c>
      <c r="E458" s="17">
        <f t="shared" ref="E458:M458" si="106">D458*1.04</f>
        <v>1.04</v>
      </c>
      <c r="F458" s="17">
        <f t="shared" si="106"/>
        <v>1.0816000000000001</v>
      </c>
      <c r="G458" s="16">
        <f t="shared" si="106"/>
        <v>1.1248640000000001</v>
      </c>
      <c r="H458" s="16">
        <f t="shared" si="106"/>
        <v>1.1698585600000002</v>
      </c>
      <c r="I458" s="16">
        <f t="shared" si="106"/>
        <v>1.2166529024000003</v>
      </c>
      <c r="J458" s="16">
        <f t="shared" si="106"/>
        <v>1.2653190184960004</v>
      </c>
      <c r="K458" s="16">
        <f t="shared" si="106"/>
        <v>1.3159317792358405</v>
      </c>
      <c r="L458" s="16">
        <f t="shared" si="106"/>
        <v>1.3685690504052741</v>
      </c>
      <c r="M458" s="16">
        <f t="shared" si="106"/>
        <v>1.4233118124214852</v>
      </c>
    </row>
    <row r="459" spans="1:13">
      <c r="A459" s="7"/>
      <c r="B459" s="7"/>
      <c r="C459" s="7"/>
      <c r="D459" s="10"/>
      <c r="E459" s="9"/>
      <c r="F459" s="9"/>
      <c r="G459" s="10"/>
      <c r="H459" s="10"/>
      <c r="I459" s="10"/>
      <c r="J459" s="10"/>
      <c r="K459" s="10"/>
      <c r="L459" s="10"/>
      <c r="M459" s="10"/>
    </row>
    <row r="460" spans="1:13">
      <c r="A460" s="12" t="s">
        <v>949</v>
      </c>
      <c r="B460" s="12" t="s">
        <v>950</v>
      </c>
      <c r="C460" s="15">
        <f>+C461</f>
        <v>1000</v>
      </c>
      <c r="D460" s="16">
        <f>C460/1000</f>
        <v>1</v>
      </c>
      <c r="E460" s="17">
        <f t="shared" ref="E460:M462" si="107">D460*1.04</f>
        <v>1.04</v>
      </c>
      <c r="F460" s="17">
        <f t="shared" si="107"/>
        <v>1.0816000000000001</v>
      </c>
      <c r="G460" s="16">
        <f t="shared" si="107"/>
        <v>1.1248640000000001</v>
      </c>
      <c r="H460" s="16">
        <f t="shared" si="107"/>
        <v>1.1698585600000002</v>
      </c>
      <c r="I460" s="16">
        <f t="shared" si="107"/>
        <v>1.2166529024000003</v>
      </c>
      <c r="J460" s="16">
        <f t="shared" si="107"/>
        <v>1.2653190184960004</v>
      </c>
      <c r="K460" s="16">
        <f t="shared" si="107"/>
        <v>1.3159317792358405</v>
      </c>
      <c r="L460" s="16">
        <f t="shared" si="107"/>
        <v>1.3685690504052741</v>
      </c>
      <c r="M460" s="16">
        <f t="shared" si="107"/>
        <v>1.4233118124214852</v>
      </c>
    </row>
    <row r="461" spans="1:13">
      <c r="A461" s="12" t="s">
        <v>951</v>
      </c>
      <c r="B461" s="12" t="s">
        <v>952</v>
      </c>
      <c r="C461" s="15">
        <v>1000</v>
      </c>
      <c r="D461" s="16">
        <f>C461/1000</f>
        <v>1</v>
      </c>
      <c r="E461" s="17">
        <f t="shared" si="107"/>
        <v>1.04</v>
      </c>
      <c r="F461" s="17">
        <f t="shared" si="107"/>
        <v>1.0816000000000001</v>
      </c>
      <c r="G461" s="16">
        <f t="shared" si="107"/>
        <v>1.1248640000000001</v>
      </c>
      <c r="H461" s="16">
        <f t="shared" si="107"/>
        <v>1.1698585600000002</v>
      </c>
      <c r="I461" s="16">
        <f t="shared" si="107"/>
        <v>1.2166529024000003</v>
      </c>
      <c r="J461" s="16">
        <f t="shared" si="107"/>
        <v>1.2653190184960004</v>
      </c>
      <c r="K461" s="16">
        <f t="shared" si="107"/>
        <v>1.3159317792358405</v>
      </c>
      <c r="L461" s="16">
        <f t="shared" si="107"/>
        <v>1.3685690504052741</v>
      </c>
      <c r="M461" s="16">
        <f t="shared" si="107"/>
        <v>1.4233118124214852</v>
      </c>
    </row>
    <row r="462" spans="1:13" hidden="1">
      <c r="A462" s="12" t="s">
        <v>953</v>
      </c>
      <c r="B462" s="12" t="s">
        <v>954</v>
      </c>
      <c r="C462" s="15">
        <v>1000</v>
      </c>
      <c r="D462" s="16">
        <f>C462/1000</f>
        <v>1</v>
      </c>
      <c r="E462" s="17">
        <f t="shared" si="107"/>
        <v>1.04</v>
      </c>
      <c r="F462" s="17">
        <f t="shared" si="107"/>
        <v>1.0816000000000001</v>
      </c>
      <c r="G462" s="16">
        <f t="shared" si="107"/>
        <v>1.1248640000000001</v>
      </c>
      <c r="H462" s="16">
        <f t="shared" si="107"/>
        <v>1.1698585600000002</v>
      </c>
      <c r="I462" s="16">
        <f t="shared" si="107"/>
        <v>1.2166529024000003</v>
      </c>
      <c r="J462" s="16">
        <f t="shared" si="107"/>
        <v>1.2653190184960004</v>
      </c>
      <c r="K462" s="16">
        <f t="shared" si="107"/>
        <v>1.3159317792358405</v>
      </c>
      <c r="L462" s="16">
        <f t="shared" si="107"/>
        <v>1.3685690504052741</v>
      </c>
      <c r="M462" s="16">
        <f t="shared" si="107"/>
        <v>1.4233118124214852</v>
      </c>
    </row>
    <row r="463" spans="1:13">
      <c r="A463" s="7"/>
      <c r="B463" s="7"/>
      <c r="C463" s="7"/>
      <c r="D463" s="10"/>
      <c r="E463" s="9"/>
      <c r="F463" s="9"/>
      <c r="G463" s="10"/>
      <c r="H463" s="10"/>
      <c r="I463" s="10"/>
      <c r="J463" s="10"/>
      <c r="K463" s="10"/>
      <c r="L463" s="10"/>
      <c r="M463" s="10"/>
    </row>
    <row r="464" spans="1:13">
      <c r="A464" s="7"/>
      <c r="B464" s="7"/>
      <c r="C464" s="7"/>
      <c r="D464" s="10"/>
      <c r="E464" s="9"/>
      <c r="F464" s="9"/>
      <c r="G464" s="10"/>
      <c r="H464" s="10"/>
      <c r="I464" s="10"/>
      <c r="J464" s="10"/>
      <c r="K464" s="10"/>
      <c r="L464" s="10"/>
      <c r="M464" s="10"/>
    </row>
    <row r="465" spans="1:13">
      <c r="A465" s="12" t="s">
        <v>955</v>
      </c>
      <c r="B465" s="19" t="s">
        <v>956</v>
      </c>
      <c r="C465" s="25">
        <f>+C466+C473+C479</f>
        <v>11000</v>
      </c>
      <c r="D465" s="16">
        <f t="shared" ref="D465:D471" si="108">C465/1000</f>
        <v>11</v>
      </c>
      <c r="E465" s="17">
        <f t="shared" ref="E465:M471" si="109">D465*1.04</f>
        <v>11.440000000000001</v>
      </c>
      <c r="F465" s="17">
        <f t="shared" si="109"/>
        <v>11.897600000000002</v>
      </c>
      <c r="G465" s="16">
        <f t="shared" si="109"/>
        <v>12.373504000000002</v>
      </c>
      <c r="H465" s="16">
        <f t="shared" si="109"/>
        <v>12.868444160000003</v>
      </c>
      <c r="I465" s="16">
        <f t="shared" si="109"/>
        <v>13.383181926400002</v>
      </c>
      <c r="J465" s="16">
        <f t="shared" si="109"/>
        <v>13.918509203456003</v>
      </c>
      <c r="K465" s="16">
        <f t="shared" si="109"/>
        <v>14.475249571594244</v>
      </c>
      <c r="L465" s="16">
        <f t="shared" si="109"/>
        <v>15.054259554458014</v>
      </c>
      <c r="M465" s="16">
        <f t="shared" si="109"/>
        <v>15.656429936636336</v>
      </c>
    </row>
    <row r="466" spans="1:13">
      <c r="A466" s="12" t="s">
        <v>957</v>
      </c>
      <c r="B466" s="12" t="s">
        <v>958</v>
      </c>
      <c r="C466" s="25">
        <f>SUM(C467:C471)</f>
        <v>5000</v>
      </c>
      <c r="D466" s="16">
        <f t="shared" si="108"/>
        <v>5</v>
      </c>
      <c r="E466" s="17">
        <f t="shared" si="109"/>
        <v>5.2</v>
      </c>
      <c r="F466" s="17">
        <f t="shared" si="109"/>
        <v>5.4080000000000004</v>
      </c>
      <c r="G466" s="16">
        <f t="shared" si="109"/>
        <v>5.6243200000000009</v>
      </c>
      <c r="H466" s="16">
        <f t="shared" si="109"/>
        <v>5.8492928000000015</v>
      </c>
      <c r="I466" s="16">
        <f t="shared" si="109"/>
        <v>6.0832645120000022</v>
      </c>
      <c r="J466" s="16">
        <f t="shared" si="109"/>
        <v>6.3265950924800025</v>
      </c>
      <c r="K466" s="16">
        <f t="shared" si="109"/>
        <v>6.5796588961792031</v>
      </c>
      <c r="L466" s="16">
        <f t="shared" si="109"/>
        <v>6.8428452520263718</v>
      </c>
      <c r="M466" s="16">
        <f t="shared" si="109"/>
        <v>7.1165590621074273</v>
      </c>
    </row>
    <row r="467" spans="1:13">
      <c r="A467" s="12" t="s">
        <v>959</v>
      </c>
      <c r="B467" s="12" t="s">
        <v>960</v>
      </c>
      <c r="C467" s="15">
        <v>1000</v>
      </c>
      <c r="D467" s="16">
        <f t="shared" si="108"/>
        <v>1</v>
      </c>
      <c r="E467" s="17">
        <f t="shared" si="109"/>
        <v>1.04</v>
      </c>
      <c r="F467" s="17">
        <f t="shared" si="109"/>
        <v>1.0816000000000001</v>
      </c>
      <c r="G467" s="16">
        <f t="shared" si="109"/>
        <v>1.1248640000000001</v>
      </c>
      <c r="H467" s="16">
        <f t="shared" si="109"/>
        <v>1.1698585600000002</v>
      </c>
      <c r="I467" s="16">
        <f t="shared" si="109"/>
        <v>1.2166529024000003</v>
      </c>
      <c r="J467" s="16">
        <f t="shared" si="109"/>
        <v>1.2653190184960004</v>
      </c>
      <c r="K467" s="16">
        <f t="shared" si="109"/>
        <v>1.3159317792358405</v>
      </c>
      <c r="L467" s="16">
        <f t="shared" si="109"/>
        <v>1.3685690504052741</v>
      </c>
      <c r="M467" s="16">
        <f t="shared" si="109"/>
        <v>1.4233118124214852</v>
      </c>
    </row>
    <row r="468" spans="1:13">
      <c r="A468" s="12" t="s">
        <v>961</v>
      </c>
      <c r="B468" s="12" t="s">
        <v>962</v>
      </c>
      <c r="C468" s="15">
        <v>1000</v>
      </c>
      <c r="D468" s="16">
        <f t="shared" si="108"/>
        <v>1</v>
      </c>
      <c r="E468" s="17">
        <f t="shared" si="109"/>
        <v>1.04</v>
      </c>
      <c r="F468" s="17">
        <f t="shared" si="109"/>
        <v>1.0816000000000001</v>
      </c>
      <c r="G468" s="16">
        <f t="shared" si="109"/>
        <v>1.1248640000000001</v>
      </c>
      <c r="H468" s="16">
        <f t="shared" si="109"/>
        <v>1.1698585600000002</v>
      </c>
      <c r="I468" s="16">
        <f t="shared" si="109"/>
        <v>1.2166529024000003</v>
      </c>
      <c r="J468" s="16">
        <f t="shared" si="109"/>
        <v>1.2653190184960004</v>
      </c>
      <c r="K468" s="16">
        <f t="shared" si="109"/>
        <v>1.3159317792358405</v>
      </c>
      <c r="L468" s="16">
        <f t="shared" si="109"/>
        <v>1.3685690504052741</v>
      </c>
      <c r="M468" s="16">
        <f t="shared" si="109"/>
        <v>1.4233118124214852</v>
      </c>
    </row>
    <row r="469" spans="1:13" ht="25.5">
      <c r="A469" s="12" t="s">
        <v>963</v>
      </c>
      <c r="B469" s="19" t="s">
        <v>964</v>
      </c>
      <c r="C469" s="15">
        <v>1000</v>
      </c>
      <c r="D469" s="16">
        <f t="shared" si="108"/>
        <v>1</v>
      </c>
      <c r="E469" s="17">
        <f t="shared" si="109"/>
        <v>1.04</v>
      </c>
      <c r="F469" s="17">
        <f t="shared" si="109"/>
        <v>1.0816000000000001</v>
      </c>
      <c r="G469" s="16">
        <f t="shared" si="109"/>
        <v>1.1248640000000001</v>
      </c>
      <c r="H469" s="16">
        <f t="shared" si="109"/>
        <v>1.1698585600000002</v>
      </c>
      <c r="I469" s="16">
        <f t="shared" si="109"/>
        <v>1.2166529024000003</v>
      </c>
      <c r="J469" s="16">
        <f t="shared" si="109"/>
        <v>1.2653190184960004</v>
      </c>
      <c r="K469" s="16">
        <f t="shared" si="109"/>
        <v>1.3159317792358405</v>
      </c>
      <c r="L469" s="16">
        <f t="shared" si="109"/>
        <v>1.3685690504052741</v>
      </c>
      <c r="M469" s="16">
        <f t="shared" si="109"/>
        <v>1.4233118124214852</v>
      </c>
    </row>
    <row r="470" spans="1:13">
      <c r="A470" s="12" t="s">
        <v>965</v>
      </c>
      <c r="B470" s="12" t="s">
        <v>966</v>
      </c>
      <c r="C470" s="15">
        <v>1000</v>
      </c>
      <c r="D470" s="16">
        <f t="shared" si="108"/>
        <v>1</v>
      </c>
      <c r="E470" s="17">
        <f t="shared" si="109"/>
        <v>1.04</v>
      </c>
      <c r="F470" s="17">
        <f t="shared" si="109"/>
        <v>1.0816000000000001</v>
      </c>
      <c r="G470" s="16">
        <f t="shared" si="109"/>
        <v>1.1248640000000001</v>
      </c>
      <c r="H470" s="16">
        <f t="shared" si="109"/>
        <v>1.1698585600000002</v>
      </c>
      <c r="I470" s="16">
        <f t="shared" si="109"/>
        <v>1.2166529024000003</v>
      </c>
      <c r="J470" s="16">
        <f t="shared" si="109"/>
        <v>1.2653190184960004</v>
      </c>
      <c r="K470" s="16">
        <f t="shared" si="109"/>
        <v>1.3159317792358405</v>
      </c>
      <c r="L470" s="16">
        <f t="shared" si="109"/>
        <v>1.3685690504052741</v>
      </c>
      <c r="M470" s="16">
        <f t="shared" si="109"/>
        <v>1.4233118124214852</v>
      </c>
    </row>
    <row r="471" spans="1:13">
      <c r="A471" s="12" t="s">
        <v>967</v>
      </c>
      <c r="B471" s="12" t="s">
        <v>968</v>
      </c>
      <c r="C471" s="15">
        <v>1000</v>
      </c>
      <c r="D471" s="16">
        <f t="shared" si="108"/>
        <v>1</v>
      </c>
      <c r="E471" s="17">
        <f t="shared" si="109"/>
        <v>1.04</v>
      </c>
      <c r="F471" s="17">
        <f t="shared" si="109"/>
        <v>1.0816000000000001</v>
      </c>
      <c r="G471" s="16">
        <f t="shared" si="109"/>
        <v>1.1248640000000001</v>
      </c>
      <c r="H471" s="16">
        <f t="shared" si="109"/>
        <v>1.1698585600000002</v>
      </c>
      <c r="I471" s="16">
        <f t="shared" si="109"/>
        <v>1.2166529024000003</v>
      </c>
      <c r="J471" s="16">
        <f t="shared" si="109"/>
        <v>1.2653190184960004</v>
      </c>
      <c r="K471" s="16">
        <f t="shared" si="109"/>
        <v>1.3159317792358405</v>
      </c>
      <c r="L471" s="16">
        <f t="shared" si="109"/>
        <v>1.3685690504052741</v>
      </c>
      <c r="M471" s="16">
        <f t="shared" si="109"/>
        <v>1.4233118124214852</v>
      </c>
    </row>
    <row r="472" spans="1:13">
      <c r="A472" s="7"/>
      <c r="B472" s="7"/>
      <c r="C472" s="7"/>
      <c r="D472" s="10"/>
      <c r="E472" s="9"/>
      <c r="F472" s="9"/>
      <c r="G472" s="10"/>
      <c r="H472" s="10"/>
      <c r="I472" s="10"/>
      <c r="J472" s="10"/>
      <c r="K472" s="10"/>
      <c r="L472" s="10"/>
      <c r="M472" s="10"/>
    </row>
    <row r="473" spans="1:13">
      <c r="A473" s="12" t="s">
        <v>969</v>
      </c>
      <c r="B473" s="12" t="s">
        <v>970</v>
      </c>
      <c r="C473" s="15">
        <f>SUM(C474:C477)</f>
        <v>4000</v>
      </c>
      <c r="D473" s="16">
        <f>C473/1000</f>
        <v>4</v>
      </c>
      <c r="E473" s="17">
        <f t="shared" ref="E473:M477" si="110">D473*1.04</f>
        <v>4.16</v>
      </c>
      <c r="F473" s="17">
        <f t="shared" si="110"/>
        <v>4.3264000000000005</v>
      </c>
      <c r="G473" s="16">
        <f t="shared" si="110"/>
        <v>4.4994560000000003</v>
      </c>
      <c r="H473" s="16">
        <f t="shared" si="110"/>
        <v>4.6794342400000009</v>
      </c>
      <c r="I473" s="16">
        <f t="shared" si="110"/>
        <v>4.8666116096000014</v>
      </c>
      <c r="J473" s="16">
        <f t="shared" si="110"/>
        <v>5.0612760739840015</v>
      </c>
      <c r="K473" s="16">
        <f t="shared" si="110"/>
        <v>5.2637271169433619</v>
      </c>
      <c r="L473" s="16">
        <f t="shared" si="110"/>
        <v>5.4742762016210964</v>
      </c>
      <c r="M473" s="16">
        <f t="shared" si="110"/>
        <v>5.6932472496859408</v>
      </c>
    </row>
    <row r="474" spans="1:13">
      <c r="A474" s="12" t="s">
        <v>971</v>
      </c>
      <c r="B474" s="12" t="s">
        <v>972</v>
      </c>
      <c r="C474" s="15">
        <v>1000</v>
      </c>
      <c r="D474" s="16">
        <f>C474/1000</f>
        <v>1</v>
      </c>
      <c r="E474" s="17">
        <f t="shared" si="110"/>
        <v>1.04</v>
      </c>
      <c r="F474" s="17">
        <f t="shared" si="110"/>
        <v>1.0816000000000001</v>
      </c>
      <c r="G474" s="16">
        <f t="shared" si="110"/>
        <v>1.1248640000000001</v>
      </c>
      <c r="H474" s="16">
        <f t="shared" si="110"/>
        <v>1.1698585600000002</v>
      </c>
      <c r="I474" s="16">
        <f t="shared" si="110"/>
        <v>1.2166529024000003</v>
      </c>
      <c r="J474" s="16">
        <f t="shared" si="110"/>
        <v>1.2653190184960004</v>
      </c>
      <c r="K474" s="16">
        <f t="shared" si="110"/>
        <v>1.3159317792358405</v>
      </c>
      <c r="L474" s="16">
        <f t="shared" si="110"/>
        <v>1.3685690504052741</v>
      </c>
      <c r="M474" s="16">
        <f t="shared" si="110"/>
        <v>1.4233118124214852</v>
      </c>
    </row>
    <row r="475" spans="1:13" ht="25.5">
      <c r="A475" s="12" t="s">
        <v>973</v>
      </c>
      <c r="B475" s="19" t="s">
        <v>974</v>
      </c>
      <c r="C475" s="15">
        <v>1000</v>
      </c>
      <c r="D475" s="16">
        <f>C475/1000</f>
        <v>1</v>
      </c>
      <c r="E475" s="17">
        <f t="shared" si="110"/>
        <v>1.04</v>
      </c>
      <c r="F475" s="17">
        <f t="shared" si="110"/>
        <v>1.0816000000000001</v>
      </c>
      <c r="G475" s="16">
        <f t="shared" si="110"/>
        <v>1.1248640000000001</v>
      </c>
      <c r="H475" s="16">
        <f t="shared" si="110"/>
        <v>1.1698585600000002</v>
      </c>
      <c r="I475" s="16">
        <f t="shared" si="110"/>
        <v>1.2166529024000003</v>
      </c>
      <c r="J475" s="16">
        <f t="shared" si="110"/>
        <v>1.2653190184960004</v>
      </c>
      <c r="K475" s="16">
        <f t="shared" si="110"/>
        <v>1.3159317792358405</v>
      </c>
      <c r="L475" s="16">
        <f t="shared" si="110"/>
        <v>1.3685690504052741</v>
      </c>
      <c r="M475" s="16">
        <f t="shared" si="110"/>
        <v>1.4233118124214852</v>
      </c>
    </row>
    <row r="476" spans="1:13">
      <c r="A476" s="12" t="s">
        <v>975</v>
      </c>
      <c r="B476" s="12" t="s">
        <v>976</v>
      </c>
      <c r="C476" s="15">
        <v>1000</v>
      </c>
      <c r="D476" s="16">
        <f>C476/1000</f>
        <v>1</v>
      </c>
      <c r="E476" s="17">
        <f t="shared" si="110"/>
        <v>1.04</v>
      </c>
      <c r="F476" s="17">
        <f t="shared" si="110"/>
        <v>1.0816000000000001</v>
      </c>
      <c r="G476" s="16">
        <f t="shared" si="110"/>
        <v>1.1248640000000001</v>
      </c>
      <c r="H476" s="16">
        <f t="shared" si="110"/>
        <v>1.1698585600000002</v>
      </c>
      <c r="I476" s="16">
        <f t="shared" si="110"/>
        <v>1.2166529024000003</v>
      </c>
      <c r="J476" s="16">
        <f t="shared" si="110"/>
        <v>1.2653190184960004</v>
      </c>
      <c r="K476" s="16">
        <f t="shared" si="110"/>
        <v>1.3159317792358405</v>
      </c>
      <c r="L476" s="16">
        <f t="shared" si="110"/>
        <v>1.3685690504052741</v>
      </c>
      <c r="M476" s="16">
        <f t="shared" si="110"/>
        <v>1.4233118124214852</v>
      </c>
    </row>
    <row r="477" spans="1:13">
      <c r="A477" s="12" t="s">
        <v>977</v>
      </c>
      <c r="B477" s="12" t="s">
        <v>978</v>
      </c>
      <c r="C477" s="15">
        <v>1000</v>
      </c>
      <c r="D477" s="16">
        <f>C477/1000</f>
        <v>1</v>
      </c>
      <c r="E477" s="17">
        <f t="shared" si="110"/>
        <v>1.04</v>
      </c>
      <c r="F477" s="17">
        <f t="shared" si="110"/>
        <v>1.0816000000000001</v>
      </c>
      <c r="G477" s="16">
        <f t="shared" si="110"/>
        <v>1.1248640000000001</v>
      </c>
      <c r="H477" s="16">
        <f t="shared" si="110"/>
        <v>1.1698585600000002</v>
      </c>
      <c r="I477" s="16">
        <f t="shared" si="110"/>
        <v>1.2166529024000003</v>
      </c>
      <c r="J477" s="16">
        <f t="shared" si="110"/>
        <v>1.2653190184960004</v>
      </c>
      <c r="K477" s="16">
        <f t="shared" si="110"/>
        <v>1.3159317792358405</v>
      </c>
      <c r="L477" s="16">
        <f t="shared" si="110"/>
        <v>1.3685690504052741</v>
      </c>
      <c r="M477" s="16">
        <f t="shared" si="110"/>
        <v>1.4233118124214852</v>
      </c>
    </row>
    <row r="478" spans="1:13">
      <c r="A478" s="7"/>
      <c r="B478" s="7"/>
      <c r="C478" s="7"/>
      <c r="D478" s="10"/>
      <c r="E478" s="9"/>
      <c r="F478" s="9"/>
      <c r="G478" s="10"/>
      <c r="H478" s="10"/>
      <c r="I478" s="10"/>
      <c r="J478" s="10"/>
      <c r="K478" s="10"/>
      <c r="L478" s="10"/>
      <c r="M478" s="10"/>
    </row>
    <row r="479" spans="1:13" ht="25.5">
      <c r="A479" s="12" t="s">
        <v>979</v>
      </c>
      <c r="B479" s="19" t="s">
        <v>980</v>
      </c>
      <c r="C479" s="25">
        <f>SUM(C480:C481)</f>
        <v>2000</v>
      </c>
      <c r="D479" s="16">
        <f>C479/1000</f>
        <v>2</v>
      </c>
      <c r="E479" s="17">
        <f t="shared" ref="E479:M481" si="111">D479*1.04</f>
        <v>2.08</v>
      </c>
      <c r="F479" s="17">
        <f t="shared" si="111"/>
        <v>2.1632000000000002</v>
      </c>
      <c r="G479" s="16">
        <f t="shared" si="111"/>
        <v>2.2497280000000002</v>
      </c>
      <c r="H479" s="16">
        <f t="shared" si="111"/>
        <v>2.3397171200000004</v>
      </c>
      <c r="I479" s="16">
        <f t="shared" si="111"/>
        <v>2.4333058048000007</v>
      </c>
      <c r="J479" s="16">
        <f t="shared" si="111"/>
        <v>2.5306380369920007</v>
      </c>
      <c r="K479" s="16">
        <f t="shared" si="111"/>
        <v>2.631863558471681</v>
      </c>
      <c r="L479" s="16">
        <f t="shared" si="111"/>
        <v>2.7371381008105482</v>
      </c>
      <c r="M479" s="16">
        <f t="shared" si="111"/>
        <v>2.8466236248429704</v>
      </c>
    </row>
    <row r="480" spans="1:13">
      <c r="A480" s="12" t="s">
        <v>981</v>
      </c>
      <c r="B480" s="12" t="s">
        <v>982</v>
      </c>
      <c r="C480" s="15">
        <v>1000</v>
      </c>
      <c r="D480" s="16">
        <f>C480/1000</f>
        <v>1</v>
      </c>
      <c r="E480" s="17">
        <f t="shared" si="111"/>
        <v>1.04</v>
      </c>
      <c r="F480" s="17">
        <f t="shared" si="111"/>
        <v>1.0816000000000001</v>
      </c>
      <c r="G480" s="16">
        <f t="shared" si="111"/>
        <v>1.1248640000000001</v>
      </c>
      <c r="H480" s="16">
        <f t="shared" si="111"/>
        <v>1.1698585600000002</v>
      </c>
      <c r="I480" s="16">
        <f t="shared" si="111"/>
        <v>1.2166529024000003</v>
      </c>
      <c r="J480" s="16">
        <f t="shared" si="111"/>
        <v>1.2653190184960004</v>
      </c>
      <c r="K480" s="16">
        <f t="shared" si="111"/>
        <v>1.3159317792358405</v>
      </c>
      <c r="L480" s="16">
        <f t="shared" si="111"/>
        <v>1.3685690504052741</v>
      </c>
      <c r="M480" s="16">
        <f t="shared" si="111"/>
        <v>1.4233118124214852</v>
      </c>
    </row>
    <row r="481" spans="1:13">
      <c r="A481" s="12" t="s">
        <v>983</v>
      </c>
      <c r="B481" s="12" t="s">
        <v>984</v>
      </c>
      <c r="C481" s="15">
        <v>1000</v>
      </c>
      <c r="D481" s="16">
        <f>C481/1000</f>
        <v>1</v>
      </c>
      <c r="E481" s="17">
        <f t="shared" si="111"/>
        <v>1.04</v>
      </c>
      <c r="F481" s="17">
        <f t="shared" si="111"/>
        <v>1.0816000000000001</v>
      </c>
      <c r="G481" s="16">
        <f t="shared" si="111"/>
        <v>1.1248640000000001</v>
      </c>
      <c r="H481" s="16">
        <f t="shared" si="111"/>
        <v>1.1698585600000002</v>
      </c>
      <c r="I481" s="16">
        <f t="shared" si="111"/>
        <v>1.2166529024000003</v>
      </c>
      <c r="J481" s="16">
        <f t="shared" si="111"/>
        <v>1.2653190184960004</v>
      </c>
      <c r="K481" s="16">
        <f t="shared" si="111"/>
        <v>1.3159317792358405</v>
      </c>
      <c r="L481" s="16">
        <f t="shared" si="111"/>
        <v>1.3685690504052741</v>
      </c>
      <c r="M481" s="16">
        <f t="shared" si="111"/>
        <v>1.4233118124214852</v>
      </c>
    </row>
    <row r="482" spans="1:13">
      <c r="A482" s="7"/>
      <c r="B482" s="7"/>
      <c r="C482" s="7"/>
      <c r="D482" s="10"/>
      <c r="E482" s="9"/>
      <c r="F482" s="9"/>
      <c r="G482" s="10"/>
      <c r="H482" s="10"/>
      <c r="I482" s="10"/>
      <c r="J482" s="10"/>
      <c r="K482" s="10"/>
      <c r="L482" s="10"/>
      <c r="M482" s="10"/>
    </row>
    <row r="483" spans="1:13">
      <c r="A483" s="7"/>
      <c r="B483" s="7"/>
      <c r="C483" s="7"/>
      <c r="D483" s="10"/>
      <c r="E483" s="9"/>
      <c r="F483" s="9"/>
      <c r="G483" s="10"/>
      <c r="H483" s="10"/>
      <c r="I483" s="10"/>
      <c r="J483" s="10"/>
      <c r="K483" s="10"/>
      <c r="L483" s="10"/>
      <c r="M483" s="10"/>
    </row>
    <row r="484" spans="1:13">
      <c r="A484" s="12" t="s">
        <v>985</v>
      </c>
      <c r="B484" s="27" t="s">
        <v>986</v>
      </c>
      <c r="C484" s="15">
        <f>+C485</f>
        <v>1000</v>
      </c>
      <c r="D484" s="16">
        <f>C484/1000</f>
        <v>1</v>
      </c>
      <c r="E484" s="17">
        <f t="shared" ref="E484:M485" si="112">D484*1.04</f>
        <v>1.04</v>
      </c>
      <c r="F484" s="17">
        <f t="shared" si="112"/>
        <v>1.0816000000000001</v>
      </c>
      <c r="G484" s="16">
        <f t="shared" si="112"/>
        <v>1.1248640000000001</v>
      </c>
      <c r="H484" s="16">
        <f t="shared" si="112"/>
        <v>1.1698585600000002</v>
      </c>
      <c r="I484" s="16">
        <f t="shared" si="112"/>
        <v>1.2166529024000003</v>
      </c>
      <c r="J484" s="16">
        <f t="shared" si="112"/>
        <v>1.2653190184960004</v>
      </c>
      <c r="K484" s="16">
        <f t="shared" si="112"/>
        <v>1.3159317792358405</v>
      </c>
      <c r="L484" s="16">
        <f t="shared" si="112"/>
        <v>1.3685690504052741</v>
      </c>
      <c r="M484" s="16">
        <f t="shared" si="112"/>
        <v>1.4233118124214852</v>
      </c>
    </row>
    <row r="485" spans="1:13">
      <c r="A485" s="12" t="s">
        <v>987</v>
      </c>
      <c r="B485" s="12" t="s">
        <v>988</v>
      </c>
      <c r="C485" s="15">
        <v>1000</v>
      </c>
      <c r="D485" s="16">
        <f>C485/1000</f>
        <v>1</v>
      </c>
      <c r="E485" s="17">
        <f t="shared" si="112"/>
        <v>1.04</v>
      </c>
      <c r="F485" s="17">
        <f t="shared" si="112"/>
        <v>1.0816000000000001</v>
      </c>
      <c r="G485" s="16">
        <f t="shared" si="112"/>
        <v>1.1248640000000001</v>
      </c>
      <c r="H485" s="16">
        <f t="shared" si="112"/>
        <v>1.1698585600000002</v>
      </c>
      <c r="I485" s="16">
        <f t="shared" si="112"/>
        <v>1.2166529024000003</v>
      </c>
      <c r="J485" s="16">
        <f t="shared" si="112"/>
        <v>1.2653190184960004</v>
      </c>
      <c r="K485" s="16">
        <f t="shared" si="112"/>
        <v>1.3159317792358405</v>
      </c>
      <c r="L485" s="16">
        <f t="shared" si="112"/>
        <v>1.3685690504052741</v>
      </c>
      <c r="M485" s="16">
        <f t="shared" si="112"/>
        <v>1.4233118124214852</v>
      </c>
    </row>
    <row r="486" spans="1:13">
      <c r="A486" s="7"/>
      <c r="B486" s="7"/>
      <c r="C486" s="18"/>
      <c r="D486" s="10"/>
      <c r="E486" s="9"/>
      <c r="F486" s="9"/>
      <c r="G486" s="10"/>
      <c r="H486" s="10"/>
      <c r="I486" s="10"/>
      <c r="J486" s="10"/>
      <c r="K486" s="10"/>
      <c r="L486" s="10"/>
      <c r="M486" s="10"/>
    </row>
    <row r="487" spans="1:13">
      <c r="A487" s="7"/>
      <c r="B487" s="7"/>
      <c r="C487" s="18"/>
      <c r="D487" s="10"/>
      <c r="E487" s="9"/>
      <c r="F487" s="9"/>
      <c r="G487" s="10"/>
      <c r="H487" s="10"/>
      <c r="I487" s="10"/>
      <c r="J487" s="10"/>
      <c r="K487" s="10"/>
      <c r="L487" s="10"/>
      <c r="M487" s="10"/>
    </row>
    <row r="488" spans="1:13">
      <c r="A488" s="12" t="s">
        <v>989</v>
      </c>
      <c r="B488" s="27" t="s">
        <v>990</v>
      </c>
      <c r="C488" s="15">
        <f>+C489</f>
        <v>1000</v>
      </c>
      <c r="D488" s="16">
        <f>C488/1000</f>
        <v>1</v>
      </c>
      <c r="E488" s="17">
        <f t="shared" ref="E488:M489" si="113">D488*1.04</f>
        <v>1.04</v>
      </c>
      <c r="F488" s="17">
        <f t="shared" si="113"/>
        <v>1.0816000000000001</v>
      </c>
      <c r="G488" s="16">
        <f t="shared" si="113"/>
        <v>1.1248640000000001</v>
      </c>
      <c r="H488" s="16">
        <f t="shared" si="113"/>
        <v>1.1698585600000002</v>
      </c>
      <c r="I488" s="16">
        <f t="shared" si="113"/>
        <v>1.2166529024000003</v>
      </c>
      <c r="J488" s="16">
        <f t="shared" si="113"/>
        <v>1.2653190184960004</v>
      </c>
      <c r="K488" s="16">
        <f t="shared" si="113"/>
        <v>1.3159317792358405</v>
      </c>
      <c r="L488" s="16">
        <f t="shared" si="113"/>
        <v>1.3685690504052741</v>
      </c>
      <c r="M488" s="16">
        <f t="shared" si="113"/>
        <v>1.4233118124214852</v>
      </c>
    </row>
    <row r="489" spans="1:13">
      <c r="A489" s="12" t="s">
        <v>991</v>
      </c>
      <c r="B489" s="12" t="s">
        <v>988</v>
      </c>
      <c r="C489" s="15">
        <v>1000</v>
      </c>
      <c r="D489" s="16">
        <f>C489/1000</f>
        <v>1</v>
      </c>
      <c r="E489" s="17">
        <f t="shared" si="113"/>
        <v>1.04</v>
      </c>
      <c r="F489" s="17">
        <f t="shared" si="113"/>
        <v>1.0816000000000001</v>
      </c>
      <c r="G489" s="16">
        <f t="shared" si="113"/>
        <v>1.1248640000000001</v>
      </c>
      <c r="H489" s="16">
        <f t="shared" si="113"/>
        <v>1.1698585600000002</v>
      </c>
      <c r="I489" s="16">
        <f t="shared" si="113"/>
        <v>1.2166529024000003</v>
      </c>
      <c r="J489" s="16">
        <f t="shared" si="113"/>
        <v>1.2653190184960004</v>
      </c>
      <c r="K489" s="16">
        <f t="shared" si="113"/>
        <v>1.3159317792358405</v>
      </c>
      <c r="L489" s="16">
        <f t="shared" si="113"/>
        <v>1.3685690504052741</v>
      </c>
      <c r="M489" s="16">
        <f t="shared" si="113"/>
        <v>1.4233118124214852</v>
      </c>
    </row>
    <row r="490" spans="1:13">
      <c r="A490" s="7"/>
      <c r="B490" s="7"/>
      <c r="C490" s="7"/>
      <c r="D490" s="10"/>
      <c r="E490" s="9"/>
      <c r="F490" s="9"/>
      <c r="G490" s="10"/>
      <c r="H490" s="10"/>
      <c r="I490" s="10"/>
      <c r="J490" s="10"/>
      <c r="K490" s="10"/>
      <c r="L490" s="10"/>
      <c r="M490" s="10"/>
    </row>
    <row r="491" spans="1:13">
      <c r="A491" s="7"/>
      <c r="B491" s="7"/>
      <c r="C491" s="7"/>
      <c r="D491" s="10"/>
      <c r="E491" s="9"/>
      <c r="F491" s="9"/>
      <c r="G491" s="10"/>
      <c r="H491" s="10"/>
      <c r="I491" s="10"/>
      <c r="J491" s="10"/>
      <c r="K491" s="10"/>
      <c r="L491" s="10"/>
      <c r="M491" s="10"/>
    </row>
    <row r="492" spans="1:13">
      <c r="A492" s="12" t="s">
        <v>992</v>
      </c>
      <c r="B492" s="27" t="s">
        <v>993</v>
      </c>
      <c r="C492" s="25">
        <f>SUM(C493:C496)</f>
        <v>18000</v>
      </c>
      <c r="D492" s="16">
        <f>C492/1000</f>
        <v>18</v>
      </c>
      <c r="E492" s="17">
        <f t="shared" ref="E492:M495" si="114">D492*1.04</f>
        <v>18.72</v>
      </c>
      <c r="F492" s="17">
        <f t="shared" si="114"/>
        <v>19.468799999999998</v>
      </c>
      <c r="G492" s="16">
        <f t="shared" si="114"/>
        <v>20.247551999999999</v>
      </c>
      <c r="H492" s="16">
        <f t="shared" si="114"/>
        <v>21.057454079999999</v>
      </c>
      <c r="I492" s="16">
        <f t="shared" si="114"/>
        <v>21.899752243200002</v>
      </c>
      <c r="J492" s="16">
        <f t="shared" si="114"/>
        <v>22.775742332928001</v>
      </c>
      <c r="K492" s="16">
        <f t="shared" si="114"/>
        <v>23.686772026245123</v>
      </c>
      <c r="L492" s="16">
        <f t="shared" si="114"/>
        <v>24.634242907294929</v>
      </c>
      <c r="M492" s="16">
        <f t="shared" si="114"/>
        <v>25.619612623586729</v>
      </c>
    </row>
    <row r="493" spans="1:13">
      <c r="A493" s="12" t="s">
        <v>994</v>
      </c>
      <c r="B493" s="27" t="s">
        <v>995</v>
      </c>
      <c r="C493" s="15">
        <v>1000</v>
      </c>
      <c r="D493" s="16">
        <f>C493/1000</f>
        <v>1</v>
      </c>
      <c r="E493" s="17">
        <f t="shared" si="114"/>
        <v>1.04</v>
      </c>
      <c r="F493" s="17">
        <f t="shared" si="114"/>
        <v>1.0816000000000001</v>
      </c>
      <c r="G493" s="16">
        <f t="shared" si="114"/>
        <v>1.1248640000000001</v>
      </c>
      <c r="H493" s="16">
        <f t="shared" si="114"/>
        <v>1.1698585600000002</v>
      </c>
      <c r="I493" s="16">
        <f t="shared" si="114"/>
        <v>1.2166529024000003</v>
      </c>
      <c r="J493" s="16">
        <f t="shared" si="114"/>
        <v>1.2653190184960004</v>
      </c>
      <c r="K493" s="16">
        <f t="shared" si="114"/>
        <v>1.3159317792358405</v>
      </c>
      <c r="L493" s="16">
        <f t="shared" si="114"/>
        <v>1.3685690504052741</v>
      </c>
      <c r="M493" s="16">
        <f t="shared" si="114"/>
        <v>1.4233118124214852</v>
      </c>
    </row>
    <row r="494" spans="1:13">
      <c r="A494" s="12" t="s">
        <v>996</v>
      </c>
      <c r="B494" s="27" t="s">
        <v>997</v>
      </c>
      <c r="C494" s="15">
        <v>8000</v>
      </c>
      <c r="D494" s="16">
        <f>C494/1000</f>
        <v>8</v>
      </c>
      <c r="E494" s="17">
        <f t="shared" si="114"/>
        <v>8.32</v>
      </c>
      <c r="F494" s="17">
        <f t="shared" si="114"/>
        <v>8.6528000000000009</v>
      </c>
      <c r="G494" s="16">
        <f t="shared" si="114"/>
        <v>8.9989120000000007</v>
      </c>
      <c r="H494" s="16">
        <f t="shared" si="114"/>
        <v>9.3588684800000017</v>
      </c>
      <c r="I494" s="16">
        <f t="shared" si="114"/>
        <v>9.7332232192000028</v>
      </c>
      <c r="J494" s="16">
        <f t="shared" si="114"/>
        <v>10.122552147968003</v>
      </c>
      <c r="K494" s="16">
        <f t="shared" si="114"/>
        <v>10.527454233886724</v>
      </c>
      <c r="L494" s="16">
        <f t="shared" si="114"/>
        <v>10.948552403242193</v>
      </c>
      <c r="M494" s="16">
        <f t="shared" si="114"/>
        <v>11.386494499371882</v>
      </c>
    </row>
    <row r="495" spans="1:13">
      <c r="A495" s="12" t="s">
        <v>998</v>
      </c>
      <c r="B495" s="27" t="s">
        <v>999</v>
      </c>
      <c r="C495" s="15">
        <v>9000</v>
      </c>
      <c r="D495" s="16">
        <f>C495/1000</f>
        <v>9</v>
      </c>
      <c r="E495" s="17">
        <f t="shared" si="114"/>
        <v>9.36</v>
      </c>
      <c r="F495" s="17">
        <f t="shared" si="114"/>
        <v>9.7343999999999991</v>
      </c>
      <c r="G495" s="16">
        <f t="shared" si="114"/>
        <v>10.123775999999999</v>
      </c>
      <c r="H495" s="16">
        <f t="shared" si="114"/>
        <v>10.52872704</v>
      </c>
      <c r="I495" s="16">
        <f t="shared" si="114"/>
        <v>10.949876121600001</v>
      </c>
      <c r="J495" s="16">
        <f t="shared" si="114"/>
        <v>11.387871166464</v>
      </c>
      <c r="K495" s="16">
        <f t="shared" si="114"/>
        <v>11.843386013122561</v>
      </c>
      <c r="L495" s="16">
        <f t="shared" si="114"/>
        <v>12.317121453647465</v>
      </c>
      <c r="M495" s="16">
        <f t="shared" si="114"/>
        <v>12.809806311793364</v>
      </c>
    </row>
    <row r="496" spans="1:13">
      <c r="A496" s="7"/>
      <c r="B496" s="7"/>
      <c r="C496" s="7"/>
      <c r="D496" s="10"/>
      <c r="E496" s="9"/>
      <c r="F496" s="9"/>
      <c r="G496" s="10"/>
      <c r="H496" s="10"/>
      <c r="I496" s="10"/>
      <c r="J496" s="10"/>
      <c r="K496" s="10"/>
      <c r="L496" s="10"/>
      <c r="M496" s="10"/>
    </row>
    <row r="497" spans="1:13">
      <c r="A497" s="7"/>
      <c r="B497" s="7"/>
      <c r="C497" s="7"/>
      <c r="D497" s="10"/>
      <c r="E497" s="9"/>
      <c r="F497" s="9"/>
      <c r="G497" s="10"/>
      <c r="H497" s="10"/>
      <c r="I497" s="10"/>
      <c r="J497" s="10"/>
      <c r="K497" s="10"/>
      <c r="L497" s="10"/>
      <c r="M497" s="10"/>
    </row>
    <row r="498" spans="1:13">
      <c r="A498" s="28" t="s">
        <v>1000</v>
      </c>
      <c r="B498" s="28" t="s">
        <v>284</v>
      </c>
      <c r="C498" s="29">
        <f>+C500+C521+C529+C536+C544+C555</f>
        <v>2817836572</v>
      </c>
      <c r="D498" s="16">
        <f>C498/1000</f>
        <v>2817836.5720000002</v>
      </c>
      <c r="E498" s="17">
        <f t="shared" ref="E498" si="115">D498*1.04</f>
        <v>2930550.0348800002</v>
      </c>
      <c r="F498" s="17">
        <f>+F500+F521+F529+F536+F544+F555</f>
        <v>2897772.0362752005</v>
      </c>
      <c r="G498" s="16">
        <f t="shared" ref="G498:M498" si="116">+G500+G521+G529+G536+G544+G555</f>
        <v>3013682.9177262075</v>
      </c>
      <c r="H498" s="16">
        <f t="shared" si="116"/>
        <v>3134230.2344352566</v>
      </c>
      <c r="I498" s="16">
        <f t="shared" si="116"/>
        <v>3259599.4438126669</v>
      </c>
      <c r="J498" s="16">
        <f t="shared" si="116"/>
        <v>3389983.4215651732</v>
      </c>
      <c r="K498" s="16">
        <f t="shared" si="116"/>
        <v>3525582.7584277806</v>
      </c>
      <c r="L498" s="16">
        <f t="shared" si="116"/>
        <v>3666606.0687648924</v>
      </c>
      <c r="M498" s="16">
        <f t="shared" si="116"/>
        <v>3813270.3115154877</v>
      </c>
    </row>
    <row r="499" spans="1:13">
      <c r="A499" s="7"/>
      <c r="B499" s="7"/>
      <c r="C499" s="18"/>
      <c r="D499" s="10"/>
      <c r="E499" s="9"/>
      <c r="F499" s="9"/>
      <c r="G499" s="10"/>
      <c r="H499" s="10"/>
      <c r="I499" s="10"/>
      <c r="J499" s="10"/>
      <c r="K499" s="10"/>
      <c r="L499" s="10"/>
      <c r="M499" s="10"/>
    </row>
    <row r="500" spans="1:13" ht="25.5">
      <c r="A500" s="12" t="s">
        <v>1001</v>
      </c>
      <c r="B500" s="19" t="s">
        <v>628</v>
      </c>
      <c r="C500" s="30">
        <f>+C502+C514</f>
        <v>1851708892</v>
      </c>
      <c r="D500" s="16">
        <f>C500/1000</f>
        <v>1851708.892</v>
      </c>
      <c r="E500" s="17">
        <f t="shared" ref="E500:M500" si="117">D500*1.04</f>
        <v>1925777.24768</v>
      </c>
      <c r="F500" s="17">
        <f>(E500*1.04)-150000</f>
        <v>1852808.3375872001</v>
      </c>
      <c r="G500" s="16">
        <f t="shared" si="117"/>
        <v>1926920.6710906881</v>
      </c>
      <c r="H500" s="16">
        <f t="shared" si="117"/>
        <v>2003997.4979343156</v>
      </c>
      <c r="I500" s="16">
        <f t="shared" si="117"/>
        <v>2084157.3978516883</v>
      </c>
      <c r="J500" s="16">
        <f t="shared" si="117"/>
        <v>2167523.6937657557</v>
      </c>
      <c r="K500" s="16">
        <f t="shared" si="117"/>
        <v>2254224.6415163861</v>
      </c>
      <c r="L500" s="16">
        <f t="shared" si="117"/>
        <v>2344393.6271770415</v>
      </c>
      <c r="M500" s="16">
        <f t="shared" si="117"/>
        <v>2438169.3722641231</v>
      </c>
    </row>
    <row r="501" spans="1:13">
      <c r="A501" s="7"/>
      <c r="B501" s="7"/>
      <c r="C501" s="18"/>
      <c r="D501" s="16"/>
      <c r="E501" s="17"/>
      <c r="F501" s="17"/>
      <c r="G501" s="16"/>
      <c r="H501" s="16"/>
      <c r="I501" s="16"/>
      <c r="J501" s="16"/>
      <c r="K501" s="16"/>
      <c r="L501" s="16"/>
      <c r="M501" s="16"/>
    </row>
    <row r="502" spans="1:13">
      <c r="A502" s="12" t="s">
        <v>1002</v>
      </c>
      <c r="B502" s="12" t="s">
        <v>1003</v>
      </c>
      <c r="C502" s="30">
        <f>+C504+C508</f>
        <v>1694575772</v>
      </c>
      <c r="D502" s="16">
        <f>C502/1000</f>
        <v>1694575.7720000001</v>
      </c>
      <c r="E502" s="17">
        <f t="shared" ref="E502:M502" si="118">D502*1.04</f>
        <v>1762358.8028800001</v>
      </c>
      <c r="F502" s="17">
        <f t="shared" si="118"/>
        <v>1832853.1549952002</v>
      </c>
      <c r="G502" s="16">
        <f t="shared" si="118"/>
        <v>1906167.2811950082</v>
      </c>
      <c r="H502" s="16">
        <f t="shared" si="118"/>
        <v>1982413.9724428086</v>
      </c>
      <c r="I502" s="16">
        <f t="shared" si="118"/>
        <v>2061710.5313405211</v>
      </c>
      <c r="J502" s="16">
        <f t="shared" si="118"/>
        <v>2144178.9525941419</v>
      </c>
      <c r="K502" s="16">
        <f t="shared" si="118"/>
        <v>2229946.1106979079</v>
      </c>
      <c r="L502" s="16">
        <f t="shared" si="118"/>
        <v>2319143.9551258241</v>
      </c>
      <c r="M502" s="16">
        <f t="shared" si="118"/>
        <v>2411909.713330857</v>
      </c>
    </row>
    <row r="503" spans="1:13">
      <c r="A503" s="7"/>
      <c r="B503" s="7"/>
      <c r="C503" s="18"/>
      <c r="D503" s="16"/>
      <c r="E503" s="17"/>
      <c r="F503" s="17"/>
      <c r="G503" s="16"/>
      <c r="H503" s="16"/>
      <c r="I503" s="16"/>
      <c r="J503" s="16"/>
      <c r="K503" s="16"/>
      <c r="L503" s="16"/>
      <c r="M503" s="16"/>
    </row>
    <row r="504" spans="1:13">
      <c r="A504" s="12" t="s">
        <v>1004</v>
      </c>
      <c r="B504" s="12" t="s">
        <v>1005</v>
      </c>
      <c r="C504" s="30">
        <f>+C505</f>
        <v>1629047452</v>
      </c>
      <c r="D504" s="16">
        <f>C504/1000</f>
        <v>1629047.452</v>
      </c>
      <c r="E504" s="17">
        <f t="shared" ref="E504:M506" si="119">D504*1.04</f>
        <v>1694209.35008</v>
      </c>
      <c r="F504" s="17">
        <f t="shared" si="119"/>
        <v>1761977.7240832001</v>
      </c>
      <c r="G504" s="16">
        <f t="shared" si="119"/>
        <v>1832456.8330465283</v>
      </c>
      <c r="H504" s="16">
        <f t="shared" si="119"/>
        <v>1905755.1063683894</v>
      </c>
      <c r="I504" s="16">
        <f t="shared" si="119"/>
        <v>1981985.3106231252</v>
      </c>
      <c r="J504" s="16">
        <f t="shared" si="119"/>
        <v>2061264.7230480502</v>
      </c>
      <c r="K504" s="16">
        <f t="shared" si="119"/>
        <v>2143715.3119699722</v>
      </c>
      <c r="L504" s="16">
        <f t="shared" si="119"/>
        <v>2229463.9244487714</v>
      </c>
      <c r="M504" s="16">
        <f t="shared" si="119"/>
        <v>2318642.4814267224</v>
      </c>
    </row>
    <row r="505" spans="1:13">
      <c r="A505" s="12" t="s">
        <v>1006</v>
      </c>
      <c r="B505" s="12" t="s">
        <v>1007</v>
      </c>
      <c r="C505" s="30">
        <f>+C506</f>
        <v>1629047452</v>
      </c>
      <c r="D505" s="16">
        <f>C505/1000</f>
        <v>1629047.452</v>
      </c>
      <c r="E505" s="17">
        <f t="shared" si="119"/>
        <v>1694209.35008</v>
      </c>
      <c r="F505" s="17">
        <f t="shared" si="119"/>
        <v>1761977.7240832001</v>
      </c>
      <c r="G505" s="16">
        <f t="shared" si="119"/>
        <v>1832456.8330465283</v>
      </c>
      <c r="H505" s="16">
        <f t="shared" si="119"/>
        <v>1905755.1063683894</v>
      </c>
      <c r="I505" s="16">
        <f t="shared" si="119"/>
        <v>1981985.3106231252</v>
      </c>
      <c r="J505" s="16">
        <f t="shared" si="119"/>
        <v>2061264.7230480502</v>
      </c>
      <c r="K505" s="16">
        <f t="shared" si="119"/>
        <v>2143715.3119699722</v>
      </c>
      <c r="L505" s="16">
        <f t="shared" si="119"/>
        <v>2229463.9244487714</v>
      </c>
      <c r="M505" s="16">
        <f t="shared" si="119"/>
        <v>2318642.4814267224</v>
      </c>
    </row>
    <row r="506" spans="1:13" hidden="1">
      <c r="A506" s="12" t="s">
        <v>1008</v>
      </c>
      <c r="B506" s="12" t="s">
        <v>1009</v>
      </c>
      <c r="C506" s="30">
        <v>1629047452</v>
      </c>
      <c r="D506" s="16">
        <f>C506/1000</f>
        <v>1629047.452</v>
      </c>
      <c r="E506" s="17">
        <f t="shared" si="119"/>
        <v>1694209.35008</v>
      </c>
      <c r="F506" s="17">
        <f t="shared" si="119"/>
        <v>1761977.7240832001</v>
      </c>
      <c r="G506" s="16">
        <f t="shared" si="119"/>
        <v>1832456.8330465283</v>
      </c>
      <c r="H506" s="16">
        <f t="shared" si="119"/>
        <v>1905755.1063683894</v>
      </c>
      <c r="I506" s="16">
        <f t="shared" si="119"/>
        <v>1981985.3106231252</v>
      </c>
      <c r="J506" s="16">
        <f t="shared" si="119"/>
        <v>2061264.7230480502</v>
      </c>
      <c r="K506" s="16">
        <f t="shared" si="119"/>
        <v>2143715.3119699722</v>
      </c>
      <c r="L506" s="16">
        <f t="shared" si="119"/>
        <v>2229463.9244487714</v>
      </c>
      <c r="M506" s="16">
        <f t="shared" si="119"/>
        <v>2318642.4814267224</v>
      </c>
    </row>
    <row r="507" spans="1:13">
      <c r="A507" s="7"/>
      <c r="B507" s="7"/>
      <c r="C507" s="18"/>
      <c r="D507" s="10"/>
      <c r="E507" s="9"/>
      <c r="F507" s="9"/>
      <c r="G507" s="10"/>
      <c r="H507" s="10"/>
      <c r="I507" s="10"/>
      <c r="J507" s="10"/>
      <c r="K507" s="10"/>
      <c r="L507" s="10"/>
      <c r="M507" s="10"/>
    </row>
    <row r="508" spans="1:13">
      <c r="A508" s="12" t="s">
        <v>1004</v>
      </c>
      <c r="B508" s="12" t="s">
        <v>1010</v>
      </c>
      <c r="C508" s="15">
        <f>+C510</f>
        <v>65528320</v>
      </c>
      <c r="D508" s="16">
        <f>C508/1000</f>
        <v>65528.32</v>
      </c>
      <c r="E508" s="17">
        <f t="shared" ref="E508:M510" si="120">D508*1.04</f>
        <v>68149.452799999999</v>
      </c>
      <c r="F508" s="17">
        <f t="shared" si="120"/>
        <v>70875.430911999996</v>
      </c>
      <c r="G508" s="16">
        <f t="shared" si="120"/>
        <v>73710.448148480005</v>
      </c>
      <c r="H508" s="16">
        <f t="shared" si="120"/>
        <v>76658.866074419202</v>
      </c>
      <c r="I508" s="16">
        <f t="shared" si="120"/>
        <v>79725.220717395976</v>
      </c>
      <c r="J508" s="16">
        <f t="shared" si="120"/>
        <v>82914.229546091825</v>
      </c>
      <c r="K508" s="16">
        <f t="shared" si="120"/>
        <v>86230.7987279355</v>
      </c>
      <c r="L508" s="16">
        <f t="shared" si="120"/>
        <v>89680.030677052928</v>
      </c>
      <c r="M508" s="16">
        <f t="shared" si="120"/>
        <v>93267.231904135042</v>
      </c>
    </row>
    <row r="509" spans="1:13">
      <c r="A509" s="12" t="s">
        <v>1006</v>
      </c>
      <c r="B509" s="12" t="s">
        <v>1011</v>
      </c>
      <c r="C509" s="15">
        <f>+C510</f>
        <v>65528320</v>
      </c>
      <c r="D509" s="16">
        <f>C509/1000</f>
        <v>65528.32</v>
      </c>
      <c r="E509" s="17">
        <f t="shared" si="120"/>
        <v>68149.452799999999</v>
      </c>
      <c r="F509" s="17">
        <f t="shared" si="120"/>
        <v>70875.430911999996</v>
      </c>
      <c r="G509" s="16">
        <f t="shared" si="120"/>
        <v>73710.448148480005</v>
      </c>
      <c r="H509" s="16">
        <f t="shared" si="120"/>
        <v>76658.866074419202</v>
      </c>
      <c r="I509" s="16">
        <f t="shared" si="120"/>
        <v>79725.220717395976</v>
      </c>
      <c r="J509" s="16">
        <f t="shared" si="120"/>
        <v>82914.229546091825</v>
      </c>
      <c r="K509" s="16">
        <f t="shared" si="120"/>
        <v>86230.7987279355</v>
      </c>
      <c r="L509" s="16">
        <f t="shared" si="120"/>
        <v>89680.030677052928</v>
      </c>
      <c r="M509" s="16">
        <f t="shared" si="120"/>
        <v>93267.231904135042</v>
      </c>
    </row>
    <row r="510" spans="1:13" hidden="1">
      <c r="A510" s="12" t="s">
        <v>1008</v>
      </c>
      <c r="B510" s="12" t="s">
        <v>1012</v>
      </c>
      <c r="C510" s="15">
        <v>65528320</v>
      </c>
      <c r="D510" s="16">
        <f>C510/1000</f>
        <v>65528.32</v>
      </c>
      <c r="E510" s="17">
        <f t="shared" si="120"/>
        <v>68149.452799999999</v>
      </c>
      <c r="F510" s="17">
        <f t="shared" si="120"/>
        <v>70875.430911999996</v>
      </c>
      <c r="G510" s="16">
        <f t="shared" si="120"/>
        <v>73710.448148480005</v>
      </c>
      <c r="H510" s="16">
        <f t="shared" si="120"/>
        <v>76658.866074419202</v>
      </c>
      <c r="I510" s="16">
        <f t="shared" si="120"/>
        <v>79725.220717395976</v>
      </c>
      <c r="J510" s="16">
        <f t="shared" si="120"/>
        <v>82914.229546091825</v>
      </c>
      <c r="K510" s="16">
        <f t="shared" si="120"/>
        <v>86230.7987279355</v>
      </c>
      <c r="L510" s="16">
        <f t="shared" si="120"/>
        <v>89680.030677052928</v>
      </c>
      <c r="M510" s="16">
        <f t="shared" si="120"/>
        <v>93267.231904135042</v>
      </c>
    </row>
    <row r="511" spans="1:13">
      <c r="A511" s="7"/>
      <c r="B511" s="7"/>
      <c r="C511" s="18"/>
      <c r="D511" s="10"/>
      <c r="E511" s="9"/>
      <c r="F511" s="9"/>
      <c r="G511" s="10"/>
      <c r="H511" s="10"/>
      <c r="I511" s="10"/>
      <c r="J511" s="10"/>
      <c r="K511" s="10"/>
      <c r="L511" s="10"/>
      <c r="M511" s="10"/>
    </row>
    <row r="512" spans="1:13">
      <c r="A512" s="12" t="s">
        <v>1013</v>
      </c>
      <c r="B512" s="12" t="s">
        <v>1014</v>
      </c>
      <c r="C512" s="15">
        <f>+C514</f>
        <v>157133120</v>
      </c>
      <c r="D512" s="16">
        <f>C512/1000</f>
        <v>157133.12</v>
      </c>
      <c r="E512" s="17">
        <f t="shared" ref="E512:M512" si="121">D512*1.04</f>
        <v>163418.4448</v>
      </c>
      <c r="F512" s="17">
        <f t="shared" si="121"/>
        <v>169955.182592</v>
      </c>
      <c r="G512" s="16">
        <f t="shared" si="121"/>
        <v>176753.38989568001</v>
      </c>
      <c r="H512" s="16">
        <f t="shared" si="121"/>
        <v>183823.52549150723</v>
      </c>
      <c r="I512" s="16">
        <f t="shared" si="121"/>
        <v>191176.46651116753</v>
      </c>
      <c r="J512" s="16">
        <f t="shared" si="121"/>
        <v>198823.52517161422</v>
      </c>
      <c r="K512" s="16">
        <f t="shared" si="121"/>
        <v>206776.46617847879</v>
      </c>
      <c r="L512" s="16">
        <f t="shared" si="121"/>
        <v>215047.52482561796</v>
      </c>
      <c r="M512" s="16">
        <f t="shared" si="121"/>
        <v>223649.42581864269</v>
      </c>
    </row>
    <row r="513" spans="1:13">
      <c r="A513" s="12"/>
      <c r="B513" s="7"/>
      <c r="C513" s="18"/>
      <c r="D513" s="10"/>
      <c r="E513" s="9"/>
      <c r="F513" s="9"/>
      <c r="G513" s="10"/>
      <c r="H513" s="10"/>
      <c r="I513" s="10"/>
      <c r="J513" s="10"/>
      <c r="K513" s="10"/>
      <c r="L513" s="10"/>
      <c r="M513" s="10"/>
    </row>
    <row r="514" spans="1:13">
      <c r="A514" s="12" t="s">
        <v>1015</v>
      </c>
      <c r="B514" s="12" t="s">
        <v>1016</v>
      </c>
      <c r="C514" s="15">
        <f>+C516</f>
        <v>157133120</v>
      </c>
      <c r="D514" s="16">
        <f>C514/1000</f>
        <v>157133.12</v>
      </c>
      <c r="E514" s="17">
        <f t="shared" ref="E514:M514" si="122">D514*1.04</f>
        <v>163418.4448</v>
      </c>
      <c r="F514" s="17">
        <f t="shared" si="122"/>
        <v>169955.182592</v>
      </c>
      <c r="G514" s="16">
        <f t="shared" si="122"/>
        <v>176753.38989568001</v>
      </c>
      <c r="H514" s="16">
        <f t="shared" si="122"/>
        <v>183823.52549150723</v>
      </c>
      <c r="I514" s="16">
        <f t="shared" si="122"/>
        <v>191176.46651116753</v>
      </c>
      <c r="J514" s="16">
        <f t="shared" si="122"/>
        <v>198823.52517161422</v>
      </c>
      <c r="K514" s="16">
        <f t="shared" si="122"/>
        <v>206776.46617847879</v>
      </c>
      <c r="L514" s="16">
        <f t="shared" si="122"/>
        <v>215047.52482561796</v>
      </c>
      <c r="M514" s="16">
        <f t="shared" si="122"/>
        <v>223649.42581864269</v>
      </c>
    </row>
    <row r="515" spans="1:13">
      <c r="A515" s="7"/>
      <c r="B515" s="7"/>
      <c r="C515" s="18"/>
      <c r="D515" s="10"/>
      <c r="E515" s="9"/>
      <c r="F515" s="9"/>
      <c r="G515" s="10"/>
      <c r="H515" s="10"/>
      <c r="I515" s="10"/>
      <c r="J515" s="10"/>
      <c r="K515" s="10"/>
      <c r="L515" s="10"/>
      <c r="M515" s="10"/>
    </row>
    <row r="516" spans="1:13">
      <c r="A516" s="12" t="s">
        <v>1017</v>
      </c>
      <c r="B516" s="12" t="s">
        <v>1007</v>
      </c>
      <c r="C516" s="15">
        <v>157133120</v>
      </c>
      <c r="D516" s="16">
        <f>C516/1000</f>
        <v>157133.12</v>
      </c>
      <c r="E516" s="17">
        <f t="shared" ref="E516:M518" si="123">D516*1.04</f>
        <v>163418.4448</v>
      </c>
      <c r="F516" s="17">
        <f t="shared" si="123"/>
        <v>169955.182592</v>
      </c>
      <c r="G516" s="16">
        <f t="shared" si="123"/>
        <v>176753.38989568001</v>
      </c>
      <c r="H516" s="16">
        <f t="shared" si="123"/>
        <v>183823.52549150723</v>
      </c>
      <c r="I516" s="16">
        <f t="shared" si="123"/>
        <v>191176.46651116753</v>
      </c>
      <c r="J516" s="16">
        <f t="shared" si="123"/>
        <v>198823.52517161422</v>
      </c>
      <c r="K516" s="16">
        <f t="shared" si="123"/>
        <v>206776.46617847879</v>
      </c>
      <c r="L516" s="16">
        <f t="shared" si="123"/>
        <v>215047.52482561796</v>
      </c>
      <c r="M516" s="16">
        <f t="shared" si="123"/>
        <v>223649.42581864269</v>
      </c>
    </row>
    <row r="517" spans="1:13" hidden="1">
      <c r="A517" s="12" t="s">
        <v>1018</v>
      </c>
      <c r="B517" s="12" t="s">
        <v>1019</v>
      </c>
      <c r="C517" s="15">
        <v>150000000</v>
      </c>
      <c r="D517" s="16">
        <f>C517/1000</f>
        <v>150000</v>
      </c>
      <c r="E517" s="17">
        <f t="shared" si="123"/>
        <v>156000</v>
      </c>
      <c r="F517" s="17">
        <f t="shared" si="123"/>
        <v>162240</v>
      </c>
      <c r="G517" s="16">
        <f t="shared" si="123"/>
        <v>168729.60000000001</v>
      </c>
      <c r="H517" s="16">
        <f t="shared" si="123"/>
        <v>175478.78400000001</v>
      </c>
      <c r="I517" s="16">
        <f t="shared" si="123"/>
        <v>182497.93536000003</v>
      </c>
      <c r="J517" s="16">
        <f t="shared" si="123"/>
        <v>189797.85277440003</v>
      </c>
      <c r="K517" s="16">
        <f t="shared" si="123"/>
        <v>197389.76688537604</v>
      </c>
      <c r="L517" s="16">
        <f t="shared" si="123"/>
        <v>205285.35756079108</v>
      </c>
      <c r="M517" s="16">
        <f t="shared" si="123"/>
        <v>213496.77186322273</v>
      </c>
    </row>
    <row r="518" spans="1:13" hidden="1">
      <c r="A518" s="12" t="s">
        <v>1020</v>
      </c>
      <c r="B518" s="12" t="s">
        <v>1021</v>
      </c>
      <c r="C518" s="15">
        <f>20000000-12866880</f>
        <v>7133120</v>
      </c>
      <c r="D518" s="16">
        <f>C518/1000</f>
        <v>7133.12</v>
      </c>
      <c r="E518" s="17">
        <f t="shared" si="123"/>
        <v>7418.4448000000002</v>
      </c>
      <c r="F518" s="17">
        <f t="shared" si="123"/>
        <v>7715.1825920000001</v>
      </c>
      <c r="G518" s="16">
        <f t="shared" si="123"/>
        <v>8023.78989568</v>
      </c>
      <c r="H518" s="16">
        <f t="shared" si="123"/>
        <v>8344.7414915072004</v>
      </c>
      <c r="I518" s="16">
        <f t="shared" si="123"/>
        <v>8678.5311511674881</v>
      </c>
      <c r="J518" s="16">
        <f t="shared" si="123"/>
        <v>9025.6723972141881</v>
      </c>
      <c r="K518" s="16">
        <f t="shared" si="123"/>
        <v>9386.6992931027562</v>
      </c>
      <c r="L518" s="16">
        <f t="shared" si="123"/>
        <v>9762.1672648268668</v>
      </c>
      <c r="M518" s="16">
        <f t="shared" si="123"/>
        <v>10152.653955419943</v>
      </c>
    </row>
    <row r="519" spans="1:13">
      <c r="A519" s="7"/>
      <c r="B519" s="7"/>
      <c r="C519" s="18"/>
      <c r="D519" s="10"/>
      <c r="E519" s="9"/>
      <c r="F519" s="9"/>
      <c r="G519" s="10"/>
      <c r="H519" s="10"/>
      <c r="I519" s="10"/>
      <c r="J519" s="10"/>
      <c r="K519" s="10"/>
      <c r="L519" s="10"/>
      <c r="M519" s="10"/>
    </row>
    <row r="520" spans="1:13">
      <c r="A520" s="7"/>
      <c r="B520" s="7"/>
      <c r="C520" s="18"/>
      <c r="D520" s="10"/>
      <c r="E520" s="9"/>
      <c r="F520" s="9"/>
      <c r="G520" s="10"/>
      <c r="H520" s="10"/>
      <c r="I520" s="10"/>
      <c r="J520" s="10"/>
      <c r="K520" s="10"/>
      <c r="L520" s="10"/>
      <c r="M520" s="10"/>
    </row>
    <row r="521" spans="1:13" ht="25.5">
      <c r="A521" s="12" t="s">
        <v>1022</v>
      </c>
      <c r="B521" s="19" t="s">
        <v>866</v>
      </c>
      <c r="C521" s="15">
        <f>+C523</f>
        <v>159658800</v>
      </c>
      <c r="D521" s="16">
        <f>C521/1000</f>
        <v>159658.79999999999</v>
      </c>
      <c r="E521" s="17">
        <f t="shared" ref="E521:M521" si="124">D521*1.04</f>
        <v>166045.152</v>
      </c>
      <c r="F521" s="17">
        <f t="shared" si="124"/>
        <v>172686.95808000001</v>
      </c>
      <c r="G521" s="16">
        <f t="shared" si="124"/>
        <v>179594.43640320003</v>
      </c>
      <c r="H521" s="16">
        <f t="shared" si="124"/>
        <v>186778.21385932804</v>
      </c>
      <c r="I521" s="16">
        <f t="shared" si="124"/>
        <v>194249.34241370118</v>
      </c>
      <c r="J521" s="16">
        <f t="shared" si="124"/>
        <v>202019.31611024923</v>
      </c>
      <c r="K521" s="16">
        <f t="shared" si="124"/>
        <v>210100.0887546592</v>
      </c>
      <c r="L521" s="16">
        <f t="shared" si="124"/>
        <v>218504.09230484557</v>
      </c>
      <c r="M521" s="16">
        <f t="shared" si="124"/>
        <v>227244.25599703941</v>
      </c>
    </row>
    <row r="522" spans="1:13">
      <c r="A522" s="7"/>
      <c r="B522" s="7"/>
      <c r="C522" s="18"/>
      <c r="D522" s="10"/>
      <c r="E522" s="9"/>
      <c r="F522" s="9"/>
      <c r="G522" s="10"/>
      <c r="H522" s="10"/>
      <c r="I522" s="10"/>
      <c r="J522" s="10"/>
      <c r="K522" s="10"/>
      <c r="L522" s="10"/>
      <c r="M522" s="10"/>
    </row>
    <row r="523" spans="1:13">
      <c r="A523" s="12" t="s">
        <v>1023</v>
      </c>
      <c r="B523" s="12" t="s">
        <v>1024</v>
      </c>
      <c r="C523" s="15">
        <f>+C525</f>
        <v>159658800</v>
      </c>
      <c r="D523" s="16">
        <f>C523/1000</f>
        <v>159658.79999999999</v>
      </c>
      <c r="E523" s="17">
        <f t="shared" ref="E523:M523" si="125">D523*1.04</f>
        <v>166045.152</v>
      </c>
      <c r="F523" s="17">
        <f t="shared" si="125"/>
        <v>172686.95808000001</v>
      </c>
      <c r="G523" s="16">
        <f t="shared" si="125"/>
        <v>179594.43640320003</v>
      </c>
      <c r="H523" s="16">
        <f t="shared" si="125"/>
        <v>186778.21385932804</v>
      </c>
      <c r="I523" s="16">
        <f t="shared" si="125"/>
        <v>194249.34241370118</v>
      </c>
      <c r="J523" s="16">
        <f t="shared" si="125"/>
        <v>202019.31611024923</v>
      </c>
      <c r="K523" s="16">
        <f t="shared" si="125"/>
        <v>210100.0887546592</v>
      </c>
      <c r="L523" s="16">
        <f t="shared" si="125"/>
        <v>218504.09230484557</v>
      </c>
      <c r="M523" s="16">
        <f t="shared" si="125"/>
        <v>227244.25599703941</v>
      </c>
    </row>
    <row r="524" spans="1:13">
      <c r="A524" s="7"/>
      <c r="B524" s="7"/>
      <c r="C524" s="18"/>
      <c r="D524" s="10"/>
      <c r="E524" s="9"/>
      <c r="F524" s="9"/>
      <c r="G524" s="10"/>
      <c r="H524" s="10"/>
      <c r="I524" s="10"/>
      <c r="J524" s="10"/>
      <c r="K524" s="10"/>
      <c r="L524" s="10"/>
      <c r="M524" s="10"/>
    </row>
    <row r="525" spans="1:13">
      <c r="A525" s="12" t="s">
        <v>1025</v>
      </c>
      <c r="B525" s="12" t="s">
        <v>1026</v>
      </c>
      <c r="C525" s="15">
        <f>+C526</f>
        <v>159658800</v>
      </c>
      <c r="D525" s="16">
        <f>C525/1000</f>
        <v>159658.79999999999</v>
      </c>
      <c r="E525" s="17">
        <f t="shared" ref="E525:M526" si="126">D525*1.04</f>
        <v>166045.152</v>
      </c>
      <c r="F525" s="17">
        <f t="shared" si="126"/>
        <v>172686.95808000001</v>
      </c>
      <c r="G525" s="16">
        <f t="shared" si="126"/>
        <v>179594.43640320003</v>
      </c>
      <c r="H525" s="16">
        <f t="shared" si="126"/>
        <v>186778.21385932804</v>
      </c>
      <c r="I525" s="16">
        <f t="shared" si="126"/>
        <v>194249.34241370118</v>
      </c>
      <c r="J525" s="16">
        <f t="shared" si="126"/>
        <v>202019.31611024923</v>
      </c>
      <c r="K525" s="16">
        <f t="shared" si="126"/>
        <v>210100.0887546592</v>
      </c>
      <c r="L525" s="16">
        <f t="shared" si="126"/>
        <v>218504.09230484557</v>
      </c>
      <c r="M525" s="16">
        <f t="shared" si="126"/>
        <v>227244.25599703941</v>
      </c>
    </row>
    <row r="526" spans="1:13" hidden="1">
      <c r="A526" s="12" t="s">
        <v>1027</v>
      </c>
      <c r="B526" s="12" t="s">
        <v>1009</v>
      </c>
      <c r="C526" s="15">
        <f>164294494-4635694</f>
        <v>159658800</v>
      </c>
      <c r="D526" s="16">
        <f>C526/1000</f>
        <v>159658.79999999999</v>
      </c>
      <c r="E526" s="17">
        <f t="shared" si="126"/>
        <v>166045.152</v>
      </c>
      <c r="F526" s="17">
        <f t="shared" si="126"/>
        <v>172686.95808000001</v>
      </c>
      <c r="G526" s="16">
        <f t="shared" si="126"/>
        <v>179594.43640320003</v>
      </c>
      <c r="H526" s="16">
        <f t="shared" si="126"/>
        <v>186778.21385932804</v>
      </c>
      <c r="I526" s="16">
        <f t="shared" si="126"/>
        <v>194249.34241370118</v>
      </c>
      <c r="J526" s="16">
        <f t="shared" si="126"/>
        <v>202019.31611024923</v>
      </c>
      <c r="K526" s="16">
        <f t="shared" si="126"/>
        <v>210100.0887546592</v>
      </c>
      <c r="L526" s="16">
        <f t="shared" si="126"/>
        <v>218504.09230484557</v>
      </c>
      <c r="M526" s="16">
        <f t="shared" si="126"/>
        <v>227244.25599703941</v>
      </c>
    </row>
    <row r="527" spans="1:13">
      <c r="A527" s="7"/>
      <c r="B527" s="7"/>
      <c r="C527" s="18"/>
      <c r="D527" s="10"/>
      <c r="E527" s="9"/>
      <c r="F527" s="9"/>
      <c r="G527" s="10"/>
      <c r="H527" s="10"/>
      <c r="I527" s="10"/>
      <c r="J527" s="10"/>
      <c r="K527" s="10"/>
      <c r="L527" s="10"/>
      <c r="M527" s="10"/>
    </row>
    <row r="528" spans="1:13">
      <c r="A528" s="7"/>
      <c r="B528" s="7"/>
      <c r="C528" s="18"/>
      <c r="D528" s="10"/>
      <c r="E528" s="9"/>
      <c r="F528" s="9"/>
      <c r="G528" s="10"/>
      <c r="H528" s="10"/>
      <c r="I528" s="10"/>
      <c r="J528" s="10"/>
      <c r="K528" s="10"/>
      <c r="L528" s="10"/>
      <c r="M528" s="10"/>
    </row>
    <row r="529" spans="1:13">
      <c r="A529" s="12" t="s">
        <v>1028</v>
      </c>
      <c r="B529" s="12" t="s">
        <v>1029</v>
      </c>
      <c r="C529" s="15">
        <f>+C531</f>
        <v>630000000</v>
      </c>
      <c r="D529" s="16">
        <f>C529/1000</f>
        <v>630000</v>
      </c>
      <c r="E529" s="17">
        <f t="shared" ref="E529:M529" si="127">D529*1.04</f>
        <v>655200</v>
      </c>
      <c r="F529" s="17">
        <f t="shared" si="127"/>
        <v>681408</v>
      </c>
      <c r="G529" s="16">
        <f t="shared" si="127"/>
        <v>708664.32000000007</v>
      </c>
      <c r="H529" s="16">
        <f t="shared" si="127"/>
        <v>737010.89280000015</v>
      </c>
      <c r="I529" s="16">
        <f t="shared" si="127"/>
        <v>766491.32851200015</v>
      </c>
      <c r="J529" s="16">
        <f t="shared" si="127"/>
        <v>797150.9816524802</v>
      </c>
      <c r="K529" s="16">
        <f t="shared" si="127"/>
        <v>829037.02091857942</v>
      </c>
      <c r="L529" s="16">
        <f t="shared" si="127"/>
        <v>862198.50175532268</v>
      </c>
      <c r="M529" s="16">
        <f t="shared" si="127"/>
        <v>896686.44182553561</v>
      </c>
    </row>
    <row r="530" spans="1:13">
      <c r="A530" s="7"/>
      <c r="B530" s="7"/>
      <c r="C530" s="7"/>
      <c r="D530" s="10"/>
      <c r="E530" s="9"/>
      <c r="F530" s="9"/>
      <c r="G530" s="10"/>
      <c r="H530" s="10"/>
      <c r="I530" s="10"/>
      <c r="J530" s="10"/>
      <c r="K530" s="10"/>
      <c r="L530" s="10"/>
      <c r="M530" s="10"/>
    </row>
    <row r="531" spans="1:13">
      <c r="A531" s="12" t="s">
        <v>1030</v>
      </c>
      <c r="B531" s="12" t="s">
        <v>1024</v>
      </c>
      <c r="C531" s="15">
        <f>+C533</f>
        <v>630000000</v>
      </c>
      <c r="D531" s="16">
        <f>C531/1000</f>
        <v>630000</v>
      </c>
      <c r="E531" s="17">
        <f t="shared" ref="E531:M531" si="128">D531*1.04</f>
        <v>655200</v>
      </c>
      <c r="F531" s="17">
        <f t="shared" si="128"/>
        <v>681408</v>
      </c>
      <c r="G531" s="16">
        <f t="shared" si="128"/>
        <v>708664.32000000007</v>
      </c>
      <c r="H531" s="16">
        <f t="shared" si="128"/>
        <v>737010.89280000015</v>
      </c>
      <c r="I531" s="16">
        <f t="shared" si="128"/>
        <v>766491.32851200015</v>
      </c>
      <c r="J531" s="16">
        <f t="shared" si="128"/>
        <v>797150.9816524802</v>
      </c>
      <c r="K531" s="16">
        <f t="shared" si="128"/>
        <v>829037.02091857942</v>
      </c>
      <c r="L531" s="16">
        <f t="shared" si="128"/>
        <v>862198.50175532268</v>
      </c>
      <c r="M531" s="16">
        <f t="shared" si="128"/>
        <v>896686.44182553561</v>
      </c>
    </row>
    <row r="532" spans="1:13">
      <c r="A532" s="7"/>
      <c r="B532" s="7"/>
      <c r="C532" s="18"/>
      <c r="D532" s="10"/>
      <c r="E532" s="9"/>
      <c r="F532" s="9"/>
      <c r="G532" s="10"/>
      <c r="H532" s="10"/>
      <c r="I532" s="10"/>
      <c r="J532" s="10"/>
      <c r="K532" s="10"/>
      <c r="L532" s="10"/>
      <c r="M532" s="10"/>
    </row>
    <row r="533" spans="1:13">
      <c r="A533" s="12" t="s">
        <v>1031</v>
      </c>
      <c r="B533" s="12" t="s">
        <v>1026</v>
      </c>
      <c r="C533" s="15">
        <f>+C534</f>
        <v>630000000</v>
      </c>
      <c r="D533" s="16">
        <f>C533/1000</f>
        <v>630000</v>
      </c>
      <c r="E533" s="17">
        <f t="shared" ref="E533:M534" si="129">D533*1.04</f>
        <v>655200</v>
      </c>
      <c r="F533" s="17">
        <f t="shared" si="129"/>
        <v>681408</v>
      </c>
      <c r="G533" s="16">
        <f t="shared" si="129"/>
        <v>708664.32000000007</v>
      </c>
      <c r="H533" s="16">
        <f t="shared" si="129"/>
        <v>737010.89280000015</v>
      </c>
      <c r="I533" s="16">
        <f t="shared" si="129"/>
        <v>766491.32851200015</v>
      </c>
      <c r="J533" s="16">
        <f t="shared" si="129"/>
        <v>797150.9816524802</v>
      </c>
      <c r="K533" s="16">
        <f t="shared" si="129"/>
        <v>829037.02091857942</v>
      </c>
      <c r="L533" s="16">
        <f t="shared" si="129"/>
        <v>862198.50175532268</v>
      </c>
      <c r="M533" s="16">
        <f t="shared" si="129"/>
        <v>896686.44182553561</v>
      </c>
    </row>
    <row r="534" spans="1:13" hidden="1">
      <c r="A534" s="12" t="s">
        <v>1032</v>
      </c>
      <c r="B534" s="12" t="s">
        <v>1033</v>
      </c>
      <c r="C534" s="15">
        <v>630000000</v>
      </c>
      <c r="D534" s="16">
        <f>C534/1000</f>
        <v>630000</v>
      </c>
      <c r="E534" s="17">
        <f t="shared" si="129"/>
        <v>655200</v>
      </c>
      <c r="F534" s="17">
        <f t="shared" si="129"/>
        <v>681408</v>
      </c>
      <c r="G534" s="16">
        <f t="shared" si="129"/>
        <v>708664.32000000007</v>
      </c>
      <c r="H534" s="16">
        <f t="shared" si="129"/>
        <v>737010.89280000015</v>
      </c>
      <c r="I534" s="16">
        <f t="shared" si="129"/>
        <v>766491.32851200015</v>
      </c>
      <c r="J534" s="16">
        <f t="shared" si="129"/>
        <v>797150.9816524802</v>
      </c>
      <c r="K534" s="16">
        <f t="shared" si="129"/>
        <v>829037.02091857942</v>
      </c>
      <c r="L534" s="16">
        <f t="shared" si="129"/>
        <v>862198.50175532268</v>
      </c>
      <c r="M534" s="16">
        <f t="shared" si="129"/>
        <v>896686.44182553561</v>
      </c>
    </row>
    <row r="535" spans="1:13">
      <c r="A535" s="7"/>
      <c r="B535" s="7"/>
      <c r="C535" s="18"/>
      <c r="D535" s="10"/>
      <c r="E535" s="9"/>
      <c r="F535" s="9"/>
      <c r="G535" s="10"/>
      <c r="H535" s="10"/>
      <c r="I535" s="10"/>
      <c r="J535" s="10"/>
      <c r="K535" s="10"/>
      <c r="L535" s="10"/>
      <c r="M535" s="10"/>
    </row>
    <row r="536" spans="1:13">
      <c r="A536" s="12" t="s">
        <v>1034</v>
      </c>
      <c r="B536" s="12" t="s">
        <v>1035</v>
      </c>
      <c r="C536" s="15">
        <f>+C538</f>
        <v>12866880</v>
      </c>
      <c r="D536" s="16">
        <f>C536/1000</f>
        <v>12866.88</v>
      </c>
      <c r="E536" s="17">
        <f t="shared" ref="E536:M536" si="130">D536*1.04</f>
        <v>13381.555199999999</v>
      </c>
      <c r="F536" s="17">
        <f t="shared" si="130"/>
        <v>13916.817407999999</v>
      </c>
      <c r="G536" s="16">
        <f t="shared" si="130"/>
        <v>14473.490104319999</v>
      </c>
      <c r="H536" s="16">
        <f t="shared" si="130"/>
        <v>15052.429708492798</v>
      </c>
      <c r="I536" s="16">
        <f t="shared" si="130"/>
        <v>15654.526896832511</v>
      </c>
      <c r="J536" s="16">
        <f t="shared" si="130"/>
        <v>16280.707972705812</v>
      </c>
      <c r="K536" s="16">
        <f t="shared" si="130"/>
        <v>16931.936291614045</v>
      </c>
      <c r="L536" s="16">
        <f t="shared" si="130"/>
        <v>17609.213743278608</v>
      </c>
      <c r="M536" s="16">
        <f t="shared" si="130"/>
        <v>18313.582293009753</v>
      </c>
    </row>
    <row r="537" spans="1:13">
      <c r="A537" s="7"/>
      <c r="B537" s="7"/>
      <c r="C537" s="7"/>
      <c r="D537" s="10"/>
      <c r="E537" s="9"/>
      <c r="F537" s="9"/>
      <c r="G537" s="10"/>
      <c r="H537" s="10"/>
      <c r="I537" s="10"/>
      <c r="J537" s="10"/>
      <c r="K537" s="10"/>
      <c r="L537" s="10"/>
      <c r="M537" s="10"/>
    </row>
    <row r="538" spans="1:13">
      <c r="A538" s="12" t="s">
        <v>1036</v>
      </c>
      <c r="B538" s="12" t="s">
        <v>1024</v>
      </c>
      <c r="C538" s="15">
        <f>+C540</f>
        <v>12866880</v>
      </c>
      <c r="D538" s="16">
        <f>C538/1000</f>
        <v>12866.88</v>
      </c>
      <c r="E538" s="17">
        <f t="shared" ref="E538:M538" si="131">D538*1.04</f>
        <v>13381.555199999999</v>
      </c>
      <c r="F538" s="17">
        <f t="shared" si="131"/>
        <v>13916.817407999999</v>
      </c>
      <c r="G538" s="16">
        <f t="shared" si="131"/>
        <v>14473.490104319999</v>
      </c>
      <c r="H538" s="16">
        <f t="shared" si="131"/>
        <v>15052.429708492798</v>
      </c>
      <c r="I538" s="16">
        <f t="shared" si="131"/>
        <v>15654.526896832511</v>
      </c>
      <c r="J538" s="16">
        <f t="shared" si="131"/>
        <v>16280.707972705812</v>
      </c>
      <c r="K538" s="16">
        <f t="shared" si="131"/>
        <v>16931.936291614045</v>
      </c>
      <c r="L538" s="16">
        <f t="shared" si="131"/>
        <v>17609.213743278608</v>
      </c>
      <c r="M538" s="16">
        <f t="shared" si="131"/>
        <v>18313.582293009753</v>
      </c>
    </row>
    <row r="539" spans="1:13">
      <c r="A539" s="7"/>
      <c r="B539" s="7"/>
      <c r="C539" s="18"/>
      <c r="D539" s="10"/>
      <c r="E539" s="9"/>
      <c r="F539" s="9"/>
      <c r="G539" s="10"/>
      <c r="H539" s="10"/>
      <c r="I539" s="10"/>
      <c r="J539" s="10"/>
      <c r="K539" s="10"/>
      <c r="L539" s="10"/>
      <c r="M539" s="10"/>
    </row>
    <row r="540" spans="1:13">
      <c r="A540" s="12" t="s">
        <v>1037</v>
      </c>
      <c r="B540" s="12" t="s">
        <v>1026</v>
      </c>
      <c r="C540" s="15">
        <f>+C541</f>
        <v>12866880</v>
      </c>
      <c r="D540" s="16">
        <f>C540/1000</f>
        <v>12866.88</v>
      </c>
      <c r="E540" s="17">
        <f t="shared" ref="E540:M541" si="132">D540*1.04</f>
        <v>13381.555199999999</v>
      </c>
      <c r="F540" s="17">
        <f t="shared" si="132"/>
        <v>13916.817407999999</v>
      </c>
      <c r="G540" s="16">
        <f t="shared" si="132"/>
        <v>14473.490104319999</v>
      </c>
      <c r="H540" s="16">
        <f t="shared" si="132"/>
        <v>15052.429708492798</v>
      </c>
      <c r="I540" s="16">
        <f t="shared" si="132"/>
        <v>15654.526896832511</v>
      </c>
      <c r="J540" s="16">
        <f t="shared" si="132"/>
        <v>16280.707972705812</v>
      </c>
      <c r="K540" s="16">
        <f t="shared" si="132"/>
        <v>16931.936291614045</v>
      </c>
      <c r="L540" s="16">
        <f t="shared" si="132"/>
        <v>17609.213743278608</v>
      </c>
      <c r="M540" s="16">
        <f t="shared" si="132"/>
        <v>18313.582293009753</v>
      </c>
    </row>
    <row r="541" spans="1:13" hidden="1">
      <c r="A541" s="12" t="s">
        <v>1038</v>
      </c>
      <c r="B541" s="12" t="s">
        <v>1009</v>
      </c>
      <c r="C541" s="15">
        <v>12866880</v>
      </c>
      <c r="D541" s="16">
        <f>C541/1000</f>
        <v>12866.88</v>
      </c>
      <c r="E541" s="17">
        <f t="shared" si="132"/>
        <v>13381.555199999999</v>
      </c>
      <c r="F541" s="17">
        <f t="shared" si="132"/>
        <v>13916.817407999999</v>
      </c>
      <c r="G541" s="16">
        <f t="shared" si="132"/>
        <v>14473.490104319999</v>
      </c>
      <c r="H541" s="16">
        <f t="shared" si="132"/>
        <v>15052.429708492798</v>
      </c>
      <c r="I541" s="16">
        <f t="shared" si="132"/>
        <v>15654.526896832511</v>
      </c>
      <c r="J541" s="16">
        <f t="shared" si="132"/>
        <v>16280.707972705812</v>
      </c>
      <c r="K541" s="16">
        <f t="shared" si="132"/>
        <v>16931.936291614045</v>
      </c>
      <c r="L541" s="16">
        <f t="shared" si="132"/>
        <v>17609.213743278608</v>
      </c>
      <c r="M541" s="16">
        <f t="shared" si="132"/>
        <v>18313.582293009753</v>
      </c>
    </row>
    <row r="542" spans="1:13">
      <c r="A542" s="7"/>
      <c r="B542" s="7"/>
      <c r="C542" s="18"/>
      <c r="D542" s="10"/>
      <c r="E542" s="9"/>
      <c r="F542" s="9"/>
      <c r="G542" s="10"/>
      <c r="H542" s="10"/>
      <c r="I542" s="10"/>
      <c r="J542" s="10"/>
      <c r="K542" s="10"/>
      <c r="L542" s="10"/>
      <c r="M542" s="10"/>
    </row>
    <row r="543" spans="1:13">
      <c r="A543" s="7"/>
      <c r="B543" s="7"/>
      <c r="C543" s="18"/>
      <c r="D543" s="10"/>
      <c r="E543" s="9"/>
      <c r="F543" s="9"/>
      <c r="G543" s="10"/>
      <c r="H543" s="10"/>
      <c r="I543" s="10"/>
      <c r="J543" s="10"/>
      <c r="K543" s="10"/>
      <c r="L543" s="10"/>
      <c r="M543" s="10"/>
    </row>
    <row r="544" spans="1:13">
      <c r="A544" s="12" t="s">
        <v>1039</v>
      </c>
      <c r="B544" s="19" t="s">
        <v>934</v>
      </c>
      <c r="C544" s="15">
        <f>+C546</f>
        <v>2000</v>
      </c>
      <c r="D544" s="16">
        <f>C544/1000</f>
        <v>2</v>
      </c>
      <c r="E544" s="17">
        <f t="shared" ref="E544:M544" si="133">D544*1.04</f>
        <v>2.08</v>
      </c>
      <c r="F544" s="17">
        <f t="shared" si="133"/>
        <v>2.1632000000000002</v>
      </c>
      <c r="G544" s="16">
        <f t="shared" si="133"/>
        <v>2.2497280000000002</v>
      </c>
      <c r="H544" s="16">
        <f t="shared" si="133"/>
        <v>2.3397171200000004</v>
      </c>
      <c r="I544" s="16">
        <f t="shared" si="133"/>
        <v>2.4333058048000007</v>
      </c>
      <c r="J544" s="16">
        <f t="shared" si="133"/>
        <v>2.5306380369920007</v>
      </c>
      <c r="K544" s="16">
        <f t="shared" si="133"/>
        <v>2.631863558471681</v>
      </c>
      <c r="L544" s="16">
        <f t="shared" si="133"/>
        <v>2.7371381008105482</v>
      </c>
      <c r="M544" s="16">
        <f t="shared" si="133"/>
        <v>2.8466236248429704</v>
      </c>
    </row>
    <row r="545" spans="1:13">
      <c r="A545" s="7"/>
      <c r="B545" s="7"/>
      <c r="C545" s="7"/>
      <c r="D545" s="10"/>
      <c r="E545" s="9"/>
      <c r="F545" s="9"/>
      <c r="G545" s="10"/>
      <c r="H545" s="10"/>
      <c r="I545" s="10"/>
      <c r="J545" s="10"/>
      <c r="K545" s="10"/>
      <c r="L545" s="10"/>
      <c r="M545" s="10"/>
    </row>
    <row r="546" spans="1:13">
      <c r="A546" s="12" t="s">
        <v>1040</v>
      </c>
      <c r="B546" s="12" t="s">
        <v>1024</v>
      </c>
      <c r="C546" s="15">
        <f>+C548+C551</f>
        <v>2000</v>
      </c>
      <c r="D546" s="16">
        <f>C546/1000</f>
        <v>2</v>
      </c>
      <c r="E546" s="17">
        <f t="shared" ref="E546:M546" si="134">D546*1.04</f>
        <v>2.08</v>
      </c>
      <c r="F546" s="17">
        <f t="shared" si="134"/>
        <v>2.1632000000000002</v>
      </c>
      <c r="G546" s="16">
        <f t="shared" si="134"/>
        <v>2.2497280000000002</v>
      </c>
      <c r="H546" s="16">
        <f t="shared" si="134"/>
        <v>2.3397171200000004</v>
      </c>
      <c r="I546" s="16">
        <f t="shared" si="134"/>
        <v>2.4333058048000007</v>
      </c>
      <c r="J546" s="16">
        <f t="shared" si="134"/>
        <v>2.5306380369920007</v>
      </c>
      <c r="K546" s="16">
        <f t="shared" si="134"/>
        <v>2.631863558471681</v>
      </c>
      <c r="L546" s="16">
        <f t="shared" si="134"/>
        <v>2.7371381008105482</v>
      </c>
      <c r="M546" s="16">
        <f t="shared" si="134"/>
        <v>2.8466236248429704</v>
      </c>
    </row>
    <row r="547" spans="1:13">
      <c r="A547" s="12"/>
      <c r="B547" s="7"/>
      <c r="C547" s="18"/>
      <c r="D547" s="10"/>
      <c r="E547" s="9"/>
      <c r="F547" s="9"/>
      <c r="G547" s="10"/>
      <c r="H547" s="10"/>
      <c r="I547" s="10"/>
      <c r="J547" s="10"/>
      <c r="K547" s="10"/>
      <c r="L547" s="10"/>
      <c r="M547" s="10"/>
    </row>
    <row r="548" spans="1:13">
      <c r="A548" s="12" t="s">
        <v>1041</v>
      </c>
      <c r="B548" s="12" t="s">
        <v>1026</v>
      </c>
      <c r="C548" s="15">
        <f>+C549</f>
        <v>1000</v>
      </c>
      <c r="D548" s="16">
        <f>C548/1000</f>
        <v>1</v>
      </c>
      <c r="E548" s="17">
        <f t="shared" ref="E548:M549" si="135">D548*1.04</f>
        <v>1.04</v>
      </c>
      <c r="F548" s="17">
        <f t="shared" si="135"/>
        <v>1.0816000000000001</v>
      </c>
      <c r="G548" s="16">
        <f t="shared" si="135"/>
        <v>1.1248640000000001</v>
      </c>
      <c r="H548" s="16">
        <f t="shared" si="135"/>
        <v>1.1698585600000002</v>
      </c>
      <c r="I548" s="16">
        <f t="shared" si="135"/>
        <v>1.2166529024000003</v>
      </c>
      <c r="J548" s="16">
        <f t="shared" si="135"/>
        <v>1.2653190184960004</v>
      </c>
      <c r="K548" s="16">
        <f t="shared" si="135"/>
        <v>1.3159317792358405</v>
      </c>
      <c r="L548" s="16">
        <f t="shared" si="135"/>
        <v>1.3685690504052741</v>
      </c>
      <c r="M548" s="16">
        <f t="shared" si="135"/>
        <v>1.4233118124214852</v>
      </c>
    </row>
    <row r="549" spans="1:13" hidden="1">
      <c r="A549" s="12" t="s">
        <v>1042</v>
      </c>
      <c r="B549" s="12" t="s">
        <v>1009</v>
      </c>
      <c r="C549" s="15">
        <v>1000</v>
      </c>
      <c r="D549" s="16">
        <f>C549/1000</f>
        <v>1</v>
      </c>
      <c r="E549" s="17">
        <f t="shared" si="135"/>
        <v>1.04</v>
      </c>
      <c r="F549" s="17">
        <f t="shared" si="135"/>
        <v>1.0816000000000001</v>
      </c>
      <c r="G549" s="16">
        <f t="shared" si="135"/>
        <v>1.1248640000000001</v>
      </c>
      <c r="H549" s="16">
        <f t="shared" si="135"/>
        <v>1.1698585600000002</v>
      </c>
      <c r="I549" s="16">
        <f t="shared" si="135"/>
        <v>1.2166529024000003</v>
      </c>
      <c r="J549" s="16">
        <f t="shared" si="135"/>
        <v>1.2653190184960004</v>
      </c>
      <c r="K549" s="16">
        <f t="shared" si="135"/>
        <v>1.3159317792358405</v>
      </c>
      <c r="L549" s="16">
        <f t="shared" si="135"/>
        <v>1.3685690504052741</v>
      </c>
      <c r="M549" s="16">
        <f t="shared" si="135"/>
        <v>1.4233118124214852</v>
      </c>
    </row>
    <row r="550" spans="1:13">
      <c r="A550" s="7"/>
      <c r="B550" s="7"/>
      <c r="C550" s="18"/>
      <c r="D550" s="10"/>
      <c r="E550" s="9"/>
      <c r="F550" s="9"/>
      <c r="G550" s="10"/>
      <c r="H550" s="10"/>
      <c r="I550" s="10"/>
      <c r="J550" s="10"/>
      <c r="K550" s="10"/>
      <c r="L550" s="10"/>
      <c r="M550" s="10"/>
    </row>
    <row r="551" spans="1:13">
      <c r="A551" s="12" t="s">
        <v>1043</v>
      </c>
      <c r="B551" s="12" t="s">
        <v>1044</v>
      </c>
      <c r="C551" s="15">
        <v>1000</v>
      </c>
      <c r="D551" s="16">
        <f>C551/1000</f>
        <v>1</v>
      </c>
      <c r="E551" s="17">
        <f t="shared" ref="E551:M552" si="136">D551*1.04</f>
        <v>1.04</v>
      </c>
      <c r="F551" s="17">
        <f t="shared" si="136"/>
        <v>1.0816000000000001</v>
      </c>
      <c r="G551" s="16">
        <f t="shared" si="136"/>
        <v>1.1248640000000001</v>
      </c>
      <c r="H551" s="16">
        <f t="shared" si="136"/>
        <v>1.1698585600000002</v>
      </c>
      <c r="I551" s="16">
        <f t="shared" si="136"/>
        <v>1.2166529024000003</v>
      </c>
      <c r="J551" s="16">
        <f t="shared" si="136"/>
        <v>1.2653190184960004</v>
      </c>
      <c r="K551" s="16">
        <f t="shared" si="136"/>
        <v>1.3159317792358405</v>
      </c>
      <c r="L551" s="16">
        <f t="shared" si="136"/>
        <v>1.3685690504052741</v>
      </c>
      <c r="M551" s="16">
        <f t="shared" si="136"/>
        <v>1.4233118124214852</v>
      </c>
    </row>
    <row r="552" spans="1:13" hidden="1">
      <c r="A552" s="12" t="s">
        <v>1045</v>
      </c>
      <c r="B552" s="12" t="s">
        <v>1046</v>
      </c>
      <c r="C552" s="15">
        <v>1000</v>
      </c>
      <c r="D552" s="16">
        <f>C552/1000</f>
        <v>1</v>
      </c>
      <c r="E552" s="17">
        <f t="shared" si="136"/>
        <v>1.04</v>
      </c>
      <c r="F552" s="17">
        <f t="shared" si="136"/>
        <v>1.0816000000000001</v>
      </c>
      <c r="G552" s="16">
        <f t="shared" si="136"/>
        <v>1.1248640000000001</v>
      </c>
      <c r="H552" s="16">
        <f t="shared" si="136"/>
        <v>1.1698585600000002</v>
      </c>
      <c r="I552" s="16">
        <f t="shared" si="136"/>
        <v>1.2166529024000003</v>
      </c>
      <c r="J552" s="16">
        <f t="shared" si="136"/>
        <v>1.2653190184960004</v>
      </c>
      <c r="K552" s="16">
        <f t="shared" si="136"/>
        <v>1.3159317792358405</v>
      </c>
      <c r="L552" s="16">
        <f t="shared" si="136"/>
        <v>1.3685690504052741</v>
      </c>
      <c r="M552" s="16">
        <f t="shared" si="136"/>
        <v>1.4233118124214852</v>
      </c>
    </row>
    <row r="553" spans="1:13">
      <c r="A553" s="7"/>
      <c r="B553" s="7"/>
      <c r="C553" s="7"/>
      <c r="D553" s="10"/>
      <c r="E553" s="9"/>
      <c r="F553" s="9"/>
      <c r="G553" s="10"/>
      <c r="H553" s="10"/>
      <c r="I553" s="10"/>
      <c r="J553" s="10"/>
      <c r="K553" s="10"/>
      <c r="L553" s="10"/>
      <c r="M553" s="10"/>
    </row>
    <row r="554" spans="1:13">
      <c r="A554" s="7"/>
      <c r="B554" s="7"/>
      <c r="C554" s="18"/>
      <c r="D554" s="10"/>
      <c r="E554" s="9"/>
      <c r="F554" s="9"/>
      <c r="G554" s="10"/>
      <c r="H554" s="10"/>
      <c r="I554" s="10"/>
      <c r="J554" s="10"/>
      <c r="K554" s="10"/>
      <c r="L554" s="10"/>
      <c r="M554" s="10"/>
    </row>
    <row r="555" spans="1:13">
      <c r="A555" s="12" t="s">
        <v>1047</v>
      </c>
      <c r="B555" s="19" t="s">
        <v>956</v>
      </c>
      <c r="C555" s="15">
        <f>+C557</f>
        <v>163600000</v>
      </c>
      <c r="D555" s="16">
        <f>C555/1000</f>
        <v>163600</v>
      </c>
      <c r="E555" s="17">
        <f t="shared" ref="E555:M555" si="137">D555*1.04</f>
        <v>170144</v>
      </c>
      <c r="F555" s="17">
        <f t="shared" si="137"/>
        <v>176949.76000000001</v>
      </c>
      <c r="G555" s="16">
        <f t="shared" si="137"/>
        <v>184027.75040000002</v>
      </c>
      <c r="H555" s="16">
        <f t="shared" si="137"/>
        <v>191388.86041600004</v>
      </c>
      <c r="I555" s="16">
        <f t="shared" si="137"/>
        <v>199044.41483264006</v>
      </c>
      <c r="J555" s="16">
        <f t="shared" si="137"/>
        <v>207006.19142594567</v>
      </c>
      <c r="K555" s="16">
        <f t="shared" si="137"/>
        <v>215286.4390829835</v>
      </c>
      <c r="L555" s="16">
        <f t="shared" si="137"/>
        <v>223897.89664630286</v>
      </c>
      <c r="M555" s="16">
        <f t="shared" si="137"/>
        <v>232853.81251215498</v>
      </c>
    </row>
    <row r="556" spans="1:13">
      <c r="A556" s="7"/>
      <c r="B556" s="7"/>
      <c r="C556" s="18"/>
      <c r="D556" s="10"/>
      <c r="E556" s="9"/>
      <c r="F556" s="9"/>
      <c r="G556" s="10"/>
      <c r="H556" s="10"/>
      <c r="I556" s="10"/>
      <c r="J556" s="10"/>
      <c r="K556" s="10"/>
      <c r="L556" s="10"/>
      <c r="M556" s="10"/>
    </row>
    <row r="557" spans="1:13">
      <c r="A557" s="12" t="s">
        <v>1048</v>
      </c>
      <c r="B557" s="12" t="s">
        <v>1024</v>
      </c>
      <c r="C557" s="15">
        <f>+C559</f>
        <v>163600000</v>
      </c>
      <c r="D557" s="16">
        <f>C557/1000</f>
        <v>163600</v>
      </c>
      <c r="E557" s="17">
        <f t="shared" ref="E557:M557" si="138">D557*1.04</f>
        <v>170144</v>
      </c>
      <c r="F557" s="17">
        <f t="shared" si="138"/>
        <v>176949.76000000001</v>
      </c>
      <c r="G557" s="16">
        <f t="shared" si="138"/>
        <v>184027.75040000002</v>
      </c>
      <c r="H557" s="16">
        <f t="shared" si="138"/>
        <v>191388.86041600004</v>
      </c>
      <c r="I557" s="16">
        <f t="shared" si="138"/>
        <v>199044.41483264006</v>
      </c>
      <c r="J557" s="16">
        <f t="shared" si="138"/>
        <v>207006.19142594567</v>
      </c>
      <c r="K557" s="16">
        <f t="shared" si="138"/>
        <v>215286.4390829835</v>
      </c>
      <c r="L557" s="16">
        <f t="shared" si="138"/>
        <v>223897.89664630286</v>
      </c>
      <c r="M557" s="16">
        <f t="shared" si="138"/>
        <v>232853.81251215498</v>
      </c>
    </row>
    <row r="558" spans="1:13">
      <c r="A558" s="7"/>
      <c r="B558" s="7"/>
      <c r="C558" s="18"/>
      <c r="D558" s="10"/>
      <c r="E558" s="9"/>
      <c r="F558" s="9"/>
      <c r="G558" s="10"/>
      <c r="H558" s="10"/>
      <c r="I558" s="10"/>
      <c r="J558" s="10"/>
      <c r="K558" s="10"/>
      <c r="L558" s="10"/>
      <c r="M558" s="10"/>
    </row>
    <row r="559" spans="1:13">
      <c r="A559" s="12" t="s">
        <v>1049</v>
      </c>
      <c r="B559" s="12" t="s">
        <v>1026</v>
      </c>
      <c r="C559" s="15">
        <f>+C560</f>
        <v>163600000</v>
      </c>
      <c r="D559" s="16">
        <f>C559/1000</f>
        <v>163600</v>
      </c>
      <c r="E559" s="17">
        <f t="shared" ref="E559:M560" si="139">D559*1.04</f>
        <v>170144</v>
      </c>
      <c r="F559" s="17">
        <f t="shared" si="139"/>
        <v>176949.76000000001</v>
      </c>
      <c r="G559" s="16">
        <f t="shared" si="139"/>
        <v>184027.75040000002</v>
      </c>
      <c r="H559" s="16">
        <f t="shared" si="139"/>
        <v>191388.86041600004</v>
      </c>
      <c r="I559" s="16">
        <f t="shared" si="139"/>
        <v>199044.41483264006</v>
      </c>
      <c r="J559" s="16">
        <f t="shared" si="139"/>
        <v>207006.19142594567</v>
      </c>
      <c r="K559" s="16">
        <f t="shared" si="139"/>
        <v>215286.4390829835</v>
      </c>
      <c r="L559" s="16">
        <f t="shared" si="139"/>
        <v>223897.89664630286</v>
      </c>
      <c r="M559" s="16">
        <f t="shared" si="139"/>
        <v>232853.81251215498</v>
      </c>
    </row>
    <row r="560" spans="1:13" hidden="1">
      <c r="A560" s="12" t="s">
        <v>1050</v>
      </c>
      <c r="B560" s="12" t="s">
        <v>1051</v>
      </c>
      <c r="C560" s="15">
        <v>163600000</v>
      </c>
      <c r="D560" s="16">
        <f>C560/1000</f>
        <v>163600</v>
      </c>
      <c r="E560" s="17">
        <f t="shared" si="139"/>
        <v>170144</v>
      </c>
      <c r="F560" s="17">
        <f t="shared" si="139"/>
        <v>176949.76000000001</v>
      </c>
      <c r="G560" s="16">
        <f t="shared" si="139"/>
        <v>184027.75040000002</v>
      </c>
      <c r="H560" s="16">
        <f t="shared" si="139"/>
        <v>191388.86041600004</v>
      </c>
      <c r="I560" s="16">
        <f t="shared" si="139"/>
        <v>199044.41483264006</v>
      </c>
      <c r="J560" s="16">
        <f t="shared" si="139"/>
        <v>207006.19142594567</v>
      </c>
      <c r="K560" s="16">
        <f t="shared" si="139"/>
        <v>215286.4390829835</v>
      </c>
      <c r="L560" s="16">
        <f t="shared" si="139"/>
        <v>223897.89664630286</v>
      </c>
      <c r="M560" s="16">
        <f t="shared" si="139"/>
        <v>232853.81251215498</v>
      </c>
    </row>
    <row r="561" spans="1:13">
      <c r="A561" s="7"/>
      <c r="B561" s="7"/>
      <c r="C561" s="7"/>
      <c r="D561" s="7"/>
      <c r="E561" s="11"/>
      <c r="F561" s="11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11"/>
      <c r="F562" s="11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11"/>
      <c r="F563" s="11"/>
      <c r="G563" s="7"/>
      <c r="H563" s="7"/>
      <c r="I563" s="7"/>
      <c r="J563" s="7"/>
      <c r="K563" s="7"/>
      <c r="L563" s="7"/>
      <c r="M563" s="7"/>
    </row>
  </sheetData>
  <mergeCells count="1">
    <mergeCell ref="D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workbookViewId="0">
      <selection activeCell="C107" sqref="C107"/>
    </sheetView>
  </sheetViews>
  <sheetFormatPr baseColWidth="10" defaultRowHeight="15"/>
  <cols>
    <col min="1" max="1" width="15" customWidth="1"/>
    <col min="2" max="2" width="38.57031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1052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87" t="s">
        <v>1053</v>
      </c>
      <c r="D4" s="187"/>
      <c r="E4" s="187"/>
      <c r="F4" s="187"/>
      <c r="G4" s="187"/>
      <c r="H4" s="187"/>
      <c r="I4" s="187"/>
      <c r="J4" s="187"/>
      <c r="K4" s="187"/>
      <c r="L4" s="187"/>
    </row>
    <row r="5" spans="1:12">
      <c r="A5" s="188" t="s">
        <v>4</v>
      </c>
      <c r="B5" s="188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</row>
    <row r="6" spans="1:12">
      <c r="A6" s="188"/>
      <c r="B6" s="188"/>
      <c r="C6" s="2">
        <v>2012</v>
      </c>
      <c r="D6" s="2">
        <v>2013</v>
      </c>
      <c r="E6" s="2">
        <v>2014</v>
      </c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>
        <v>2021</v>
      </c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1" t="s">
        <v>18</v>
      </c>
      <c r="B8" s="31" t="s">
        <v>1054</v>
      </c>
      <c r="C8" s="32">
        <f>+C9+C30</f>
        <v>1194177.6400000001</v>
      </c>
      <c r="D8" s="32">
        <f t="shared" ref="D8:L8" si="0">+D9+D30</f>
        <v>1241944.7456</v>
      </c>
      <c r="E8" s="32">
        <f t="shared" si="0"/>
        <v>1291622.5354240001</v>
      </c>
      <c r="F8" s="32">
        <f t="shared" si="0"/>
        <v>1343287.4368409603</v>
      </c>
      <c r="G8" s="32">
        <f t="shared" si="0"/>
        <v>1397018.9343145986</v>
      </c>
      <c r="H8" s="32">
        <f t="shared" si="0"/>
        <v>1452899.6916871825</v>
      </c>
      <c r="I8" s="32">
        <f t="shared" si="0"/>
        <v>1511015.67935467</v>
      </c>
      <c r="J8" s="32">
        <f t="shared" si="0"/>
        <v>1571456.306528857</v>
      </c>
      <c r="K8" s="32">
        <f t="shared" si="0"/>
        <v>1634314.5587900113</v>
      </c>
      <c r="L8" s="32">
        <f t="shared" si="0"/>
        <v>1699687.1411416116</v>
      </c>
    </row>
    <row r="9" spans="1:12">
      <c r="A9" s="2" t="s">
        <v>20</v>
      </c>
      <c r="B9" s="2" t="s">
        <v>21</v>
      </c>
      <c r="C9" s="4">
        <f>+C10+C13+C16+C19+C22+C23+C24+C25+C26+C27</f>
        <v>139796.79999999999</v>
      </c>
      <c r="D9" s="4">
        <f t="shared" ref="D9:L9" si="1">+D10+D13+D16+D19+D22+D23+D24+D25+D26+D27</f>
        <v>145388.67200000002</v>
      </c>
      <c r="E9" s="4">
        <f t="shared" si="1"/>
        <v>151204.21888</v>
      </c>
      <c r="F9" s="4">
        <f t="shared" si="1"/>
        <v>157252.38763519996</v>
      </c>
      <c r="G9" s="4">
        <f t="shared" si="1"/>
        <v>163542.48314060798</v>
      </c>
      <c r="H9" s="4">
        <f t="shared" si="1"/>
        <v>170084.18246623233</v>
      </c>
      <c r="I9" s="4">
        <f t="shared" si="1"/>
        <v>176887.54976488164</v>
      </c>
      <c r="J9" s="4">
        <f t="shared" si="1"/>
        <v>183963.05175547692</v>
      </c>
      <c r="K9" s="4">
        <f t="shared" si="1"/>
        <v>191321.57382569599</v>
      </c>
      <c r="L9" s="4">
        <f t="shared" si="1"/>
        <v>198974.43677872384</v>
      </c>
    </row>
    <row r="10" spans="1:12" ht="24">
      <c r="A10" s="2" t="s">
        <v>22</v>
      </c>
      <c r="B10" s="5" t="s">
        <v>23</v>
      </c>
      <c r="C10" s="4">
        <v>2.08</v>
      </c>
      <c r="D10" s="4">
        <v>2.1632000000000002</v>
      </c>
      <c r="E10" s="4">
        <v>2.2497280000000002</v>
      </c>
      <c r="F10" s="4">
        <v>2.3397171200000004</v>
      </c>
      <c r="G10" s="4">
        <v>2.4333058048000007</v>
      </c>
      <c r="H10" s="4">
        <v>2.5306380369920007</v>
      </c>
      <c r="I10" s="4">
        <v>2.631863558471681</v>
      </c>
      <c r="J10" s="4">
        <v>2.7371381008105482</v>
      </c>
      <c r="K10" s="4">
        <v>2.8466236248429704</v>
      </c>
      <c r="L10" s="4">
        <v>2.9604885698366892</v>
      </c>
    </row>
    <row r="11" spans="1:12" ht="36">
      <c r="A11" s="2" t="s">
        <v>24</v>
      </c>
      <c r="B11" s="5" t="s">
        <v>25</v>
      </c>
      <c r="C11" s="4">
        <v>1.04</v>
      </c>
      <c r="D11" s="4">
        <v>1.0816000000000001</v>
      </c>
      <c r="E11" s="4">
        <v>1.1248640000000001</v>
      </c>
      <c r="F11" s="4">
        <v>1.1698585600000002</v>
      </c>
      <c r="G11" s="4">
        <v>1.2166529024000003</v>
      </c>
      <c r="H11" s="4">
        <v>1.2653190184960004</v>
      </c>
      <c r="I11" s="4">
        <v>1.3159317792358405</v>
      </c>
      <c r="J11" s="4">
        <v>1.3685690504052741</v>
      </c>
      <c r="K11" s="4">
        <v>1.4233118124214852</v>
      </c>
      <c r="L11" s="4">
        <v>1.4802442849183446</v>
      </c>
    </row>
    <row r="12" spans="1:12" ht="36">
      <c r="A12" s="2" t="s">
        <v>26</v>
      </c>
      <c r="B12" s="5" t="s">
        <v>27</v>
      </c>
      <c r="C12" s="4">
        <v>1.04</v>
      </c>
      <c r="D12" s="4">
        <v>1.0816000000000001</v>
      </c>
      <c r="E12" s="4">
        <v>1.1248640000000001</v>
      </c>
      <c r="F12" s="4">
        <v>1.1698585600000002</v>
      </c>
      <c r="G12" s="4">
        <v>1.2166529024000003</v>
      </c>
      <c r="H12" s="4">
        <v>1.2653190184960004</v>
      </c>
      <c r="I12" s="4">
        <v>1.3159317792358405</v>
      </c>
      <c r="J12" s="4">
        <v>1.3685690504052741</v>
      </c>
      <c r="K12" s="4">
        <v>1.4233118124214852</v>
      </c>
      <c r="L12" s="4">
        <v>1.4802442849183446</v>
      </c>
    </row>
    <row r="13" spans="1:12">
      <c r="A13" s="2" t="s">
        <v>28</v>
      </c>
      <c r="B13" s="2" t="s">
        <v>29</v>
      </c>
      <c r="C13" s="4">
        <v>47658.000000000007</v>
      </c>
      <c r="D13" s="4">
        <v>49564.320000000007</v>
      </c>
      <c r="E13" s="4">
        <v>51546.892800000009</v>
      </c>
      <c r="F13" s="4">
        <v>53608.76851200001</v>
      </c>
      <c r="G13" s="4">
        <v>55753.119252480014</v>
      </c>
      <c r="H13" s="4">
        <v>57983.244022579216</v>
      </c>
      <c r="I13" s="4">
        <v>60302.573783482389</v>
      </c>
      <c r="J13" s="4">
        <v>62714.676734821689</v>
      </c>
      <c r="K13" s="4">
        <v>65223.263804214555</v>
      </c>
      <c r="L13" s="4">
        <v>67832.194356383145</v>
      </c>
    </row>
    <row r="14" spans="1:12">
      <c r="A14" s="2" t="s">
        <v>30</v>
      </c>
      <c r="B14" s="2" t="s">
        <v>31</v>
      </c>
      <c r="C14" s="4">
        <v>30977.440000000002</v>
      </c>
      <c r="D14" s="4">
        <v>32216.537600000003</v>
      </c>
      <c r="E14" s="4">
        <v>33505.199104000007</v>
      </c>
      <c r="F14" s="4">
        <v>34845.407068160006</v>
      </c>
      <c r="G14" s="4">
        <v>36239.223350886408</v>
      </c>
      <c r="H14" s="4">
        <v>37688.792284921867</v>
      </c>
      <c r="I14" s="4">
        <v>39196.343976318742</v>
      </c>
      <c r="J14" s="4">
        <v>40764.19773537149</v>
      </c>
      <c r="K14" s="4">
        <v>42394.765644786348</v>
      </c>
      <c r="L14" s="4">
        <v>44090.556270577807</v>
      </c>
    </row>
    <row r="15" spans="1:12">
      <c r="A15" s="2" t="s">
        <v>32</v>
      </c>
      <c r="B15" s="2" t="s">
        <v>33</v>
      </c>
      <c r="C15" s="4">
        <v>16680.560000000001</v>
      </c>
      <c r="D15" s="4">
        <v>17347.782400000004</v>
      </c>
      <c r="E15" s="4">
        <v>18041.693696000006</v>
      </c>
      <c r="F15" s="4">
        <v>18763.361443840007</v>
      </c>
      <c r="G15" s="4">
        <v>19513.895901593609</v>
      </c>
      <c r="H15" s="4">
        <v>20294.451737657353</v>
      </c>
      <c r="I15" s="4">
        <v>21106.229807163647</v>
      </c>
      <c r="J15" s="4">
        <v>21950.478999450195</v>
      </c>
      <c r="K15" s="4">
        <v>22828.498159428204</v>
      </c>
      <c r="L15" s="4">
        <v>23741.638085805331</v>
      </c>
    </row>
    <row r="16" spans="1:12">
      <c r="A16" s="2" t="s">
        <v>34</v>
      </c>
      <c r="B16" s="2" t="s">
        <v>35</v>
      </c>
      <c r="C16" s="4">
        <v>26535.599999999999</v>
      </c>
      <c r="D16" s="4">
        <v>27597.023999999998</v>
      </c>
      <c r="E16" s="4">
        <v>28700.90496</v>
      </c>
      <c r="F16" s="4">
        <v>29848.941158400001</v>
      </c>
      <c r="G16" s="4">
        <v>31042.898804736004</v>
      </c>
      <c r="H16" s="4">
        <v>32284.614756925446</v>
      </c>
      <c r="I16" s="4">
        <v>33575.999347202465</v>
      </c>
      <c r="J16" s="4">
        <v>34919.039321090568</v>
      </c>
      <c r="K16" s="4">
        <v>36315.800893934189</v>
      </c>
      <c r="L16" s="4">
        <v>37768.43292969156</v>
      </c>
    </row>
    <row r="17" spans="1:12" ht="24">
      <c r="A17" s="2" t="s">
        <v>36</v>
      </c>
      <c r="B17" s="5" t="s">
        <v>37</v>
      </c>
      <c r="C17" s="4">
        <v>26270.400000000001</v>
      </c>
      <c r="D17" s="4">
        <v>27321.216000000004</v>
      </c>
      <c r="E17" s="4">
        <v>28414.064640000004</v>
      </c>
      <c r="F17" s="4">
        <v>29550.627225600005</v>
      </c>
      <c r="G17" s="4">
        <v>30732.652314624007</v>
      </c>
      <c r="H17" s="4">
        <v>31961.958407208967</v>
      </c>
      <c r="I17" s="4">
        <v>33240.436743497325</v>
      </c>
      <c r="J17" s="4">
        <v>34570.054213237221</v>
      </c>
      <c r="K17" s="4">
        <v>35952.856381766709</v>
      </c>
      <c r="L17" s="4">
        <v>37390.970637037375</v>
      </c>
    </row>
    <row r="18" spans="1:12" ht="24">
      <c r="A18" s="2" t="s">
        <v>38</v>
      </c>
      <c r="B18" s="5" t="s">
        <v>39</v>
      </c>
      <c r="C18" s="4">
        <v>265.2</v>
      </c>
      <c r="D18" s="4">
        <v>275.80799999999999</v>
      </c>
      <c r="E18" s="4">
        <v>286.84032000000002</v>
      </c>
      <c r="F18" s="4">
        <v>298.31393280000003</v>
      </c>
      <c r="G18" s="4">
        <v>310.24649011200006</v>
      </c>
      <c r="H18" s="4">
        <v>322.65634971648007</v>
      </c>
      <c r="I18" s="4">
        <v>335.56260370513928</v>
      </c>
      <c r="J18" s="4">
        <v>348.98510785334486</v>
      </c>
      <c r="K18" s="4">
        <v>362.94451216747865</v>
      </c>
      <c r="L18" s="4">
        <v>377.46229265417782</v>
      </c>
    </row>
    <row r="19" spans="1:12">
      <c r="A19" s="2" t="s">
        <v>40</v>
      </c>
      <c r="B19" s="2" t="s">
        <v>41</v>
      </c>
      <c r="C19" s="4">
        <v>2.08</v>
      </c>
      <c r="D19" s="4">
        <v>2.1632000000000002</v>
      </c>
      <c r="E19" s="4">
        <v>2.2497280000000002</v>
      </c>
      <c r="F19" s="4">
        <v>2.3397171200000004</v>
      </c>
      <c r="G19" s="4">
        <v>2.4333058048000007</v>
      </c>
      <c r="H19" s="4">
        <v>2.5306380369920007</v>
      </c>
      <c r="I19" s="4">
        <v>2.631863558471681</v>
      </c>
      <c r="J19" s="4">
        <v>2.7371381008105482</v>
      </c>
      <c r="K19" s="4">
        <v>2.8466236248429704</v>
      </c>
      <c r="L19" s="4">
        <v>2.9604885698366892</v>
      </c>
    </row>
    <row r="20" spans="1:12">
      <c r="A20" s="2" t="s">
        <v>42</v>
      </c>
      <c r="B20" s="2" t="s">
        <v>43</v>
      </c>
      <c r="C20" s="4">
        <v>1.04</v>
      </c>
      <c r="D20" s="4">
        <v>1.0816000000000001</v>
      </c>
      <c r="E20" s="4">
        <v>1.1248640000000001</v>
      </c>
      <c r="F20" s="4">
        <v>1.1698585600000002</v>
      </c>
      <c r="G20" s="4">
        <v>1.2166529024000003</v>
      </c>
      <c r="H20" s="4">
        <v>1.2653190184960004</v>
      </c>
      <c r="I20" s="4">
        <v>1.3159317792358405</v>
      </c>
      <c r="J20" s="4">
        <v>1.3685690504052741</v>
      </c>
      <c r="K20" s="4">
        <v>1.4233118124214852</v>
      </c>
      <c r="L20" s="4">
        <v>1.4802442849183446</v>
      </c>
    </row>
    <row r="21" spans="1:12">
      <c r="A21" s="2" t="s">
        <v>44</v>
      </c>
      <c r="B21" s="2" t="s">
        <v>45</v>
      </c>
      <c r="C21" s="4">
        <v>1.04</v>
      </c>
      <c r="D21" s="4">
        <v>1.0816000000000001</v>
      </c>
      <c r="E21" s="4">
        <v>1.1248640000000001</v>
      </c>
      <c r="F21" s="4">
        <v>1.1698585600000002</v>
      </c>
      <c r="G21" s="4">
        <v>1.2166529024000003</v>
      </c>
      <c r="H21" s="4">
        <v>1.2653190184960004</v>
      </c>
      <c r="I21" s="4">
        <v>1.3159317792358405</v>
      </c>
      <c r="J21" s="4">
        <v>1.3685690504052741</v>
      </c>
      <c r="K21" s="4">
        <v>1.4233118124214852</v>
      </c>
      <c r="L21" s="4">
        <v>1.4802442849183446</v>
      </c>
    </row>
    <row r="22" spans="1:12">
      <c r="A22" s="2" t="s">
        <v>46</v>
      </c>
      <c r="B22" s="2" t="s">
        <v>47</v>
      </c>
      <c r="C22" s="4">
        <v>1.04</v>
      </c>
      <c r="D22" s="4">
        <v>1.0816000000000001</v>
      </c>
      <c r="E22" s="4">
        <v>1.1248640000000001</v>
      </c>
      <c r="F22" s="4">
        <v>1.1698585600000002</v>
      </c>
      <c r="G22" s="4">
        <v>1.2166529024000003</v>
      </c>
      <c r="H22" s="4">
        <v>1.2653190184960004</v>
      </c>
      <c r="I22" s="4">
        <v>1.3159317792358405</v>
      </c>
      <c r="J22" s="4">
        <v>1.3685690504052741</v>
      </c>
      <c r="K22" s="4">
        <v>1.4233118124214852</v>
      </c>
      <c r="L22" s="4">
        <v>1.4802442849183446</v>
      </c>
    </row>
    <row r="23" spans="1:12">
      <c r="A23" s="2" t="s">
        <v>48</v>
      </c>
      <c r="B23" s="2" t="s">
        <v>49</v>
      </c>
      <c r="C23" s="4">
        <v>1.04</v>
      </c>
      <c r="D23" s="4">
        <v>1.0816000000000001</v>
      </c>
      <c r="E23" s="4">
        <v>1.1248640000000001</v>
      </c>
      <c r="F23" s="4">
        <v>1.1698585600000002</v>
      </c>
      <c r="G23" s="4">
        <v>1.2166529024000003</v>
      </c>
      <c r="H23" s="4">
        <v>1.2653190184960004</v>
      </c>
      <c r="I23" s="4">
        <v>1.3159317792358405</v>
      </c>
      <c r="J23" s="4">
        <v>1.3685690504052741</v>
      </c>
      <c r="K23" s="4">
        <v>1.4233118124214852</v>
      </c>
      <c r="L23" s="4">
        <v>1.4802442849183446</v>
      </c>
    </row>
    <row r="24" spans="1:12">
      <c r="A24" s="2" t="s">
        <v>50</v>
      </c>
      <c r="B24" s="2" t="s">
        <v>51</v>
      </c>
      <c r="C24" s="4">
        <v>1.04</v>
      </c>
      <c r="D24" s="4">
        <v>1.0816000000000001</v>
      </c>
      <c r="E24" s="4">
        <v>1.1248640000000001</v>
      </c>
      <c r="F24" s="4">
        <v>1.1698585600000002</v>
      </c>
      <c r="G24" s="4">
        <v>1.2166529024000003</v>
      </c>
      <c r="H24" s="4">
        <v>1.2653190184960004</v>
      </c>
      <c r="I24" s="4">
        <v>1.3159317792358405</v>
      </c>
      <c r="J24" s="4">
        <v>1.3685690504052741</v>
      </c>
      <c r="K24" s="4">
        <v>1.4233118124214852</v>
      </c>
      <c r="L24" s="4">
        <v>1.4802442849183446</v>
      </c>
    </row>
    <row r="25" spans="1:12">
      <c r="A25" s="2" t="s">
        <v>52</v>
      </c>
      <c r="B25" s="2" t="s">
        <v>53</v>
      </c>
      <c r="C25" s="4">
        <v>1.04</v>
      </c>
      <c r="D25" s="4">
        <v>1.0816000000000001</v>
      </c>
      <c r="E25" s="4">
        <v>1.1248640000000001</v>
      </c>
      <c r="F25" s="4">
        <v>1.1698585600000002</v>
      </c>
      <c r="G25" s="4">
        <v>1.2166529024000003</v>
      </c>
      <c r="H25" s="4">
        <v>1.2653190184960004</v>
      </c>
      <c r="I25" s="4">
        <v>1.3159317792358405</v>
      </c>
      <c r="J25" s="4">
        <v>1.3685690504052741</v>
      </c>
      <c r="K25" s="4">
        <v>1.4233118124214852</v>
      </c>
      <c r="L25" s="4">
        <v>1.4802442849183446</v>
      </c>
    </row>
    <row r="26" spans="1:12">
      <c r="A26" s="2" t="s">
        <v>58</v>
      </c>
      <c r="B26" s="2" t="s">
        <v>59</v>
      </c>
      <c r="C26" s="4">
        <v>65593.84</v>
      </c>
      <c r="D26" s="4">
        <v>68217.593599999993</v>
      </c>
      <c r="E26" s="4">
        <v>70946.297343999991</v>
      </c>
      <c r="F26" s="4">
        <v>73784.149237759993</v>
      </c>
      <c r="G26" s="4">
        <v>76735.515207270393</v>
      </c>
      <c r="H26" s="4">
        <v>79804.935815561214</v>
      </c>
      <c r="I26" s="4">
        <v>82997.133248183658</v>
      </c>
      <c r="J26" s="4">
        <v>86317.018578111005</v>
      </c>
      <c r="K26" s="4">
        <v>89769.699321235443</v>
      </c>
      <c r="L26" s="4">
        <v>93360.487294084858</v>
      </c>
    </row>
    <row r="27" spans="1:12">
      <c r="A27" s="2" t="s">
        <v>68</v>
      </c>
      <c r="B27" s="2" t="s">
        <v>69</v>
      </c>
      <c r="C27" s="4">
        <f>+C28</f>
        <v>1.04</v>
      </c>
      <c r="D27" s="4">
        <f t="shared" ref="D27:L27" si="2">+D28</f>
        <v>1.0816000000000001</v>
      </c>
      <c r="E27" s="4">
        <f t="shared" si="2"/>
        <v>1.1248640000000001</v>
      </c>
      <c r="F27" s="4">
        <f t="shared" si="2"/>
        <v>1.1698585600000002</v>
      </c>
      <c r="G27" s="4">
        <f t="shared" si="2"/>
        <v>1.2166529024000003</v>
      </c>
      <c r="H27" s="4">
        <f t="shared" si="2"/>
        <v>1.2653190184960004</v>
      </c>
      <c r="I27" s="4">
        <f t="shared" si="2"/>
        <v>1.3159317792358405</v>
      </c>
      <c r="J27" s="4">
        <f t="shared" si="2"/>
        <v>1.3685690504052741</v>
      </c>
      <c r="K27" s="4">
        <f t="shared" si="2"/>
        <v>1.4233118124214852</v>
      </c>
      <c r="L27" s="4">
        <f t="shared" si="2"/>
        <v>1.4802442849183446</v>
      </c>
    </row>
    <row r="28" spans="1:12">
      <c r="A28" s="2" t="s">
        <v>72</v>
      </c>
      <c r="B28" s="2" t="s">
        <v>73</v>
      </c>
      <c r="C28" s="4">
        <v>1.04</v>
      </c>
      <c r="D28" s="4">
        <v>1.0816000000000001</v>
      </c>
      <c r="E28" s="4">
        <v>1.1248640000000001</v>
      </c>
      <c r="F28" s="4">
        <v>1.1698585600000002</v>
      </c>
      <c r="G28" s="4">
        <v>1.2166529024000003</v>
      </c>
      <c r="H28" s="4">
        <v>1.2653190184960004</v>
      </c>
      <c r="I28" s="4">
        <v>1.3159317792358405</v>
      </c>
      <c r="J28" s="4">
        <v>1.3685690504052741</v>
      </c>
      <c r="K28" s="4">
        <v>1.4233118124214852</v>
      </c>
      <c r="L28" s="4">
        <v>1.4802442849183446</v>
      </c>
    </row>
    <row r="29" spans="1:12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2" t="s">
        <v>74</v>
      </c>
      <c r="B30" s="2" t="s">
        <v>75</v>
      </c>
      <c r="C30" s="4">
        <f>+C31+C37+C45+C49+C54+C61</f>
        <v>1054380.8400000001</v>
      </c>
      <c r="D30" s="4">
        <f t="shared" ref="D30:L30" si="3">+D31+D37+D45+D49+D54+D61</f>
        <v>1096556.0736</v>
      </c>
      <c r="E30" s="4">
        <f t="shared" si="3"/>
        <v>1140418.3165440001</v>
      </c>
      <c r="F30" s="4">
        <f t="shared" si="3"/>
        <v>1186035.0492057602</v>
      </c>
      <c r="G30" s="4">
        <f t="shared" si="3"/>
        <v>1233476.4511739905</v>
      </c>
      <c r="H30" s="4">
        <f t="shared" si="3"/>
        <v>1282815.5092209501</v>
      </c>
      <c r="I30" s="4">
        <f t="shared" si="3"/>
        <v>1334128.1295897884</v>
      </c>
      <c r="J30" s="4">
        <f t="shared" si="3"/>
        <v>1387493.25477338</v>
      </c>
      <c r="K30" s="4">
        <f t="shared" si="3"/>
        <v>1442992.9849643153</v>
      </c>
      <c r="L30" s="4">
        <f t="shared" si="3"/>
        <v>1500712.7043628877</v>
      </c>
    </row>
    <row r="31" spans="1:12">
      <c r="A31" s="2" t="s">
        <v>76</v>
      </c>
      <c r="B31" s="2" t="s">
        <v>77</v>
      </c>
      <c r="C31" s="4">
        <f t="shared" ref="C31:L31" si="4">+C32+C34+C35</f>
        <v>5671.08</v>
      </c>
      <c r="D31" s="4">
        <f t="shared" si="4"/>
        <v>5897.9232000000011</v>
      </c>
      <c r="E31" s="4">
        <f t="shared" si="4"/>
        <v>6133.8401280000016</v>
      </c>
      <c r="F31" s="4">
        <f t="shared" si="4"/>
        <v>6379.1937331200015</v>
      </c>
      <c r="G31" s="4">
        <f t="shared" si="4"/>
        <v>6634.3614824448014</v>
      </c>
      <c r="H31" s="4">
        <f t="shared" si="4"/>
        <v>6899.7359417425932</v>
      </c>
      <c r="I31" s="4">
        <f t="shared" si="4"/>
        <v>7175.7253794122971</v>
      </c>
      <c r="J31" s="4">
        <f t="shared" si="4"/>
        <v>7462.7543945887901</v>
      </c>
      <c r="K31" s="4">
        <f t="shared" si="4"/>
        <v>7761.264570372341</v>
      </c>
      <c r="L31" s="4">
        <f t="shared" si="4"/>
        <v>8071.715153187235</v>
      </c>
    </row>
    <row r="32" spans="1:12" ht="24">
      <c r="A32" s="2" t="s">
        <v>78</v>
      </c>
      <c r="B32" s="5" t="s">
        <v>79</v>
      </c>
      <c r="C32" s="4">
        <v>1</v>
      </c>
      <c r="D32" s="4">
        <v>1.04</v>
      </c>
      <c r="E32" s="4">
        <v>1.0816000000000001</v>
      </c>
      <c r="F32" s="4">
        <v>1.1248640000000001</v>
      </c>
      <c r="G32" s="4">
        <v>1.1698585600000002</v>
      </c>
      <c r="H32" s="4">
        <v>1.2166529024000003</v>
      </c>
      <c r="I32" s="4">
        <v>1.2653190184960004</v>
      </c>
      <c r="J32" s="4">
        <v>1.3159317792358405</v>
      </c>
      <c r="K32" s="4">
        <v>1.3685690504052741</v>
      </c>
      <c r="L32" s="4">
        <v>1.4233118124214852</v>
      </c>
    </row>
    <row r="33" spans="1:12" ht="24">
      <c r="A33" s="2" t="s">
        <v>84</v>
      </c>
      <c r="B33" s="5" t="s">
        <v>85</v>
      </c>
      <c r="C33" s="4">
        <v>1</v>
      </c>
      <c r="D33" s="4">
        <v>1.04</v>
      </c>
      <c r="E33" s="4">
        <v>1.0816000000000001</v>
      </c>
      <c r="F33" s="4">
        <v>1.1248640000000001</v>
      </c>
      <c r="G33" s="4">
        <v>1.1698585600000002</v>
      </c>
      <c r="H33" s="4">
        <v>1.2166529024000003</v>
      </c>
      <c r="I33" s="4">
        <v>1.2653190184960004</v>
      </c>
      <c r="J33" s="4">
        <v>1.3159317792358405</v>
      </c>
      <c r="K33" s="4">
        <v>1.3685690504052741</v>
      </c>
      <c r="L33" s="4">
        <v>1.4233118124214852</v>
      </c>
    </row>
    <row r="34" spans="1:12">
      <c r="A34" s="2" t="s">
        <v>86</v>
      </c>
      <c r="B34" s="2" t="s">
        <v>87</v>
      </c>
      <c r="C34" s="4">
        <v>5347.68</v>
      </c>
      <c r="D34" s="4">
        <v>5561.5872000000008</v>
      </c>
      <c r="E34" s="4">
        <v>5784.0506880000012</v>
      </c>
      <c r="F34" s="4">
        <v>6015.4127155200013</v>
      </c>
      <c r="G34" s="4">
        <v>6256.0292241408015</v>
      </c>
      <c r="H34" s="4">
        <v>6506.2703931064334</v>
      </c>
      <c r="I34" s="4">
        <v>6766.5212088306907</v>
      </c>
      <c r="J34" s="4">
        <v>7037.1820571839189</v>
      </c>
      <c r="K34" s="4">
        <v>7318.6693394712756</v>
      </c>
      <c r="L34" s="4">
        <v>7611.416113050127</v>
      </c>
    </row>
    <row r="35" spans="1:12">
      <c r="A35" s="2" t="s">
        <v>88</v>
      </c>
      <c r="B35" s="2" t="s">
        <v>89</v>
      </c>
      <c r="C35" s="4">
        <v>322.40000000000003</v>
      </c>
      <c r="D35" s="4">
        <v>335.29600000000005</v>
      </c>
      <c r="E35" s="4">
        <v>348.70784000000009</v>
      </c>
      <c r="F35" s="4">
        <v>362.6561536000001</v>
      </c>
      <c r="G35" s="4">
        <v>377.16239974400014</v>
      </c>
      <c r="H35" s="4">
        <v>392.24889573376015</v>
      </c>
      <c r="I35" s="4">
        <v>407.93885156311057</v>
      </c>
      <c r="J35" s="4">
        <v>424.25640562563501</v>
      </c>
      <c r="K35" s="4">
        <v>441.22666185066043</v>
      </c>
      <c r="L35" s="4">
        <v>458.87572832468686</v>
      </c>
    </row>
    <row r="36" spans="1:12">
      <c r="A36" s="2" t="s">
        <v>90</v>
      </c>
      <c r="B36" s="2" t="s">
        <v>91</v>
      </c>
      <c r="C36" s="4">
        <v>322.40000000000003</v>
      </c>
      <c r="D36" s="4">
        <v>335.29600000000005</v>
      </c>
      <c r="E36" s="4">
        <v>348.70784000000009</v>
      </c>
      <c r="F36" s="4">
        <v>362.6561536000001</v>
      </c>
      <c r="G36" s="4">
        <v>377.16239974400014</v>
      </c>
      <c r="H36" s="4">
        <v>392.24889573376015</v>
      </c>
      <c r="I36" s="4">
        <v>407.93885156311057</v>
      </c>
      <c r="J36" s="4">
        <v>424.25640562563501</v>
      </c>
      <c r="K36" s="4">
        <v>441.22666185066043</v>
      </c>
      <c r="L36" s="4">
        <v>458.87572832468686</v>
      </c>
    </row>
    <row r="37" spans="1:12">
      <c r="A37" s="2" t="s">
        <v>92</v>
      </c>
      <c r="B37" s="2" t="s">
        <v>93</v>
      </c>
      <c r="C37" s="4">
        <f>+C38</f>
        <v>384.76</v>
      </c>
      <c r="D37" s="4">
        <f t="shared" ref="D37:L37" si="5">+D38</f>
        <v>400.15039999999999</v>
      </c>
      <c r="E37" s="4">
        <f t="shared" si="5"/>
        <v>416.15641599999998</v>
      </c>
      <c r="F37" s="4">
        <f t="shared" si="5"/>
        <v>432.80267263999997</v>
      </c>
      <c r="G37" s="4">
        <f t="shared" si="5"/>
        <v>450.11477954559996</v>
      </c>
      <c r="H37" s="4">
        <f t="shared" si="5"/>
        <v>468.11937072742398</v>
      </c>
      <c r="I37" s="4">
        <f t="shared" si="5"/>
        <v>486.84414555652097</v>
      </c>
      <c r="J37" s="4">
        <f t="shared" si="5"/>
        <v>506.31791137878184</v>
      </c>
      <c r="K37" s="4">
        <f t="shared" si="5"/>
        <v>526.57062783393314</v>
      </c>
      <c r="L37" s="4">
        <f t="shared" si="5"/>
        <v>547.63345294729049</v>
      </c>
    </row>
    <row r="38" spans="1:12">
      <c r="A38" s="2" t="s">
        <v>96</v>
      </c>
      <c r="B38" s="2" t="s">
        <v>97</v>
      </c>
      <c r="C38" s="4">
        <v>384.76</v>
      </c>
      <c r="D38" s="4">
        <v>400.15039999999999</v>
      </c>
      <c r="E38" s="4">
        <v>416.15641599999998</v>
      </c>
      <c r="F38" s="4">
        <v>432.80267263999997</v>
      </c>
      <c r="G38" s="4">
        <v>450.11477954559996</v>
      </c>
      <c r="H38" s="4">
        <v>468.11937072742398</v>
      </c>
      <c r="I38" s="4">
        <v>486.84414555652097</v>
      </c>
      <c r="J38" s="4">
        <v>506.31791137878184</v>
      </c>
      <c r="K38" s="4">
        <v>526.57062783393314</v>
      </c>
      <c r="L38" s="4">
        <v>547.63345294729049</v>
      </c>
    </row>
    <row r="39" spans="1:12" ht="24">
      <c r="A39" s="2" t="s">
        <v>98</v>
      </c>
      <c r="B39" s="5" t="s">
        <v>99</v>
      </c>
      <c r="C39" s="4">
        <v>383.76</v>
      </c>
      <c r="D39" s="4">
        <v>399.11040000000003</v>
      </c>
      <c r="E39" s="4">
        <v>415.07481600000006</v>
      </c>
      <c r="F39" s="4">
        <v>431.67780864000008</v>
      </c>
      <c r="G39" s="4">
        <v>448.94492098560011</v>
      </c>
      <c r="H39" s="4">
        <v>466.90271782502413</v>
      </c>
      <c r="I39" s="4">
        <v>485.57882653802511</v>
      </c>
      <c r="J39" s="4">
        <v>505.00197959954613</v>
      </c>
      <c r="K39" s="4">
        <v>525.20205878352795</v>
      </c>
      <c r="L39" s="4">
        <v>546.2101411348691</v>
      </c>
    </row>
    <row r="40" spans="1:12">
      <c r="A40" s="2" t="s">
        <v>100</v>
      </c>
      <c r="B40" s="2" t="s">
        <v>101</v>
      </c>
      <c r="C40" s="4">
        <v>1</v>
      </c>
      <c r="D40" s="4">
        <v>1.04</v>
      </c>
      <c r="E40" s="4">
        <v>1.0816000000000001</v>
      </c>
      <c r="F40" s="4">
        <v>1.1248640000000001</v>
      </c>
      <c r="G40" s="4">
        <v>1.1698585600000002</v>
      </c>
      <c r="H40" s="4">
        <v>1.2166529024000003</v>
      </c>
      <c r="I40" s="4">
        <v>1.2653190184960004</v>
      </c>
      <c r="J40" s="4">
        <v>1.3159317792358405</v>
      </c>
      <c r="K40" s="4">
        <v>1.3685690504052741</v>
      </c>
      <c r="L40" s="4">
        <v>1.4233118124214852</v>
      </c>
    </row>
    <row r="41" spans="1:12">
      <c r="A41" s="2" t="s">
        <v>102</v>
      </c>
      <c r="B41" s="2" t="s">
        <v>103</v>
      </c>
      <c r="C41" s="4">
        <v>149.76</v>
      </c>
      <c r="D41" s="4">
        <v>155.75039999999998</v>
      </c>
      <c r="E41" s="4">
        <v>161.98041599999999</v>
      </c>
      <c r="F41" s="4">
        <v>168.45963264</v>
      </c>
      <c r="G41" s="4">
        <v>175.19801794560001</v>
      </c>
      <c r="H41" s="4">
        <v>182.20593866342401</v>
      </c>
      <c r="I41" s="4">
        <v>189.49417620996098</v>
      </c>
      <c r="J41" s="4">
        <v>197.07394325835944</v>
      </c>
      <c r="K41" s="4">
        <v>204.95690098869383</v>
      </c>
      <c r="L41" s="4">
        <v>213.15517702824158</v>
      </c>
    </row>
    <row r="42" spans="1:12">
      <c r="A42" s="2" t="s">
        <v>104</v>
      </c>
      <c r="B42" s="2" t="s">
        <v>105</v>
      </c>
      <c r="C42" s="4">
        <v>148.72</v>
      </c>
      <c r="D42" s="4">
        <v>154.6688</v>
      </c>
      <c r="E42" s="4">
        <v>160.85555200000002</v>
      </c>
      <c r="F42" s="4">
        <v>167.28977408000003</v>
      </c>
      <c r="G42" s="4">
        <v>173.98136504320004</v>
      </c>
      <c r="H42" s="4">
        <v>180.94061964492806</v>
      </c>
      <c r="I42" s="4">
        <v>188.17824443072519</v>
      </c>
      <c r="J42" s="4">
        <v>195.70537420795421</v>
      </c>
      <c r="K42" s="4">
        <v>203.53358917627239</v>
      </c>
      <c r="L42" s="4">
        <v>211.6749327433233</v>
      </c>
    </row>
    <row r="43" spans="1:12">
      <c r="A43" s="2" t="s">
        <v>106</v>
      </c>
      <c r="B43" s="2" t="s">
        <v>107</v>
      </c>
      <c r="C43" s="4">
        <v>1.04</v>
      </c>
      <c r="D43" s="4">
        <v>1.0816000000000001</v>
      </c>
      <c r="E43" s="4">
        <v>1.1248640000000001</v>
      </c>
      <c r="F43" s="4">
        <v>1.1698585600000002</v>
      </c>
      <c r="G43" s="4">
        <v>1.2166529024000003</v>
      </c>
      <c r="H43" s="4">
        <v>1.2653190184960004</v>
      </c>
      <c r="I43" s="4">
        <v>1.3159317792358405</v>
      </c>
      <c r="J43" s="4">
        <v>1.3685690504052741</v>
      </c>
      <c r="K43" s="4">
        <v>1.4233118124214852</v>
      </c>
      <c r="L43" s="4">
        <v>1.4802442849183446</v>
      </c>
    </row>
    <row r="44" spans="1:12">
      <c r="A44" s="2" t="s">
        <v>108</v>
      </c>
      <c r="B44" s="2" t="s">
        <v>109</v>
      </c>
      <c r="C44" s="4">
        <v>1.04</v>
      </c>
      <c r="D44" s="4">
        <v>1.0816000000000001</v>
      </c>
      <c r="E44" s="4">
        <v>1.1248640000000001</v>
      </c>
      <c r="F44" s="4">
        <v>1.1698585600000002</v>
      </c>
      <c r="G44" s="4">
        <v>1.2166529024000003</v>
      </c>
      <c r="H44" s="4">
        <v>1.2653190184960004</v>
      </c>
      <c r="I44" s="4">
        <v>1.3159317792358405</v>
      </c>
      <c r="J44" s="4">
        <v>1.3685690504052741</v>
      </c>
      <c r="K44" s="4">
        <v>1.4233118124214852</v>
      </c>
      <c r="L44" s="4">
        <v>1.4802442849183446</v>
      </c>
    </row>
    <row r="45" spans="1:12">
      <c r="A45" s="2" t="s">
        <v>118</v>
      </c>
      <c r="B45" s="2" t="s">
        <v>119</v>
      </c>
      <c r="C45" s="4">
        <v>5991.4000000000005</v>
      </c>
      <c r="D45" s="4">
        <v>6231.0560000000005</v>
      </c>
      <c r="E45" s="4">
        <v>6480.298240000001</v>
      </c>
      <c r="F45" s="4">
        <v>6739.5101696000011</v>
      </c>
      <c r="G45" s="4">
        <v>7009.090576384001</v>
      </c>
      <c r="H45" s="4">
        <v>7289.4541994393612</v>
      </c>
      <c r="I45" s="4">
        <v>7581.0323674169358</v>
      </c>
      <c r="J45" s="4">
        <v>7884.2736621136137</v>
      </c>
      <c r="K45" s="4">
        <v>8199.6446085981588</v>
      </c>
      <c r="L45" s="4">
        <v>8527.6303929420847</v>
      </c>
    </row>
    <row r="46" spans="1:12">
      <c r="A46" s="2" t="s">
        <v>120</v>
      </c>
      <c r="B46" s="2" t="s">
        <v>121</v>
      </c>
      <c r="C46" s="4">
        <v>5989.3600000000006</v>
      </c>
      <c r="D46" s="4">
        <v>6228.934400000001</v>
      </c>
      <c r="E46" s="4">
        <v>6478.0917760000011</v>
      </c>
      <c r="F46" s="4">
        <v>6737.215447040001</v>
      </c>
      <c r="G46" s="4">
        <v>7006.7040649216015</v>
      </c>
      <c r="H46" s="4">
        <v>7286.9722275184658</v>
      </c>
      <c r="I46" s="4">
        <v>7578.4511166192051</v>
      </c>
      <c r="J46" s="4">
        <v>7881.5891612839732</v>
      </c>
      <c r="K46" s="4">
        <v>8196.8527277353332</v>
      </c>
      <c r="L46" s="4">
        <v>8524.7268368447476</v>
      </c>
    </row>
    <row r="47" spans="1:12">
      <c r="A47" s="2" t="s">
        <v>122</v>
      </c>
      <c r="B47" s="2" t="s">
        <v>123</v>
      </c>
      <c r="C47" s="4">
        <v>1.04</v>
      </c>
      <c r="D47" s="4">
        <v>1.0816000000000001</v>
      </c>
      <c r="E47" s="4">
        <v>1.1248640000000001</v>
      </c>
      <c r="F47" s="4">
        <v>1.1698585600000002</v>
      </c>
      <c r="G47" s="4">
        <v>1.2166529024000003</v>
      </c>
      <c r="H47" s="4">
        <v>1.2653190184960004</v>
      </c>
      <c r="I47" s="4">
        <v>1.3159317792358405</v>
      </c>
      <c r="J47" s="4">
        <v>1.3685690504052741</v>
      </c>
      <c r="K47" s="4">
        <v>1.4233118124214852</v>
      </c>
      <c r="L47" s="4">
        <v>1.4802442849183446</v>
      </c>
    </row>
    <row r="48" spans="1:12" ht="24">
      <c r="A48" s="2" t="s">
        <v>124</v>
      </c>
      <c r="B48" s="5" t="s">
        <v>125</v>
      </c>
      <c r="C48" s="4">
        <v>1</v>
      </c>
      <c r="D48" s="4">
        <v>1.04</v>
      </c>
      <c r="E48" s="4">
        <v>1.0816000000000001</v>
      </c>
      <c r="F48" s="4">
        <v>1.1248640000000001</v>
      </c>
      <c r="G48" s="4">
        <v>1.1698585600000002</v>
      </c>
      <c r="H48" s="4">
        <v>1.2166529024000003</v>
      </c>
      <c r="I48" s="4">
        <v>1.2653190184960004</v>
      </c>
      <c r="J48" s="4">
        <v>1.3159317792358405</v>
      </c>
      <c r="K48" s="4">
        <v>1.3685690504052741</v>
      </c>
      <c r="L48" s="4">
        <v>1.4233118124214852</v>
      </c>
    </row>
    <row r="49" spans="1:12">
      <c r="A49" s="2" t="s">
        <v>126</v>
      </c>
      <c r="B49" s="2" t="s">
        <v>127</v>
      </c>
      <c r="C49" s="4">
        <v>4860.88</v>
      </c>
      <c r="D49" s="4">
        <v>5055.3152</v>
      </c>
      <c r="E49" s="4">
        <v>5257.5278079999998</v>
      </c>
      <c r="F49" s="4">
        <v>5467.8289203200002</v>
      </c>
      <c r="G49" s="4">
        <v>5686.5420771327999</v>
      </c>
      <c r="H49" s="4">
        <v>5914.0037602181119</v>
      </c>
      <c r="I49" s="4">
        <v>6150.5639106268363</v>
      </c>
      <c r="J49" s="4">
        <v>6396.5864670519104</v>
      </c>
      <c r="K49" s="4">
        <v>6652.4499257339867</v>
      </c>
      <c r="L49" s="4">
        <v>6918.5479227633459</v>
      </c>
    </row>
    <row r="50" spans="1:12">
      <c r="A50" s="2" t="s">
        <v>128</v>
      </c>
      <c r="B50" s="2" t="s">
        <v>129</v>
      </c>
      <c r="C50" s="4">
        <v>4858.88</v>
      </c>
      <c r="D50" s="4">
        <v>5053.2352000000001</v>
      </c>
      <c r="E50" s="4">
        <v>5255.3646079999999</v>
      </c>
      <c r="F50" s="4">
        <v>5465.5791923200004</v>
      </c>
      <c r="G50" s="4">
        <v>5684.2023600128005</v>
      </c>
      <c r="H50" s="4">
        <v>5911.5704544133123</v>
      </c>
      <c r="I50" s="4">
        <v>6148.0332725898452</v>
      </c>
      <c r="J50" s="4">
        <v>6393.9546034934392</v>
      </c>
      <c r="K50" s="4">
        <v>6649.712787633177</v>
      </c>
      <c r="L50" s="4">
        <v>6915.7012991385045</v>
      </c>
    </row>
    <row r="51" spans="1:12">
      <c r="A51" s="2" t="s">
        <v>130</v>
      </c>
      <c r="B51" s="2" t="s">
        <v>131</v>
      </c>
      <c r="C51" s="4">
        <v>1</v>
      </c>
      <c r="D51" s="4">
        <v>1.04</v>
      </c>
      <c r="E51" s="4">
        <v>1.0816000000000001</v>
      </c>
      <c r="F51" s="4">
        <v>1.1248640000000001</v>
      </c>
      <c r="G51" s="4">
        <v>1.1698585600000002</v>
      </c>
      <c r="H51" s="4">
        <v>1.2166529024000003</v>
      </c>
      <c r="I51" s="4">
        <v>1.2653190184960004</v>
      </c>
      <c r="J51" s="4">
        <v>1.3159317792358405</v>
      </c>
      <c r="K51" s="4">
        <v>1.3685690504052741</v>
      </c>
      <c r="L51" s="4">
        <v>1.4233118124214852</v>
      </c>
    </row>
    <row r="52" spans="1:12">
      <c r="A52" s="2" t="s">
        <v>132</v>
      </c>
      <c r="B52" s="2" t="s">
        <v>133</v>
      </c>
      <c r="C52" s="4">
        <v>1</v>
      </c>
      <c r="D52" s="4">
        <v>1.04</v>
      </c>
      <c r="E52" s="4">
        <v>1.0816000000000001</v>
      </c>
      <c r="F52" s="4">
        <v>1.1248640000000001</v>
      </c>
      <c r="G52" s="4">
        <v>1.1698585600000002</v>
      </c>
      <c r="H52" s="4">
        <v>1.2166529024000003</v>
      </c>
      <c r="I52" s="4">
        <v>1.2653190184960004</v>
      </c>
      <c r="J52" s="4">
        <v>1.3159317792358405</v>
      </c>
      <c r="K52" s="4">
        <v>1.3685690504052741</v>
      </c>
      <c r="L52" s="4">
        <v>1.4233118124214852</v>
      </c>
    </row>
    <row r="53" spans="1:12">
      <c r="A53" s="1"/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2" t="s">
        <v>134</v>
      </c>
      <c r="B54" s="2" t="s">
        <v>135</v>
      </c>
      <c r="C54" s="4">
        <f>+C55</f>
        <v>1037471.72</v>
      </c>
      <c r="D54" s="4">
        <f t="shared" ref="D54:L54" si="6">+D55</f>
        <v>1078970.5888</v>
      </c>
      <c r="E54" s="4">
        <f t="shared" si="6"/>
        <v>1122129.4123520001</v>
      </c>
      <c r="F54" s="4">
        <f t="shared" si="6"/>
        <v>1167014.5888460802</v>
      </c>
      <c r="G54" s="4">
        <f t="shared" si="6"/>
        <v>1213695.1723999234</v>
      </c>
      <c r="H54" s="4">
        <f t="shared" si="6"/>
        <v>1262242.9792959203</v>
      </c>
      <c r="I54" s="4">
        <f t="shared" si="6"/>
        <v>1312732.6984677573</v>
      </c>
      <c r="J54" s="4">
        <f t="shared" si="6"/>
        <v>1365242.0064064676</v>
      </c>
      <c r="K54" s="4">
        <f t="shared" si="6"/>
        <v>1419851.6866627263</v>
      </c>
      <c r="L54" s="4">
        <f t="shared" si="6"/>
        <v>1476645.7541292354</v>
      </c>
    </row>
    <row r="55" spans="1:12">
      <c r="A55" s="2" t="s">
        <v>136</v>
      </c>
      <c r="B55" s="2" t="s">
        <v>137</v>
      </c>
      <c r="C55" s="4">
        <v>1037471.72</v>
      </c>
      <c r="D55" s="4">
        <v>1078970.5888</v>
      </c>
      <c r="E55" s="4">
        <v>1122129.4123520001</v>
      </c>
      <c r="F55" s="4">
        <v>1167014.5888460802</v>
      </c>
      <c r="G55" s="4">
        <v>1213695.1723999234</v>
      </c>
      <c r="H55" s="4">
        <v>1262242.9792959203</v>
      </c>
      <c r="I55" s="4">
        <v>1312732.6984677573</v>
      </c>
      <c r="J55" s="4">
        <v>1365242.0064064676</v>
      </c>
      <c r="K55" s="4">
        <v>1419851.6866627263</v>
      </c>
      <c r="L55" s="4">
        <v>1476645.7541292354</v>
      </c>
    </row>
    <row r="56" spans="1:12">
      <c r="A56" s="2" t="s">
        <v>138</v>
      </c>
      <c r="B56" s="2" t="s">
        <v>139</v>
      </c>
      <c r="C56" s="4">
        <v>1037469.68</v>
      </c>
      <c r="D56" s="4">
        <v>1078968.4672000001</v>
      </c>
      <c r="E56" s="4">
        <v>1122127.2058880001</v>
      </c>
      <c r="F56" s="4">
        <v>1167012.2941235201</v>
      </c>
      <c r="G56" s="4">
        <v>1213692.7858884609</v>
      </c>
      <c r="H56" s="4">
        <v>1262240.4973239994</v>
      </c>
      <c r="I56" s="4">
        <v>1312730.1172169594</v>
      </c>
      <c r="J56" s="4">
        <v>1365239.3219056379</v>
      </c>
      <c r="K56" s="4">
        <v>1419848.8947818633</v>
      </c>
      <c r="L56" s="4">
        <v>1476642.8505731379</v>
      </c>
    </row>
    <row r="57" spans="1:12" ht="36">
      <c r="A57" s="2" t="s">
        <v>140</v>
      </c>
      <c r="B57" s="5" t="s">
        <v>141</v>
      </c>
      <c r="C57" s="4">
        <v>1037469.68</v>
      </c>
      <c r="D57" s="4">
        <v>1078968.4672000001</v>
      </c>
      <c r="E57" s="4">
        <v>1122127.2058880001</v>
      </c>
      <c r="F57" s="4">
        <v>1167012.2941235201</v>
      </c>
      <c r="G57" s="4">
        <v>1213692.7858884609</v>
      </c>
      <c r="H57" s="4">
        <v>1262240.4973239994</v>
      </c>
      <c r="I57" s="4">
        <v>1312730.1172169594</v>
      </c>
      <c r="J57" s="4">
        <v>1365239.3219056379</v>
      </c>
      <c r="K57" s="4">
        <v>1419848.8947818633</v>
      </c>
      <c r="L57" s="4">
        <v>1476642.8505731379</v>
      </c>
    </row>
    <row r="58" spans="1:12">
      <c r="A58" s="2" t="s">
        <v>142</v>
      </c>
      <c r="B58" s="2" t="s">
        <v>143</v>
      </c>
      <c r="C58" s="4">
        <v>1.04</v>
      </c>
      <c r="D58" s="4">
        <v>1.0816000000000001</v>
      </c>
      <c r="E58" s="4">
        <v>1.1248640000000001</v>
      </c>
      <c r="F58" s="4">
        <v>1.1698585600000002</v>
      </c>
      <c r="G58" s="4">
        <v>1.2166529024000003</v>
      </c>
      <c r="H58" s="4">
        <v>1.2653190184960004</v>
      </c>
      <c r="I58" s="4">
        <v>1.3159317792358405</v>
      </c>
      <c r="J58" s="4">
        <v>1.3685690504052741</v>
      </c>
      <c r="K58" s="4">
        <v>1.4233118124214852</v>
      </c>
      <c r="L58" s="4">
        <v>1.4802442849183446</v>
      </c>
    </row>
    <row r="59" spans="1:12">
      <c r="A59" s="2" t="s">
        <v>144</v>
      </c>
      <c r="B59" s="2" t="s">
        <v>145</v>
      </c>
      <c r="C59" s="4">
        <v>1.04</v>
      </c>
      <c r="D59" s="4">
        <v>1.0816000000000001</v>
      </c>
      <c r="E59" s="4">
        <v>1.1248640000000001</v>
      </c>
      <c r="F59" s="4">
        <v>1.1698585600000002</v>
      </c>
      <c r="G59" s="4">
        <v>1.2166529024000003</v>
      </c>
      <c r="H59" s="4">
        <v>1.2653190184960004</v>
      </c>
      <c r="I59" s="4">
        <v>1.3159317792358405</v>
      </c>
      <c r="J59" s="4">
        <v>1.3685690504052741</v>
      </c>
      <c r="K59" s="4">
        <v>1.4233118124214852</v>
      </c>
      <c r="L59" s="4">
        <v>1.4802442849183446</v>
      </c>
    </row>
    <row r="60" spans="1:12">
      <c r="A60" s="2" t="s">
        <v>146</v>
      </c>
      <c r="B60" s="2" t="s">
        <v>147</v>
      </c>
      <c r="C60" s="4">
        <v>1</v>
      </c>
      <c r="D60" s="4">
        <v>1.04</v>
      </c>
      <c r="E60" s="4">
        <v>1.0816000000000001</v>
      </c>
      <c r="F60" s="4">
        <v>1.1248640000000001</v>
      </c>
      <c r="G60" s="4">
        <v>1.1698585600000002</v>
      </c>
      <c r="H60" s="4">
        <v>1.2166529024000003</v>
      </c>
      <c r="I60" s="4">
        <v>1.2653190184960004</v>
      </c>
      <c r="J60" s="4">
        <v>1.3159317792358405</v>
      </c>
      <c r="K60" s="4">
        <v>1.3685690504052741</v>
      </c>
      <c r="L60" s="4">
        <v>1.4233118124214852</v>
      </c>
    </row>
    <row r="61" spans="1:12">
      <c r="A61" s="2" t="s">
        <v>175</v>
      </c>
      <c r="B61" s="2" t="s">
        <v>176</v>
      </c>
      <c r="C61" s="4">
        <v>1</v>
      </c>
      <c r="D61" s="4">
        <v>1.04</v>
      </c>
      <c r="E61" s="4">
        <v>1.0816000000000001</v>
      </c>
      <c r="F61" s="4">
        <v>1.1248640000000001</v>
      </c>
      <c r="G61" s="4">
        <v>1.1698585600000002</v>
      </c>
      <c r="H61" s="4">
        <v>1.2166529024000003</v>
      </c>
      <c r="I61" s="4">
        <v>1.2653190184960004</v>
      </c>
      <c r="J61" s="4">
        <v>1.3159317792358405</v>
      </c>
      <c r="K61" s="4">
        <v>1.3685690504052741</v>
      </c>
      <c r="L61" s="4">
        <v>1.4233118124214852</v>
      </c>
    </row>
    <row r="62" spans="1:12">
      <c r="A62" s="2" t="s">
        <v>177</v>
      </c>
      <c r="B62" s="2" t="s">
        <v>178</v>
      </c>
      <c r="C62" s="4">
        <v>1</v>
      </c>
      <c r="D62" s="4">
        <v>1.04</v>
      </c>
      <c r="E62" s="4">
        <v>1.0816000000000001</v>
      </c>
      <c r="F62" s="4">
        <v>1.1248640000000001</v>
      </c>
      <c r="G62" s="4">
        <v>1.1698585600000002</v>
      </c>
      <c r="H62" s="4">
        <v>1.2166529024000003</v>
      </c>
      <c r="I62" s="4">
        <v>1.2653190184960004</v>
      </c>
      <c r="J62" s="4">
        <v>1.3159317792358405</v>
      </c>
      <c r="K62" s="4">
        <v>1.3685690504052741</v>
      </c>
      <c r="L62" s="4">
        <v>1.4233118124214852</v>
      </c>
    </row>
    <row r="63" spans="1:12">
      <c r="A63" s="1"/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</row>
    <row r="65" spans="1:12">
      <c r="A65" s="33" t="s">
        <v>1055</v>
      </c>
      <c r="B65" s="2"/>
      <c r="C65" s="34">
        <f>C8</f>
        <v>1194177.6400000001</v>
      </c>
      <c r="D65" s="34">
        <f t="shared" ref="D65:L65" si="7">D8</f>
        <v>1241944.7456</v>
      </c>
      <c r="E65" s="34">
        <f t="shared" si="7"/>
        <v>1291622.5354240001</v>
      </c>
      <c r="F65" s="34">
        <f t="shared" si="7"/>
        <v>1343287.4368409603</v>
      </c>
      <c r="G65" s="34">
        <f t="shared" si="7"/>
        <v>1397018.9343145986</v>
      </c>
      <c r="H65" s="34">
        <f t="shared" si="7"/>
        <v>1452899.6916871825</v>
      </c>
      <c r="I65" s="34">
        <f t="shared" si="7"/>
        <v>1511015.67935467</v>
      </c>
      <c r="J65" s="34">
        <f t="shared" si="7"/>
        <v>1571456.306528857</v>
      </c>
      <c r="K65" s="34">
        <f t="shared" si="7"/>
        <v>1634314.5587900113</v>
      </c>
      <c r="L65" s="34">
        <f t="shared" si="7"/>
        <v>1699687.1411416116</v>
      </c>
    </row>
    <row r="66" spans="1:12">
      <c r="A66" s="35"/>
      <c r="B66" s="1"/>
    </row>
    <row r="67" spans="1:12">
      <c r="A67" s="35" t="s">
        <v>1056</v>
      </c>
      <c r="B67" s="1"/>
    </row>
    <row r="68" spans="1:12">
      <c r="A68" s="36" t="s">
        <v>1057</v>
      </c>
      <c r="B68" s="2" t="s">
        <v>1058</v>
      </c>
      <c r="C68" s="34">
        <f>+C70</f>
        <v>733580.10800000001</v>
      </c>
      <c r="D68" s="34">
        <f t="shared" ref="D68:L68" si="8">+D70</f>
        <v>762923.31232000003</v>
      </c>
      <c r="E68" s="34">
        <f t="shared" si="8"/>
        <v>793440.24481280008</v>
      </c>
      <c r="F68" s="34">
        <f t="shared" si="8"/>
        <v>825177.85460531211</v>
      </c>
      <c r="G68" s="34">
        <f t="shared" si="8"/>
        <v>858184.96878952463</v>
      </c>
      <c r="H68" s="34">
        <f t="shared" si="8"/>
        <v>892512.3675411056</v>
      </c>
      <c r="I68" s="34">
        <f t="shared" si="8"/>
        <v>928212.86224274989</v>
      </c>
      <c r="J68" s="34">
        <f t="shared" si="8"/>
        <v>965341.37673245987</v>
      </c>
      <c r="K68" s="34">
        <f t="shared" si="8"/>
        <v>1003955.0318017583</v>
      </c>
      <c r="L68" s="34">
        <f t="shared" si="8"/>
        <v>1044113.2330738287</v>
      </c>
    </row>
    <row r="70" spans="1:12">
      <c r="A70" s="2" t="s">
        <v>499</v>
      </c>
      <c r="B70" s="2" t="s">
        <v>500</v>
      </c>
      <c r="C70" s="4">
        <v>733580.10800000001</v>
      </c>
      <c r="D70" s="4">
        <v>762923.31232000003</v>
      </c>
      <c r="E70" s="4">
        <v>793440.24481280008</v>
      </c>
      <c r="F70" s="4">
        <v>825177.85460531211</v>
      </c>
      <c r="G70" s="4">
        <v>858184.96878952463</v>
      </c>
      <c r="H70" s="4">
        <v>892512.3675411056</v>
      </c>
      <c r="I70" s="4">
        <v>928212.86224274989</v>
      </c>
      <c r="J70" s="4">
        <v>965341.37673245987</v>
      </c>
      <c r="K70" s="4">
        <v>1003955.0318017583</v>
      </c>
      <c r="L70" s="4">
        <v>1044113.2330738287</v>
      </c>
    </row>
    <row r="71" spans="1:12">
      <c r="A71" s="1"/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2" t="s">
        <v>501</v>
      </c>
      <c r="B72" s="2" t="s">
        <v>352</v>
      </c>
      <c r="C72" s="4">
        <v>546148.06299999997</v>
      </c>
      <c r="D72" s="4">
        <v>567993.98551999999</v>
      </c>
      <c r="E72" s="4">
        <v>590713.74494080001</v>
      </c>
      <c r="F72" s="4">
        <v>614342.29473843204</v>
      </c>
      <c r="G72" s="4">
        <v>638915.98652796936</v>
      </c>
      <c r="H72" s="4">
        <v>664472.62598908821</v>
      </c>
      <c r="I72" s="4">
        <v>691051.53102865175</v>
      </c>
      <c r="J72" s="4">
        <v>718693.59226979781</v>
      </c>
      <c r="K72" s="4">
        <v>747441.3359605897</v>
      </c>
      <c r="L72" s="4">
        <v>777338.98939901334</v>
      </c>
    </row>
    <row r="73" spans="1:12">
      <c r="A73" s="2" t="s">
        <v>502</v>
      </c>
      <c r="B73" s="2" t="s">
        <v>354</v>
      </c>
      <c r="C73" s="4">
        <v>326279.06300000002</v>
      </c>
      <c r="D73" s="4">
        <v>339330.22552000004</v>
      </c>
      <c r="E73" s="4">
        <v>352903.43454080005</v>
      </c>
      <c r="F73" s="4">
        <v>367019.57192243205</v>
      </c>
      <c r="G73" s="4">
        <v>381700.35479932936</v>
      </c>
      <c r="H73" s="4">
        <v>396968.36899130256</v>
      </c>
      <c r="I73" s="4">
        <v>412847.10375095467</v>
      </c>
      <c r="J73" s="4">
        <v>429360.98790099286</v>
      </c>
      <c r="K73" s="4">
        <v>446535.4274170326</v>
      </c>
      <c r="L73" s="4">
        <v>464396.84451371391</v>
      </c>
    </row>
    <row r="74" spans="1:12">
      <c r="A74" s="2" t="s">
        <v>503</v>
      </c>
      <c r="B74" s="2" t="s">
        <v>504</v>
      </c>
      <c r="C74" s="4">
        <v>241661.82500000001</v>
      </c>
      <c r="D74" s="4">
        <v>251328.29800000001</v>
      </c>
      <c r="E74" s="4">
        <v>261381.42992000002</v>
      </c>
      <c r="F74" s="4">
        <v>271836.68711680005</v>
      </c>
      <c r="G74" s="4">
        <v>282710.15460147208</v>
      </c>
      <c r="H74" s="4">
        <v>294018.56078553095</v>
      </c>
      <c r="I74" s="4">
        <v>305779.30321695219</v>
      </c>
      <c r="J74" s="4">
        <v>318010.47534563032</v>
      </c>
      <c r="K74" s="4">
        <v>330730.89435945556</v>
      </c>
      <c r="L74" s="4">
        <v>343960.13013383379</v>
      </c>
    </row>
    <row r="75" spans="1:12">
      <c r="A75" s="2" t="s">
        <v>505</v>
      </c>
      <c r="B75" s="2" t="s">
        <v>504</v>
      </c>
      <c r="C75" s="4">
        <v>241661.82500000001</v>
      </c>
      <c r="D75" s="4">
        <v>251328.29800000001</v>
      </c>
      <c r="E75" s="4">
        <v>261381.42992000002</v>
      </c>
      <c r="F75" s="4">
        <v>271836.68711680005</v>
      </c>
      <c r="G75" s="4">
        <v>282710.15460147208</v>
      </c>
      <c r="H75" s="4">
        <v>294018.56078553095</v>
      </c>
      <c r="I75" s="4">
        <v>305779.30321695219</v>
      </c>
      <c r="J75" s="4">
        <v>318010.47534563032</v>
      </c>
      <c r="K75" s="4">
        <v>330730.89435945556</v>
      </c>
      <c r="L75" s="4">
        <v>343960.13013383379</v>
      </c>
    </row>
    <row r="76" spans="1:12">
      <c r="A76" s="2" t="s">
        <v>506</v>
      </c>
      <c r="B76" s="2" t="s">
        <v>360</v>
      </c>
      <c r="C76" s="4">
        <v>32531.703000000001</v>
      </c>
      <c r="D76" s="4">
        <v>33832.971120000002</v>
      </c>
      <c r="E76" s="4">
        <v>35186.289964800002</v>
      </c>
      <c r="F76" s="4">
        <v>36593.741563392003</v>
      </c>
      <c r="G76" s="4">
        <v>38057.491225927683</v>
      </c>
      <c r="H76" s="4">
        <v>39579.79087496479</v>
      </c>
      <c r="I76" s="4">
        <v>41162.982509963382</v>
      </c>
      <c r="J76" s="4">
        <v>42809.501810361915</v>
      </c>
      <c r="K76" s="4">
        <v>44521.88188277639</v>
      </c>
      <c r="L76" s="4">
        <v>46302.75715808745</v>
      </c>
    </row>
    <row r="77" spans="1:12">
      <c r="A77" s="2" t="s">
        <v>507</v>
      </c>
      <c r="B77" s="2" t="s">
        <v>508</v>
      </c>
      <c r="C77" s="4">
        <v>10069.242</v>
      </c>
      <c r="D77" s="4">
        <v>10472.011680000001</v>
      </c>
      <c r="E77" s="4">
        <v>10890.892147200002</v>
      </c>
      <c r="F77" s="4">
        <v>11326.527833088003</v>
      </c>
      <c r="G77" s="4">
        <v>11779.588946411523</v>
      </c>
      <c r="H77" s="4">
        <v>12250.772504267983</v>
      </c>
      <c r="I77" s="4">
        <v>12740.803404438702</v>
      </c>
      <c r="J77" s="4">
        <v>13250.43554061625</v>
      </c>
      <c r="K77" s="4">
        <v>13780.452962240901</v>
      </c>
      <c r="L77" s="4">
        <v>14331.671080730537</v>
      </c>
    </row>
    <row r="78" spans="1:12">
      <c r="A78" s="2" t="s">
        <v>509</v>
      </c>
      <c r="B78" s="2" t="s">
        <v>510</v>
      </c>
      <c r="C78" s="4">
        <v>22462.460999999999</v>
      </c>
      <c r="D78" s="4">
        <v>23360.959439999999</v>
      </c>
      <c r="E78" s="4">
        <v>24295.397817599998</v>
      </c>
      <c r="F78" s="4">
        <v>25267.213730304</v>
      </c>
      <c r="G78" s="4">
        <v>26277.902279516162</v>
      </c>
      <c r="H78" s="4">
        <v>27329.018370696809</v>
      </c>
      <c r="I78" s="4">
        <v>28422.179105524683</v>
      </c>
      <c r="J78" s="4">
        <v>29559.066269745672</v>
      </c>
      <c r="K78" s="4">
        <v>30741.428920535498</v>
      </c>
      <c r="L78" s="4">
        <v>31971.086077356918</v>
      </c>
    </row>
    <row r="79" spans="1:12">
      <c r="A79" s="2" t="s">
        <v>511</v>
      </c>
      <c r="B79" s="2" t="s">
        <v>512</v>
      </c>
      <c r="C79" s="4">
        <v>13427.907999999999</v>
      </c>
      <c r="D79" s="4">
        <v>13965.02432</v>
      </c>
      <c r="E79" s="4">
        <v>14523.625292800001</v>
      </c>
      <c r="F79" s="4">
        <v>15104.570304512003</v>
      </c>
      <c r="G79" s="4">
        <v>15708.753116692484</v>
      </c>
      <c r="H79" s="4">
        <v>16337.103241360184</v>
      </c>
      <c r="I79" s="4">
        <v>16990.587371014593</v>
      </c>
      <c r="J79" s="4">
        <v>17670.210865855177</v>
      </c>
      <c r="K79" s="4">
        <v>18377.019300489384</v>
      </c>
      <c r="L79" s="4">
        <v>19112.100072508962</v>
      </c>
    </row>
    <row r="80" spans="1:12">
      <c r="A80" s="2" t="s">
        <v>513</v>
      </c>
      <c r="B80" s="2" t="s">
        <v>370</v>
      </c>
      <c r="C80" s="4">
        <v>5000</v>
      </c>
      <c r="D80" s="4">
        <v>5200</v>
      </c>
      <c r="E80" s="4">
        <v>5408</v>
      </c>
      <c r="F80" s="4">
        <v>5624.3200000000006</v>
      </c>
      <c r="G80" s="4">
        <v>5849.2928000000011</v>
      </c>
      <c r="H80" s="4">
        <v>6083.2645120000016</v>
      </c>
      <c r="I80" s="4">
        <v>6326.5950924800018</v>
      </c>
      <c r="J80" s="4">
        <v>6579.6588961792022</v>
      </c>
      <c r="K80" s="4">
        <v>6842.8452520263709</v>
      </c>
      <c r="L80" s="4">
        <v>7116.5590621074261</v>
      </c>
    </row>
    <row r="81" spans="1:12">
      <c r="A81" s="2" t="s">
        <v>514</v>
      </c>
      <c r="B81" s="2" t="s">
        <v>515</v>
      </c>
      <c r="C81" s="4">
        <v>2777.6869999999999</v>
      </c>
      <c r="D81" s="4">
        <v>2888.79448</v>
      </c>
      <c r="E81" s="4">
        <v>3004.3462592000001</v>
      </c>
      <c r="F81" s="4">
        <v>3124.5201095680004</v>
      </c>
      <c r="G81" s="4">
        <v>3249.5009139507206</v>
      </c>
      <c r="H81" s="4">
        <v>3379.4809505087496</v>
      </c>
      <c r="I81" s="4">
        <v>3514.6601885290997</v>
      </c>
      <c r="J81" s="4">
        <v>3655.2465960702639</v>
      </c>
      <c r="K81" s="4">
        <v>3801.4564599130745</v>
      </c>
      <c r="L81" s="4">
        <v>3953.5147183095974</v>
      </c>
    </row>
    <row r="82" spans="1:12">
      <c r="A82" s="2" t="s">
        <v>516</v>
      </c>
      <c r="B82" s="2" t="s">
        <v>517</v>
      </c>
      <c r="C82" s="4">
        <v>22815.403999999999</v>
      </c>
      <c r="D82" s="4">
        <v>23728.02016</v>
      </c>
      <c r="E82" s="4">
        <v>24677.140966400002</v>
      </c>
      <c r="F82" s="4">
        <v>25664.226605056003</v>
      </c>
      <c r="G82" s="4">
        <v>26690.795669258245</v>
      </c>
      <c r="H82" s="4">
        <v>27758.427496028577</v>
      </c>
      <c r="I82" s="4">
        <v>28868.764595869721</v>
      </c>
      <c r="J82" s="4">
        <v>30023.515179704511</v>
      </c>
      <c r="K82" s="4">
        <v>31224.455786892693</v>
      </c>
      <c r="L82" s="4">
        <v>32473.434018368403</v>
      </c>
    </row>
    <row r="83" spans="1:12">
      <c r="A83" s="2" t="s">
        <v>518</v>
      </c>
      <c r="B83" s="2" t="s">
        <v>519</v>
      </c>
      <c r="C83" s="4">
        <v>8064.5360000000001</v>
      </c>
      <c r="D83" s="4">
        <v>8387.11744</v>
      </c>
      <c r="E83" s="4">
        <v>8722.6021376000008</v>
      </c>
      <c r="F83" s="4">
        <v>9071.506223104001</v>
      </c>
      <c r="G83" s="4">
        <v>9434.3664720281613</v>
      </c>
      <c r="H83" s="4">
        <v>9811.7411309092877</v>
      </c>
      <c r="I83" s="4">
        <v>10204.210776145659</v>
      </c>
      <c r="J83" s="4">
        <v>10612.379207191485</v>
      </c>
      <c r="K83" s="4">
        <v>11036.874375479145</v>
      </c>
      <c r="L83" s="4">
        <v>11478.349350498311</v>
      </c>
    </row>
    <row r="84" spans="1:12">
      <c r="A84" s="2" t="s">
        <v>520</v>
      </c>
      <c r="B84" s="2" t="s">
        <v>521</v>
      </c>
      <c r="C84" s="4">
        <v>3721.5360000000001</v>
      </c>
      <c r="D84" s="4">
        <v>3870.3974400000002</v>
      </c>
      <c r="E84" s="4">
        <v>4025.2133376000002</v>
      </c>
      <c r="F84" s="4">
        <v>4186.2218711040005</v>
      </c>
      <c r="G84" s="4">
        <v>4353.6707459481604</v>
      </c>
      <c r="H84" s="4">
        <v>4527.8175757860872</v>
      </c>
      <c r="I84" s="4">
        <v>4708.930278817531</v>
      </c>
      <c r="J84" s="4">
        <v>4897.2874899702319</v>
      </c>
      <c r="K84" s="4">
        <v>5093.1789895690417</v>
      </c>
      <c r="L84" s="4">
        <v>5296.9061491518032</v>
      </c>
    </row>
    <row r="85" spans="1:12">
      <c r="A85" s="2" t="s">
        <v>522</v>
      </c>
      <c r="B85" s="2" t="s">
        <v>523</v>
      </c>
      <c r="C85" s="4">
        <v>1343</v>
      </c>
      <c r="D85" s="4">
        <v>1396.72</v>
      </c>
      <c r="E85" s="4">
        <v>1452.5888</v>
      </c>
      <c r="F85" s="4">
        <v>1510.692352</v>
      </c>
      <c r="G85" s="4">
        <v>1571.1200460800001</v>
      </c>
      <c r="H85" s="4">
        <v>1633.9648479232001</v>
      </c>
      <c r="I85" s="4">
        <v>1699.3234418401282</v>
      </c>
      <c r="J85" s="4">
        <v>1767.2963795137334</v>
      </c>
      <c r="K85" s="4">
        <v>1837.9882346942829</v>
      </c>
      <c r="L85" s="4">
        <v>1911.5077640820543</v>
      </c>
    </row>
    <row r="86" spans="1:12">
      <c r="A86" s="2" t="s">
        <v>524</v>
      </c>
      <c r="B86" s="2" t="s">
        <v>525</v>
      </c>
      <c r="C86" s="4">
        <v>3000</v>
      </c>
      <c r="D86" s="4">
        <v>3120</v>
      </c>
      <c r="E86" s="4">
        <v>3244.8</v>
      </c>
      <c r="F86" s="4">
        <v>3374.5920000000001</v>
      </c>
      <c r="G86" s="4">
        <v>3509.5756800000004</v>
      </c>
      <c r="H86" s="4">
        <v>3649.9587072000004</v>
      </c>
      <c r="I86" s="4">
        <v>3795.9570554880006</v>
      </c>
      <c r="J86" s="4">
        <v>3947.795337707521</v>
      </c>
      <c r="K86" s="4">
        <v>4105.7071512158218</v>
      </c>
      <c r="L86" s="4">
        <v>4269.9354372644548</v>
      </c>
    </row>
    <row r="87" spans="1:12">
      <c r="A87" s="2" t="s">
        <v>526</v>
      </c>
      <c r="B87" s="2" t="s">
        <v>378</v>
      </c>
      <c r="C87" s="4">
        <v>95000</v>
      </c>
      <c r="D87" s="4">
        <v>98800</v>
      </c>
      <c r="E87" s="4">
        <v>102752</v>
      </c>
      <c r="F87" s="4">
        <v>106862.08</v>
      </c>
      <c r="G87" s="4">
        <v>111136.5632</v>
      </c>
      <c r="H87" s="4">
        <v>115582.02572800001</v>
      </c>
      <c r="I87" s="4">
        <v>120205.30675712001</v>
      </c>
      <c r="J87" s="4">
        <v>125013.51902740481</v>
      </c>
      <c r="K87" s="4">
        <v>130014.05978850101</v>
      </c>
      <c r="L87" s="4">
        <v>135214.62218004104</v>
      </c>
    </row>
    <row r="88" spans="1:12">
      <c r="A88" s="2" t="s">
        <v>527</v>
      </c>
      <c r="B88" s="2" t="s">
        <v>528</v>
      </c>
      <c r="C88" s="4">
        <v>90000</v>
      </c>
      <c r="D88" s="4">
        <v>93600</v>
      </c>
      <c r="E88" s="4">
        <v>97344</v>
      </c>
      <c r="F88" s="4">
        <v>101237.76000000001</v>
      </c>
      <c r="G88" s="4">
        <v>105287.27040000001</v>
      </c>
      <c r="H88" s="4">
        <v>109498.76121600001</v>
      </c>
      <c r="I88" s="4">
        <v>113878.71166464002</v>
      </c>
      <c r="J88" s="4">
        <v>118433.86013122564</v>
      </c>
      <c r="K88" s="4">
        <v>123171.21453647467</v>
      </c>
      <c r="L88" s="4">
        <v>128098.06311793366</v>
      </c>
    </row>
    <row r="89" spans="1:12">
      <c r="A89" s="2" t="s">
        <v>529</v>
      </c>
      <c r="B89" s="2" t="s">
        <v>530</v>
      </c>
      <c r="C89" s="4">
        <v>5000</v>
      </c>
      <c r="D89" s="4">
        <v>5200</v>
      </c>
      <c r="E89" s="4">
        <v>5408</v>
      </c>
      <c r="F89" s="4">
        <v>5624.3200000000006</v>
      </c>
      <c r="G89" s="4">
        <v>5849.2928000000011</v>
      </c>
      <c r="H89" s="4">
        <v>6083.2645120000016</v>
      </c>
      <c r="I89" s="4">
        <v>6326.5950924800018</v>
      </c>
      <c r="J89" s="4">
        <v>6579.6588961792022</v>
      </c>
      <c r="K89" s="4">
        <v>6842.8452520263709</v>
      </c>
      <c r="L89" s="4">
        <v>7116.5590621074261</v>
      </c>
    </row>
    <row r="90" spans="1:12">
      <c r="A90" s="2" t="s">
        <v>531</v>
      </c>
      <c r="B90" s="2" t="s">
        <v>384</v>
      </c>
      <c r="C90" s="4">
        <v>124869</v>
      </c>
      <c r="D90" s="4">
        <v>129863.76000000001</v>
      </c>
      <c r="E90" s="4">
        <v>135058.31040000002</v>
      </c>
      <c r="F90" s="4">
        <v>140460.64281600004</v>
      </c>
      <c r="G90" s="4">
        <v>146079.06852864005</v>
      </c>
      <c r="H90" s="4">
        <v>151922.23126978567</v>
      </c>
      <c r="I90" s="4">
        <v>157999.1205205771</v>
      </c>
      <c r="J90" s="4">
        <v>164319.08534140018</v>
      </c>
      <c r="K90" s="4">
        <v>170891.84875505618</v>
      </c>
      <c r="L90" s="4">
        <v>177727.52270525842</v>
      </c>
    </row>
    <row r="91" spans="1:12">
      <c r="A91" s="1" t="s">
        <v>532</v>
      </c>
      <c r="B91" s="1" t="s">
        <v>386</v>
      </c>
      <c r="C91" s="6">
        <v>37258</v>
      </c>
      <c r="D91" s="6">
        <v>38748.32</v>
      </c>
      <c r="E91" s="6">
        <v>40298.252800000002</v>
      </c>
      <c r="F91" s="6">
        <v>41910.182912000004</v>
      </c>
      <c r="G91" s="6">
        <v>43586.590228480003</v>
      </c>
      <c r="H91" s="6">
        <v>45330.053837619205</v>
      </c>
      <c r="I91" s="6">
        <v>47143.255991123973</v>
      </c>
      <c r="J91" s="6">
        <v>49028.986230768933</v>
      </c>
      <c r="K91" s="6">
        <v>50990.145679999689</v>
      </c>
      <c r="L91" s="6">
        <v>53029.751507199675</v>
      </c>
    </row>
    <row r="92" spans="1:12">
      <c r="A92" s="1" t="s">
        <v>533</v>
      </c>
      <c r="B92" s="1" t="s">
        <v>388</v>
      </c>
      <c r="C92" s="6">
        <v>37258</v>
      </c>
      <c r="D92" s="6">
        <v>38748.32</v>
      </c>
      <c r="E92" s="6">
        <v>40298.252800000002</v>
      </c>
      <c r="F92" s="6">
        <v>41910.182912000004</v>
      </c>
      <c r="G92" s="6">
        <v>43586.590228480003</v>
      </c>
      <c r="H92" s="6">
        <v>45330.053837619205</v>
      </c>
      <c r="I92" s="6">
        <v>47143.255991123973</v>
      </c>
      <c r="J92" s="6">
        <v>49028.986230768933</v>
      </c>
      <c r="K92" s="6">
        <v>50990.145679999689</v>
      </c>
      <c r="L92" s="6">
        <v>53029.751507199675</v>
      </c>
    </row>
    <row r="93" spans="1:12">
      <c r="A93" s="1" t="s">
        <v>534</v>
      </c>
      <c r="B93" s="1" t="s">
        <v>535</v>
      </c>
      <c r="C93" s="6">
        <v>1</v>
      </c>
      <c r="D93" s="6">
        <v>1.04</v>
      </c>
      <c r="E93" s="6">
        <v>1.0816000000000001</v>
      </c>
      <c r="F93" s="6">
        <v>1.1248640000000001</v>
      </c>
      <c r="G93" s="6">
        <v>1.1698585600000002</v>
      </c>
      <c r="H93" s="6">
        <v>1.2166529024000003</v>
      </c>
      <c r="I93" s="6">
        <v>1.2653190184960004</v>
      </c>
      <c r="J93" s="6">
        <v>1.3159317792358405</v>
      </c>
      <c r="K93" s="6">
        <v>1.3685690504052741</v>
      </c>
      <c r="L93" s="6">
        <v>1.4233118124214852</v>
      </c>
    </row>
    <row r="94" spans="1:12">
      <c r="A94" s="1" t="s">
        <v>536</v>
      </c>
      <c r="B94" s="1" t="s">
        <v>537</v>
      </c>
      <c r="C94" s="6">
        <v>1</v>
      </c>
      <c r="D94" s="6">
        <v>1.04</v>
      </c>
      <c r="E94" s="6">
        <v>1.0816000000000001</v>
      </c>
      <c r="F94" s="6">
        <v>1.1248640000000001</v>
      </c>
      <c r="G94" s="6">
        <v>1.1698585600000002</v>
      </c>
      <c r="H94" s="6">
        <v>1.2166529024000003</v>
      </c>
      <c r="I94" s="6">
        <v>1.2653190184960004</v>
      </c>
      <c r="J94" s="6">
        <v>1.3159317792358405</v>
      </c>
      <c r="K94" s="6">
        <v>1.3685690504052741</v>
      </c>
      <c r="L94" s="6">
        <v>1.4233118124214852</v>
      </c>
    </row>
    <row r="95" spans="1:12">
      <c r="A95" s="1" t="s">
        <v>538</v>
      </c>
      <c r="B95" s="1" t="s">
        <v>539</v>
      </c>
      <c r="C95" s="6">
        <v>2921</v>
      </c>
      <c r="D95" s="6">
        <v>3037.84</v>
      </c>
      <c r="E95" s="6">
        <v>3159.3536000000004</v>
      </c>
      <c r="F95" s="6">
        <v>3285.7277440000007</v>
      </c>
      <c r="G95" s="6">
        <v>3417.156853760001</v>
      </c>
      <c r="H95" s="6">
        <v>3553.8431279104011</v>
      </c>
      <c r="I95" s="6">
        <v>3695.9968530268175</v>
      </c>
      <c r="J95" s="6">
        <v>3843.8367271478901</v>
      </c>
      <c r="K95" s="6">
        <v>3997.5901962338057</v>
      </c>
      <c r="L95" s="6">
        <v>4157.4938040831585</v>
      </c>
    </row>
    <row r="96" spans="1:12">
      <c r="A96" s="1" t="s">
        <v>540</v>
      </c>
      <c r="B96" s="1" t="s">
        <v>541</v>
      </c>
      <c r="C96" s="6">
        <v>24335</v>
      </c>
      <c r="D96" s="6">
        <v>25308.400000000001</v>
      </c>
      <c r="E96" s="6">
        <v>26320.736000000001</v>
      </c>
      <c r="F96" s="6">
        <v>27373.565440000002</v>
      </c>
      <c r="G96" s="6">
        <v>28468.508057600004</v>
      </c>
      <c r="H96" s="6">
        <v>29607.248379904006</v>
      </c>
      <c r="I96" s="6">
        <v>30791.538315100166</v>
      </c>
      <c r="J96" s="6">
        <v>32023.199847704174</v>
      </c>
      <c r="K96" s="6">
        <v>33304.127841612346</v>
      </c>
      <c r="L96" s="6">
        <v>34636.29295527684</v>
      </c>
    </row>
    <row r="97" spans="1:12">
      <c r="A97" s="1" t="s">
        <v>542</v>
      </c>
      <c r="B97" s="1" t="s">
        <v>543</v>
      </c>
      <c r="C97" s="6">
        <v>10000</v>
      </c>
      <c r="D97" s="6">
        <v>10400</v>
      </c>
      <c r="E97" s="6">
        <v>10816</v>
      </c>
      <c r="F97" s="6">
        <v>11248.640000000001</v>
      </c>
      <c r="G97" s="6">
        <v>11698.585600000002</v>
      </c>
      <c r="H97" s="6">
        <v>12166.529024000003</v>
      </c>
      <c r="I97" s="6">
        <v>12653.190184960004</v>
      </c>
      <c r="J97" s="6">
        <v>13159.317792358404</v>
      </c>
      <c r="K97" s="6">
        <v>13685.690504052742</v>
      </c>
      <c r="L97" s="6">
        <v>14233.118124214852</v>
      </c>
    </row>
    <row r="98" spans="1:12">
      <c r="A98" s="1" t="s">
        <v>544</v>
      </c>
      <c r="B98" s="1" t="s">
        <v>398</v>
      </c>
      <c r="C98" s="6">
        <v>61325</v>
      </c>
      <c r="D98" s="6">
        <v>63778</v>
      </c>
      <c r="E98" s="6">
        <v>66329.119999999995</v>
      </c>
      <c r="F98" s="6">
        <v>68982.284799999994</v>
      </c>
      <c r="G98" s="6">
        <v>71741.576191999993</v>
      </c>
      <c r="H98" s="6">
        <v>74611.239239679999</v>
      </c>
      <c r="I98" s="6">
        <v>77595.688809267202</v>
      </c>
      <c r="J98" s="6">
        <v>80699.5163616379</v>
      </c>
      <c r="K98" s="6">
        <v>83927.497016103414</v>
      </c>
      <c r="L98" s="6">
        <v>87284.596896747549</v>
      </c>
    </row>
    <row r="99" spans="1:12">
      <c r="A99" s="1" t="s">
        <v>545</v>
      </c>
      <c r="B99" s="1" t="s">
        <v>388</v>
      </c>
      <c r="C99" s="6">
        <v>61325</v>
      </c>
      <c r="D99" s="6">
        <v>63778</v>
      </c>
      <c r="E99" s="6">
        <v>66329.119999999995</v>
      </c>
      <c r="F99" s="6">
        <v>68982.284799999994</v>
      </c>
      <c r="G99" s="6">
        <v>71741.576191999993</v>
      </c>
      <c r="H99" s="6">
        <v>74611.239239679999</v>
      </c>
      <c r="I99" s="6">
        <v>77595.688809267202</v>
      </c>
      <c r="J99" s="6">
        <v>80699.5163616379</v>
      </c>
      <c r="K99" s="6">
        <v>83927.497016103414</v>
      </c>
      <c r="L99" s="6">
        <v>87284.596896747549</v>
      </c>
    </row>
    <row r="100" spans="1:12">
      <c r="A100" s="1" t="s">
        <v>546</v>
      </c>
      <c r="B100" s="1" t="s">
        <v>535</v>
      </c>
      <c r="C100" s="6">
        <v>24822</v>
      </c>
      <c r="D100" s="6">
        <v>25814.880000000001</v>
      </c>
      <c r="E100" s="6">
        <v>26847.475200000001</v>
      </c>
      <c r="F100" s="6">
        <v>27921.374208000001</v>
      </c>
      <c r="G100" s="6">
        <v>29038.229176320001</v>
      </c>
      <c r="H100" s="6">
        <v>30199.758343372803</v>
      </c>
      <c r="I100" s="6">
        <v>31407.748677107717</v>
      </c>
      <c r="J100" s="6">
        <v>32664.058624192025</v>
      </c>
      <c r="K100" s="6">
        <v>33970.620969159703</v>
      </c>
      <c r="L100" s="6">
        <v>35329.445807926095</v>
      </c>
    </row>
    <row r="101" spans="1:12">
      <c r="A101" s="1" t="s">
        <v>547</v>
      </c>
      <c r="B101" s="1" t="s">
        <v>537</v>
      </c>
      <c r="C101" s="6">
        <v>36502</v>
      </c>
      <c r="D101" s="6">
        <v>37962.080000000002</v>
      </c>
      <c r="E101" s="6">
        <v>39480.563200000004</v>
      </c>
      <c r="F101" s="6">
        <v>41059.785728000003</v>
      </c>
      <c r="G101" s="6">
        <v>42702.177157120001</v>
      </c>
      <c r="H101" s="6">
        <v>44410.264243404803</v>
      </c>
      <c r="I101" s="6">
        <v>46186.674813140999</v>
      </c>
      <c r="J101" s="6">
        <v>48034.141805666637</v>
      </c>
      <c r="K101" s="6">
        <v>49955.507477893305</v>
      </c>
      <c r="L101" s="6">
        <v>51953.727777009037</v>
      </c>
    </row>
    <row r="102" spans="1:12">
      <c r="A102" s="1" t="s">
        <v>548</v>
      </c>
      <c r="B102" s="1" t="s">
        <v>541</v>
      </c>
      <c r="C102" s="6">
        <v>1</v>
      </c>
      <c r="D102" s="6">
        <v>1.04</v>
      </c>
      <c r="E102" s="6">
        <v>1.0816000000000001</v>
      </c>
      <c r="F102" s="6">
        <v>1.1248640000000001</v>
      </c>
      <c r="G102" s="6">
        <v>1.1698585600000002</v>
      </c>
      <c r="H102" s="6">
        <v>1.2166529024000003</v>
      </c>
      <c r="I102" s="6">
        <v>1.2653190184960004</v>
      </c>
      <c r="J102" s="6">
        <v>1.3159317792358405</v>
      </c>
      <c r="K102" s="6">
        <v>1.3685690504052741</v>
      </c>
      <c r="L102" s="6">
        <v>1.4233118124214852</v>
      </c>
    </row>
    <row r="103" spans="1:12">
      <c r="A103" s="1" t="s">
        <v>549</v>
      </c>
      <c r="B103" s="1" t="s">
        <v>401</v>
      </c>
      <c r="C103" s="6">
        <v>26286</v>
      </c>
      <c r="D103" s="6">
        <v>27337.440000000002</v>
      </c>
      <c r="E103" s="6">
        <v>28430.937600000005</v>
      </c>
      <c r="F103" s="6">
        <v>29568.175104000005</v>
      </c>
      <c r="G103" s="6">
        <v>30750.902108160008</v>
      </c>
      <c r="H103" s="6">
        <v>31980.93819248641</v>
      </c>
      <c r="I103" s="6">
        <v>33260.175720185871</v>
      </c>
      <c r="J103" s="6">
        <v>34590.582748993307</v>
      </c>
      <c r="K103" s="6">
        <v>35974.206058953037</v>
      </c>
      <c r="L103" s="6">
        <v>37413.174301311163</v>
      </c>
    </row>
    <row r="104" spans="1:12">
      <c r="A104" s="1" t="s">
        <v>550</v>
      </c>
      <c r="B104" s="1" t="s">
        <v>551</v>
      </c>
      <c r="C104" s="6">
        <v>1461</v>
      </c>
      <c r="D104" s="6">
        <v>1519.44</v>
      </c>
      <c r="E104" s="6">
        <v>1580.2176000000002</v>
      </c>
      <c r="F104" s="6">
        <v>1643.4263040000003</v>
      </c>
      <c r="G104" s="6">
        <v>1709.1633561600004</v>
      </c>
      <c r="H104" s="6">
        <v>1777.5298904064005</v>
      </c>
      <c r="I104" s="6">
        <v>1848.6310860226565</v>
      </c>
      <c r="J104" s="6">
        <v>1922.5763294635628</v>
      </c>
      <c r="K104" s="6">
        <v>1999.4793826421055</v>
      </c>
      <c r="L104" s="6">
        <v>2079.4585579477898</v>
      </c>
    </row>
    <row r="105" spans="1:12">
      <c r="A105" s="1" t="s">
        <v>552</v>
      </c>
      <c r="B105" s="1" t="s">
        <v>553</v>
      </c>
      <c r="C105" s="6">
        <v>8761</v>
      </c>
      <c r="D105" s="6">
        <v>9111.44</v>
      </c>
      <c r="E105" s="6">
        <v>9475.8976000000002</v>
      </c>
      <c r="F105" s="6">
        <v>9854.9335040000005</v>
      </c>
      <c r="G105" s="6">
        <v>10249.130844160001</v>
      </c>
      <c r="H105" s="6">
        <v>10659.096077926402</v>
      </c>
      <c r="I105" s="6">
        <v>11085.459921043459</v>
      </c>
      <c r="J105" s="6">
        <v>11528.878317885197</v>
      </c>
      <c r="K105" s="6">
        <v>11990.033450600606</v>
      </c>
      <c r="L105" s="6">
        <v>12469.634788624629</v>
      </c>
    </row>
    <row r="106" spans="1:12">
      <c r="A106" s="1" t="s">
        <v>554</v>
      </c>
      <c r="B106" s="1" t="s">
        <v>555</v>
      </c>
      <c r="C106" s="6">
        <v>1461</v>
      </c>
      <c r="D106" s="6">
        <v>1519.44</v>
      </c>
      <c r="E106" s="6">
        <v>1580.2176000000002</v>
      </c>
      <c r="F106" s="6">
        <v>1643.4263040000003</v>
      </c>
      <c r="G106" s="6">
        <v>1709.1633561600004</v>
      </c>
      <c r="H106" s="6">
        <v>1777.5298904064005</v>
      </c>
      <c r="I106" s="6">
        <v>1848.6310860226565</v>
      </c>
      <c r="J106" s="6">
        <v>1922.5763294635628</v>
      </c>
      <c r="K106" s="6">
        <v>1999.4793826421055</v>
      </c>
      <c r="L106" s="6">
        <v>2079.4585579477898</v>
      </c>
    </row>
    <row r="107" spans="1:12">
      <c r="A107" s="1" t="s">
        <v>556</v>
      </c>
      <c r="B107" s="1" t="s">
        <v>557</v>
      </c>
      <c r="C107" s="6">
        <v>11681</v>
      </c>
      <c r="D107" s="6">
        <v>12148.24</v>
      </c>
      <c r="E107" s="6">
        <v>12634.169600000001</v>
      </c>
      <c r="F107" s="6">
        <v>13139.536384000001</v>
      </c>
      <c r="G107" s="6">
        <v>13665.117839360002</v>
      </c>
      <c r="H107" s="6">
        <v>14211.722552934403</v>
      </c>
      <c r="I107" s="6">
        <v>14780.191455051779</v>
      </c>
      <c r="J107" s="6">
        <v>15371.39911325385</v>
      </c>
      <c r="K107" s="6">
        <v>15986.255077784004</v>
      </c>
      <c r="L107" s="6">
        <v>16625.705280895367</v>
      </c>
    </row>
    <row r="108" spans="1:12">
      <c r="A108" s="1" t="s">
        <v>558</v>
      </c>
      <c r="B108" s="1" t="s">
        <v>559</v>
      </c>
      <c r="C108" s="6">
        <v>2922</v>
      </c>
      <c r="D108" s="6">
        <v>3038.88</v>
      </c>
      <c r="E108" s="6">
        <v>3160.4352000000003</v>
      </c>
      <c r="F108" s="6">
        <v>3286.8526080000006</v>
      </c>
      <c r="G108" s="6">
        <v>3418.3267123200008</v>
      </c>
      <c r="H108" s="6">
        <v>3555.0597808128009</v>
      </c>
      <c r="I108" s="6">
        <v>3697.262172045313</v>
      </c>
      <c r="J108" s="6">
        <v>3845.1526589271257</v>
      </c>
      <c r="K108" s="6">
        <v>3998.958765284211</v>
      </c>
      <c r="L108" s="6">
        <v>4158.9171158955796</v>
      </c>
    </row>
    <row r="109" spans="1:12">
      <c r="A109" s="1"/>
      <c r="B109" s="1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>
      <c r="A110" s="2" t="s">
        <v>560</v>
      </c>
      <c r="B110" s="2" t="s">
        <v>413</v>
      </c>
      <c r="C110" s="4">
        <v>107751.24400000001</v>
      </c>
      <c r="D110" s="4">
        <v>112061.29376000002</v>
      </c>
      <c r="E110" s="4">
        <v>116543.74551040003</v>
      </c>
      <c r="F110" s="4">
        <v>121205.49533081603</v>
      </c>
      <c r="G110" s="4">
        <v>126053.71514404868</v>
      </c>
      <c r="H110" s="4">
        <v>131095.86374981064</v>
      </c>
      <c r="I110" s="4">
        <v>136339.69829980307</v>
      </c>
      <c r="J110" s="4">
        <v>141793.28623179521</v>
      </c>
      <c r="K110" s="4">
        <v>147465.01768106702</v>
      </c>
      <c r="L110" s="4">
        <v>153363.6183883097</v>
      </c>
    </row>
    <row r="111" spans="1:12">
      <c r="A111" s="2" t="s">
        <v>561</v>
      </c>
      <c r="B111" s="2" t="s">
        <v>415</v>
      </c>
      <c r="C111" s="4">
        <v>30000</v>
      </c>
      <c r="D111" s="4">
        <v>31200</v>
      </c>
      <c r="E111" s="4">
        <v>32448</v>
      </c>
      <c r="F111" s="4">
        <v>33745.919999999998</v>
      </c>
      <c r="G111" s="4">
        <v>35095.756800000003</v>
      </c>
      <c r="H111" s="4">
        <v>36499.587072000002</v>
      </c>
      <c r="I111" s="4">
        <v>37959.570554880003</v>
      </c>
      <c r="J111" s="4">
        <v>39477.953377075202</v>
      </c>
      <c r="K111" s="4">
        <v>41057.071512158211</v>
      </c>
      <c r="L111" s="4">
        <v>42699.354372644542</v>
      </c>
    </row>
    <row r="112" spans="1:12">
      <c r="A112" s="2" t="s">
        <v>562</v>
      </c>
      <c r="B112" s="2" t="s">
        <v>563</v>
      </c>
      <c r="C112" s="4">
        <v>5000</v>
      </c>
      <c r="D112" s="4">
        <v>5200</v>
      </c>
      <c r="E112" s="4">
        <v>5408</v>
      </c>
      <c r="F112" s="4">
        <v>5624.3200000000006</v>
      </c>
      <c r="G112" s="4">
        <v>5849.2928000000011</v>
      </c>
      <c r="H112" s="4">
        <v>6083.2645120000016</v>
      </c>
      <c r="I112" s="4">
        <v>6326.5950924800018</v>
      </c>
      <c r="J112" s="4">
        <v>6579.6588961792022</v>
      </c>
      <c r="K112" s="4">
        <v>6842.8452520263709</v>
      </c>
      <c r="L112" s="4">
        <v>7116.5590621074261</v>
      </c>
    </row>
    <row r="113" spans="1:12">
      <c r="A113" s="2" t="s">
        <v>564</v>
      </c>
      <c r="B113" s="2" t="s">
        <v>565</v>
      </c>
      <c r="C113" s="4">
        <v>25000</v>
      </c>
      <c r="D113" s="4">
        <v>26000</v>
      </c>
      <c r="E113" s="4">
        <v>27040</v>
      </c>
      <c r="F113" s="4">
        <v>28121.600000000002</v>
      </c>
      <c r="G113" s="4">
        <v>29246.464000000004</v>
      </c>
      <c r="H113" s="4">
        <v>30416.322560000004</v>
      </c>
      <c r="I113" s="4">
        <v>31632.975462400005</v>
      </c>
      <c r="J113" s="4">
        <v>32898.294480896009</v>
      </c>
      <c r="K113" s="4">
        <v>34214.226260131851</v>
      </c>
      <c r="L113" s="4">
        <v>35582.795310537127</v>
      </c>
    </row>
    <row r="114" spans="1:12">
      <c r="A114" s="2" t="s">
        <v>566</v>
      </c>
      <c r="B114" s="2" t="s">
        <v>423</v>
      </c>
      <c r="C114" s="4">
        <v>77751.244000000006</v>
      </c>
      <c r="D114" s="4">
        <v>80861.293760000015</v>
      </c>
      <c r="E114" s="4">
        <v>84095.745510400026</v>
      </c>
      <c r="F114" s="4">
        <v>87459.575330816035</v>
      </c>
      <c r="G114" s="4">
        <v>90957.958344048675</v>
      </c>
      <c r="H114" s="4">
        <v>94596.276677810631</v>
      </c>
      <c r="I114" s="4">
        <v>98380.127744923055</v>
      </c>
      <c r="J114" s="4">
        <v>102315.33285471998</v>
      </c>
      <c r="K114" s="4">
        <v>106407.94616890878</v>
      </c>
      <c r="L114" s="4">
        <v>110664.26401566513</v>
      </c>
    </row>
    <row r="115" spans="1:12">
      <c r="A115" s="1" t="s">
        <v>567</v>
      </c>
      <c r="B115" s="1" t="s">
        <v>568</v>
      </c>
      <c r="C115" s="6">
        <v>5000</v>
      </c>
      <c r="D115" s="6">
        <v>5200</v>
      </c>
      <c r="E115" s="6">
        <v>5408</v>
      </c>
      <c r="F115" s="6">
        <v>5624.3200000000006</v>
      </c>
      <c r="G115" s="6">
        <v>5849.2928000000011</v>
      </c>
      <c r="H115" s="6">
        <v>6083.2645120000016</v>
      </c>
      <c r="I115" s="6">
        <v>6326.5950924800018</v>
      </c>
      <c r="J115" s="6">
        <v>6579.6588961792022</v>
      </c>
      <c r="K115" s="6">
        <v>6842.8452520263709</v>
      </c>
      <c r="L115" s="6">
        <v>7116.5590621074261</v>
      </c>
    </row>
    <row r="116" spans="1:12">
      <c r="A116" s="1" t="s">
        <v>569</v>
      </c>
      <c r="B116" s="1" t="s">
        <v>570</v>
      </c>
      <c r="C116" s="6">
        <v>1000</v>
      </c>
      <c r="D116" s="6">
        <v>1040</v>
      </c>
      <c r="E116" s="6">
        <v>1081.6000000000001</v>
      </c>
      <c r="F116" s="6">
        <v>1124.8640000000003</v>
      </c>
      <c r="G116" s="6">
        <v>1169.8585600000004</v>
      </c>
      <c r="H116" s="6">
        <v>1216.6529024000004</v>
      </c>
      <c r="I116" s="6">
        <v>1265.3190184960004</v>
      </c>
      <c r="J116" s="6">
        <v>1315.9317792358404</v>
      </c>
      <c r="K116" s="6">
        <v>1368.5690504052741</v>
      </c>
      <c r="L116" s="6">
        <v>1423.311812421485</v>
      </c>
    </row>
    <row r="117" spans="1:12">
      <c r="A117" s="1" t="s">
        <v>571</v>
      </c>
      <c r="B117" s="1" t="s">
        <v>572</v>
      </c>
      <c r="C117" s="6">
        <v>24000</v>
      </c>
      <c r="D117" s="6">
        <v>24960</v>
      </c>
      <c r="E117" s="6">
        <v>25958.400000000001</v>
      </c>
      <c r="F117" s="6">
        <v>26996.736000000001</v>
      </c>
      <c r="G117" s="6">
        <v>28076.605440000003</v>
      </c>
      <c r="H117" s="6">
        <v>29199.669657600003</v>
      </c>
      <c r="I117" s="6">
        <v>30367.656443904005</v>
      </c>
      <c r="J117" s="6">
        <v>31582.362701660168</v>
      </c>
      <c r="K117" s="6">
        <v>32845.657209726574</v>
      </c>
      <c r="L117" s="6">
        <v>34159.483498115638</v>
      </c>
    </row>
    <row r="118" spans="1:12">
      <c r="A118" s="1" t="s">
        <v>573</v>
      </c>
      <c r="B118" s="1" t="s">
        <v>574</v>
      </c>
      <c r="C118" s="6">
        <v>10500</v>
      </c>
      <c r="D118" s="6">
        <v>10920</v>
      </c>
      <c r="E118" s="6">
        <v>11356.800000000001</v>
      </c>
      <c r="F118" s="6">
        <v>11811.072000000002</v>
      </c>
      <c r="G118" s="6">
        <v>12283.514880000002</v>
      </c>
      <c r="H118" s="6">
        <v>12774.855475200004</v>
      </c>
      <c r="I118" s="6">
        <v>13285.849694208004</v>
      </c>
      <c r="J118" s="6">
        <v>13817.283681976325</v>
      </c>
      <c r="K118" s="6">
        <v>14369.975029255378</v>
      </c>
      <c r="L118" s="6">
        <v>14944.774030425593</v>
      </c>
    </row>
    <row r="119" spans="1:12">
      <c r="A119" s="1" t="s">
        <v>575</v>
      </c>
      <c r="B119" s="1" t="s">
        <v>576</v>
      </c>
      <c r="C119" s="6">
        <v>3000</v>
      </c>
      <c r="D119" s="6">
        <v>3120</v>
      </c>
      <c r="E119" s="6">
        <v>3244.8</v>
      </c>
      <c r="F119" s="6">
        <v>3374.5920000000001</v>
      </c>
      <c r="G119" s="6">
        <v>3509.5756800000004</v>
      </c>
      <c r="H119" s="6">
        <v>3649.9587072000004</v>
      </c>
      <c r="I119" s="6">
        <v>3795.9570554880006</v>
      </c>
      <c r="J119" s="6">
        <v>3947.795337707521</v>
      </c>
      <c r="K119" s="6">
        <v>4105.7071512158218</v>
      </c>
      <c r="L119" s="6">
        <v>4269.9354372644548</v>
      </c>
    </row>
    <row r="120" spans="1:12">
      <c r="A120" s="1" t="s">
        <v>577</v>
      </c>
      <c r="B120" s="1" t="s">
        <v>578</v>
      </c>
      <c r="C120" s="6">
        <v>10500</v>
      </c>
      <c r="D120" s="6">
        <v>10920</v>
      </c>
      <c r="E120" s="6">
        <v>11356.800000000001</v>
      </c>
      <c r="F120" s="6">
        <v>11811.072000000002</v>
      </c>
      <c r="G120" s="6">
        <v>12283.514880000002</v>
      </c>
      <c r="H120" s="6">
        <v>12774.855475200004</v>
      </c>
      <c r="I120" s="6">
        <v>13285.849694208004</v>
      </c>
      <c r="J120" s="6">
        <v>13817.283681976325</v>
      </c>
      <c r="K120" s="6">
        <v>14369.975029255378</v>
      </c>
      <c r="L120" s="6">
        <v>14944.774030425593</v>
      </c>
    </row>
    <row r="121" spans="1:12">
      <c r="A121" s="1" t="s">
        <v>579</v>
      </c>
      <c r="B121" s="1" t="s">
        <v>580</v>
      </c>
      <c r="C121" s="6">
        <v>10500</v>
      </c>
      <c r="D121" s="6">
        <v>10920</v>
      </c>
      <c r="E121" s="6">
        <v>11356.800000000001</v>
      </c>
      <c r="F121" s="6">
        <v>11811.072000000002</v>
      </c>
      <c r="G121" s="6">
        <v>12283.514880000002</v>
      </c>
      <c r="H121" s="6">
        <v>12774.855475200004</v>
      </c>
      <c r="I121" s="6">
        <v>13285.849694208004</v>
      </c>
      <c r="J121" s="6">
        <v>13817.283681976325</v>
      </c>
      <c r="K121" s="6">
        <v>14369.975029255378</v>
      </c>
      <c r="L121" s="6">
        <v>14944.774030425593</v>
      </c>
    </row>
    <row r="122" spans="1:12">
      <c r="A122" s="1" t="s">
        <v>581</v>
      </c>
      <c r="B122" s="1" t="s">
        <v>582</v>
      </c>
      <c r="C122" s="6">
        <v>6751.2439999999997</v>
      </c>
      <c r="D122" s="6">
        <v>7021.2937599999996</v>
      </c>
      <c r="E122" s="6">
        <v>7302.1455103999997</v>
      </c>
      <c r="F122" s="6">
        <v>7594.2313308160001</v>
      </c>
      <c r="G122" s="6">
        <v>7898.0005840486401</v>
      </c>
      <c r="H122" s="6">
        <v>8213.9206074105859</v>
      </c>
      <c r="I122" s="6">
        <v>8542.4774317070096</v>
      </c>
      <c r="J122" s="6">
        <v>8884.1765289752911</v>
      </c>
      <c r="K122" s="6">
        <v>9239.5435901343026</v>
      </c>
      <c r="L122" s="6">
        <v>9609.1253337396756</v>
      </c>
    </row>
    <row r="123" spans="1:12">
      <c r="A123" s="1" t="s">
        <v>583</v>
      </c>
      <c r="B123" s="1" t="s">
        <v>490</v>
      </c>
      <c r="C123" s="6">
        <v>30000</v>
      </c>
      <c r="D123" s="6">
        <v>31200</v>
      </c>
      <c r="E123" s="6">
        <v>32448</v>
      </c>
      <c r="F123" s="6">
        <v>33745.919999999998</v>
      </c>
      <c r="G123" s="6">
        <v>35095.756800000003</v>
      </c>
      <c r="H123" s="6">
        <v>36499.587072000002</v>
      </c>
      <c r="I123" s="6">
        <v>37959.570554880003</v>
      </c>
      <c r="J123" s="6">
        <v>39477.953377075202</v>
      </c>
      <c r="K123" s="6">
        <v>41057.071512158211</v>
      </c>
      <c r="L123" s="6">
        <v>42699.354372644542</v>
      </c>
    </row>
    <row r="124" spans="1:12">
      <c r="A124" s="1" t="s">
        <v>584</v>
      </c>
      <c r="B124" s="1" t="s">
        <v>585</v>
      </c>
      <c r="C124" s="6">
        <v>20000</v>
      </c>
      <c r="D124" s="6">
        <v>20800</v>
      </c>
      <c r="E124" s="6">
        <v>21632</v>
      </c>
      <c r="F124" s="6">
        <v>22497.280000000002</v>
      </c>
      <c r="G124" s="6">
        <v>23397.171200000004</v>
      </c>
      <c r="H124" s="6">
        <v>24333.058048000006</v>
      </c>
      <c r="I124" s="6">
        <v>25306.380369920007</v>
      </c>
      <c r="J124" s="6">
        <v>26318.635584716809</v>
      </c>
      <c r="K124" s="6">
        <v>27371.381008105483</v>
      </c>
      <c r="L124" s="6">
        <v>28466.236248429705</v>
      </c>
    </row>
    <row r="125" spans="1:12">
      <c r="A125" s="1" t="s">
        <v>586</v>
      </c>
      <c r="B125" s="1" t="s">
        <v>587</v>
      </c>
      <c r="C125" s="6">
        <v>7000</v>
      </c>
      <c r="D125" s="6">
        <v>7280</v>
      </c>
      <c r="E125" s="6">
        <v>7571.2</v>
      </c>
      <c r="F125" s="6">
        <v>7874.0479999999998</v>
      </c>
      <c r="G125" s="6">
        <v>8189.0099200000004</v>
      </c>
      <c r="H125" s="6">
        <v>8516.5703168</v>
      </c>
      <c r="I125" s="6">
        <v>8857.2331294720007</v>
      </c>
      <c r="J125" s="6">
        <v>9211.5224546508816</v>
      </c>
      <c r="K125" s="6">
        <v>9579.9833528369163</v>
      </c>
      <c r="L125" s="6">
        <v>9963.182686950393</v>
      </c>
    </row>
    <row r="126" spans="1:12">
      <c r="A126" s="1" t="s">
        <v>588</v>
      </c>
      <c r="B126" s="1" t="s">
        <v>589</v>
      </c>
      <c r="C126" s="6">
        <v>3000</v>
      </c>
      <c r="D126" s="6">
        <v>3120</v>
      </c>
      <c r="E126" s="6">
        <v>3244.8</v>
      </c>
      <c r="F126" s="6">
        <v>3374.5920000000001</v>
      </c>
      <c r="G126" s="6">
        <v>3509.5756800000004</v>
      </c>
      <c r="H126" s="6">
        <v>3649.9587072000004</v>
      </c>
      <c r="I126" s="6">
        <v>3795.9570554880006</v>
      </c>
      <c r="J126" s="6">
        <v>3947.795337707521</v>
      </c>
      <c r="K126" s="6">
        <v>4105.7071512158218</v>
      </c>
      <c r="L126" s="6">
        <v>4269.9354372644548</v>
      </c>
    </row>
    <row r="127" spans="1:12">
      <c r="A127" s="1" t="s">
        <v>590</v>
      </c>
      <c r="B127" s="1" t="s">
        <v>591</v>
      </c>
      <c r="C127" s="6">
        <v>10999</v>
      </c>
      <c r="D127" s="6">
        <v>11438.960000000001</v>
      </c>
      <c r="E127" s="6">
        <v>11896.518400000001</v>
      </c>
      <c r="F127" s="6">
        <v>12372.379136000001</v>
      </c>
      <c r="G127" s="6">
        <v>12867.274301440002</v>
      </c>
      <c r="H127" s="6">
        <v>13381.965273497603</v>
      </c>
      <c r="I127" s="6">
        <v>13917.243884437506</v>
      </c>
      <c r="J127" s="6">
        <v>14473.933639815008</v>
      </c>
      <c r="K127" s="6">
        <v>15052.890985407608</v>
      </c>
      <c r="L127" s="6">
        <v>15655.006624823913</v>
      </c>
    </row>
    <row r="128" spans="1:12">
      <c r="A128" s="1" t="s">
        <v>592</v>
      </c>
      <c r="B128" s="1" t="s">
        <v>593</v>
      </c>
      <c r="C128" s="6">
        <v>1</v>
      </c>
      <c r="D128" s="6">
        <v>1.04</v>
      </c>
      <c r="E128" s="6">
        <v>1.0816000000000001</v>
      </c>
      <c r="F128" s="6">
        <v>1.1248640000000001</v>
      </c>
      <c r="G128" s="6">
        <v>1.1698585600000002</v>
      </c>
      <c r="H128" s="6">
        <v>1.2166529024000003</v>
      </c>
      <c r="I128" s="6">
        <v>1.2653190184960004</v>
      </c>
      <c r="J128" s="6">
        <v>1.3159317792358405</v>
      </c>
      <c r="K128" s="6">
        <v>1.3685690504052741</v>
      </c>
      <c r="L128" s="6">
        <v>1.4233118124214852</v>
      </c>
    </row>
    <row r="129" spans="1:12">
      <c r="A129" s="1" t="s">
        <v>594</v>
      </c>
      <c r="B129" s="1" t="s">
        <v>595</v>
      </c>
      <c r="C129" s="6">
        <v>8000</v>
      </c>
      <c r="D129" s="6">
        <v>8320</v>
      </c>
      <c r="E129" s="6">
        <v>8652.8000000000011</v>
      </c>
      <c r="F129" s="6">
        <v>8998.9120000000021</v>
      </c>
      <c r="G129" s="6">
        <v>9358.8684800000028</v>
      </c>
      <c r="H129" s="6">
        <v>9733.2232192000029</v>
      </c>
      <c r="I129" s="6">
        <v>10122.552147968003</v>
      </c>
      <c r="J129" s="6">
        <v>10527.454233886723</v>
      </c>
      <c r="K129" s="6">
        <v>10948.552403242193</v>
      </c>
      <c r="L129" s="6">
        <v>11386.49449937188</v>
      </c>
    </row>
    <row r="130" spans="1:12">
      <c r="A130" s="1" t="s">
        <v>596</v>
      </c>
      <c r="B130" s="1" t="s">
        <v>597</v>
      </c>
      <c r="C130" s="6">
        <v>1000</v>
      </c>
      <c r="D130" s="6">
        <v>1040</v>
      </c>
      <c r="E130" s="6">
        <v>1081.6000000000001</v>
      </c>
      <c r="F130" s="6">
        <v>1124.8640000000003</v>
      </c>
      <c r="G130" s="6">
        <v>1169.8585600000004</v>
      </c>
      <c r="H130" s="6">
        <v>1216.6529024000004</v>
      </c>
      <c r="I130" s="6">
        <v>1265.3190184960004</v>
      </c>
      <c r="J130" s="6">
        <v>1315.9317792358404</v>
      </c>
      <c r="K130" s="6">
        <v>1368.5690504052741</v>
      </c>
      <c r="L130" s="6">
        <v>1423.311812421485</v>
      </c>
    </row>
    <row r="131" spans="1:12">
      <c r="A131" s="1" t="s">
        <v>598</v>
      </c>
      <c r="B131" s="1" t="s">
        <v>599</v>
      </c>
      <c r="C131" s="6">
        <v>1000</v>
      </c>
      <c r="D131" s="6">
        <v>1040</v>
      </c>
      <c r="E131" s="6">
        <v>1081.6000000000001</v>
      </c>
      <c r="F131" s="6">
        <v>1124.8640000000003</v>
      </c>
      <c r="G131" s="6">
        <v>1169.8585600000004</v>
      </c>
      <c r="H131" s="6">
        <v>1216.6529024000004</v>
      </c>
      <c r="I131" s="6">
        <v>1265.3190184960004</v>
      </c>
      <c r="J131" s="6">
        <v>1315.9317792358404</v>
      </c>
      <c r="K131" s="6">
        <v>1368.5690504052741</v>
      </c>
      <c r="L131" s="6">
        <v>1423.311812421485</v>
      </c>
    </row>
    <row r="132" spans="1:12">
      <c r="A132" s="1" t="s">
        <v>600</v>
      </c>
      <c r="B132" s="1" t="s">
        <v>601</v>
      </c>
      <c r="C132" s="6">
        <v>1000</v>
      </c>
      <c r="D132" s="6">
        <v>1040</v>
      </c>
      <c r="E132" s="6">
        <v>1081.6000000000001</v>
      </c>
      <c r="F132" s="6">
        <v>1124.8640000000003</v>
      </c>
      <c r="G132" s="6">
        <v>1169.8585600000004</v>
      </c>
      <c r="H132" s="6">
        <v>1216.6529024000004</v>
      </c>
      <c r="I132" s="6">
        <v>1265.3190184960004</v>
      </c>
      <c r="J132" s="6">
        <v>1315.9317792358404</v>
      </c>
      <c r="K132" s="6">
        <v>1368.5690504052741</v>
      </c>
      <c r="L132" s="6">
        <v>1423.311812421485</v>
      </c>
    </row>
    <row r="133" spans="1:12">
      <c r="A133" s="1" t="s">
        <v>602</v>
      </c>
      <c r="B133" s="1" t="s">
        <v>603</v>
      </c>
      <c r="C133" s="6">
        <v>1000</v>
      </c>
      <c r="D133" s="6">
        <v>1040</v>
      </c>
      <c r="E133" s="6">
        <v>1081.6000000000001</v>
      </c>
      <c r="F133" s="6">
        <v>1124.8640000000003</v>
      </c>
      <c r="G133" s="6">
        <v>1169.8585600000004</v>
      </c>
      <c r="H133" s="6">
        <v>1216.6529024000004</v>
      </c>
      <c r="I133" s="6">
        <v>1265.3190184960004</v>
      </c>
      <c r="J133" s="6">
        <v>1315.9317792358404</v>
      </c>
      <c r="K133" s="6">
        <v>1368.5690504052741</v>
      </c>
      <c r="L133" s="6">
        <v>1423.311812421485</v>
      </c>
    </row>
    <row r="134" spans="1:12">
      <c r="A134" s="1" t="s">
        <v>604</v>
      </c>
      <c r="B134" s="1" t="s">
        <v>605</v>
      </c>
      <c r="C134" s="6">
        <v>1000</v>
      </c>
      <c r="D134" s="6">
        <v>1040</v>
      </c>
      <c r="E134" s="6">
        <v>1081.6000000000001</v>
      </c>
      <c r="F134" s="6">
        <v>1124.8640000000003</v>
      </c>
      <c r="G134" s="6">
        <v>1169.8585600000004</v>
      </c>
      <c r="H134" s="6">
        <v>1216.6529024000004</v>
      </c>
      <c r="I134" s="6">
        <v>1265.3190184960004</v>
      </c>
      <c r="J134" s="6">
        <v>1315.9317792358404</v>
      </c>
      <c r="K134" s="6">
        <v>1368.5690504052741</v>
      </c>
      <c r="L134" s="6">
        <v>1423.311812421485</v>
      </c>
    </row>
    <row r="135" spans="1:12">
      <c r="A135" s="1" t="s">
        <v>606</v>
      </c>
      <c r="B135" s="1" t="s">
        <v>607</v>
      </c>
      <c r="C135" s="6">
        <v>1000</v>
      </c>
      <c r="D135" s="6">
        <v>1040</v>
      </c>
      <c r="E135" s="6">
        <v>1081.6000000000001</v>
      </c>
      <c r="F135" s="6">
        <v>1124.8640000000003</v>
      </c>
      <c r="G135" s="6">
        <v>1169.8585600000004</v>
      </c>
      <c r="H135" s="6">
        <v>1216.6529024000004</v>
      </c>
      <c r="I135" s="6">
        <v>1265.3190184960004</v>
      </c>
      <c r="J135" s="6">
        <v>1315.9317792358404</v>
      </c>
      <c r="K135" s="6">
        <v>1368.5690504052741</v>
      </c>
      <c r="L135" s="6">
        <v>1423.311812421485</v>
      </c>
    </row>
    <row r="136" spans="1:12">
      <c r="A136" s="1" t="s">
        <v>608</v>
      </c>
      <c r="B136" s="1" t="s">
        <v>609</v>
      </c>
      <c r="C136" s="6">
        <v>1000</v>
      </c>
      <c r="D136" s="6">
        <v>1040</v>
      </c>
      <c r="E136" s="6">
        <v>1081.6000000000001</v>
      </c>
      <c r="F136" s="6">
        <v>1124.8640000000003</v>
      </c>
      <c r="G136" s="6">
        <v>1169.8585600000004</v>
      </c>
      <c r="H136" s="6">
        <v>1216.6529024000004</v>
      </c>
      <c r="I136" s="6">
        <v>1265.3190184960004</v>
      </c>
      <c r="J136" s="6">
        <v>1315.9317792358404</v>
      </c>
      <c r="K136" s="6">
        <v>1368.5690504052741</v>
      </c>
      <c r="L136" s="6">
        <v>1423.311812421485</v>
      </c>
    </row>
    <row r="137" spans="1:12">
      <c r="A137" s="1" t="s">
        <v>610</v>
      </c>
      <c r="B137" s="1" t="s">
        <v>611</v>
      </c>
      <c r="C137" s="6">
        <v>1000</v>
      </c>
      <c r="D137" s="6">
        <v>1040</v>
      </c>
      <c r="E137" s="6">
        <v>1081.6000000000001</v>
      </c>
      <c r="F137" s="6">
        <v>1124.8640000000003</v>
      </c>
      <c r="G137" s="6">
        <v>1169.8585600000004</v>
      </c>
      <c r="H137" s="6">
        <v>1216.6529024000004</v>
      </c>
      <c r="I137" s="6">
        <v>1265.3190184960004</v>
      </c>
      <c r="J137" s="6">
        <v>1315.9317792358404</v>
      </c>
      <c r="K137" s="6">
        <v>1368.5690504052741</v>
      </c>
      <c r="L137" s="6">
        <v>1423.311812421485</v>
      </c>
    </row>
    <row r="138" spans="1:12">
      <c r="A138" s="1"/>
      <c r="B138" s="1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>
      <c r="A139" s="2" t="s">
        <v>612</v>
      </c>
      <c r="B139" s="2" t="s">
        <v>613</v>
      </c>
      <c r="C139" s="4">
        <v>79677.801000000007</v>
      </c>
      <c r="D139" s="4">
        <v>82864.913040000014</v>
      </c>
      <c r="E139" s="4">
        <v>86179.509561600018</v>
      </c>
      <c r="F139" s="4">
        <v>89626.689944064026</v>
      </c>
      <c r="G139" s="4">
        <v>93211.757541826591</v>
      </c>
      <c r="H139" s="4">
        <v>96940.227843499655</v>
      </c>
      <c r="I139" s="4">
        <v>100817.83695723965</v>
      </c>
      <c r="J139" s="4">
        <v>104850.55043552924</v>
      </c>
      <c r="K139" s="4">
        <v>109044.57245295041</v>
      </c>
      <c r="L139" s="4">
        <v>113406.35535106843</v>
      </c>
    </row>
    <row r="140" spans="1:12">
      <c r="A140" s="1" t="s">
        <v>614</v>
      </c>
      <c r="B140" s="1" t="s">
        <v>615</v>
      </c>
      <c r="C140" s="6">
        <v>21433</v>
      </c>
      <c r="D140" s="6">
        <v>22290.32</v>
      </c>
      <c r="E140" s="6">
        <v>23181.932799999999</v>
      </c>
      <c r="F140" s="6">
        <v>24109.210112000001</v>
      </c>
      <c r="G140" s="6">
        <v>25073.57851648</v>
      </c>
      <c r="H140" s="6">
        <v>26076.521657139201</v>
      </c>
      <c r="I140" s="6">
        <v>27119.582523424771</v>
      </c>
      <c r="J140" s="6">
        <v>28204.365824361765</v>
      </c>
      <c r="K140" s="6">
        <v>29332.540457336236</v>
      </c>
      <c r="L140" s="6">
        <v>30505.842075629687</v>
      </c>
    </row>
    <row r="141" spans="1:12">
      <c r="A141" s="1" t="s">
        <v>616</v>
      </c>
      <c r="B141" s="1" t="s">
        <v>617</v>
      </c>
      <c r="C141" s="6">
        <v>58244.800999999999</v>
      </c>
      <c r="D141" s="6">
        <v>60574.59304</v>
      </c>
      <c r="E141" s="6">
        <v>62997.576761600001</v>
      </c>
      <c r="F141" s="6">
        <v>65517.479832064004</v>
      </c>
      <c r="G141" s="6">
        <v>68138.179025346573</v>
      </c>
      <c r="H141" s="6">
        <v>70863.706186360432</v>
      </c>
      <c r="I141" s="6">
        <v>73698.254433814858</v>
      </c>
      <c r="J141" s="6">
        <v>76646.184611167453</v>
      </c>
      <c r="K141" s="6">
        <v>79712.031995614161</v>
      </c>
      <c r="L141" s="6">
        <v>82900.51327543873</v>
      </c>
    </row>
    <row r="142" spans="1:12">
      <c r="A142" s="1"/>
      <c r="B142" s="1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36">
      <c r="A143" s="2" t="s">
        <v>618</v>
      </c>
      <c r="B143" s="5" t="s">
        <v>619</v>
      </c>
      <c r="C143" s="4">
        <v>3</v>
      </c>
      <c r="D143" s="4">
        <v>3.12</v>
      </c>
      <c r="E143" s="4">
        <v>3.2448000000000001</v>
      </c>
      <c r="F143" s="4">
        <v>3.3745920000000003</v>
      </c>
      <c r="G143" s="4">
        <v>3.5095756800000002</v>
      </c>
      <c r="H143" s="4">
        <v>3.6499587072000002</v>
      </c>
      <c r="I143" s="4">
        <v>3.7959570554880004</v>
      </c>
      <c r="J143" s="4">
        <v>3.9477953377075208</v>
      </c>
      <c r="K143" s="4">
        <v>4.1057071512158219</v>
      </c>
      <c r="L143" s="4">
        <v>4.2699354372644551</v>
      </c>
    </row>
    <row r="146" spans="1:12">
      <c r="A146" s="37" t="s">
        <v>1059</v>
      </c>
      <c r="B146" s="38" t="s">
        <v>1060</v>
      </c>
      <c r="C146" s="39">
        <f>SUM(C147:C148)</f>
        <v>195581.856</v>
      </c>
      <c r="D146" s="39">
        <f t="shared" ref="D146:L146" si="9">SUM(D147:D148)</f>
        <v>203405.13024</v>
      </c>
      <c r="E146" s="39">
        <f t="shared" si="9"/>
        <v>211541.33544960001</v>
      </c>
      <c r="F146" s="39">
        <f t="shared" si="9"/>
        <v>220002.98886758403</v>
      </c>
      <c r="G146" s="39">
        <f t="shared" si="9"/>
        <v>228803.10842228739</v>
      </c>
      <c r="H146" s="39">
        <f t="shared" si="9"/>
        <v>237955.23275917891</v>
      </c>
      <c r="I146" s="39">
        <f t="shared" si="9"/>
        <v>247473.44206954609</v>
      </c>
      <c r="J146" s="39">
        <f t="shared" si="9"/>
        <v>257372.37975232792</v>
      </c>
      <c r="K146" s="39">
        <f t="shared" si="9"/>
        <v>267667.27494242106</v>
      </c>
      <c r="L146" s="39">
        <f t="shared" si="9"/>
        <v>278373.96594011789</v>
      </c>
    </row>
    <row r="147" spans="1:12">
      <c r="A147" s="12" t="s">
        <v>349</v>
      </c>
      <c r="B147" s="40" t="s">
        <v>350</v>
      </c>
      <c r="C147" s="4">
        <v>112028.25599999999</v>
      </c>
      <c r="D147" s="4">
        <v>116509.38623999999</v>
      </c>
      <c r="E147" s="4">
        <v>121169.7616896</v>
      </c>
      <c r="F147" s="4">
        <v>126016.55215718401</v>
      </c>
      <c r="G147" s="4">
        <v>131057.21424347138</v>
      </c>
      <c r="H147" s="4">
        <v>136299.50281321025</v>
      </c>
      <c r="I147" s="4">
        <v>141751.48292573867</v>
      </c>
      <c r="J147" s="4">
        <v>147421.54224276822</v>
      </c>
      <c r="K147" s="4">
        <v>153318.40393247895</v>
      </c>
      <c r="L147" s="4">
        <v>159451.14008977811</v>
      </c>
    </row>
    <row r="148" spans="1:12">
      <c r="A148" s="12" t="s">
        <v>442</v>
      </c>
      <c r="B148" s="40" t="s">
        <v>443</v>
      </c>
      <c r="C148" s="4">
        <v>83553.600000000006</v>
      </c>
      <c r="D148" s="4">
        <v>86895.744000000006</v>
      </c>
      <c r="E148" s="4">
        <v>90371.573760000014</v>
      </c>
      <c r="F148" s="4">
        <v>93986.436710400012</v>
      </c>
      <c r="G148" s="4">
        <v>97745.894178816015</v>
      </c>
      <c r="H148" s="4">
        <v>101655.72994596866</v>
      </c>
      <c r="I148" s="4">
        <v>105721.95914380741</v>
      </c>
      <c r="J148" s="4">
        <v>109950.83750955971</v>
      </c>
      <c r="K148" s="4">
        <v>114348.8710099421</v>
      </c>
      <c r="L148" s="4">
        <v>118922.8258503398</v>
      </c>
    </row>
    <row r="151" spans="1:12">
      <c r="A151" s="41" t="s">
        <v>1061</v>
      </c>
      <c r="B151" s="41" t="s">
        <v>1062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24">
      <c r="A152" s="42">
        <v>1</v>
      </c>
      <c r="B152" s="43" t="s">
        <v>1063</v>
      </c>
      <c r="C152" s="44">
        <f>C68/C65</f>
        <v>0.61429730672230631</v>
      </c>
      <c r="D152" s="44">
        <f t="shared" ref="D152:L152" si="10">D68/D65</f>
        <v>0.61429730672230642</v>
      </c>
      <c r="E152" s="44">
        <f t="shared" si="10"/>
        <v>0.61429730672230642</v>
      </c>
      <c r="F152" s="44">
        <f t="shared" si="10"/>
        <v>0.61429730672230631</v>
      </c>
      <c r="G152" s="44">
        <f t="shared" si="10"/>
        <v>0.61429730672230642</v>
      </c>
      <c r="H152" s="44">
        <f t="shared" si="10"/>
        <v>0.61429730672230642</v>
      </c>
      <c r="I152" s="44">
        <f t="shared" si="10"/>
        <v>0.61429730672230642</v>
      </c>
      <c r="J152" s="44">
        <f t="shared" si="10"/>
        <v>0.61429730672230631</v>
      </c>
      <c r="K152" s="44">
        <f t="shared" si="10"/>
        <v>0.61429730672230631</v>
      </c>
      <c r="L152" s="44">
        <f t="shared" si="10"/>
        <v>0.61429730672230642</v>
      </c>
    </row>
    <row r="153" spans="1:12">
      <c r="A153" s="42">
        <v>2</v>
      </c>
      <c r="B153" s="45" t="s">
        <v>1064</v>
      </c>
      <c r="C153" s="44">
        <f>(C70+C146)/C65</f>
        <v>0.77807683955629914</v>
      </c>
      <c r="D153" s="44">
        <f t="shared" ref="D153:L153" si="11">(D70+D146)/D65</f>
        <v>0.77807683955629914</v>
      </c>
      <c r="E153" s="44">
        <f t="shared" si="11"/>
        <v>0.77807683955629914</v>
      </c>
      <c r="F153" s="44">
        <f t="shared" si="11"/>
        <v>0.77807683955629914</v>
      </c>
      <c r="G153" s="44">
        <f t="shared" si="11"/>
        <v>0.77807683955629925</v>
      </c>
      <c r="H153" s="44">
        <f t="shared" si="11"/>
        <v>0.77807683955629925</v>
      </c>
      <c r="I153" s="44">
        <f t="shared" si="11"/>
        <v>0.77807683955629914</v>
      </c>
      <c r="J153" s="44">
        <f t="shared" si="11"/>
        <v>0.77807683955629914</v>
      </c>
      <c r="K153" s="44">
        <f t="shared" si="11"/>
        <v>0.77807683955629914</v>
      </c>
      <c r="L153" s="44">
        <f t="shared" si="11"/>
        <v>0.77807683955629914</v>
      </c>
    </row>
    <row r="154" spans="1:12">
      <c r="A154" s="42">
        <v>3</v>
      </c>
      <c r="B154" s="45" t="s">
        <v>1065</v>
      </c>
      <c r="C154" s="34">
        <f>C65-(C68+C146)</f>
        <v>265015.67600000009</v>
      </c>
      <c r="D154" s="34">
        <f t="shared" ref="D154:L154" si="12">D65-(D68+D146)</f>
        <v>275616.30304000003</v>
      </c>
      <c r="E154" s="34">
        <f t="shared" si="12"/>
        <v>286640.95516160002</v>
      </c>
      <c r="F154" s="34">
        <f t="shared" si="12"/>
        <v>298106.59336806415</v>
      </c>
      <c r="G154" s="34">
        <f t="shared" si="12"/>
        <v>310030.85710278642</v>
      </c>
      <c r="H154" s="34">
        <f t="shared" si="12"/>
        <v>322432.09138689796</v>
      </c>
      <c r="I154" s="34">
        <f t="shared" si="12"/>
        <v>335329.37504237401</v>
      </c>
      <c r="J154" s="34">
        <f t="shared" si="12"/>
        <v>348742.55004406907</v>
      </c>
      <c r="K154" s="34">
        <f t="shared" si="12"/>
        <v>362692.25204583188</v>
      </c>
      <c r="L154" s="34">
        <f t="shared" si="12"/>
        <v>377199.94212766504</v>
      </c>
    </row>
    <row r="155" spans="1:12">
      <c r="A155" s="42">
        <v>4</v>
      </c>
      <c r="B155" s="2" t="s">
        <v>1066</v>
      </c>
      <c r="C155" s="44">
        <f>C154/C65</f>
        <v>0.22192316044370089</v>
      </c>
      <c r="D155" s="44">
        <f t="shared" ref="D155:L155" si="13">D154/D65</f>
        <v>0.22192316044370083</v>
      </c>
      <c r="E155" s="44">
        <f t="shared" si="13"/>
        <v>0.22192316044370081</v>
      </c>
      <c r="F155" s="44">
        <f t="shared" si="13"/>
        <v>0.22192316044370089</v>
      </c>
      <c r="G155" s="44">
        <f t="shared" si="13"/>
        <v>0.2219231604437007</v>
      </c>
      <c r="H155" s="44">
        <f t="shared" si="13"/>
        <v>0.22192316044370075</v>
      </c>
      <c r="I155" s="44">
        <f t="shared" si="13"/>
        <v>0.22192316044370081</v>
      </c>
      <c r="J155" s="44">
        <f t="shared" si="13"/>
        <v>0.22192316044370083</v>
      </c>
      <c r="K155" s="44">
        <f t="shared" si="13"/>
        <v>0.22192316044370086</v>
      </c>
      <c r="L155" s="44">
        <f t="shared" si="13"/>
        <v>0.22192316044370083</v>
      </c>
    </row>
  </sheetData>
  <mergeCells count="3">
    <mergeCell ref="C4:L4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topLeftCell="A149" workbookViewId="0">
      <selection activeCell="L159" sqref="L159"/>
    </sheetView>
  </sheetViews>
  <sheetFormatPr baseColWidth="10" defaultRowHeight="15"/>
  <cols>
    <col min="1" max="1" width="37.42578125" customWidth="1"/>
  </cols>
  <sheetData>
    <row r="1" spans="1:11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4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46" t="s">
        <v>1067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90" t="s">
        <v>1068</v>
      </c>
      <c r="C4" s="190"/>
      <c r="D4" s="190"/>
      <c r="E4" s="190"/>
      <c r="F4" s="190"/>
      <c r="G4" s="190"/>
      <c r="H4" s="190"/>
      <c r="I4" s="190"/>
      <c r="J4" s="190"/>
      <c r="K4" s="190"/>
    </row>
    <row r="5" spans="1:11">
      <c r="A5" s="191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>
      <c r="A6" s="191"/>
      <c r="B6" s="12">
        <v>2012</v>
      </c>
      <c r="C6" s="12">
        <v>2013</v>
      </c>
      <c r="D6" s="12">
        <v>2014</v>
      </c>
      <c r="E6" s="12">
        <v>2015</v>
      </c>
      <c r="F6" s="12">
        <v>2016</v>
      </c>
      <c r="G6" s="12">
        <v>2017</v>
      </c>
      <c r="H6" s="12">
        <v>2018</v>
      </c>
      <c r="I6" s="12">
        <v>2019</v>
      </c>
      <c r="J6" s="12">
        <v>2020</v>
      </c>
      <c r="K6" s="12">
        <v>2021</v>
      </c>
    </row>
    <row r="7" spans="1:11">
      <c r="A7" s="1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>
      <c r="A8" s="28" t="s">
        <v>1069</v>
      </c>
      <c r="B8" s="47">
        <f t="shared" ref="B8:K8" si="0">+B9+B29</f>
        <v>1194177.6400000001</v>
      </c>
      <c r="C8" s="47">
        <f t="shared" si="0"/>
        <v>1241944.7456</v>
      </c>
      <c r="D8" s="47">
        <f t="shared" si="0"/>
        <v>1291622.5354240001</v>
      </c>
      <c r="E8" s="47">
        <f t="shared" si="0"/>
        <v>1343287.4368409603</v>
      </c>
      <c r="F8" s="47">
        <f t="shared" si="0"/>
        <v>1397018.9343145986</v>
      </c>
      <c r="G8" s="47">
        <f t="shared" si="0"/>
        <v>1452899.6916871825</v>
      </c>
      <c r="H8" s="47">
        <f t="shared" si="0"/>
        <v>1511015.67935467</v>
      </c>
      <c r="I8" s="47">
        <f t="shared" si="0"/>
        <v>1571456.306528857</v>
      </c>
      <c r="J8" s="47">
        <f t="shared" si="0"/>
        <v>1634314.5587900113</v>
      </c>
      <c r="K8" s="47">
        <f t="shared" si="0"/>
        <v>1699687.1411416116</v>
      </c>
    </row>
    <row r="9" spans="1:11">
      <c r="A9" s="12" t="s">
        <v>21</v>
      </c>
      <c r="B9" s="26">
        <f>+B10+B13+B16+B19+B22+B23+B24+B25+B26+B27</f>
        <v>139796.79999999999</v>
      </c>
      <c r="C9" s="26">
        <f t="shared" ref="C9:K9" si="1">+C10+C13+C16+C19+C22+C23+C24+C25+C26+C27</f>
        <v>145388.67200000002</v>
      </c>
      <c r="D9" s="26">
        <f t="shared" si="1"/>
        <v>151204.21888</v>
      </c>
      <c r="E9" s="26">
        <f t="shared" si="1"/>
        <v>157252.38763519996</v>
      </c>
      <c r="F9" s="26">
        <f t="shared" si="1"/>
        <v>163542.48314060798</v>
      </c>
      <c r="G9" s="26">
        <f t="shared" si="1"/>
        <v>170084.18246623233</v>
      </c>
      <c r="H9" s="26">
        <f t="shared" si="1"/>
        <v>176887.54976488164</v>
      </c>
      <c r="I9" s="26">
        <f t="shared" si="1"/>
        <v>183963.05175547692</v>
      </c>
      <c r="J9" s="26">
        <f t="shared" si="1"/>
        <v>191321.57382569599</v>
      </c>
      <c r="K9" s="26">
        <f t="shared" si="1"/>
        <v>198974.43677872384</v>
      </c>
    </row>
    <row r="10" spans="1:11" ht="25.5">
      <c r="A10" s="19" t="s">
        <v>23</v>
      </c>
      <c r="B10" s="26">
        <v>2.08</v>
      </c>
      <c r="C10" s="26">
        <v>2.1632000000000002</v>
      </c>
      <c r="D10" s="26">
        <v>2.2497280000000002</v>
      </c>
      <c r="E10" s="26">
        <v>2.3397171200000004</v>
      </c>
      <c r="F10" s="26">
        <v>2.4333058048000007</v>
      </c>
      <c r="G10" s="26">
        <v>2.5306380369920007</v>
      </c>
      <c r="H10" s="26">
        <v>2.631863558471681</v>
      </c>
      <c r="I10" s="26">
        <v>2.7371381008105482</v>
      </c>
      <c r="J10" s="26">
        <v>2.8466236248429704</v>
      </c>
      <c r="K10" s="26">
        <v>2.9604885698366892</v>
      </c>
    </row>
    <row r="11" spans="1:11" ht="38.25">
      <c r="A11" s="19" t="s">
        <v>25</v>
      </c>
      <c r="B11" s="26">
        <v>1.04</v>
      </c>
      <c r="C11" s="26">
        <v>1.0816000000000001</v>
      </c>
      <c r="D11" s="26">
        <v>1.1248640000000001</v>
      </c>
      <c r="E11" s="26">
        <v>1.1698585600000002</v>
      </c>
      <c r="F11" s="26">
        <v>1.2166529024000003</v>
      </c>
      <c r="G11" s="26">
        <v>1.2653190184960004</v>
      </c>
      <c r="H11" s="26">
        <v>1.3159317792358405</v>
      </c>
      <c r="I11" s="26">
        <v>1.3685690504052741</v>
      </c>
      <c r="J11" s="26">
        <v>1.4233118124214852</v>
      </c>
      <c r="K11" s="26">
        <v>1.4802442849183446</v>
      </c>
    </row>
    <row r="12" spans="1:11" ht="38.25">
      <c r="A12" s="19" t="s">
        <v>27</v>
      </c>
      <c r="B12" s="26">
        <v>1.04</v>
      </c>
      <c r="C12" s="26">
        <v>1.0816000000000001</v>
      </c>
      <c r="D12" s="26">
        <v>1.1248640000000001</v>
      </c>
      <c r="E12" s="26">
        <v>1.1698585600000002</v>
      </c>
      <c r="F12" s="26">
        <v>1.2166529024000003</v>
      </c>
      <c r="G12" s="26">
        <v>1.2653190184960004</v>
      </c>
      <c r="H12" s="26">
        <v>1.3159317792358405</v>
      </c>
      <c r="I12" s="26">
        <v>1.3685690504052741</v>
      </c>
      <c r="J12" s="26">
        <v>1.4233118124214852</v>
      </c>
      <c r="K12" s="26">
        <v>1.4802442849183446</v>
      </c>
    </row>
    <row r="13" spans="1:11">
      <c r="A13" s="12" t="s">
        <v>29</v>
      </c>
      <c r="B13" s="26">
        <v>47658.000000000007</v>
      </c>
      <c r="C13" s="26">
        <v>49564.320000000007</v>
      </c>
      <c r="D13" s="26">
        <v>51546.892800000009</v>
      </c>
      <c r="E13" s="26">
        <v>53608.76851200001</v>
      </c>
      <c r="F13" s="26">
        <v>55753.119252480014</v>
      </c>
      <c r="G13" s="26">
        <v>57983.244022579216</v>
      </c>
      <c r="H13" s="26">
        <v>60302.573783482389</v>
      </c>
      <c r="I13" s="26">
        <v>62714.676734821689</v>
      </c>
      <c r="J13" s="26">
        <v>65223.263804214555</v>
      </c>
      <c r="K13" s="26">
        <v>67832.194356383145</v>
      </c>
    </row>
    <row r="14" spans="1:11">
      <c r="A14" s="12" t="s">
        <v>31</v>
      </c>
      <c r="B14" s="26">
        <v>30977.440000000002</v>
      </c>
      <c r="C14" s="26">
        <v>32216.537600000003</v>
      </c>
      <c r="D14" s="26">
        <v>33505.199104000007</v>
      </c>
      <c r="E14" s="26">
        <v>34845.407068160006</v>
      </c>
      <c r="F14" s="26">
        <v>36239.223350886408</v>
      </c>
      <c r="G14" s="26">
        <v>37688.792284921867</v>
      </c>
      <c r="H14" s="26">
        <v>39196.343976318742</v>
      </c>
      <c r="I14" s="26">
        <v>40764.19773537149</v>
      </c>
      <c r="J14" s="26">
        <v>42394.765644786348</v>
      </c>
      <c r="K14" s="26">
        <v>44090.556270577807</v>
      </c>
    </row>
    <row r="15" spans="1:11">
      <c r="A15" s="12" t="s">
        <v>33</v>
      </c>
      <c r="B15" s="26">
        <v>16680.560000000001</v>
      </c>
      <c r="C15" s="26">
        <v>17347.782400000004</v>
      </c>
      <c r="D15" s="26">
        <v>18041.693696000006</v>
      </c>
      <c r="E15" s="26">
        <v>18763.361443840007</v>
      </c>
      <c r="F15" s="26">
        <v>19513.895901593609</v>
      </c>
      <c r="G15" s="26">
        <v>20294.451737657353</v>
      </c>
      <c r="H15" s="26">
        <v>21106.229807163647</v>
      </c>
      <c r="I15" s="26">
        <v>21950.478999450195</v>
      </c>
      <c r="J15" s="26">
        <v>22828.498159428204</v>
      </c>
      <c r="K15" s="26">
        <v>23741.638085805331</v>
      </c>
    </row>
    <row r="16" spans="1:11">
      <c r="A16" s="12" t="s">
        <v>35</v>
      </c>
      <c r="B16" s="26">
        <v>26535.599999999999</v>
      </c>
      <c r="C16" s="26">
        <v>27597.023999999998</v>
      </c>
      <c r="D16" s="26">
        <v>28700.90496</v>
      </c>
      <c r="E16" s="26">
        <v>29848.941158400001</v>
      </c>
      <c r="F16" s="26">
        <v>31042.898804736004</v>
      </c>
      <c r="G16" s="26">
        <v>32284.614756925446</v>
      </c>
      <c r="H16" s="26">
        <v>33575.999347202465</v>
      </c>
      <c r="I16" s="26">
        <v>34919.039321090568</v>
      </c>
      <c r="J16" s="26">
        <v>36315.800893934189</v>
      </c>
      <c r="K16" s="26">
        <v>37768.43292969156</v>
      </c>
    </row>
    <row r="17" spans="1:11" ht="25.5">
      <c r="A17" s="19" t="s">
        <v>37</v>
      </c>
      <c r="B17" s="26">
        <v>26270.400000000001</v>
      </c>
      <c r="C17" s="26">
        <v>27321.216000000004</v>
      </c>
      <c r="D17" s="26">
        <v>28414.064640000004</v>
      </c>
      <c r="E17" s="26">
        <v>29550.627225600005</v>
      </c>
      <c r="F17" s="26">
        <v>30732.652314624007</v>
      </c>
      <c r="G17" s="26">
        <v>31961.958407208967</v>
      </c>
      <c r="H17" s="26">
        <v>33240.436743497325</v>
      </c>
      <c r="I17" s="26">
        <v>34570.054213237221</v>
      </c>
      <c r="J17" s="26">
        <v>35952.856381766709</v>
      </c>
      <c r="K17" s="26">
        <v>37390.970637037375</v>
      </c>
    </row>
    <row r="18" spans="1:11" ht="25.5">
      <c r="A18" s="19" t="s">
        <v>39</v>
      </c>
      <c r="B18" s="26">
        <v>265.2</v>
      </c>
      <c r="C18" s="26">
        <v>275.80799999999999</v>
      </c>
      <c r="D18" s="26">
        <v>286.84032000000002</v>
      </c>
      <c r="E18" s="26">
        <v>298.31393280000003</v>
      </c>
      <c r="F18" s="26">
        <v>310.24649011200006</v>
      </c>
      <c r="G18" s="26">
        <v>322.65634971648007</v>
      </c>
      <c r="H18" s="26">
        <v>335.56260370513928</v>
      </c>
      <c r="I18" s="26">
        <v>348.98510785334486</v>
      </c>
      <c r="J18" s="26">
        <v>362.94451216747865</v>
      </c>
      <c r="K18" s="26">
        <v>377.46229265417782</v>
      </c>
    </row>
    <row r="19" spans="1:11">
      <c r="A19" s="12" t="s">
        <v>41</v>
      </c>
      <c r="B19" s="26">
        <v>2.08</v>
      </c>
      <c r="C19" s="26">
        <v>2.1632000000000002</v>
      </c>
      <c r="D19" s="26">
        <v>2.2497280000000002</v>
      </c>
      <c r="E19" s="26">
        <v>2.3397171200000004</v>
      </c>
      <c r="F19" s="26">
        <v>2.4333058048000007</v>
      </c>
      <c r="G19" s="26">
        <v>2.5306380369920007</v>
      </c>
      <c r="H19" s="26">
        <v>2.631863558471681</v>
      </c>
      <c r="I19" s="26">
        <v>2.7371381008105482</v>
      </c>
      <c r="J19" s="26">
        <v>2.8466236248429704</v>
      </c>
      <c r="K19" s="26">
        <v>2.9604885698366892</v>
      </c>
    </row>
    <row r="20" spans="1:11">
      <c r="A20" s="12" t="s">
        <v>43</v>
      </c>
      <c r="B20" s="26">
        <v>1.04</v>
      </c>
      <c r="C20" s="26">
        <v>1.0816000000000001</v>
      </c>
      <c r="D20" s="26">
        <v>1.1248640000000001</v>
      </c>
      <c r="E20" s="26">
        <v>1.1698585600000002</v>
      </c>
      <c r="F20" s="26">
        <v>1.2166529024000003</v>
      </c>
      <c r="G20" s="26">
        <v>1.2653190184960004</v>
      </c>
      <c r="H20" s="26">
        <v>1.3159317792358405</v>
      </c>
      <c r="I20" s="26">
        <v>1.3685690504052741</v>
      </c>
      <c r="J20" s="26">
        <v>1.4233118124214852</v>
      </c>
      <c r="K20" s="26">
        <v>1.4802442849183446</v>
      </c>
    </row>
    <row r="21" spans="1:11">
      <c r="A21" s="12" t="s">
        <v>45</v>
      </c>
      <c r="B21" s="26">
        <v>1.04</v>
      </c>
      <c r="C21" s="26">
        <v>1.0816000000000001</v>
      </c>
      <c r="D21" s="26">
        <v>1.1248640000000001</v>
      </c>
      <c r="E21" s="26">
        <v>1.1698585600000002</v>
      </c>
      <c r="F21" s="26">
        <v>1.2166529024000003</v>
      </c>
      <c r="G21" s="26">
        <v>1.2653190184960004</v>
      </c>
      <c r="H21" s="26">
        <v>1.3159317792358405</v>
      </c>
      <c r="I21" s="26">
        <v>1.3685690504052741</v>
      </c>
      <c r="J21" s="26">
        <v>1.4233118124214852</v>
      </c>
      <c r="K21" s="26">
        <v>1.4802442849183446</v>
      </c>
    </row>
    <row r="22" spans="1:11">
      <c r="A22" s="12" t="s">
        <v>47</v>
      </c>
      <c r="B22" s="26">
        <v>1.04</v>
      </c>
      <c r="C22" s="26">
        <v>1.0816000000000001</v>
      </c>
      <c r="D22" s="26">
        <v>1.1248640000000001</v>
      </c>
      <c r="E22" s="26">
        <v>1.1698585600000002</v>
      </c>
      <c r="F22" s="26">
        <v>1.2166529024000003</v>
      </c>
      <c r="G22" s="26">
        <v>1.2653190184960004</v>
      </c>
      <c r="H22" s="26">
        <v>1.3159317792358405</v>
      </c>
      <c r="I22" s="26">
        <v>1.3685690504052741</v>
      </c>
      <c r="J22" s="26">
        <v>1.4233118124214852</v>
      </c>
      <c r="K22" s="26">
        <v>1.4802442849183446</v>
      </c>
    </row>
    <row r="23" spans="1:11">
      <c r="A23" s="12" t="s">
        <v>49</v>
      </c>
      <c r="B23" s="26">
        <v>1.04</v>
      </c>
      <c r="C23" s="26">
        <v>1.0816000000000001</v>
      </c>
      <c r="D23" s="26">
        <v>1.1248640000000001</v>
      </c>
      <c r="E23" s="26">
        <v>1.1698585600000002</v>
      </c>
      <c r="F23" s="26">
        <v>1.2166529024000003</v>
      </c>
      <c r="G23" s="26">
        <v>1.2653190184960004</v>
      </c>
      <c r="H23" s="26">
        <v>1.3159317792358405</v>
      </c>
      <c r="I23" s="26">
        <v>1.3685690504052741</v>
      </c>
      <c r="J23" s="26">
        <v>1.4233118124214852</v>
      </c>
      <c r="K23" s="26">
        <v>1.4802442849183446</v>
      </c>
    </row>
    <row r="24" spans="1:11">
      <c r="A24" s="12" t="s">
        <v>51</v>
      </c>
      <c r="B24" s="26">
        <v>1.04</v>
      </c>
      <c r="C24" s="26">
        <v>1.0816000000000001</v>
      </c>
      <c r="D24" s="26">
        <v>1.1248640000000001</v>
      </c>
      <c r="E24" s="26">
        <v>1.1698585600000002</v>
      </c>
      <c r="F24" s="26">
        <v>1.2166529024000003</v>
      </c>
      <c r="G24" s="26">
        <v>1.2653190184960004</v>
      </c>
      <c r="H24" s="26">
        <v>1.3159317792358405</v>
      </c>
      <c r="I24" s="26">
        <v>1.3685690504052741</v>
      </c>
      <c r="J24" s="26">
        <v>1.4233118124214852</v>
      </c>
      <c r="K24" s="26">
        <v>1.4802442849183446</v>
      </c>
    </row>
    <row r="25" spans="1:11">
      <c r="A25" s="12" t="s">
        <v>53</v>
      </c>
      <c r="B25" s="26">
        <v>1.04</v>
      </c>
      <c r="C25" s="26">
        <v>1.0816000000000001</v>
      </c>
      <c r="D25" s="26">
        <v>1.1248640000000001</v>
      </c>
      <c r="E25" s="26">
        <v>1.1698585600000002</v>
      </c>
      <c r="F25" s="26">
        <v>1.2166529024000003</v>
      </c>
      <c r="G25" s="26">
        <v>1.2653190184960004</v>
      </c>
      <c r="H25" s="26">
        <v>1.3159317792358405</v>
      </c>
      <c r="I25" s="26">
        <v>1.3685690504052741</v>
      </c>
      <c r="J25" s="26">
        <v>1.4233118124214852</v>
      </c>
      <c r="K25" s="26">
        <v>1.4802442849183446</v>
      </c>
    </row>
    <row r="26" spans="1:11">
      <c r="A26" s="12" t="s">
        <v>59</v>
      </c>
      <c r="B26" s="26">
        <v>65593.84</v>
      </c>
      <c r="C26" s="26">
        <v>68217.593599999993</v>
      </c>
      <c r="D26" s="26">
        <v>70946.297343999991</v>
      </c>
      <c r="E26" s="26">
        <v>73784.149237759993</v>
      </c>
      <c r="F26" s="26">
        <v>76735.515207270393</v>
      </c>
      <c r="G26" s="26">
        <v>79804.935815561214</v>
      </c>
      <c r="H26" s="26">
        <v>82997.133248183658</v>
      </c>
      <c r="I26" s="26">
        <v>86317.018578111005</v>
      </c>
      <c r="J26" s="26">
        <v>89769.699321235443</v>
      </c>
      <c r="K26" s="26">
        <v>93360.487294084858</v>
      </c>
    </row>
    <row r="27" spans="1:11">
      <c r="A27" s="12" t="s">
        <v>69</v>
      </c>
      <c r="B27" s="26">
        <f>+B28</f>
        <v>1.04</v>
      </c>
      <c r="C27" s="26">
        <f t="shared" ref="C27:K27" si="2">+C28</f>
        <v>1.0816000000000001</v>
      </c>
      <c r="D27" s="26">
        <f t="shared" si="2"/>
        <v>1.1248640000000001</v>
      </c>
      <c r="E27" s="26">
        <f t="shared" si="2"/>
        <v>1.1698585600000002</v>
      </c>
      <c r="F27" s="26">
        <f t="shared" si="2"/>
        <v>1.2166529024000003</v>
      </c>
      <c r="G27" s="26">
        <f t="shared" si="2"/>
        <v>1.2653190184960004</v>
      </c>
      <c r="H27" s="26">
        <f t="shared" si="2"/>
        <v>1.3159317792358405</v>
      </c>
      <c r="I27" s="26">
        <f t="shared" si="2"/>
        <v>1.3685690504052741</v>
      </c>
      <c r="J27" s="26">
        <f t="shared" si="2"/>
        <v>1.4233118124214852</v>
      </c>
      <c r="K27" s="26">
        <f t="shared" si="2"/>
        <v>1.4802442849183446</v>
      </c>
    </row>
    <row r="28" spans="1:11">
      <c r="A28" s="12" t="s">
        <v>73</v>
      </c>
      <c r="B28" s="26">
        <v>1.04</v>
      </c>
      <c r="C28" s="26">
        <v>1.0816000000000001</v>
      </c>
      <c r="D28" s="26">
        <v>1.1248640000000001</v>
      </c>
      <c r="E28" s="26">
        <v>1.1698585600000002</v>
      </c>
      <c r="F28" s="26">
        <v>1.2166529024000003</v>
      </c>
      <c r="G28" s="26">
        <v>1.2653190184960004</v>
      </c>
      <c r="H28" s="26">
        <v>1.3159317792358405</v>
      </c>
      <c r="I28" s="26">
        <v>1.3685690504052741</v>
      </c>
      <c r="J28" s="26">
        <v>1.4233118124214852</v>
      </c>
      <c r="K28" s="26">
        <v>1.4802442849183446</v>
      </c>
    </row>
    <row r="29" spans="1:11">
      <c r="A29" s="12" t="s">
        <v>75</v>
      </c>
      <c r="B29" s="26">
        <f>+B30+B36+B44+B48+B53+B60</f>
        <v>1054380.8400000001</v>
      </c>
      <c r="C29" s="26">
        <f t="shared" ref="C29:K29" si="3">+C30+C36+C44+C48+C53+C60</f>
        <v>1096556.0736</v>
      </c>
      <c r="D29" s="26">
        <f t="shared" si="3"/>
        <v>1140418.3165440001</v>
      </c>
      <c r="E29" s="26">
        <f t="shared" si="3"/>
        <v>1186035.0492057602</v>
      </c>
      <c r="F29" s="26">
        <f t="shared" si="3"/>
        <v>1233476.4511739905</v>
      </c>
      <c r="G29" s="26">
        <f t="shared" si="3"/>
        <v>1282815.5092209501</v>
      </c>
      <c r="H29" s="26">
        <f t="shared" si="3"/>
        <v>1334128.1295897884</v>
      </c>
      <c r="I29" s="26">
        <f t="shared" si="3"/>
        <v>1387493.25477338</v>
      </c>
      <c r="J29" s="26">
        <f t="shared" si="3"/>
        <v>1442992.9849643153</v>
      </c>
      <c r="K29" s="26">
        <f t="shared" si="3"/>
        <v>1500712.7043628877</v>
      </c>
    </row>
    <row r="30" spans="1:11">
      <c r="A30" s="12" t="s">
        <v>77</v>
      </c>
      <c r="B30" s="26">
        <f t="shared" ref="B30:K30" si="4">+B31+B33+B34</f>
        <v>5671.08</v>
      </c>
      <c r="C30" s="26">
        <f t="shared" si="4"/>
        <v>5897.9232000000011</v>
      </c>
      <c r="D30" s="26">
        <f t="shared" si="4"/>
        <v>6133.8401280000016</v>
      </c>
      <c r="E30" s="26">
        <f t="shared" si="4"/>
        <v>6379.1937331200015</v>
      </c>
      <c r="F30" s="26">
        <f t="shared" si="4"/>
        <v>6634.3614824448014</v>
      </c>
      <c r="G30" s="26">
        <f t="shared" si="4"/>
        <v>6899.7359417425932</v>
      </c>
      <c r="H30" s="26">
        <f t="shared" si="4"/>
        <v>7175.7253794122971</v>
      </c>
      <c r="I30" s="26">
        <f t="shared" si="4"/>
        <v>7462.7543945887901</v>
      </c>
      <c r="J30" s="26">
        <f t="shared" si="4"/>
        <v>7761.264570372341</v>
      </c>
      <c r="K30" s="26">
        <f t="shared" si="4"/>
        <v>8071.715153187235</v>
      </c>
    </row>
    <row r="31" spans="1:11" ht="25.5">
      <c r="A31" s="19" t="s">
        <v>79</v>
      </c>
      <c r="B31" s="26">
        <v>1</v>
      </c>
      <c r="C31" s="26">
        <v>1.04</v>
      </c>
      <c r="D31" s="26">
        <v>1.0816000000000001</v>
      </c>
      <c r="E31" s="26">
        <v>1.1248640000000001</v>
      </c>
      <c r="F31" s="26">
        <v>1.1698585600000002</v>
      </c>
      <c r="G31" s="26">
        <v>1.2166529024000003</v>
      </c>
      <c r="H31" s="26">
        <v>1.2653190184960004</v>
      </c>
      <c r="I31" s="26">
        <v>1.3159317792358405</v>
      </c>
      <c r="J31" s="26">
        <v>1.3685690504052741</v>
      </c>
      <c r="K31" s="26">
        <v>1.4233118124214852</v>
      </c>
    </row>
    <row r="32" spans="1:11" ht="25.5">
      <c r="A32" s="19" t="s">
        <v>85</v>
      </c>
      <c r="B32" s="26">
        <v>1</v>
      </c>
      <c r="C32" s="26">
        <v>1.04</v>
      </c>
      <c r="D32" s="26">
        <v>1.0816000000000001</v>
      </c>
      <c r="E32" s="26">
        <v>1.1248640000000001</v>
      </c>
      <c r="F32" s="26">
        <v>1.1698585600000002</v>
      </c>
      <c r="G32" s="26">
        <v>1.2166529024000003</v>
      </c>
      <c r="H32" s="26">
        <v>1.2653190184960004</v>
      </c>
      <c r="I32" s="26">
        <v>1.3159317792358405</v>
      </c>
      <c r="J32" s="26">
        <v>1.3685690504052741</v>
      </c>
      <c r="K32" s="26">
        <v>1.4233118124214852</v>
      </c>
    </row>
    <row r="33" spans="1:11">
      <c r="A33" s="12" t="s">
        <v>87</v>
      </c>
      <c r="B33" s="26">
        <v>5347.68</v>
      </c>
      <c r="C33" s="26">
        <v>5561.5872000000008</v>
      </c>
      <c r="D33" s="26">
        <v>5784.0506880000012</v>
      </c>
      <c r="E33" s="26">
        <v>6015.4127155200013</v>
      </c>
      <c r="F33" s="26">
        <v>6256.0292241408015</v>
      </c>
      <c r="G33" s="26">
        <v>6506.2703931064334</v>
      </c>
      <c r="H33" s="26">
        <v>6766.5212088306907</v>
      </c>
      <c r="I33" s="26">
        <v>7037.1820571839189</v>
      </c>
      <c r="J33" s="26">
        <v>7318.6693394712756</v>
      </c>
      <c r="K33" s="26">
        <v>7611.416113050127</v>
      </c>
    </row>
    <row r="34" spans="1:11">
      <c r="A34" s="12" t="s">
        <v>89</v>
      </c>
      <c r="B34" s="26">
        <v>322.40000000000003</v>
      </c>
      <c r="C34" s="26">
        <v>335.29600000000005</v>
      </c>
      <c r="D34" s="26">
        <v>348.70784000000009</v>
      </c>
      <c r="E34" s="26">
        <v>362.6561536000001</v>
      </c>
      <c r="F34" s="26">
        <v>377.16239974400014</v>
      </c>
      <c r="G34" s="26">
        <v>392.24889573376015</v>
      </c>
      <c r="H34" s="26">
        <v>407.93885156311057</v>
      </c>
      <c r="I34" s="26">
        <v>424.25640562563501</v>
      </c>
      <c r="J34" s="26">
        <v>441.22666185066043</v>
      </c>
      <c r="K34" s="26">
        <v>458.87572832468686</v>
      </c>
    </row>
    <row r="35" spans="1:11">
      <c r="A35" s="12" t="s">
        <v>91</v>
      </c>
      <c r="B35" s="26">
        <v>322.40000000000003</v>
      </c>
      <c r="C35" s="26">
        <v>335.29600000000005</v>
      </c>
      <c r="D35" s="26">
        <v>348.70784000000009</v>
      </c>
      <c r="E35" s="26">
        <v>362.6561536000001</v>
      </c>
      <c r="F35" s="26">
        <v>377.16239974400014</v>
      </c>
      <c r="G35" s="26">
        <v>392.24889573376015</v>
      </c>
      <c r="H35" s="26">
        <v>407.93885156311057</v>
      </c>
      <c r="I35" s="26">
        <v>424.25640562563501</v>
      </c>
      <c r="J35" s="26">
        <v>441.22666185066043</v>
      </c>
      <c r="K35" s="26">
        <v>458.87572832468686</v>
      </c>
    </row>
    <row r="36" spans="1:11">
      <c r="A36" s="12" t="s">
        <v>93</v>
      </c>
      <c r="B36" s="26">
        <f>+B37</f>
        <v>384.76</v>
      </c>
      <c r="C36" s="26">
        <f t="shared" ref="C36:K36" si="5">+C37</f>
        <v>400.15039999999999</v>
      </c>
      <c r="D36" s="26">
        <f t="shared" si="5"/>
        <v>416.15641599999998</v>
      </c>
      <c r="E36" s="26">
        <f t="shared" si="5"/>
        <v>432.80267263999997</v>
      </c>
      <c r="F36" s="26">
        <f t="shared" si="5"/>
        <v>450.11477954559996</v>
      </c>
      <c r="G36" s="26">
        <f t="shared" si="5"/>
        <v>468.11937072742398</v>
      </c>
      <c r="H36" s="26">
        <f t="shared" si="5"/>
        <v>486.84414555652097</v>
      </c>
      <c r="I36" s="26">
        <f t="shared" si="5"/>
        <v>506.31791137878184</v>
      </c>
      <c r="J36" s="26">
        <f t="shared" si="5"/>
        <v>526.57062783393314</v>
      </c>
      <c r="K36" s="26">
        <f t="shared" si="5"/>
        <v>547.63345294729049</v>
      </c>
    </row>
    <row r="37" spans="1:11">
      <c r="A37" s="12" t="s">
        <v>97</v>
      </c>
      <c r="B37" s="26">
        <v>384.76</v>
      </c>
      <c r="C37" s="26">
        <v>400.15039999999999</v>
      </c>
      <c r="D37" s="26">
        <v>416.15641599999998</v>
      </c>
      <c r="E37" s="26">
        <v>432.80267263999997</v>
      </c>
      <c r="F37" s="26">
        <v>450.11477954559996</v>
      </c>
      <c r="G37" s="26">
        <v>468.11937072742398</v>
      </c>
      <c r="H37" s="26">
        <v>486.84414555652097</v>
      </c>
      <c r="I37" s="26">
        <v>506.31791137878184</v>
      </c>
      <c r="J37" s="26">
        <v>526.57062783393314</v>
      </c>
      <c r="K37" s="26">
        <v>547.63345294729049</v>
      </c>
    </row>
    <row r="38" spans="1:11" ht="25.5">
      <c r="A38" s="19" t="s">
        <v>99</v>
      </c>
      <c r="B38" s="26">
        <v>383.76</v>
      </c>
      <c r="C38" s="26">
        <v>399.11040000000003</v>
      </c>
      <c r="D38" s="26">
        <v>415.07481600000006</v>
      </c>
      <c r="E38" s="26">
        <v>431.67780864000008</v>
      </c>
      <c r="F38" s="26">
        <v>448.94492098560011</v>
      </c>
      <c r="G38" s="26">
        <v>466.90271782502413</v>
      </c>
      <c r="H38" s="26">
        <v>485.57882653802511</v>
      </c>
      <c r="I38" s="26">
        <v>505.00197959954613</v>
      </c>
      <c r="J38" s="26">
        <v>525.20205878352795</v>
      </c>
      <c r="K38" s="26">
        <v>546.2101411348691</v>
      </c>
    </row>
    <row r="39" spans="1:11">
      <c r="A39" s="12" t="s">
        <v>101</v>
      </c>
      <c r="B39" s="26">
        <v>1</v>
      </c>
      <c r="C39" s="26">
        <v>1.04</v>
      </c>
      <c r="D39" s="26">
        <v>1.0816000000000001</v>
      </c>
      <c r="E39" s="26">
        <v>1.1248640000000001</v>
      </c>
      <c r="F39" s="26">
        <v>1.1698585600000002</v>
      </c>
      <c r="G39" s="26">
        <v>1.2166529024000003</v>
      </c>
      <c r="H39" s="26">
        <v>1.2653190184960004</v>
      </c>
      <c r="I39" s="26">
        <v>1.3159317792358405</v>
      </c>
      <c r="J39" s="26">
        <v>1.3685690504052741</v>
      </c>
      <c r="K39" s="26">
        <v>1.4233118124214852</v>
      </c>
    </row>
    <row r="40" spans="1:11">
      <c r="A40" s="12" t="s">
        <v>103</v>
      </c>
      <c r="B40" s="26">
        <v>149.76</v>
      </c>
      <c r="C40" s="26">
        <v>155.75039999999998</v>
      </c>
      <c r="D40" s="26">
        <v>161.98041599999999</v>
      </c>
      <c r="E40" s="26">
        <v>168.45963264</v>
      </c>
      <c r="F40" s="26">
        <v>175.19801794560001</v>
      </c>
      <c r="G40" s="26">
        <v>182.20593866342401</v>
      </c>
      <c r="H40" s="26">
        <v>189.49417620996098</v>
      </c>
      <c r="I40" s="26">
        <v>197.07394325835944</v>
      </c>
      <c r="J40" s="26">
        <v>204.95690098869383</v>
      </c>
      <c r="K40" s="26">
        <v>213.15517702824158</v>
      </c>
    </row>
    <row r="41" spans="1:11">
      <c r="A41" s="12" t="s">
        <v>105</v>
      </c>
      <c r="B41" s="26">
        <v>148.72</v>
      </c>
      <c r="C41" s="26">
        <v>154.6688</v>
      </c>
      <c r="D41" s="26">
        <v>160.85555200000002</v>
      </c>
      <c r="E41" s="26">
        <v>167.28977408000003</v>
      </c>
      <c r="F41" s="26">
        <v>173.98136504320004</v>
      </c>
      <c r="G41" s="26">
        <v>180.94061964492806</v>
      </c>
      <c r="H41" s="26">
        <v>188.17824443072519</v>
      </c>
      <c r="I41" s="26">
        <v>195.70537420795421</v>
      </c>
      <c r="J41" s="26">
        <v>203.53358917627239</v>
      </c>
      <c r="K41" s="26">
        <v>211.6749327433233</v>
      </c>
    </row>
    <row r="42" spans="1:11">
      <c r="A42" s="12" t="s">
        <v>107</v>
      </c>
      <c r="B42" s="26">
        <v>1.04</v>
      </c>
      <c r="C42" s="26">
        <v>1.0816000000000001</v>
      </c>
      <c r="D42" s="26">
        <v>1.1248640000000001</v>
      </c>
      <c r="E42" s="26">
        <v>1.1698585600000002</v>
      </c>
      <c r="F42" s="26">
        <v>1.2166529024000003</v>
      </c>
      <c r="G42" s="26">
        <v>1.2653190184960004</v>
      </c>
      <c r="H42" s="26">
        <v>1.3159317792358405</v>
      </c>
      <c r="I42" s="26">
        <v>1.3685690504052741</v>
      </c>
      <c r="J42" s="26">
        <v>1.4233118124214852</v>
      </c>
      <c r="K42" s="26">
        <v>1.4802442849183446</v>
      </c>
    </row>
    <row r="43" spans="1:11">
      <c r="A43" s="12" t="s">
        <v>109</v>
      </c>
      <c r="B43" s="26">
        <v>1.04</v>
      </c>
      <c r="C43" s="26">
        <v>1.0816000000000001</v>
      </c>
      <c r="D43" s="26">
        <v>1.1248640000000001</v>
      </c>
      <c r="E43" s="26">
        <v>1.1698585600000002</v>
      </c>
      <c r="F43" s="26">
        <v>1.2166529024000003</v>
      </c>
      <c r="G43" s="26">
        <v>1.2653190184960004</v>
      </c>
      <c r="H43" s="26">
        <v>1.3159317792358405</v>
      </c>
      <c r="I43" s="26">
        <v>1.3685690504052741</v>
      </c>
      <c r="J43" s="26">
        <v>1.4233118124214852</v>
      </c>
      <c r="K43" s="26">
        <v>1.4802442849183446</v>
      </c>
    </row>
    <row r="44" spans="1:11">
      <c r="A44" s="12" t="s">
        <v>119</v>
      </c>
      <c r="B44" s="26">
        <v>5991.4000000000005</v>
      </c>
      <c r="C44" s="26">
        <v>6231.0560000000005</v>
      </c>
      <c r="D44" s="26">
        <v>6480.298240000001</v>
      </c>
      <c r="E44" s="26">
        <v>6739.5101696000011</v>
      </c>
      <c r="F44" s="26">
        <v>7009.090576384001</v>
      </c>
      <c r="G44" s="26">
        <v>7289.4541994393612</v>
      </c>
      <c r="H44" s="26">
        <v>7581.0323674169358</v>
      </c>
      <c r="I44" s="26">
        <v>7884.2736621136137</v>
      </c>
      <c r="J44" s="26">
        <v>8199.6446085981588</v>
      </c>
      <c r="K44" s="26">
        <v>8527.6303929420847</v>
      </c>
    </row>
    <row r="45" spans="1:11">
      <c r="A45" s="12" t="s">
        <v>121</v>
      </c>
      <c r="B45" s="26">
        <v>5989.3600000000006</v>
      </c>
      <c r="C45" s="26">
        <v>6228.934400000001</v>
      </c>
      <c r="D45" s="26">
        <v>6478.0917760000011</v>
      </c>
      <c r="E45" s="26">
        <v>6737.215447040001</v>
      </c>
      <c r="F45" s="26">
        <v>7006.7040649216015</v>
      </c>
      <c r="G45" s="26">
        <v>7286.9722275184658</v>
      </c>
      <c r="H45" s="26">
        <v>7578.4511166192051</v>
      </c>
      <c r="I45" s="26">
        <v>7881.5891612839732</v>
      </c>
      <c r="J45" s="26">
        <v>8196.8527277353332</v>
      </c>
      <c r="K45" s="26">
        <v>8524.7268368447476</v>
      </c>
    </row>
    <row r="46" spans="1:11">
      <c r="A46" s="12" t="s">
        <v>123</v>
      </c>
      <c r="B46" s="26">
        <v>1.04</v>
      </c>
      <c r="C46" s="26">
        <v>1.0816000000000001</v>
      </c>
      <c r="D46" s="26">
        <v>1.1248640000000001</v>
      </c>
      <c r="E46" s="26">
        <v>1.1698585600000002</v>
      </c>
      <c r="F46" s="26">
        <v>1.2166529024000003</v>
      </c>
      <c r="G46" s="26">
        <v>1.2653190184960004</v>
      </c>
      <c r="H46" s="26">
        <v>1.3159317792358405</v>
      </c>
      <c r="I46" s="26">
        <v>1.3685690504052741</v>
      </c>
      <c r="J46" s="26">
        <v>1.4233118124214852</v>
      </c>
      <c r="K46" s="26">
        <v>1.4802442849183446</v>
      </c>
    </row>
    <row r="47" spans="1:11" ht="25.5">
      <c r="A47" s="19" t="s">
        <v>125</v>
      </c>
      <c r="B47" s="26">
        <v>1</v>
      </c>
      <c r="C47" s="26">
        <v>1.04</v>
      </c>
      <c r="D47" s="26">
        <v>1.0816000000000001</v>
      </c>
      <c r="E47" s="26">
        <v>1.1248640000000001</v>
      </c>
      <c r="F47" s="26">
        <v>1.1698585600000002</v>
      </c>
      <c r="G47" s="26">
        <v>1.2166529024000003</v>
      </c>
      <c r="H47" s="26">
        <v>1.2653190184960004</v>
      </c>
      <c r="I47" s="26">
        <v>1.3159317792358405</v>
      </c>
      <c r="J47" s="26">
        <v>1.3685690504052741</v>
      </c>
      <c r="K47" s="26">
        <v>1.4233118124214852</v>
      </c>
    </row>
    <row r="48" spans="1:11">
      <c r="A48" s="12" t="s">
        <v>127</v>
      </c>
      <c r="B48" s="26">
        <v>4860.88</v>
      </c>
      <c r="C48" s="26">
        <v>5055.3152</v>
      </c>
      <c r="D48" s="26">
        <v>5257.5278079999998</v>
      </c>
      <c r="E48" s="26">
        <v>5467.8289203200002</v>
      </c>
      <c r="F48" s="26">
        <v>5686.5420771327999</v>
      </c>
      <c r="G48" s="26">
        <v>5914.0037602181119</v>
      </c>
      <c r="H48" s="26">
        <v>6150.5639106268363</v>
      </c>
      <c r="I48" s="26">
        <v>6396.5864670519104</v>
      </c>
      <c r="J48" s="26">
        <v>6652.4499257339867</v>
      </c>
      <c r="K48" s="26">
        <v>6918.5479227633459</v>
      </c>
    </row>
    <row r="49" spans="1:11">
      <c r="A49" s="12" t="s">
        <v>129</v>
      </c>
      <c r="B49" s="26">
        <v>4858.88</v>
      </c>
      <c r="C49" s="26">
        <v>5053.2352000000001</v>
      </c>
      <c r="D49" s="26">
        <v>5255.3646079999999</v>
      </c>
      <c r="E49" s="26">
        <v>5465.5791923200004</v>
      </c>
      <c r="F49" s="26">
        <v>5684.2023600128005</v>
      </c>
      <c r="G49" s="26">
        <v>5911.5704544133123</v>
      </c>
      <c r="H49" s="26">
        <v>6148.0332725898452</v>
      </c>
      <c r="I49" s="26">
        <v>6393.9546034934392</v>
      </c>
      <c r="J49" s="26">
        <v>6649.712787633177</v>
      </c>
      <c r="K49" s="26">
        <v>6915.7012991385045</v>
      </c>
    </row>
    <row r="50" spans="1:11">
      <c r="A50" s="12" t="s">
        <v>131</v>
      </c>
      <c r="B50" s="26">
        <v>1</v>
      </c>
      <c r="C50" s="26">
        <v>1.04</v>
      </c>
      <c r="D50" s="26">
        <v>1.0816000000000001</v>
      </c>
      <c r="E50" s="26">
        <v>1.1248640000000001</v>
      </c>
      <c r="F50" s="26">
        <v>1.1698585600000002</v>
      </c>
      <c r="G50" s="26">
        <v>1.2166529024000003</v>
      </c>
      <c r="H50" s="26">
        <v>1.2653190184960004</v>
      </c>
      <c r="I50" s="26">
        <v>1.3159317792358405</v>
      </c>
      <c r="J50" s="26">
        <v>1.3685690504052741</v>
      </c>
      <c r="K50" s="26">
        <v>1.4233118124214852</v>
      </c>
    </row>
    <row r="51" spans="1:11">
      <c r="A51" s="12" t="s">
        <v>133</v>
      </c>
      <c r="B51" s="26">
        <v>1</v>
      </c>
      <c r="C51" s="26">
        <v>1.04</v>
      </c>
      <c r="D51" s="26">
        <v>1.0816000000000001</v>
      </c>
      <c r="E51" s="26">
        <v>1.1248640000000001</v>
      </c>
      <c r="F51" s="26">
        <v>1.1698585600000002</v>
      </c>
      <c r="G51" s="26">
        <v>1.2166529024000003</v>
      </c>
      <c r="H51" s="26">
        <v>1.2653190184960004</v>
      </c>
      <c r="I51" s="26">
        <v>1.3159317792358405</v>
      </c>
      <c r="J51" s="26">
        <v>1.3685690504052741</v>
      </c>
      <c r="K51" s="26">
        <v>1.4233118124214852</v>
      </c>
    </row>
    <row r="52" spans="1:1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12" t="s">
        <v>135</v>
      </c>
      <c r="B53" s="26">
        <f>+B54</f>
        <v>1037471.72</v>
      </c>
      <c r="C53" s="26">
        <f t="shared" ref="C53:K53" si="6">+C54</f>
        <v>1078970.5888</v>
      </c>
      <c r="D53" s="26">
        <f t="shared" si="6"/>
        <v>1122129.4123520001</v>
      </c>
      <c r="E53" s="26">
        <f t="shared" si="6"/>
        <v>1167014.5888460802</v>
      </c>
      <c r="F53" s="26">
        <f t="shared" si="6"/>
        <v>1213695.1723999234</v>
      </c>
      <c r="G53" s="26">
        <f t="shared" si="6"/>
        <v>1262242.9792959203</v>
      </c>
      <c r="H53" s="26">
        <f t="shared" si="6"/>
        <v>1312732.6984677573</v>
      </c>
      <c r="I53" s="26">
        <f t="shared" si="6"/>
        <v>1365242.0064064676</v>
      </c>
      <c r="J53" s="26">
        <f t="shared" si="6"/>
        <v>1419851.6866627263</v>
      </c>
      <c r="K53" s="26">
        <f t="shared" si="6"/>
        <v>1476645.7541292354</v>
      </c>
    </row>
    <row r="54" spans="1:11">
      <c r="A54" s="12" t="s">
        <v>137</v>
      </c>
      <c r="B54" s="26">
        <v>1037471.72</v>
      </c>
      <c r="C54" s="26">
        <v>1078970.5888</v>
      </c>
      <c r="D54" s="26">
        <v>1122129.4123520001</v>
      </c>
      <c r="E54" s="26">
        <v>1167014.5888460802</v>
      </c>
      <c r="F54" s="26">
        <v>1213695.1723999234</v>
      </c>
      <c r="G54" s="26">
        <v>1262242.9792959203</v>
      </c>
      <c r="H54" s="26">
        <v>1312732.6984677573</v>
      </c>
      <c r="I54" s="26">
        <v>1365242.0064064676</v>
      </c>
      <c r="J54" s="26">
        <v>1419851.6866627263</v>
      </c>
      <c r="K54" s="26">
        <v>1476645.7541292354</v>
      </c>
    </row>
    <row r="55" spans="1:11">
      <c r="A55" s="12" t="s">
        <v>139</v>
      </c>
      <c r="B55" s="26">
        <v>1037469.68</v>
      </c>
      <c r="C55" s="26">
        <v>1078968.4672000001</v>
      </c>
      <c r="D55" s="26">
        <v>1122127.2058880001</v>
      </c>
      <c r="E55" s="26">
        <v>1167012.2941235201</v>
      </c>
      <c r="F55" s="26">
        <v>1213692.7858884609</v>
      </c>
      <c r="G55" s="26">
        <v>1262240.4973239994</v>
      </c>
      <c r="H55" s="26">
        <v>1312730.1172169594</v>
      </c>
      <c r="I55" s="26">
        <v>1365239.3219056379</v>
      </c>
      <c r="J55" s="26">
        <v>1419848.8947818633</v>
      </c>
      <c r="K55" s="26">
        <v>1476642.8505731379</v>
      </c>
    </row>
    <row r="56" spans="1:11" ht="38.25">
      <c r="A56" s="19" t="s">
        <v>141</v>
      </c>
      <c r="B56" s="26">
        <v>1037469.68</v>
      </c>
      <c r="C56" s="26">
        <v>1078968.4672000001</v>
      </c>
      <c r="D56" s="26">
        <v>1122127.2058880001</v>
      </c>
      <c r="E56" s="26">
        <v>1167012.2941235201</v>
      </c>
      <c r="F56" s="26">
        <v>1213692.7858884609</v>
      </c>
      <c r="G56" s="26">
        <v>1262240.4973239994</v>
      </c>
      <c r="H56" s="26">
        <v>1312730.1172169594</v>
      </c>
      <c r="I56" s="26">
        <v>1365239.3219056379</v>
      </c>
      <c r="J56" s="26">
        <v>1419848.8947818633</v>
      </c>
      <c r="K56" s="26">
        <v>1476642.8505731379</v>
      </c>
    </row>
    <row r="57" spans="1:11">
      <c r="A57" s="12" t="s">
        <v>143</v>
      </c>
      <c r="B57" s="26">
        <v>1.04</v>
      </c>
      <c r="C57" s="26">
        <v>1.0816000000000001</v>
      </c>
      <c r="D57" s="26">
        <v>1.1248640000000001</v>
      </c>
      <c r="E57" s="26">
        <v>1.1698585600000002</v>
      </c>
      <c r="F57" s="26">
        <v>1.2166529024000003</v>
      </c>
      <c r="G57" s="26">
        <v>1.2653190184960004</v>
      </c>
      <c r="H57" s="26">
        <v>1.3159317792358405</v>
      </c>
      <c r="I57" s="26">
        <v>1.3685690504052741</v>
      </c>
      <c r="J57" s="26">
        <v>1.4233118124214852</v>
      </c>
      <c r="K57" s="26">
        <v>1.4802442849183446</v>
      </c>
    </row>
    <row r="58" spans="1:11">
      <c r="A58" s="12" t="s">
        <v>145</v>
      </c>
      <c r="B58" s="26">
        <v>1.04</v>
      </c>
      <c r="C58" s="26">
        <v>1.0816000000000001</v>
      </c>
      <c r="D58" s="26">
        <v>1.1248640000000001</v>
      </c>
      <c r="E58" s="26">
        <v>1.1698585600000002</v>
      </c>
      <c r="F58" s="26">
        <v>1.2166529024000003</v>
      </c>
      <c r="G58" s="26">
        <v>1.2653190184960004</v>
      </c>
      <c r="H58" s="26">
        <v>1.3159317792358405</v>
      </c>
      <c r="I58" s="26">
        <v>1.3685690504052741</v>
      </c>
      <c r="J58" s="26">
        <v>1.4233118124214852</v>
      </c>
      <c r="K58" s="26">
        <v>1.4802442849183446</v>
      </c>
    </row>
    <row r="59" spans="1:11">
      <c r="A59" s="12" t="s">
        <v>147</v>
      </c>
      <c r="B59" s="26">
        <v>1</v>
      </c>
      <c r="C59" s="26">
        <v>1.04</v>
      </c>
      <c r="D59" s="26">
        <v>1.0816000000000001</v>
      </c>
      <c r="E59" s="26">
        <v>1.1248640000000001</v>
      </c>
      <c r="F59" s="26">
        <v>1.1698585600000002</v>
      </c>
      <c r="G59" s="26">
        <v>1.2166529024000003</v>
      </c>
      <c r="H59" s="26">
        <v>1.2653190184960004</v>
      </c>
      <c r="I59" s="26">
        <v>1.3159317792358405</v>
      </c>
      <c r="J59" s="26">
        <v>1.3685690504052741</v>
      </c>
      <c r="K59" s="26">
        <v>1.4233118124214852</v>
      </c>
    </row>
    <row r="60" spans="1:11">
      <c r="A60" s="12" t="s">
        <v>176</v>
      </c>
      <c r="B60" s="26">
        <v>1</v>
      </c>
      <c r="C60" s="26">
        <v>1.04</v>
      </c>
      <c r="D60" s="26">
        <v>1.0816000000000001</v>
      </c>
      <c r="E60" s="26">
        <v>1.1248640000000001</v>
      </c>
      <c r="F60" s="26">
        <v>1.1698585600000002</v>
      </c>
      <c r="G60" s="26">
        <v>1.2166529024000003</v>
      </c>
      <c r="H60" s="26">
        <v>1.2653190184960004</v>
      </c>
      <c r="I60" s="26">
        <v>1.3159317792358405</v>
      </c>
      <c r="J60" s="26">
        <v>1.3685690504052741</v>
      </c>
      <c r="K60" s="26">
        <v>1.4233118124214852</v>
      </c>
    </row>
    <row r="61" spans="1:11">
      <c r="A61" s="12" t="s">
        <v>178</v>
      </c>
      <c r="B61" s="26">
        <v>1</v>
      </c>
      <c r="C61" s="26">
        <v>1.04</v>
      </c>
      <c r="D61" s="26">
        <v>1.0816000000000001</v>
      </c>
      <c r="E61" s="26">
        <v>1.1248640000000001</v>
      </c>
      <c r="F61" s="26">
        <v>1.1698585600000002</v>
      </c>
      <c r="G61" s="26">
        <v>1.2166529024000003</v>
      </c>
      <c r="H61" s="26">
        <v>1.2653190184960004</v>
      </c>
      <c r="I61" s="26">
        <v>1.3159317792358405</v>
      </c>
      <c r="J61" s="26">
        <v>1.3685690504052741</v>
      </c>
      <c r="K61" s="26">
        <v>1.4233118124214852</v>
      </c>
    </row>
    <row r="62" spans="1:1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12" t="s">
        <v>1070</v>
      </c>
      <c r="B63" s="16">
        <f>+B65+B141</f>
        <v>929161.96400000004</v>
      </c>
      <c r="C63" s="16">
        <f t="shared" ref="C63:K63" si="7">+C65+C141</f>
        <v>966328.44256</v>
      </c>
      <c r="D63" s="16">
        <f t="shared" si="7"/>
        <v>1004981.5802624001</v>
      </c>
      <c r="E63" s="16">
        <f t="shared" si="7"/>
        <v>1045180.8434728961</v>
      </c>
      <c r="F63" s="16">
        <f t="shared" si="7"/>
        <v>1086988.0772118121</v>
      </c>
      <c r="G63" s="16">
        <f t="shared" si="7"/>
        <v>1130467.6003002846</v>
      </c>
      <c r="H63" s="16">
        <f t="shared" si="7"/>
        <v>1175686.304312296</v>
      </c>
      <c r="I63" s="16">
        <f t="shared" si="7"/>
        <v>1222713.7564847879</v>
      </c>
      <c r="J63" s="16">
        <f t="shared" si="7"/>
        <v>1271622.3067441795</v>
      </c>
      <c r="K63" s="16">
        <f t="shared" si="7"/>
        <v>1322487.1990139466</v>
      </c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>
      <c r="A65" s="12" t="s">
        <v>500</v>
      </c>
      <c r="B65" s="26">
        <v>733580.10800000001</v>
      </c>
      <c r="C65" s="26">
        <v>762923.31232000003</v>
      </c>
      <c r="D65" s="26">
        <v>793440.24481280008</v>
      </c>
      <c r="E65" s="26">
        <v>825177.85460531211</v>
      </c>
      <c r="F65" s="26">
        <v>858184.96878952463</v>
      </c>
      <c r="G65" s="26">
        <v>892512.3675411056</v>
      </c>
      <c r="H65" s="26">
        <v>928212.86224274989</v>
      </c>
      <c r="I65" s="26">
        <v>965341.37673245987</v>
      </c>
      <c r="J65" s="26">
        <v>1003955.0318017583</v>
      </c>
      <c r="K65" s="26">
        <v>1044113.2330738287</v>
      </c>
    </row>
    <row r="66" spans="1:1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12" t="s">
        <v>352</v>
      </c>
      <c r="B67" s="26">
        <v>546148.06299999997</v>
      </c>
      <c r="C67" s="26">
        <v>567993.98551999999</v>
      </c>
      <c r="D67" s="26">
        <v>590713.74494080001</v>
      </c>
      <c r="E67" s="26">
        <v>614342.29473843204</v>
      </c>
      <c r="F67" s="26">
        <v>638915.98652796936</v>
      </c>
      <c r="G67" s="26">
        <v>664472.62598908821</v>
      </c>
      <c r="H67" s="26">
        <v>691051.53102865175</v>
      </c>
      <c r="I67" s="26">
        <v>718693.59226979781</v>
      </c>
      <c r="J67" s="26">
        <v>747441.3359605897</v>
      </c>
      <c r="K67" s="26">
        <v>777338.98939901334</v>
      </c>
    </row>
    <row r="68" spans="1:11">
      <c r="A68" s="12" t="s">
        <v>354</v>
      </c>
      <c r="B68" s="26">
        <v>326279.06300000002</v>
      </c>
      <c r="C68" s="26">
        <v>339330.22552000004</v>
      </c>
      <c r="D68" s="26">
        <v>352903.43454080005</v>
      </c>
      <c r="E68" s="26">
        <v>367019.57192243205</v>
      </c>
      <c r="F68" s="26">
        <v>381700.35479932936</v>
      </c>
      <c r="G68" s="26">
        <v>396968.36899130256</v>
      </c>
      <c r="H68" s="26">
        <v>412847.10375095467</v>
      </c>
      <c r="I68" s="26">
        <v>429360.98790099286</v>
      </c>
      <c r="J68" s="26">
        <v>446535.4274170326</v>
      </c>
      <c r="K68" s="26">
        <v>464396.84451371391</v>
      </c>
    </row>
    <row r="69" spans="1:11">
      <c r="A69" s="12" t="s">
        <v>504</v>
      </c>
      <c r="B69" s="26">
        <v>241661.82500000001</v>
      </c>
      <c r="C69" s="26">
        <v>251328.29800000001</v>
      </c>
      <c r="D69" s="26">
        <v>261381.42992000002</v>
      </c>
      <c r="E69" s="26">
        <v>271836.68711680005</v>
      </c>
      <c r="F69" s="26">
        <v>282710.15460147208</v>
      </c>
      <c r="G69" s="26">
        <v>294018.56078553095</v>
      </c>
      <c r="H69" s="26">
        <v>305779.30321695219</v>
      </c>
      <c r="I69" s="26">
        <v>318010.47534563032</v>
      </c>
      <c r="J69" s="26">
        <v>330730.89435945556</v>
      </c>
      <c r="K69" s="26">
        <v>343960.13013383379</v>
      </c>
    </row>
    <row r="70" spans="1:11">
      <c r="A70" s="12" t="s">
        <v>504</v>
      </c>
      <c r="B70" s="26">
        <v>241661.82500000001</v>
      </c>
      <c r="C70" s="26">
        <v>251328.29800000001</v>
      </c>
      <c r="D70" s="26">
        <v>261381.42992000002</v>
      </c>
      <c r="E70" s="26">
        <v>271836.68711680005</v>
      </c>
      <c r="F70" s="26">
        <v>282710.15460147208</v>
      </c>
      <c r="G70" s="26">
        <v>294018.56078553095</v>
      </c>
      <c r="H70" s="26">
        <v>305779.30321695219</v>
      </c>
      <c r="I70" s="26">
        <v>318010.47534563032</v>
      </c>
      <c r="J70" s="26">
        <v>330730.89435945556</v>
      </c>
      <c r="K70" s="26">
        <v>343960.13013383379</v>
      </c>
    </row>
    <row r="71" spans="1:11">
      <c r="A71" s="12" t="s">
        <v>360</v>
      </c>
      <c r="B71" s="26">
        <v>32531.703000000001</v>
      </c>
      <c r="C71" s="26">
        <v>33832.971120000002</v>
      </c>
      <c r="D71" s="26">
        <v>35186.289964800002</v>
      </c>
      <c r="E71" s="26">
        <v>36593.741563392003</v>
      </c>
      <c r="F71" s="26">
        <v>38057.491225927683</v>
      </c>
      <c r="G71" s="26">
        <v>39579.79087496479</v>
      </c>
      <c r="H71" s="26">
        <v>41162.982509963382</v>
      </c>
      <c r="I71" s="26">
        <v>42809.501810361915</v>
      </c>
      <c r="J71" s="26">
        <v>44521.88188277639</v>
      </c>
      <c r="K71" s="26">
        <v>46302.75715808745</v>
      </c>
    </row>
    <row r="72" spans="1:11">
      <c r="A72" s="12" t="s">
        <v>508</v>
      </c>
      <c r="B72" s="26">
        <v>10069.242</v>
      </c>
      <c r="C72" s="26">
        <v>10472.011680000001</v>
      </c>
      <c r="D72" s="26">
        <v>10890.892147200002</v>
      </c>
      <c r="E72" s="26">
        <v>11326.527833088003</v>
      </c>
      <c r="F72" s="26">
        <v>11779.588946411523</v>
      </c>
      <c r="G72" s="26">
        <v>12250.772504267983</v>
      </c>
      <c r="H72" s="26">
        <v>12740.803404438702</v>
      </c>
      <c r="I72" s="26">
        <v>13250.43554061625</v>
      </c>
      <c r="J72" s="26">
        <v>13780.452962240901</v>
      </c>
      <c r="K72" s="26">
        <v>14331.671080730537</v>
      </c>
    </row>
    <row r="73" spans="1:11">
      <c r="A73" s="12" t="s">
        <v>510</v>
      </c>
      <c r="B73" s="26">
        <v>22462.460999999999</v>
      </c>
      <c r="C73" s="26">
        <v>23360.959439999999</v>
      </c>
      <c r="D73" s="26">
        <v>24295.397817599998</v>
      </c>
      <c r="E73" s="26">
        <v>25267.213730304</v>
      </c>
      <c r="F73" s="26">
        <v>26277.902279516162</v>
      </c>
      <c r="G73" s="26">
        <v>27329.018370696809</v>
      </c>
      <c r="H73" s="26">
        <v>28422.179105524683</v>
      </c>
      <c r="I73" s="26">
        <v>29559.066269745672</v>
      </c>
      <c r="J73" s="26">
        <v>30741.428920535498</v>
      </c>
      <c r="K73" s="26">
        <v>31971.086077356918</v>
      </c>
    </row>
    <row r="74" spans="1:11">
      <c r="A74" s="12" t="s">
        <v>512</v>
      </c>
      <c r="B74" s="26">
        <v>13427.907999999999</v>
      </c>
      <c r="C74" s="26">
        <v>13965.02432</v>
      </c>
      <c r="D74" s="26">
        <v>14523.625292800001</v>
      </c>
      <c r="E74" s="26">
        <v>15104.570304512003</v>
      </c>
      <c r="F74" s="26">
        <v>15708.753116692484</v>
      </c>
      <c r="G74" s="26">
        <v>16337.103241360184</v>
      </c>
      <c r="H74" s="26">
        <v>16990.587371014593</v>
      </c>
      <c r="I74" s="26">
        <v>17670.210865855177</v>
      </c>
      <c r="J74" s="26">
        <v>18377.019300489384</v>
      </c>
      <c r="K74" s="26">
        <v>19112.100072508962</v>
      </c>
    </row>
    <row r="75" spans="1:11">
      <c r="A75" s="12" t="s">
        <v>370</v>
      </c>
      <c r="B75" s="26">
        <v>5000</v>
      </c>
      <c r="C75" s="26">
        <v>5200</v>
      </c>
      <c r="D75" s="26">
        <v>5408</v>
      </c>
      <c r="E75" s="26">
        <v>5624.3200000000006</v>
      </c>
      <c r="F75" s="26">
        <v>5849.2928000000011</v>
      </c>
      <c r="G75" s="26">
        <v>6083.2645120000016</v>
      </c>
      <c r="H75" s="26">
        <v>6326.5950924800018</v>
      </c>
      <c r="I75" s="26">
        <v>6579.6588961792022</v>
      </c>
      <c r="J75" s="26">
        <v>6842.8452520263709</v>
      </c>
      <c r="K75" s="26">
        <v>7116.5590621074261</v>
      </c>
    </row>
    <row r="76" spans="1:11">
      <c r="A76" s="12" t="s">
        <v>515</v>
      </c>
      <c r="B76" s="26">
        <v>2777.6869999999999</v>
      </c>
      <c r="C76" s="26">
        <v>2888.79448</v>
      </c>
      <c r="D76" s="26">
        <v>3004.3462592000001</v>
      </c>
      <c r="E76" s="26">
        <v>3124.5201095680004</v>
      </c>
      <c r="F76" s="26">
        <v>3249.5009139507206</v>
      </c>
      <c r="G76" s="26">
        <v>3379.4809505087496</v>
      </c>
      <c r="H76" s="26">
        <v>3514.6601885290997</v>
      </c>
      <c r="I76" s="26">
        <v>3655.2465960702639</v>
      </c>
      <c r="J76" s="26">
        <v>3801.4564599130745</v>
      </c>
      <c r="K76" s="26">
        <v>3953.5147183095974</v>
      </c>
    </row>
    <row r="77" spans="1:11">
      <c r="A77" s="12" t="s">
        <v>517</v>
      </c>
      <c r="B77" s="26">
        <v>22815.403999999999</v>
      </c>
      <c r="C77" s="26">
        <v>23728.02016</v>
      </c>
      <c r="D77" s="26">
        <v>24677.140966400002</v>
      </c>
      <c r="E77" s="26">
        <v>25664.226605056003</v>
      </c>
      <c r="F77" s="26">
        <v>26690.795669258245</v>
      </c>
      <c r="G77" s="26">
        <v>27758.427496028577</v>
      </c>
      <c r="H77" s="26">
        <v>28868.764595869721</v>
      </c>
      <c r="I77" s="26">
        <v>30023.515179704511</v>
      </c>
      <c r="J77" s="26">
        <v>31224.455786892693</v>
      </c>
      <c r="K77" s="26">
        <v>32473.434018368403</v>
      </c>
    </row>
    <row r="78" spans="1:11">
      <c r="A78" s="12" t="s">
        <v>519</v>
      </c>
      <c r="B78" s="26">
        <v>8064.5360000000001</v>
      </c>
      <c r="C78" s="26">
        <v>8387.11744</v>
      </c>
      <c r="D78" s="26">
        <v>8722.6021376000008</v>
      </c>
      <c r="E78" s="26">
        <v>9071.506223104001</v>
      </c>
      <c r="F78" s="26">
        <v>9434.3664720281613</v>
      </c>
      <c r="G78" s="26">
        <v>9811.7411309092877</v>
      </c>
      <c r="H78" s="26">
        <v>10204.210776145659</v>
      </c>
      <c r="I78" s="26">
        <v>10612.379207191485</v>
      </c>
      <c r="J78" s="26">
        <v>11036.874375479145</v>
      </c>
      <c r="K78" s="26">
        <v>11478.349350498311</v>
      </c>
    </row>
    <row r="79" spans="1:11">
      <c r="A79" s="12" t="s">
        <v>521</v>
      </c>
      <c r="B79" s="26">
        <v>3721.5360000000001</v>
      </c>
      <c r="C79" s="26">
        <v>3870.3974400000002</v>
      </c>
      <c r="D79" s="26">
        <v>4025.2133376000002</v>
      </c>
      <c r="E79" s="26">
        <v>4186.2218711040005</v>
      </c>
      <c r="F79" s="26">
        <v>4353.6707459481604</v>
      </c>
      <c r="G79" s="26">
        <v>4527.8175757860872</v>
      </c>
      <c r="H79" s="26">
        <v>4708.930278817531</v>
      </c>
      <c r="I79" s="26">
        <v>4897.2874899702319</v>
      </c>
      <c r="J79" s="26">
        <v>5093.1789895690417</v>
      </c>
      <c r="K79" s="26">
        <v>5296.9061491518032</v>
      </c>
    </row>
    <row r="80" spans="1:11">
      <c r="A80" s="12" t="s">
        <v>523</v>
      </c>
      <c r="B80" s="26">
        <v>1343</v>
      </c>
      <c r="C80" s="26">
        <v>1396.72</v>
      </c>
      <c r="D80" s="26">
        <v>1452.5888</v>
      </c>
      <c r="E80" s="26">
        <v>1510.692352</v>
      </c>
      <c r="F80" s="26">
        <v>1571.1200460800001</v>
      </c>
      <c r="G80" s="26">
        <v>1633.9648479232001</v>
      </c>
      <c r="H80" s="26">
        <v>1699.3234418401282</v>
      </c>
      <c r="I80" s="26">
        <v>1767.2963795137334</v>
      </c>
      <c r="J80" s="26">
        <v>1837.9882346942829</v>
      </c>
      <c r="K80" s="26">
        <v>1911.5077640820543</v>
      </c>
    </row>
    <row r="81" spans="1:11">
      <c r="A81" s="12" t="s">
        <v>525</v>
      </c>
      <c r="B81" s="26">
        <v>3000</v>
      </c>
      <c r="C81" s="26">
        <v>3120</v>
      </c>
      <c r="D81" s="26">
        <v>3244.8</v>
      </c>
      <c r="E81" s="26">
        <v>3374.5920000000001</v>
      </c>
      <c r="F81" s="26">
        <v>3509.5756800000004</v>
      </c>
      <c r="G81" s="26">
        <v>3649.9587072000004</v>
      </c>
      <c r="H81" s="26">
        <v>3795.9570554880006</v>
      </c>
      <c r="I81" s="26">
        <v>3947.795337707521</v>
      </c>
      <c r="J81" s="26">
        <v>4105.7071512158218</v>
      </c>
      <c r="K81" s="26">
        <v>4269.9354372644548</v>
      </c>
    </row>
    <row r="82" spans="1:11">
      <c r="A82" s="12" t="s">
        <v>378</v>
      </c>
      <c r="B82" s="26">
        <v>95000</v>
      </c>
      <c r="C82" s="26">
        <v>98800</v>
      </c>
      <c r="D82" s="26">
        <v>102752</v>
      </c>
      <c r="E82" s="26">
        <v>106862.08</v>
      </c>
      <c r="F82" s="26">
        <v>111136.5632</v>
      </c>
      <c r="G82" s="26">
        <v>115582.02572800001</v>
      </c>
      <c r="H82" s="26">
        <v>120205.30675712001</v>
      </c>
      <c r="I82" s="26">
        <v>125013.51902740481</v>
      </c>
      <c r="J82" s="26">
        <v>130014.05978850101</v>
      </c>
      <c r="K82" s="26">
        <v>135214.62218004104</v>
      </c>
    </row>
    <row r="83" spans="1:11">
      <c r="A83" s="12" t="s">
        <v>528</v>
      </c>
      <c r="B83" s="26">
        <v>90000</v>
      </c>
      <c r="C83" s="26">
        <v>93600</v>
      </c>
      <c r="D83" s="26">
        <v>97344</v>
      </c>
      <c r="E83" s="26">
        <v>101237.76000000001</v>
      </c>
      <c r="F83" s="26">
        <v>105287.27040000001</v>
      </c>
      <c r="G83" s="26">
        <v>109498.76121600001</v>
      </c>
      <c r="H83" s="26">
        <v>113878.71166464002</v>
      </c>
      <c r="I83" s="26">
        <v>118433.86013122564</v>
      </c>
      <c r="J83" s="26">
        <v>123171.21453647467</v>
      </c>
      <c r="K83" s="26">
        <v>128098.06311793366</v>
      </c>
    </row>
    <row r="84" spans="1:11">
      <c r="A84" s="12" t="s">
        <v>530</v>
      </c>
      <c r="B84" s="26">
        <v>5000</v>
      </c>
      <c r="C84" s="26">
        <v>5200</v>
      </c>
      <c r="D84" s="26">
        <v>5408</v>
      </c>
      <c r="E84" s="26">
        <v>5624.3200000000006</v>
      </c>
      <c r="F84" s="26">
        <v>5849.2928000000011</v>
      </c>
      <c r="G84" s="26">
        <v>6083.2645120000016</v>
      </c>
      <c r="H84" s="26">
        <v>6326.5950924800018</v>
      </c>
      <c r="I84" s="26">
        <v>6579.6588961792022</v>
      </c>
      <c r="J84" s="26">
        <v>6842.8452520263709</v>
      </c>
      <c r="K84" s="26">
        <v>7116.5590621074261</v>
      </c>
    </row>
    <row r="85" spans="1:11">
      <c r="A85" s="12" t="s">
        <v>384</v>
      </c>
      <c r="B85" s="26">
        <v>124869</v>
      </c>
      <c r="C85" s="26">
        <v>129863.76000000001</v>
      </c>
      <c r="D85" s="26">
        <v>135058.31040000002</v>
      </c>
      <c r="E85" s="26">
        <v>140460.64281600004</v>
      </c>
      <c r="F85" s="26">
        <v>146079.06852864005</v>
      </c>
      <c r="G85" s="26">
        <v>151922.23126978567</v>
      </c>
      <c r="H85" s="26">
        <v>157999.1205205771</v>
      </c>
      <c r="I85" s="26">
        <v>164319.08534140018</v>
      </c>
      <c r="J85" s="26">
        <v>170891.84875505618</v>
      </c>
      <c r="K85" s="26">
        <v>177727.52270525842</v>
      </c>
    </row>
    <row r="86" spans="1:11">
      <c r="A86" s="7" t="s">
        <v>386</v>
      </c>
      <c r="B86" s="8">
        <v>37258</v>
      </c>
      <c r="C86" s="8">
        <v>38748.32</v>
      </c>
      <c r="D86" s="8">
        <v>40298.252800000002</v>
      </c>
      <c r="E86" s="8">
        <v>41910.182912000004</v>
      </c>
      <c r="F86" s="8">
        <v>43586.590228480003</v>
      </c>
      <c r="G86" s="8">
        <v>45330.053837619205</v>
      </c>
      <c r="H86" s="8">
        <v>47143.255991123973</v>
      </c>
      <c r="I86" s="8">
        <v>49028.986230768933</v>
      </c>
      <c r="J86" s="8">
        <v>50990.145679999689</v>
      </c>
      <c r="K86" s="8">
        <v>53029.751507199675</v>
      </c>
    </row>
    <row r="87" spans="1:11">
      <c r="A87" s="7" t="s">
        <v>388</v>
      </c>
      <c r="B87" s="8">
        <v>37258</v>
      </c>
      <c r="C87" s="8">
        <v>38748.32</v>
      </c>
      <c r="D87" s="8">
        <v>40298.252800000002</v>
      </c>
      <c r="E87" s="8">
        <v>41910.182912000004</v>
      </c>
      <c r="F87" s="8">
        <v>43586.590228480003</v>
      </c>
      <c r="G87" s="8">
        <v>45330.053837619205</v>
      </c>
      <c r="H87" s="8">
        <v>47143.255991123973</v>
      </c>
      <c r="I87" s="8">
        <v>49028.986230768933</v>
      </c>
      <c r="J87" s="8">
        <v>50990.145679999689</v>
      </c>
      <c r="K87" s="8">
        <v>53029.751507199675</v>
      </c>
    </row>
    <row r="88" spans="1:11">
      <c r="A88" s="7" t="s">
        <v>535</v>
      </c>
      <c r="B88" s="8">
        <v>1</v>
      </c>
      <c r="C88" s="8">
        <v>1.04</v>
      </c>
      <c r="D88" s="8">
        <v>1.0816000000000001</v>
      </c>
      <c r="E88" s="8">
        <v>1.1248640000000001</v>
      </c>
      <c r="F88" s="8">
        <v>1.1698585600000002</v>
      </c>
      <c r="G88" s="8">
        <v>1.2166529024000003</v>
      </c>
      <c r="H88" s="8">
        <v>1.2653190184960004</v>
      </c>
      <c r="I88" s="8">
        <v>1.3159317792358405</v>
      </c>
      <c r="J88" s="8">
        <v>1.3685690504052741</v>
      </c>
      <c r="K88" s="8">
        <v>1.4233118124214852</v>
      </c>
    </row>
    <row r="89" spans="1:11">
      <c r="A89" s="7" t="s">
        <v>537</v>
      </c>
      <c r="B89" s="8">
        <v>1</v>
      </c>
      <c r="C89" s="8">
        <v>1.04</v>
      </c>
      <c r="D89" s="8">
        <v>1.0816000000000001</v>
      </c>
      <c r="E89" s="8">
        <v>1.1248640000000001</v>
      </c>
      <c r="F89" s="8">
        <v>1.1698585600000002</v>
      </c>
      <c r="G89" s="8">
        <v>1.2166529024000003</v>
      </c>
      <c r="H89" s="8">
        <v>1.2653190184960004</v>
      </c>
      <c r="I89" s="8">
        <v>1.3159317792358405</v>
      </c>
      <c r="J89" s="8">
        <v>1.3685690504052741</v>
      </c>
      <c r="K89" s="8">
        <v>1.4233118124214852</v>
      </c>
    </row>
    <row r="90" spans="1:11">
      <c r="A90" s="7" t="s">
        <v>539</v>
      </c>
      <c r="B90" s="8">
        <v>2921</v>
      </c>
      <c r="C90" s="8">
        <v>3037.84</v>
      </c>
      <c r="D90" s="8">
        <v>3159.3536000000004</v>
      </c>
      <c r="E90" s="8">
        <v>3285.7277440000007</v>
      </c>
      <c r="F90" s="8">
        <v>3417.156853760001</v>
      </c>
      <c r="G90" s="8">
        <v>3553.8431279104011</v>
      </c>
      <c r="H90" s="8">
        <v>3695.9968530268175</v>
      </c>
      <c r="I90" s="8">
        <v>3843.8367271478901</v>
      </c>
      <c r="J90" s="8">
        <v>3997.5901962338057</v>
      </c>
      <c r="K90" s="8">
        <v>4157.4938040831585</v>
      </c>
    </row>
    <row r="91" spans="1:11">
      <c r="A91" s="7" t="s">
        <v>541</v>
      </c>
      <c r="B91" s="8">
        <v>24335</v>
      </c>
      <c r="C91" s="8">
        <v>25308.400000000001</v>
      </c>
      <c r="D91" s="8">
        <v>26320.736000000001</v>
      </c>
      <c r="E91" s="8">
        <v>27373.565440000002</v>
      </c>
      <c r="F91" s="8">
        <v>28468.508057600004</v>
      </c>
      <c r="G91" s="8">
        <v>29607.248379904006</v>
      </c>
      <c r="H91" s="8">
        <v>30791.538315100166</v>
      </c>
      <c r="I91" s="8">
        <v>32023.199847704174</v>
      </c>
      <c r="J91" s="8">
        <v>33304.127841612346</v>
      </c>
      <c r="K91" s="8">
        <v>34636.29295527684</v>
      </c>
    </row>
    <row r="92" spans="1:11">
      <c r="A92" s="7" t="s">
        <v>543</v>
      </c>
      <c r="B92" s="8">
        <v>10000</v>
      </c>
      <c r="C92" s="8">
        <v>10400</v>
      </c>
      <c r="D92" s="8">
        <v>10816</v>
      </c>
      <c r="E92" s="8">
        <v>11248.640000000001</v>
      </c>
      <c r="F92" s="8">
        <v>11698.585600000002</v>
      </c>
      <c r="G92" s="8">
        <v>12166.529024000003</v>
      </c>
      <c r="H92" s="8">
        <v>12653.190184960004</v>
      </c>
      <c r="I92" s="8">
        <v>13159.317792358404</v>
      </c>
      <c r="J92" s="8">
        <v>13685.690504052742</v>
      </c>
      <c r="K92" s="8">
        <v>14233.118124214852</v>
      </c>
    </row>
    <row r="93" spans="1:11">
      <c r="A93" s="7" t="s">
        <v>398</v>
      </c>
      <c r="B93" s="8">
        <v>61325</v>
      </c>
      <c r="C93" s="8">
        <v>63778</v>
      </c>
      <c r="D93" s="8">
        <v>66329.119999999995</v>
      </c>
      <c r="E93" s="8">
        <v>68982.284799999994</v>
      </c>
      <c r="F93" s="8">
        <v>71741.576191999993</v>
      </c>
      <c r="G93" s="8">
        <v>74611.239239679999</v>
      </c>
      <c r="H93" s="8">
        <v>77595.688809267202</v>
      </c>
      <c r="I93" s="8">
        <v>80699.5163616379</v>
      </c>
      <c r="J93" s="8">
        <v>83927.497016103414</v>
      </c>
      <c r="K93" s="8">
        <v>87284.596896747549</v>
      </c>
    </row>
    <row r="94" spans="1:11">
      <c r="A94" s="7" t="s">
        <v>388</v>
      </c>
      <c r="B94" s="8">
        <v>61325</v>
      </c>
      <c r="C94" s="8">
        <v>63778</v>
      </c>
      <c r="D94" s="8">
        <v>66329.119999999995</v>
      </c>
      <c r="E94" s="8">
        <v>68982.284799999994</v>
      </c>
      <c r="F94" s="8">
        <v>71741.576191999993</v>
      </c>
      <c r="G94" s="8">
        <v>74611.239239679999</v>
      </c>
      <c r="H94" s="8">
        <v>77595.688809267202</v>
      </c>
      <c r="I94" s="8">
        <v>80699.5163616379</v>
      </c>
      <c r="J94" s="8">
        <v>83927.497016103414</v>
      </c>
      <c r="K94" s="8">
        <v>87284.596896747549</v>
      </c>
    </row>
    <row r="95" spans="1:11">
      <c r="A95" s="7" t="s">
        <v>535</v>
      </c>
      <c r="B95" s="8">
        <v>24822</v>
      </c>
      <c r="C95" s="8">
        <v>25814.880000000001</v>
      </c>
      <c r="D95" s="8">
        <v>26847.475200000001</v>
      </c>
      <c r="E95" s="8">
        <v>27921.374208000001</v>
      </c>
      <c r="F95" s="8">
        <v>29038.229176320001</v>
      </c>
      <c r="G95" s="8">
        <v>30199.758343372803</v>
      </c>
      <c r="H95" s="8">
        <v>31407.748677107717</v>
      </c>
      <c r="I95" s="8">
        <v>32664.058624192025</v>
      </c>
      <c r="J95" s="8">
        <v>33970.620969159703</v>
      </c>
      <c r="K95" s="8">
        <v>35329.445807926095</v>
      </c>
    </row>
    <row r="96" spans="1:11">
      <c r="A96" s="7" t="s">
        <v>537</v>
      </c>
      <c r="B96" s="8">
        <v>36502</v>
      </c>
      <c r="C96" s="8">
        <v>37962.080000000002</v>
      </c>
      <c r="D96" s="8">
        <v>39480.563200000004</v>
      </c>
      <c r="E96" s="8">
        <v>41059.785728000003</v>
      </c>
      <c r="F96" s="8">
        <v>42702.177157120001</v>
      </c>
      <c r="G96" s="8">
        <v>44410.264243404803</v>
      </c>
      <c r="H96" s="8">
        <v>46186.674813140999</v>
      </c>
      <c r="I96" s="8">
        <v>48034.141805666637</v>
      </c>
      <c r="J96" s="8">
        <v>49955.507477893305</v>
      </c>
      <c r="K96" s="8">
        <v>51953.727777009037</v>
      </c>
    </row>
    <row r="97" spans="1:11">
      <c r="A97" s="7" t="s">
        <v>541</v>
      </c>
      <c r="B97" s="8">
        <v>1</v>
      </c>
      <c r="C97" s="8">
        <v>1.04</v>
      </c>
      <c r="D97" s="8">
        <v>1.0816000000000001</v>
      </c>
      <c r="E97" s="8">
        <v>1.1248640000000001</v>
      </c>
      <c r="F97" s="8">
        <v>1.1698585600000002</v>
      </c>
      <c r="G97" s="8">
        <v>1.2166529024000003</v>
      </c>
      <c r="H97" s="8">
        <v>1.2653190184960004</v>
      </c>
      <c r="I97" s="8">
        <v>1.3159317792358405</v>
      </c>
      <c r="J97" s="8">
        <v>1.3685690504052741</v>
      </c>
      <c r="K97" s="8">
        <v>1.4233118124214852</v>
      </c>
    </row>
    <row r="98" spans="1:11">
      <c r="A98" s="7" t="s">
        <v>401</v>
      </c>
      <c r="B98" s="8">
        <v>26286</v>
      </c>
      <c r="C98" s="8">
        <v>27337.440000000002</v>
      </c>
      <c r="D98" s="8">
        <v>28430.937600000005</v>
      </c>
      <c r="E98" s="8">
        <v>29568.175104000005</v>
      </c>
      <c r="F98" s="8">
        <v>30750.902108160008</v>
      </c>
      <c r="G98" s="8">
        <v>31980.93819248641</v>
      </c>
      <c r="H98" s="8">
        <v>33260.175720185871</v>
      </c>
      <c r="I98" s="8">
        <v>34590.582748993307</v>
      </c>
      <c r="J98" s="8">
        <v>35974.206058953037</v>
      </c>
      <c r="K98" s="8">
        <v>37413.174301311163</v>
      </c>
    </row>
    <row r="99" spans="1:11">
      <c r="A99" s="7" t="s">
        <v>551</v>
      </c>
      <c r="B99" s="8">
        <v>1461</v>
      </c>
      <c r="C99" s="8">
        <v>1519.44</v>
      </c>
      <c r="D99" s="8">
        <v>1580.2176000000002</v>
      </c>
      <c r="E99" s="8">
        <v>1643.4263040000003</v>
      </c>
      <c r="F99" s="8">
        <v>1709.1633561600004</v>
      </c>
      <c r="G99" s="8">
        <v>1777.5298904064005</v>
      </c>
      <c r="H99" s="8">
        <v>1848.6310860226565</v>
      </c>
      <c r="I99" s="8">
        <v>1922.5763294635628</v>
      </c>
      <c r="J99" s="8">
        <v>1999.4793826421055</v>
      </c>
      <c r="K99" s="8">
        <v>2079.4585579477898</v>
      </c>
    </row>
    <row r="100" spans="1:11">
      <c r="A100" s="7" t="s">
        <v>553</v>
      </c>
      <c r="B100" s="8">
        <v>8761</v>
      </c>
      <c r="C100" s="8">
        <v>9111.44</v>
      </c>
      <c r="D100" s="8">
        <v>9475.8976000000002</v>
      </c>
      <c r="E100" s="8">
        <v>9854.9335040000005</v>
      </c>
      <c r="F100" s="8">
        <v>10249.130844160001</v>
      </c>
      <c r="G100" s="8">
        <v>10659.096077926402</v>
      </c>
      <c r="H100" s="8">
        <v>11085.459921043459</v>
      </c>
      <c r="I100" s="8">
        <v>11528.878317885197</v>
      </c>
      <c r="J100" s="8">
        <v>11990.033450600606</v>
      </c>
      <c r="K100" s="8">
        <v>12469.634788624629</v>
      </c>
    </row>
    <row r="101" spans="1:11">
      <c r="A101" s="7" t="s">
        <v>555</v>
      </c>
      <c r="B101" s="8">
        <v>1461</v>
      </c>
      <c r="C101" s="8">
        <v>1519.44</v>
      </c>
      <c r="D101" s="8">
        <v>1580.2176000000002</v>
      </c>
      <c r="E101" s="8">
        <v>1643.4263040000003</v>
      </c>
      <c r="F101" s="8">
        <v>1709.1633561600004</v>
      </c>
      <c r="G101" s="8">
        <v>1777.5298904064005</v>
      </c>
      <c r="H101" s="8">
        <v>1848.6310860226565</v>
      </c>
      <c r="I101" s="8">
        <v>1922.5763294635628</v>
      </c>
      <c r="J101" s="8">
        <v>1999.4793826421055</v>
      </c>
      <c r="K101" s="8">
        <v>2079.4585579477898</v>
      </c>
    </row>
    <row r="102" spans="1:11">
      <c r="A102" s="7" t="s">
        <v>557</v>
      </c>
      <c r="B102" s="8">
        <v>11681</v>
      </c>
      <c r="C102" s="8">
        <v>12148.24</v>
      </c>
      <c r="D102" s="8">
        <v>12634.169600000001</v>
      </c>
      <c r="E102" s="8">
        <v>13139.536384000001</v>
      </c>
      <c r="F102" s="8">
        <v>13665.117839360002</v>
      </c>
      <c r="G102" s="8">
        <v>14211.722552934403</v>
      </c>
      <c r="H102" s="8">
        <v>14780.191455051779</v>
      </c>
      <c r="I102" s="8">
        <v>15371.39911325385</v>
      </c>
      <c r="J102" s="8">
        <v>15986.255077784004</v>
      </c>
      <c r="K102" s="8">
        <v>16625.705280895367</v>
      </c>
    </row>
    <row r="103" spans="1:11">
      <c r="A103" s="7" t="s">
        <v>559</v>
      </c>
      <c r="B103" s="8">
        <v>2922</v>
      </c>
      <c r="C103" s="8">
        <v>3038.88</v>
      </c>
      <c r="D103" s="8">
        <v>3160.4352000000003</v>
      </c>
      <c r="E103" s="8">
        <v>3286.8526080000006</v>
      </c>
      <c r="F103" s="8">
        <v>3418.3267123200008</v>
      </c>
      <c r="G103" s="8">
        <v>3555.0597808128009</v>
      </c>
      <c r="H103" s="8">
        <v>3697.262172045313</v>
      </c>
      <c r="I103" s="8">
        <v>3845.1526589271257</v>
      </c>
      <c r="J103" s="8">
        <v>3998.958765284211</v>
      </c>
      <c r="K103" s="8">
        <v>4158.9171158955796</v>
      </c>
    </row>
    <row r="104" spans="1:11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12" t="s">
        <v>413</v>
      </c>
      <c r="B105" s="26">
        <v>107751.24400000001</v>
      </c>
      <c r="C105" s="26">
        <v>112061.29376000002</v>
      </c>
      <c r="D105" s="26">
        <v>116543.74551040003</v>
      </c>
      <c r="E105" s="26">
        <v>121205.49533081603</v>
      </c>
      <c r="F105" s="26">
        <v>126053.71514404868</v>
      </c>
      <c r="G105" s="26">
        <v>131095.86374981064</v>
      </c>
      <c r="H105" s="26">
        <v>136339.69829980307</v>
      </c>
      <c r="I105" s="26">
        <v>141793.28623179521</v>
      </c>
      <c r="J105" s="26">
        <v>147465.01768106702</v>
      </c>
      <c r="K105" s="26">
        <v>153363.6183883097</v>
      </c>
    </row>
    <row r="106" spans="1:11">
      <c r="A106" s="12" t="s">
        <v>415</v>
      </c>
      <c r="B106" s="26">
        <v>30000</v>
      </c>
      <c r="C106" s="26">
        <v>31200</v>
      </c>
      <c r="D106" s="26">
        <v>32448</v>
      </c>
      <c r="E106" s="26">
        <v>33745.919999999998</v>
      </c>
      <c r="F106" s="26">
        <v>35095.756800000003</v>
      </c>
      <c r="G106" s="26">
        <v>36499.587072000002</v>
      </c>
      <c r="H106" s="26">
        <v>37959.570554880003</v>
      </c>
      <c r="I106" s="26">
        <v>39477.953377075202</v>
      </c>
      <c r="J106" s="26">
        <v>41057.071512158211</v>
      </c>
      <c r="K106" s="26">
        <v>42699.354372644542</v>
      </c>
    </row>
    <row r="107" spans="1:11">
      <c r="A107" s="12" t="s">
        <v>563</v>
      </c>
      <c r="B107" s="26">
        <v>5000</v>
      </c>
      <c r="C107" s="26">
        <v>5200</v>
      </c>
      <c r="D107" s="26">
        <v>5408</v>
      </c>
      <c r="E107" s="26">
        <v>5624.3200000000006</v>
      </c>
      <c r="F107" s="26">
        <v>5849.2928000000011</v>
      </c>
      <c r="G107" s="26">
        <v>6083.2645120000016</v>
      </c>
      <c r="H107" s="26">
        <v>6326.5950924800018</v>
      </c>
      <c r="I107" s="26">
        <v>6579.6588961792022</v>
      </c>
      <c r="J107" s="26">
        <v>6842.8452520263709</v>
      </c>
      <c r="K107" s="26">
        <v>7116.5590621074261</v>
      </c>
    </row>
    <row r="108" spans="1:11">
      <c r="A108" s="12" t="s">
        <v>565</v>
      </c>
      <c r="B108" s="26">
        <v>25000</v>
      </c>
      <c r="C108" s="26">
        <v>26000</v>
      </c>
      <c r="D108" s="26">
        <v>27040</v>
      </c>
      <c r="E108" s="26">
        <v>28121.600000000002</v>
      </c>
      <c r="F108" s="26">
        <v>29246.464000000004</v>
      </c>
      <c r="G108" s="26">
        <v>30416.322560000004</v>
      </c>
      <c r="H108" s="26">
        <v>31632.975462400005</v>
      </c>
      <c r="I108" s="26">
        <v>32898.294480896009</v>
      </c>
      <c r="J108" s="26">
        <v>34214.226260131851</v>
      </c>
      <c r="K108" s="26">
        <v>35582.795310537127</v>
      </c>
    </row>
    <row r="109" spans="1:11">
      <c r="A109" s="12" t="s">
        <v>423</v>
      </c>
      <c r="B109" s="26">
        <v>77751.244000000006</v>
      </c>
      <c r="C109" s="26">
        <v>80861.293760000015</v>
      </c>
      <c r="D109" s="26">
        <v>84095.745510400026</v>
      </c>
      <c r="E109" s="26">
        <v>87459.575330816035</v>
      </c>
      <c r="F109" s="26">
        <v>90957.958344048675</v>
      </c>
      <c r="G109" s="26">
        <v>94596.276677810631</v>
      </c>
      <c r="H109" s="26">
        <v>98380.127744923055</v>
      </c>
      <c r="I109" s="26">
        <v>102315.33285471998</v>
      </c>
      <c r="J109" s="26">
        <v>106407.94616890878</v>
      </c>
      <c r="K109" s="26">
        <v>110664.26401566513</v>
      </c>
    </row>
    <row r="110" spans="1:11">
      <c r="A110" s="7" t="s">
        <v>568</v>
      </c>
      <c r="B110" s="8">
        <v>5000</v>
      </c>
      <c r="C110" s="8">
        <v>5200</v>
      </c>
      <c r="D110" s="8">
        <v>5408</v>
      </c>
      <c r="E110" s="8">
        <v>5624.3200000000006</v>
      </c>
      <c r="F110" s="8">
        <v>5849.2928000000011</v>
      </c>
      <c r="G110" s="8">
        <v>6083.2645120000016</v>
      </c>
      <c r="H110" s="8">
        <v>6326.5950924800018</v>
      </c>
      <c r="I110" s="8">
        <v>6579.6588961792022</v>
      </c>
      <c r="J110" s="8">
        <v>6842.8452520263709</v>
      </c>
      <c r="K110" s="8">
        <v>7116.5590621074261</v>
      </c>
    </row>
    <row r="111" spans="1:11">
      <c r="A111" s="7" t="s">
        <v>570</v>
      </c>
      <c r="B111" s="8">
        <v>1000</v>
      </c>
      <c r="C111" s="8">
        <v>1040</v>
      </c>
      <c r="D111" s="8">
        <v>1081.6000000000001</v>
      </c>
      <c r="E111" s="8">
        <v>1124.8640000000003</v>
      </c>
      <c r="F111" s="8">
        <v>1169.8585600000004</v>
      </c>
      <c r="G111" s="8">
        <v>1216.6529024000004</v>
      </c>
      <c r="H111" s="8">
        <v>1265.3190184960004</v>
      </c>
      <c r="I111" s="8">
        <v>1315.9317792358404</v>
      </c>
      <c r="J111" s="8">
        <v>1368.5690504052741</v>
      </c>
      <c r="K111" s="8">
        <v>1423.311812421485</v>
      </c>
    </row>
    <row r="112" spans="1:11">
      <c r="A112" s="7" t="s">
        <v>572</v>
      </c>
      <c r="B112" s="8">
        <v>24000</v>
      </c>
      <c r="C112" s="8">
        <v>24960</v>
      </c>
      <c r="D112" s="8">
        <v>25958.400000000001</v>
      </c>
      <c r="E112" s="8">
        <v>26996.736000000001</v>
      </c>
      <c r="F112" s="8">
        <v>28076.605440000003</v>
      </c>
      <c r="G112" s="8">
        <v>29199.669657600003</v>
      </c>
      <c r="H112" s="8">
        <v>30367.656443904005</v>
      </c>
      <c r="I112" s="8">
        <v>31582.362701660168</v>
      </c>
      <c r="J112" s="8">
        <v>32845.657209726574</v>
      </c>
      <c r="K112" s="8">
        <v>34159.483498115638</v>
      </c>
    </row>
    <row r="113" spans="1:11">
      <c r="A113" s="7" t="s">
        <v>574</v>
      </c>
      <c r="B113" s="8">
        <v>10500</v>
      </c>
      <c r="C113" s="8">
        <v>10920</v>
      </c>
      <c r="D113" s="8">
        <v>11356.800000000001</v>
      </c>
      <c r="E113" s="8">
        <v>11811.072000000002</v>
      </c>
      <c r="F113" s="8">
        <v>12283.514880000002</v>
      </c>
      <c r="G113" s="8">
        <v>12774.855475200004</v>
      </c>
      <c r="H113" s="8">
        <v>13285.849694208004</v>
      </c>
      <c r="I113" s="8">
        <v>13817.283681976325</v>
      </c>
      <c r="J113" s="8">
        <v>14369.975029255378</v>
      </c>
      <c r="K113" s="8">
        <v>14944.774030425593</v>
      </c>
    </row>
    <row r="114" spans="1:11">
      <c r="A114" s="7" t="s">
        <v>576</v>
      </c>
      <c r="B114" s="8">
        <v>3000</v>
      </c>
      <c r="C114" s="8">
        <v>3120</v>
      </c>
      <c r="D114" s="8">
        <v>3244.8</v>
      </c>
      <c r="E114" s="8">
        <v>3374.5920000000001</v>
      </c>
      <c r="F114" s="8">
        <v>3509.5756800000004</v>
      </c>
      <c r="G114" s="8">
        <v>3649.9587072000004</v>
      </c>
      <c r="H114" s="8">
        <v>3795.9570554880006</v>
      </c>
      <c r="I114" s="8">
        <v>3947.795337707521</v>
      </c>
      <c r="J114" s="8">
        <v>4105.7071512158218</v>
      </c>
      <c r="K114" s="8">
        <v>4269.9354372644548</v>
      </c>
    </row>
    <row r="115" spans="1:11">
      <c r="A115" s="7" t="s">
        <v>578</v>
      </c>
      <c r="B115" s="8">
        <v>10500</v>
      </c>
      <c r="C115" s="8">
        <v>10920</v>
      </c>
      <c r="D115" s="8">
        <v>11356.800000000001</v>
      </c>
      <c r="E115" s="8">
        <v>11811.072000000002</v>
      </c>
      <c r="F115" s="8">
        <v>12283.514880000002</v>
      </c>
      <c r="G115" s="8">
        <v>12774.855475200004</v>
      </c>
      <c r="H115" s="8">
        <v>13285.849694208004</v>
      </c>
      <c r="I115" s="8">
        <v>13817.283681976325</v>
      </c>
      <c r="J115" s="8">
        <v>14369.975029255378</v>
      </c>
      <c r="K115" s="8">
        <v>14944.774030425593</v>
      </c>
    </row>
    <row r="116" spans="1:11">
      <c r="A116" s="7" t="s">
        <v>580</v>
      </c>
      <c r="B116" s="8">
        <v>10500</v>
      </c>
      <c r="C116" s="8">
        <v>10920</v>
      </c>
      <c r="D116" s="8">
        <v>11356.800000000001</v>
      </c>
      <c r="E116" s="8">
        <v>11811.072000000002</v>
      </c>
      <c r="F116" s="8">
        <v>12283.514880000002</v>
      </c>
      <c r="G116" s="8">
        <v>12774.855475200004</v>
      </c>
      <c r="H116" s="8">
        <v>13285.849694208004</v>
      </c>
      <c r="I116" s="8">
        <v>13817.283681976325</v>
      </c>
      <c r="J116" s="8">
        <v>14369.975029255378</v>
      </c>
      <c r="K116" s="8">
        <v>14944.774030425593</v>
      </c>
    </row>
    <row r="117" spans="1:11">
      <c r="A117" s="7" t="s">
        <v>582</v>
      </c>
      <c r="B117" s="8">
        <v>6751.2439999999997</v>
      </c>
      <c r="C117" s="8">
        <v>7021.2937599999996</v>
      </c>
      <c r="D117" s="8">
        <v>7302.1455103999997</v>
      </c>
      <c r="E117" s="8">
        <v>7594.2313308160001</v>
      </c>
      <c r="F117" s="8">
        <v>7898.0005840486401</v>
      </c>
      <c r="G117" s="8">
        <v>8213.9206074105859</v>
      </c>
      <c r="H117" s="8">
        <v>8542.4774317070096</v>
      </c>
      <c r="I117" s="8">
        <v>8884.1765289752911</v>
      </c>
      <c r="J117" s="8">
        <v>9239.5435901343026</v>
      </c>
      <c r="K117" s="8">
        <v>9609.1253337396756</v>
      </c>
    </row>
    <row r="118" spans="1:11">
      <c r="A118" s="7" t="s">
        <v>490</v>
      </c>
      <c r="B118" s="8">
        <v>30000</v>
      </c>
      <c r="C118" s="8">
        <v>31200</v>
      </c>
      <c r="D118" s="8">
        <v>32448</v>
      </c>
      <c r="E118" s="8">
        <v>33745.919999999998</v>
      </c>
      <c r="F118" s="8">
        <v>35095.756800000003</v>
      </c>
      <c r="G118" s="8">
        <v>36499.587072000002</v>
      </c>
      <c r="H118" s="8">
        <v>37959.570554880003</v>
      </c>
      <c r="I118" s="8">
        <v>39477.953377075202</v>
      </c>
      <c r="J118" s="8">
        <v>41057.071512158211</v>
      </c>
      <c r="K118" s="8">
        <v>42699.354372644542</v>
      </c>
    </row>
    <row r="119" spans="1:11">
      <c r="A119" s="7" t="s">
        <v>585</v>
      </c>
      <c r="B119" s="8">
        <v>20000</v>
      </c>
      <c r="C119" s="8">
        <v>20800</v>
      </c>
      <c r="D119" s="8">
        <v>21632</v>
      </c>
      <c r="E119" s="8">
        <v>22497.280000000002</v>
      </c>
      <c r="F119" s="8">
        <v>23397.171200000004</v>
      </c>
      <c r="G119" s="8">
        <v>24333.058048000006</v>
      </c>
      <c r="H119" s="8">
        <v>25306.380369920007</v>
      </c>
      <c r="I119" s="8">
        <v>26318.635584716809</v>
      </c>
      <c r="J119" s="8">
        <v>27371.381008105483</v>
      </c>
      <c r="K119" s="8">
        <v>28466.236248429705</v>
      </c>
    </row>
    <row r="120" spans="1:11">
      <c r="A120" s="7" t="s">
        <v>587</v>
      </c>
      <c r="B120" s="8">
        <v>7000</v>
      </c>
      <c r="C120" s="8">
        <v>7280</v>
      </c>
      <c r="D120" s="8">
        <v>7571.2</v>
      </c>
      <c r="E120" s="8">
        <v>7874.0479999999998</v>
      </c>
      <c r="F120" s="8">
        <v>8189.0099200000004</v>
      </c>
      <c r="G120" s="8">
        <v>8516.5703168</v>
      </c>
      <c r="H120" s="8">
        <v>8857.2331294720007</v>
      </c>
      <c r="I120" s="8">
        <v>9211.5224546508816</v>
      </c>
      <c r="J120" s="8">
        <v>9579.9833528369163</v>
      </c>
      <c r="K120" s="8">
        <v>9963.182686950393</v>
      </c>
    </row>
    <row r="121" spans="1:11">
      <c r="A121" s="7" t="s">
        <v>589</v>
      </c>
      <c r="B121" s="8">
        <v>3000</v>
      </c>
      <c r="C121" s="8">
        <v>3120</v>
      </c>
      <c r="D121" s="8">
        <v>3244.8</v>
      </c>
      <c r="E121" s="8">
        <v>3374.5920000000001</v>
      </c>
      <c r="F121" s="8">
        <v>3509.5756800000004</v>
      </c>
      <c r="G121" s="8">
        <v>3649.9587072000004</v>
      </c>
      <c r="H121" s="8">
        <v>3795.9570554880006</v>
      </c>
      <c r="I121" s="8">
        <v>3947.795337707521</v>
      </c>
      <c r="J121" s="8">
        <v>4105.7071512158218</v>
      </c>
      <c r="K121" s="8">
        <v>4269.9354372644548</v>
      </c>
    </row>
    <row r="122" spans="1:11">
      <c r="A122" s="7" t="s">
        <v>591</v>
      </c>
      <c r="B122" s="8">
        <v>10999</v>
      </c>
      <c r="C122" s="8">
        <v>11438.960000000001</v>
      </c>
      <c r="D122" s="8">
        <v>11896.518400000001</v>
      </c>
      <c r="E122" s="8">
        <v>12372.379136000001</v>
      </c>
      <c r="F122" s="8">
        <v>12867.274301440002</v>
      </c>
      <c r="G122" s="8">
        <v>13381.965273497603</v>
      </c>
      <c r="H122" s="8">
        <v>13917.243884437506</v>
      </c>
      <c r="I122" s="8">
        <v>14473.933639815008</v>
      </c>
      <c r="J122" s="8">
        <v>15052.890985407608</v>
      </c>
      <c r="K122" s="8">
        <v>15655.006624823913</v>
      </c>
    </row>
    <row r="123" spans="1:11">
      <c r="A123" s="7" t="s">
        <v>593</v>
      </c>
      <c r="B123" s="8">
        <v>1</v>
      </c>
      <c r="C123" s="8">
        <v>1.04</v>
      </c>
      <c r="D123" s="8">
        <v>1.0816000000000001</v>
      </c>
      <c r="E123" s="8">
        <v>1.1248640000000001</v>
      </c>
      <c r="F123" s="8">
        <v>1.1698585600000002</v>
      </c>
      <c r="G123" s="8">
        <v>1.2166529024000003</v>
      </c>
      <c r="H123" s="8">
        <v>1.2653190184960004</v>
      </c>
      <c r="I123" s="8">
        <v>1.3159317792358405</v>
      </c>
      <c r="J123" s="8">
        <v>1.3685690504052741</v>
      </c>
      <c r="K123" s="8">
        <v>1.4233118124214852</v>
      </c>
    </row>
    <row r="124" spans="1:11">
      <c r="A124" s="7" t="s">
        <v>595</v>
      </c>
      <c r="B124" s="8">
        <v>8000</v>
      </c>
      <c r="C124" s="8">
        <v>8320</v>
      </c>
      <c r="D124" s="8">
        <v>8652.8000000000011</v>
      </c>
      <c r="E124" s="8">
        <v>8998.9120000000021</v>
      </c>
      <c r="F124" s="8">
        <v>9358.8684800000028</v>
      </c>
      <c r="G124" s="8">
        <v>9733.2232192000029</v>
      </c>
      <c r="H124" s="8">
        <v>10122.552147968003</v>
      </c>
      <c r="I124" s="8">
        <v>10527.454233886723</v>
      </c>
      <c r="J124" s="8">
        <v>10948.552403242193</v>
      </c>
      <c r="K124" s="8">
        <v>11386.49449937188</v>
      </c>
    </row>
    <row r="125" spans="1:11">
      <c r="A125" s="7" t="s">
        <v>597</v>
      </c>
      <c r="B125" s="8">
        <v>1000</v>
      </c>
      <c r="C125" s="8">
        <v>1040</v>
      </c>
      <c r="D125" s="8">
        <v>1081.6000000000001</v>
      </c>
      <c r="E125" s="8">
        <v>1124.8640000000003</v>
      </c>
      <c r="F125" s="8">
        <v>1169.8585600000004</v>
      </c>
      <c r="G125" s="8">
        <v>1216.6529024000004</v>
      </c>
      <c r="H125" s="8">
        <v>1265.3190184960004</v>
      </c>
      <c r="I125" s="8">
        <v>1315.9317792358404</v>
      </c>
      <c r="J125" s="8">
        <v>1368.5690504052741</v>
      </c>
      <c r="K125" s="8">
        <v>1423.311812421485</v>
      </c>
    </row>
    <row r="126" spans="1:11">
      <c r="A126" s="7" t="s">
        <v>599</v>
      </c>
      <c r="B126" s="8">
        <v>1000</v>
      </c>
      <c r="C126" s="8">
        <v>1040</v>
      </c>
      <c r="D126" s="8">
        <v>1081.6000000000001</v>
      </c>
      <c r="E126" s="8">
        <v>1124.8640000000003</v>
      </c>
      <c r="F126" s="8">
        <v>1169.8585600000004</v>
      </c>
      <c r="G126" s="8">
        <v>1216.6529024000004</v>
      </c>
      <c r="H126" s="8">
        <v>1265.3190184960004</v>
      </c>
      <c r="I126" s="8">
        <v>1315.9317792358404</v>
      </c>
      <c r="J126" s="8">
        <v>1368.5690504052741</v>
      </c>
      <c r="K126" s="8">
        <v>1423.311812421485</v>
      </c>
    </row>
    <row r="127" spans="1:11">
      <c r="A127" s="7" t="s">
        <v>601</v>
      </c>
      <c r="B127" s="8">
        <v>1000</v>
      </c>
      <c r="C127" s="8">
        <v>1040</v>
      </c>
      <c r="D127" s="8">
        <v>1081.6000000000001</v>
      </c>
      <c r="E127" s="8">
        <v>1124.8640000000003</v>
      </c>
      <c r="F127" s="8">
        <v>1169.8585600000004</v>
      </c>
      <c r="G127" s="8">
        <v>1216.6529024000004</v>
      </c>
      <c r="H127" s="8">
        <v>1265.3190184960004</v>
      </c>
      <c r="I127" s="8">
        <v>1315.9317792358404</v>
      </c>
      <c r="J127" s="8">
        <v>1368.5690504052741</v>
      </c>
      <c r="K127" s="8">
        <v>1423.311812421485</v>
      </c>
    </row>
    <row r="128" spans="1:11">
      <c r="A128" s="7" t="s">
        <v>603</v>
      </c>
      <c r="B128" s="8">
        <v>1000</v>
      </c>
      <c r="C128" s="8">
        <v>1040</v>
      </c>
      <c r="D128" s="8">
        <v>1081.6000000000001</v>
      </c>
      <c r="E128" s="8">
        <v>1124.8640000000003</v>
      </c>
      <c r="F128" s="8">
        <v>1169.8585600000004</v>
      </c>
      <c r="G128" s="8">
        <v>1216.6529024000004</v>
      </c>
      <c r="H128" s="8">
        <v>1265.3190184960004</v>
      </c>
      <c r="I128" s="8">
        <v>1315.9317792358404</v>
      </c>
      <c r="J128" s="8">
        <v>1368.5690504052741</v>
      </c>
      <c r="K128" s="8">
        <v>1423.311812421485</v>
      </c>
    </row>
    <row r="129" spans="1:11">
      <c r="A129" s="7" t="s">
        <v>605</v>
      </c>
      <c r="B129" s="8">
        <v>1000</v>
      </c>
      <c r="C129" s="8">
        <v>1040</v>
      </c>
      <c r="D129" s="8">
        <v>1081.6000000000001</v>
      </c>
      <c r="E129" s="8">
        <v>1124.8640000000003</v>
      </c>
      <c r="F129" s="8">
        <v>1169.8585600000004</v>
      </c>
      <c r="G129" s="8">
        <v>1216.6529024000004</v>
      </c>
      <c r="H129" s="8">
        <v>1265.3190184960004</v>
      </c>
      <c r="I129" s="8">
        <v>1315.9317792358404</v>
      </c>
      <c r="J129" s="8">
        <v>1368.5690504052741</v>
      </c>
      <c r="K129" s="8">
        <v>1423.311812421485</v>
      </c>
    </row>
    <row r="130" spans="1:11">
      <c r="A130" s="7" t="s">
        <v>607</v>
      </c>
      <c r="B130" s="8">
        <v>1000</v>
      </c>
      <c r="C130" s="8">
        <v>1040</v>
      </c>
      <c r="D130" s="8">
        <v>1081.6000000000001</v>
      </c>
      <c r="E130" s="8">
        <v>1124.8640000000003</v>
      </c>
      <c r="F130" s="8">
        <v>1169.8585600000004</v>
      </c>
      <c r="G130" s="8">
        <v>1216.6529024000004</v>
      </c>
      <c r="H130" s="8">
        <v>1265.3190184960004</v>
      </c>
      <c r="I130" s="8">
        <v>1315.9317792358404</v>
      </c>
      <c r="J130" s="8">
        <v>1368.5690504052741</v>
      </c>
      <c r="K130" s="8">
        <v>1423.311812421485</v>
      </c>
    </row>
    <row r="131" spans="1:11">
      <c r="A131" s="7" t="s">
        <v>609</v>
      </c>
      <c r="B131" s="8">
        <v>1000</v>
      </c>
      <c r="C131" s="8">
        <v>1040</v>
      </c>
      <c r="D131" s="8">
        <v>1081.6000000000001</v>
      </c>
      <c r="E131" s="8">
        <v>1124.8640000000003</v>
      </c>
      <c r="F131" s="8">
        <v>1169.8585600000004</v>
      </c>
      <c r="G131" s="8">
        <v>1216.6529024000004</v>
      </c>
      <c r="H131" s="8">
        <v>1265.3190184960004</v>
      </c>
      <c r="I131" s="8">
        <v>1315.9317792358404</v>
      </c>
      <c r="J131" s="8">
        <v>1368.5690504052741</v>
      </c>
      <c r="K131" s="8">
        <v>1423.311812421485</v>
      </c>
    </row>
    <row r="132" spans="1:11">
      <c r="A132" s="7" t="s">
        <v>611</v>
      </c>
      <c r="B132" s="8">
        <v>1000</v>
      </c>
      <c r="C132" s="8">
        <v>1040</v>
      </c>
      <c r="D132" s="8">
        <v>1081.6000000000001</v>
      </c>
      <c r="E132" s="8">
        <v>1124.8640000000003</v>
      </c>
      <c r="F132" s="8">
        <v>1169.8585600000004</v>
      </c>
      <c r="G132" s="8">
        <v>1216.6529024000004</v>
      </c>
      <c r="H132" s="8">
        <v>1265.3190184960004</v>
      </c>
      <c r="I132" s="8">
        <v>1315.9317792358404</v>
      </c>
      <c r="J132" s="8">
        <v>1368.5690504052741</v>
      </c>
      <c r="K132" s="8">
        <v>1423.311812421485</v>
      </c>
    </row>
    <row r="133" spans="1:11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12" t="s">
        <v>613</v>
      </c>
      <c r="B134" s="26">
        <v>79677.801000000007</v>
      </c>
      <c r="C134" s="26">
        <v>82864.913040000014</v>
      </c>
      <c r="D134" s="26">
        <v>86179.509561600018</v>
      </c>
      <c r="E134" s="26">
        <v>89626.689944064026</v>
      </c>
      <c r="F134" s="26">
        <v>93211.757541826591</v>
      </c>
      <c r="G134" s="26">
        <v>96940.227843499655</v>
      </c>
      <c r="H134" s="26">
        <v>100817.83695723965</v>
      </c>
      <c r="I134" s="26">
        <v>104850.55043552924</v>
      </c>
      <c r="J134" s="26">
        <v>109044.57245295041</v>
      </c>
      <c r="K134" s="26">
        <v>113406.35535106843</v>
      </c>
    </row>
    <row r="135" spans="1:11">
      <c r="A135" s="7" t="s">
        <v>615</v>
      </c>
      <c r="B135" s="8">
        <v>21433</v>
      </c>
      <c r="C135" s="8">
        <v>22290.32</v>
      </c>
      <c r="D135" s="8">
        <v>23181.932799999999</v>
      </c>
      <c r="E135" s="8">
        <v>24109.210112000001</v>
      </c>
      <c r="F135" s="8">
        <v>25073.57851648</v>
      </c>
      <c r="G135" s="8">
        <v>26076.521657139201</v>
      </c>
      <c r="H135" s="8">
        <v>27119.582523424771</v>
      </c>
      <c r="I135" s="8">
        <v>28204.365824361765</v>
      </c>
      <c r="J135" s="8">
        <v>29332.540457336236</v>
      </c>
      <c r="K135" s="8">
        <v>30505.842075629687</v>
      </c>
    </row>
    <row r="136" spans="1:11">
      <c r="A136" s="7" t="s">
        <v>617</v>
      </c>
      <c r="B136" s="8">
        <v>58244.800999999999</v>
      </c>
      <c r="C136" s="8">
        <v>60574.59304</v>
      </c>
      <c r="D136" s="8">
        <v>62997.576761600001</v>
      </c>
      <c r="E136" s="8">
        <v>65517.479832064004</v>
      </c>
      <c r="F136" s="8">
        <v>68138.179025346573</v>
      </c>
      <c r="G136" s="8">
        <v>70863.706186360432</v>
      </c>
      <c r="H136" s="8">
        <v>73698.254433814858</v>
      </c>
      <c r="I136" s="8">
        <v>76646.184611167453</v>
      </c>
      <c r="J136" s="8">
        <v>79712.031995614161</v>
      </c>
      <c r="K136" s="8">
        <v>82900.51327543873</v>
      </c>
    </row>
    <row r="137" spans="1:11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38.25">
      <c r="A138" s="19" t="s">
        <v>619</v>
      </c>
      <c r="B138" s="26">
        <v>3</v>
      </c>
      <c r="C138" s="26">
        <v>3.12</v>
      </c>
      <c r="D138" s="26">
        <v>3.2448000000000001</v>
      </c>
      <c r="E138" s="26">
        <v>3.3745920000000003</v>
      </c>
      <c r="F138" s="26">
        <v>3.5095756800000002</v>
      </c>
      <c r="G138" s="26">
        <v>3.6499587072000002</v>
      </c>
      <c r="H138" s="26">
        <v>3.7959570554880004</v>
      </c>
      <c r="I138" s="26">
        <v>3.9477953377075208</v>
      </c>
      <c r="J138" s="26">
        <v>4.1057071512158219</v>
      </c>
      <c r="K138" s="26">
        <v>4.2699354372644551</v>
      </c>
    </row>
    <row r="139" spans="1:1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25.5">
      <c r="A141" s="48" t="s">
        <v>1071</v>
      </c>
      <c r="B141" s="49">
        <f>SUM(B142:B143)</f>
        <v>195581.856</v>
      </c>
      <c r="C141" s="49">
        <f t="shared" ref="C141:K141" si="8">SUM(C142:C143)</f>
        <v>203405.13024</v>
      </c>
      <c r="D141" s="49">
        <f t="shared" si="8"/>
        <v>211541.33544960001</v>
      </c>
      <c r="E141" s="49">
        <f t="shared" si="8"/>
        <v>220002.98886758403</v>
      </c>
      <c r="F141" s="49">
        <f t="shared" si="8"/>
        <v>228803.10842228739</v>
      </c>
      <c r="G141" s="49">
        <f t="shared" si="8"/>
        <v>237955.23275917891</v>
      </c>
      <c r="H141" s="49">
        <f t="shared" si="8"/>
        <v>247473.44206954609</v>
      </c>
      <c r="I141" s="49">
        <f t="shared" si="8"/>
        <v>257372.37975232792</v>
      </c>
      <c r="J141" s="49">
        <f t="shared" si="8"/>
        <v>267667.27494242106</v>
      </c>
      <c r="K141" s="49">
        <f t="shared" si="8"/>
        <v>278373.96594011789</v>
      </c>
    </row>
    <row r="142" spans="1:11">
      <c r="A142" s="40" t="s">
        <v>350</v>
      </c>
      <c r="B142" s="26">
        <v>112028.25599999999</v>
      </c>
      <c r="C142" s="26">
        <v>116509.38623999999</v>
      </c>
      <c r="D142" s="26">
        <v>121169.7616896</v>
      </c>
      <c r="E142" s="26">
        <v>126016.55215718401</v>
      </c>
      <c r="F142" s="26">
        <v>131057.21424347138</v>
      </c>
      <c r="G142" s="26">
        <v>136299.50281321025</v>
      </c>
      <c r="H142" s="26">
        <v>141751.48292573867</v>
      </c>
      <c r="I142" s="26">
        <v>147421.54224276822</v>
      </c>
      <c r="J142" s="26">
        <v>153318.40393247895</v>
      </c>
      <c r="K142" s="26">
        <v>159451.14008977811</v>
      </c>
    </row>
    <row r="143" spans="1:11">
      <c r="A143" s="40" t="s">
        <v>443</v>
      </c>
      <c r="B143" s="26">
        <v>83553.600000000006</v>
      </c>
      <c r="C143" s="26">
        <v>86895.744000000006</v>
      </c>
      <c r="D143" s="26">
        <v>90371.573760000014</v>
      </c>
      <c r="E143" s="26">
        <v>93986.436710400012</v>
      </c>
      <c r="F143" s="26">
        <v>97745.894178816015</v>
      </c>
      <c r="G143" s="26">
        <v>101655.72994596866</v>
      </c>
      <c r="H143" s="26">
        <v>105721.95914380741</v>
      </c>
      <c r="I143" s="26">
        <v>109950.83750955971</v>
      </c>
      <c r="J143" s="26">
        <v>114348.8710099421</v>
      </c>
      <c r="K143" s="26">
        <v>118922.8258503398</v>
      </c>
    </row>
    <row r="144" spans="1:1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>
      <c r="A145" s="28" t="s">
        <v>1072</v>
      </c>
      <c r="B145" s="49">
        <f>B8-B63</f>
        <v>265015.67600000009</v>
      </c>
      <c r="C145" s="49">
        <f t="shared" ref="C145:K145" si="9">C8-C63</f>
        <v>275616.30304000003</v>
      </c>
      <c r="D145" s="49">
        <f t="shared" si="9"/>
        <v>286640.95516160002</v>
      </c>
      <c r="E145" s="49">
        <f t="shared" si="9"/>
        <v>298106.59336806415</v>
      </c>
      <c r="F145" s="49">
        <f t="shared" si="9"/>
        <v>310030.85710278642</v>
      </c>
      <c r="G145" s="49">
        <f t="shared" si="9"/>
        <v>322432.09138689796</v>
      </c>
      <c r="H145" s="49">
        <f t="shared" si="9"/>
        <v>335329.37504237401</v>
      </c>
      <c r="I145" s="49">
        <f t="shared" si="9"/>
        <v>348742.55004406907</v>
      </c>
      <c r="J145" s="49">
        <f t="shared" si="9"/>
        <v>362692.25204583188</v>
      </c>
      <c r="K145" s="49">
        <f t="shared" si="9"/>
        <v>377199.94212766504</v>
      </c>
    </row>
    <row r="146" spans="1:1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>
      <c r="A147" s="28" t="s">
        <v>1074</v>
      </c>
      <c r="B147" s="49">
        <f>SUM(B148:B150)</f>
        <v>2781125.6179999998</v>
      </c>
      <c r="C147" s="49">
        <f t="shared" ref="C147:K147" si="10">SUM(C148:C150)</f>
        <v>2892370.6427200004</v>
      </c>
      <c r="D147" s="49">
        <f t="shared" si="10"/>
        <v>3008065.4684287999</v>
      </c>
      <c r="E147" s="49">
        <f t="shared" si="10"/>
        <v>3128388.0871659517</v>
      </c>
      <c r="F147" s="49">
        <f t="shared" si="10"/>
        <v>3253523.6106525902</v>
      </c>
      <c r="G147" s="49">
        <f t="shared" si="10"/>
        <v>3383664.5550786932</v>
      </c>
      <c r="H147" s="49">
        <f t="shared" si="10"/>
        <v>3519011.1372818411</v>
      </c>
      <c r="I147" s="49">
        <f t="shared" si="10"/>
        <v>3659771.582773115</v>
      </c>
      <c r="J147" s="49">
        <f t="shared" si="10"/>
        <v>3806162.4460840402</v>
      </c>
      <c r="K147" s="49">
        <f t="shared" si="10"/>
        <v>3958408.9439274017</v>
      </c>
    </row>
    <row r="148" spans="1:11">
      <c r="A148" s="12" t="s">
        <v>1075</v>
      </c>
      <c r="B148" s="26">
        <f>'[1]NUEVO ANEXO RENTAS'!D94</f>
        <v>42</v>
      </c>
      <c r="C148" s="26">
        <f>'[1]NUEVO ANEXO RENTAS'!E94</f>
        <v>43.68</v>
      </c>
      <c r="D148" s="26">
        <f>'[1]NUEVO ANEXO RENTAS'!F94</f>
        <v>45.427199999999999</v>
      </c>
      <c r="E148" s="26">
        <f>'[1]NUEVO ANEXO RENTAS'!G94</f>
        <v>47.244287999999997</v>
      </c>
      <c r="F148" s="26">
        <f>'[1]NUEVO ANEXO RENTAS'!H94</f>
        <v>49.134059520000001</v>
      </c>
      <c r="G148" s="26">
        <f>'[1]NUEVO ANEXO RENTAS'!I94</f>
        <v>51.099421900800003</v>
      </c>
      <c r="H148" s="26">
        <f>'[1]NUEVO ANEXO RENTAS'!J94</f>
        <v>53.143398776832008</v>
      </c>
      <c r="I148" s="26">
        <f>'[1]NUEVO ANEXO RENTAS'!K94</f>
        <v>55.269134727905289</v>
      </c>
      <c r="J148" s="26">
        <f>'[1]NUEVO ANEXO RENTAS'!L94</f>
        <v>57.479900117021501</v>
      </c>
      <c r="K148" s="26">
        <f>'[1]NUEVO ANEXO RENTAS'!M94</f>
        <v>59.779096121702359</v>
      </c>
    </row>
    <row r="149" spans="1:11">
      <c r="A149" s="27" t="s">
        <v>1076</v>
      </c>
      <c r="B149" s="26">
        <f>'[1]NUEVO ANEXO RENTAS'!D76</f>
        <v>2664812.6579999998</v>
      </c>
      <c r="C149" s="26">
        <f>'[1]NUEVO ANEXO RENTAS'!E76</f>
        <v>2771405.16432</v>
      </c>
      <c r="D149" s="26">
        <f>'[1]NUEVO ANEXO RENTAS'!F76</f>
        <v>2882261.3708927999</v>
      </c>
      <c r="E149" s="26">
        <f>'[1]NUEVO ANEXO RENTAS'!G76</f>
        <v>2997551.8257285119</v>
      </c>
      <c r="F149" s="26">
        <f>'[1]NUEVO ANEXO RENTAS'!H76</f>
        <v>3117453.8987576524</v>
      </c>
      <c r="G149" s="26">
        <f>'[1]NUEVO ANEXO RENTAS'!I76</f>
        <v>3242152.0547079584</v>
      </c>
      <c r="H149" s="26">
        <f>'[1]NUEVO ANEXO RENTAS'!J76</f>
        <v>3371838.1368962768</v>
      </c>
      <c r="I149" s="26">
        <f>'[1]NUEVO ANEXO RENTAS'!K76</f>
        <v>3506711.6623721281</v>
      </c>
      <c r="J149" s="26">
        <f>'[1]NUEVO ANEXO RENTAS'!L76</f>
        <v>3646980.1288670134</v>
      </c>
      <c r="K149" s="26">
        <f>'[1]NUEVO ANEXO RENTAS'!M76</f>
        <v>3792859.334021694</v>
      </c>
    </row>
    <row r="150" spans="1:11">
      <c r="A150" s="27" t="s">
        <v>1077</v>
      </c>
      <c r="B150" s="26">
        <f>'[1]nuevo anexo de gastos'!D400</f>
        <v>116270.96</v>
      </c>
      <c r="C150" s="26">
        <f>'[1]nuevo anexo de gastos'!E400</f>
        <v>120921.79840000001</v>
      </c>
      <c r="D150" s="26">
        <f>'[1]nuevo anexo de gastos'!F400</f>
        <v>125758.67033600002</v>
      </c>
      <c r="E150" s="26">
        <f>'[1]nuevo anexo de gastos'!G400</f>
        <v>130789.01714944003</v>
      </c>
      <c r="F150" s="26">
        <f>'[1]nuevo anexo de gastos'!H400</f>
        <v>136020.57783541764</v>
      </c>
      <c r="G150" s="26">
        <f>'[1]nuevo anexo de gastos'!I400</f>
        <v>141461.40094883434</v>
      </c>
      <c r="H150" s="26">
        <f>'[1]nuevo anexo de gastos'!J400</f>
        <v>147119.85698678772</v>
      </c>
      <c r="I150" s="26">
        <f>'[1]nuevo anexo de gastos'!K400</f>
        <v>153004.65126625923</v>
      </c>
      <c r="J150" s="26">
        <f>'[1]nuevo anexo de gastos'!L400</f>
        <v>159124.8373169096</v>
      </c>
      <c r="K150" s="26">
        <f>'[1]nuevo anexo de gastos'!M400</f>
        <v>165489.83080958598</v>
      </c>
    </row>
    <row r="151" spans="1:1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>
      <c r="A152" s="50" t="s">
        <v>1079</v>
      </c>
      <c r="B152" s="49">
        <f>SUM(B153:B155)</f>
        <v>2615992.4979999997</v>
      </c>
      <c r="C152" s="49">
        <f t="shared" ref="C152:K152" si="11">SUM(C153:C155)</f>
        <v>2720632.1979200002</v>
      </c>
      <c r="D152" s="49">
        <f t="shared" si="11"/>
        <v>2979457.4858368002</v>
      </c>
      <c r="E152" s="49">
        <f t="shared" si="11"/>
        <v>3098635.7852702718</v>
      </c>
      <c r="F152" s="49">
        <f t="shared" si="11"/>
        <v>3222581.2166810837</v>
      </c>
      <c r="G152" s="49">
        <f t="shared" si="11"/>
        <v>3351484.4653483266</v>
      </c>
      <c r="H152" s="49">
        <f t="shared" si="11"/>
        <v>3485543.8439622596</v>
      </c>
      <c r="I152" s="49">
        <f t="shared" si="11"/>
        <v>3624965.5977207501</v>
      </c>
      <c r="J152" s="49">
        <f t="shared" si="11"/>
        <v>3769964.2216295809</v>
      </c>
      <c r="K152" s="49">
        <f t="shared" si="11"/>
        <v>3920762.7904947642</v>
      </c>
    </row>
    <row r="153" spans="1:11">
      <c r="A153" s="12" t="s">
        <v>1080</v>
      </c>
      <c r="B153" s="16">
        <f>B148</f>
        <v>42</v>
      </c>
      <c r="C153" s="16">
        <f t="shared" ref="C153:K153" si="12">C148</f>
        <v>43.68</v>
      </c>
      <c r="D153" s="16">
        <f t="shared" si="12"/>
        <v>45.427199999999999</v>
      </c>
      <c r="E153" s="16">
        <f t="shared" si="12"/>
        <v>47.244287999999997</v>
      </c>
      <c r="F153" s="16">
        <f t="shared" si="12"/>
        <v>49.134059520000001</v>
      </c>
      <c r="G153" s="16">
        <f t="shared" si="12"/>
        <v>51.099421900800003</v>
      </c>
      <c r="H153" s="16">
        <f t="shared" si="12"/>
        <v>53.143398776832008</v>
      </c>
      <c r="I153" s="16">
        <f t="shared" si="12"/>
        <v>55.269134727905289</v>
      </c>
      <c r="J153" s="16">
        <f t="shared" si="12"/>
        <v>57.479900117021501</v>
      </c>
      <c r="K153" s="16">
        <f t="shared" si="12"/>
        <v>59.779096121702359</v>
      </c>
    </row>
    <row r="154" spans="1:11" ht="25.5">
      <c r="A154" s="51" t="s">
        <v>628</v>
      </c>
      <c r="B154" s="26">
        <f>'[1]nuevo anexo de gastos'!D187</f>
        <v>2499679.5379999997</v>
      </c>
      <c r="C154" s="26">
        <f>'[1]nuevo anexo de gastos'!E187</f>
        <v>2599666.7195199998</v>
      </c>
      <c r="D154" s="26">
        <f>'[1]nuevo anexo de gastos'!F187</f>
        <v>2853653.3883008002</v>
      </c>
      <c r="E154" s="26">
        <f>'[1]nuevo anexo de gastos'!G187</f>
        <v>2967799.523832832</v>
      </c>
      <c r="F154" s="26">
        <f>'[1]nuevo anexo de gastos'!H187</f>
        <v>3086511.5047861459</v>
      </c>
      <c r="G154" s="26">
        <f>'[1]nuevo anexo de gastos'!I187</f>
        <v>3209971.9649775918</v>
      </c>
      <c r="H154" s="26">
        <f>'[1]nuevo anexo de gastos'!J187</f>
        <v>3338370.8435766953</v>
      </c>
      <c r="I154" s="26">
        <f>'[1]nuevo anexo de gastos'!K187</f>
        <v>3471905.6773197632</v>
      </c>
      <c r="J154" s="26">
        <f>'[1]nuevo anexo de gastos'!L187</f>
        <v>3610781.9044125541</v>
      </c>
      <c r="K154" s="26">
        <f>'[1]nuevo anexo de gastos'!M187</f>
        <v>3755213.1805890566</v>
      </c>
    </row>
    <row r="155" spans="1:11" ht="25.5">
      <c r="A155" s="51" t="s">
        <v>1081</v>
      </c>
      <c r="B155" s="16">
        <f>B150</f>
        <v>116270.96</v>
      </c>
      <c r="C155" s="16">
        <f t="shared" ref="C155:K155" si="13">C150</f>
        <v>120921.79840000001</v>
      </c>
      <c r="D155" s="16">
        <f t="shared" si="13"/>
        <v>125758.67033600002</v>
      </c>
      <c r="E155" s="16">
        <f t="shared" si="13"/>
        <v>130789.01714944003</v>
      </c>
      <c r="F155" s="16">
        <f t="shared" si="13"/>
        <v>136020.57783541764</v>
      </c>
      <c r="G155" s="16">
        <f t="shared" si="13"/>
        <v>141461.40094883434</v>
      </c>
      <c r="H155" s="16">
        <f t="shared" si="13"/>
        <v>147119.85698678772</v>
      </c>
      <c r="I155" s="16">
        <f t="shared" si="13"/>
        <v>153004.65126625923</v>
      </c>
      <c r="J155" s="16">
        <f t="shared" si="13"/>
        <v>159124.8373169096</v>
      </c>
      <c r="K155" s="16">
        <f t="shared" si="13"/>
        <v>165489.83080958598</v>
      </c>
    </row>
    <row r="156" spans="1:1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>
      <c r="A157" s="28" t="s">
        <v>1082</v>
      </c>
      <c r="B157" s="49">
        <f>B147-B152</f>
        <v>165133.12000000011</v>
      </c>
      <c r="C157" s="49">
        <f t="shared" ref="C157:K157" si="14">C147-C152</f>
        <v>171738.44480000017</v>
      </c>
      <c r="D157" s="49">
        <f t="shared" si="14"/>
        <v>28607.982591999695</v>
      </c>
      <c r="E157" s="49">
        <f t="shared" si="14"/>
        <v>29752.301895679906</v>
      </c>
      <c r="F157" s="49">
        <f t="shared" si="14"/>
        <v>30942.393971506506</v>
      </c>
      <c r="G157" s="49">
        <f t="shared" si="14"/>
        <v>32180.089730366599</v>
      </c>
      <c r="H157" s="49">
        <f t="shared" si="14"/>
        <v>33467.293319581542</v>
      </c>
      <c r="I157" s="49">
        <f t="shared" si="14"/>
        <v>34805.985052364878</v>
      </c>
      <c r="J157" s="49">
        <f t="shared" si="14"/>
        <v>36198.224454459269</v>
      </c>
      <c r="K157" s="49">
        <f t="shared" si="14"/>
        <v>37646.153432637453</v>
      </c>
    </row>
    <row r="158" spans="1:1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>
      <c r="A159" s="28" t="s">
        <v>1083</v>
      </c>
      <c r="B159" s="47">
        <f>'[1]NUEVO ANEXO RENTAS'!D155</f>
        <v>2501152.6519999998</v>
      </c>
      <c r="C159" s="47">
        <f>'[1]NUEVO ANEXO RENTAS'!E155</f>
        <v>2601198.7580800001</v>
      </c>
      <c r="D159" s="47">
        <f>'[1]NUEVO ANEXO RENTAS'!F155</f>
        <v>2705246.7084032004</v>
      </c>
      <c r="E159" s="47">
        <f>'[1]NUEVO ANEXO RENTAS'!G155</f>
        <v>2813456.5767393284</v>
      </c>
      <c r="F159" s="47">
        <f>'[1]NUEVO ANEXO RENTAS'!H155</f>
        <v>2925994.8398089018</v>
      </c>
      <c r="G159" s="47">
        <f>'[1]NUEVO ANEXO RENTAS'!I155</f>
        <v>3043034.6334012579</v>
      </c>
      <c r="H159" s="47">
        <f>'[1]NUEVO ANEXO RENTAS'!J155</f>
        <v>3164756.0187373082</v>
      </c>
      <c r="I159" s="47">
        <f>'[1]NUEVO ANEXO RENTAS'!K155</f>
        <v>3291346.2594868005</v>
      </c>
      <c r="J159" s="47">
        <f>'[1]NUEVO ANEXO RENTAS'!L155</f>
        <v>3423000.1098662727</v>
      </c>
      <c r="K159" s="47">
        <f>'[1]NUEVO ANEXO RENTAS'!M155</f>
        <v>3559920.1142609236</v>
      </c>
    </row>
    <row r="160" spans="1:1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>
      <c r="A161" s="28" t="s">
        <v>1084</v>
      </c>
      <c r="B161" s="47">
        <f>'[1]nuevo anexo de gastos'!D500</f>
        <v>2817836.5720000002</v>
      </c>
      <c r="C161" s="47">
        <f>'[1]nuevo anexo de gastos'!E500</f>
        <v>2930550.0348800002</v>
      </c>
      <c r="D161" s="47">
        <f>'[1]nuevo anexo de gastos'!F500</f>
        <v>2897772.0362752005</v>
      </c>
      <c r="E161" s="47">
        <f>'[1]nuevo anexo de gastos'!G500</f>
        <v>3013682.9177262075</v>
      </c>
      <c r="F161" s="47">
        <f>'[1]nuevo anexo de gastos'!H500</f>
        <v>3134230.2344352566</v>
      </c>
      <c r="G161" s="47">
        <f>'[1]nuevo anexo de gastos'!I500</f>
        <v>3259599.4438126669</v>
      </c>
      <c r="H161" s="47">
        <f>'[1]nuevo anexo de gastos'!J500</f>
        <v>3389983.4215651732</v>
      </c>
      <c r="I161" s="47">
        <f>'[1]nuevo anexo de gastos'!K500</f>
        <v>3525582.7584277806</v>
      </c>
      <c r="J161" s="47">
        <f>'[1]nuevo anexo de gastos'!L500</f>
        <v>3666606.0687648924</v>
      </c>
      <c r="K161" s="47">
        <f>'[1]nuevo anexo de gastos'!M500</f>
        <v>3813270.3115154877</v>
      </c>
    </row>
    <row r="162" spans="1:1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25.5">
      <c r="A163" s="48" t="s">
        <v>1085</v>
      </c>
      <c r="B163" s="49">
        <f>B159-B161</f>
        <v>-316683.92000000039</v>
      </c>
      <c r="C163" s="49">
        <f t="shared" ref="C163:K163" si="15">C159-C161</f>
        <v>-329351.27680000011</v>
      </c>
      <c r="D163" s="49">
        <f t="shared" si="15"/>
        <v>-192525.32787200017</v>
      </c>
      <c r="E163" s="49">
        <f t="shared" si="15"/>
        <v>-200226.34098687908</v>
      </c>
      <c r="F163" s="49">
        <f t="shared" si="15"/>
        <v>-208235.3946263548</v>
      </c>
      <c r="G163" s="49">
        <f t="shared" si="15"/>
        <v>-216564.81041140901</v>
      </c>
      <c r="H163" s="49">
        <f t="shared" si="15"/>
        <v>-225227.40282786498</v>
      </c>
      <c r="I163" s="49">
        <f t="shared" si="15"/>
        <v>-234236.49894098006</v>
      </c>
      <c r="J163" s="49">
        <f t="shared" si="15"/>
        <v>-243605.95889861975</v>
      </c>
      <c r="K163" s="49">
        <f t="shared" si="15"/>
        <v>-253350.19725456415</v>
      </c>
    </row>
    <row r="164" spans="1:1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>
      <c r="A166" s="52" t="s">
        <v>1086</v>
      </c>
      <c r="B166" s="53">
        <f t="shared" ref="B166:K166" si="16">B145+B157+B163</f>
        <v>113464.87599999981</v>
      </c>
      <c r="C166" s="53">
        <f t="shared" si="16"/>
        <v>118003.47104000009</v>
      </c>
      <c r="D166" s="53">
        <f t="shared" si="16"/>
        <v>122723.60988159955</v>
      </c>
      <c r="E166" s="53">
        <f t="shared" si="16"/>
        <v>127632.55427686498</v>
      </c>
      <c r="F166" s="53">
        <f t="shared" si="16"/>
        <v>132737.85644793813</v>
      </c>
      <c r="G166" s="53">
        <f t="shared" si="16"/>
        <v>138047.37070585554</v>
      </c>
      <c r="H166" s="53">
        <f t="shared" si="16"/>
        <v>143569.26553409058</v>
      </c>
      <c r="I166" s="53">
        <f t="shared" si="16"/>
        <v>149312.03615545388</v>
      </c>
      <c r="J166" s="53">
        <f t="shared" si="16"/>
        <v>155284.5176016714</v>
      </c>
      <c r="K166" s="53">
        <f t="shared" si="16"/>
        <v>161495.89830573834</v>
      </c>
    </row>
  </sheetData>
  <mergeCells count="2">
    <mergeCell ref="B4:K4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opLeftCell="A16" workbookViewId="0">
      <selection activeCell="A31" sqref="A31"/>
    </sheetView>
  </sheetViews>
  <sheetFormatPr baseColWidth="10" defaultRowHeight="15"/>
  <cols>
    <col min="1" max="1" width="35.28515625" customWidth="1"/>
    <col min="2" max="11" width="13.140625" bestFit="1" customWidth="1"/>
  </cols>
  <sheetData>
    <row r="1" spans="1:11">
      <c r="A1" t="s">
        <v>0</v>
      </c>
    </row>
    <row r="2" spans="1:11">
      <c r="A2" t="s">
        <v>1087</v>
      </c>
    </row>
    <row r="3" spans="1:11">
      <c r="A3" t="s">
        <v>1088</v>
      </c>
    </row>
    <row r="6" spans="1:11">
      <c r="B6" s="192" t="s">
        <v>1089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1:11">
      <c r="A7" t="s">
        <v>1090</v>
      </c>
      <c r="B7" s="54" t="s">
        <v>6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</row>
    <row r="8" spans="1:11">
      <c r="B8" s="54">
        <v>2012</v>
      </c>
      <c r="C8" s="54">
        <v>2013</v>
      </c>
      <c r="D8" s="54">
        <v>2014</v>
      </c>
      <c r="E8" s="54">
        <v>2015</v>
      </c>
      <c r="F8" s="54">
        <v>2016</v>
      </c>
      <c r="G8" s="54">
        <v>2017</v>
      </c>
      <c r="H8" s="54">
        <v>2018</v>
      </c>
      <c r="I8" s="54">
        <v>2019</v>
      </c>
      <c r="J8" s="54">
        <v>2020</v>
      </c>
      <c r="K8" s="54">
        <v>2021</v>
      </c>
    </row>
    <row r="10" spans="1:11">
      <c r="A10" s="54" t="s">
        <v>17</v>
      </c>
      <c r="B10" s="56">
        <v>6476607.6699999999</v>
      </c>
      <c r="C10" s="56">
        <v>6735671.9768000003</v>
      </c>
      <c r="D10" s="56">
        <v>7005098.8558720006</v>
      </c>
      <c r="E10" s="56">
        <v>7285302.810106881</v>
      </c>
      <c r="F10" s="56">
        <v>7576714.9225111566</v>
      </c>
      <c r="G10" s="56">
        <v>7879783.519411603</v>
      </c>
      <c r="H10" s="56">
        <v>8194974.860188067</v>
      </c>
      <c r="I10" s="56">
        <v>8522773.8545955904</v>
      </c>
      <c r="J10" s="56">
        <v>8863684.8087794147</v>
      </c>
      <c r="K10" s="56">
        <v>9218232.2011305913</v>
      </c>
    </row>
    <row r="11" spans="1:11">
      <c r="A11" s="54" t="s">
        <v>1091</v>
      </c>
      <c r="B11" s="56">
        <v>1</v>
      </c>
      <c r="C11" s="56">
        <v>1.04</v>
      </c>
      <c r="D11" s="56">
        <v>1.0816000000000001</v>
      </c>
      <c r="E11" s="56">
        <v>1.1248640000000001</v>
      </c>
      <c r="F11" s="56">
        <v>1.1698585600000002</v>
      </c>
      <c r="G11" s="56">
        <v>1.2166529024000003</v>
      </c>
      <c r="H11" s="56">
        <v>1.2653190184960004</v>
      </c>
      <c r="I11" s="56">
        <v>1.3159317792358405</v>
      </c>
      <c r="J11" s="56">
        <v>1.3685690504052741</v>
      </c>
      <c r="K11" s="56">
        <v>1.4233118124214852</v>
      </c>
    </row>
    <row r="12" spans="1:11">
      <c r="A12" s="54" t="s">
        <v>1092</v>
      </c>
      <c r="B12" s="56">
        <v>163613</v>
      </c>
      <c r="C12" s="56">
        <v>170157.52</v>
      </c>
      <c r="D12" s="56">
        <v>176963.82080000002</v>
      </c>
      <c r="E12" s="56">
        <v>184042.37363200003</v>
      </c>
      <c r="F12" s="56">
        <v>191404.06857728004</v>
      </c>
      <c r="G12" s="56">
        <v>199060.23132037127</v>
      </c>
      <c r="H12" s="56">
        <v>207022.64057318613</v>
      </c>
      <c r="I12" s="56">
        <v>215303.54619611357</v>
      </c>
      <c r="J12" s="56">
        <v>223915.68804395813</v>
      </c>
      <c r="K12" s="56">
        <v>232872.31556571648</v>
      </c>
    </row>
    <row r="13" spans="1:11">
      <c r="A13" s="54" t="s">
        <v>19</v>
      </c>
      <c r="B13" s="56">
        <v>6312993.6699999999</v>
      </c>
      <c r="C13" s="56">
        <v>6565513.4168000007</v>
      </c>
      <c r="D13" s="56">
        <v>6828133.9534720005</v>
      </c>
      <c r="E13" s="56">
        <v>7101259.3116108812</v>
      </c>
      <c r="F13" s="56">
        <v>7385309.6840753164</v>
      </c>
      <c r="G13" s="56">
        <v>7680722.0714383293</v>
      </c>
      <c r="H13" s="56">
        <v>7987950.9542958625</v>
      </c>
      <c r="I13" s="56">
        <v>8307468.9924676986</v>
      </c>
      <c r="J13" s="56">
        <v>8639767.7521664072</v>
      </c>
      <c r="K13" s="56">
        <v>8985358.4622530621</v>
      </c>
    </row>
    <row r="14" spans="1:11"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>
      <c r="A15" t="s">
        <v>1093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>
      <c r="A16" s="54" t="s">
        <v>1094</v>
      </c>
      <c r="B16" s="56">
        <v>6199389.034</v>
      </c>
      <c r="C16" s="56">
        <v>6447364.5953600006</v>
      </c>
      <c r="D16" s="56">
        <v>6705259.1791744018</v>
      </c>
      <c r="E16" s="56">
        <v>6973469.5463413745</v>
      </c>
      <c r="F16" s="56">
        <v>7252408.3281950327</v>
      </c>
      <c r="G16" s="56">
        <v>7542504.6613228321</v>
      </c>
      <c r="H16" s="56">
        <v>7844204.8477757471</v>
      </c>
      <c r="I16" s="56">
        <v>8157973.041686777</v>
      </c>
      <c r="J16" s="56">
        <v>8484291.9633542486</v>
      </c>
      <c r="K16" s="56">
        <v>8823663.6418884192</v>
      </c>
    </row>
    <row r="17" spans="1:11">
      <c r="A17" s="54" t="s">
        <v>1095</v>
      </c>
      <c r="B17" s="56">
        <v>929161.96400000004</v>
      </c>
      <c r="C17" s="56">
        <v>966328.44256000011</v>
      </c>
      <c r="D17" s="56">
        <v>1004981.5802624001</v>
      </c>
      <c r="E17" s="56">
        <v>1045180.8434728961</v>
      </c>
      <c r="F17" s="56">
        <v>1086988.0772118121</v>
      </c>
      <c r="G17" s="56">
        <v>1130467.6003002846</v>
      </c>
      <c r="H17" s="56">
        <v>1175686.304312296</v>
      </c>
      <c r="I17" s="56">
        <v>1222713.7564847879</v>
      </c>
      <c r="J17" s="56">
        <v>1271622.3067441795</v>
      </c>
      <c r="K17" s="56">
        <v>1322487.1990139466</v>
      </c>
    </row>
    <row r="18" spans="1:11">
      <c r="A18" s="54" t="s">
        <v>626</v>
      </c>
      <c r="B18" s="56">
        <v>5270227.07</v>
      </c>
      <c r="C18" s="56">
        <v>5481036.1528000003</v>
      </c>
      <c r="D18" s="56">
        <v>5700277.5989120016</v>
      </c>
      <c r="E18" s="56">
        <v>5928288.7028684784</v>
      </c>
      <c r="F18" s="56">
        <v>6165420.2509832205</v>
      </c>
      <c r="G18" s="56">
        <v>6412037.061022548</v>
      </c>
      <c r="H18" s="56">
        <v>6668518.5434634509</v>
      </c>
      <c r="I18" s="56">
        <v>6935259.2852019891</v>
      </c>
      <c r="J18" s="56">
        <v>7212669.6566100698</v>
      </c>
      <c r="K18" s="56">
        <v>7501176.4428744726</v>
      </c>
    </row>
    <row r="19" spans="1:11"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>
      <c r="A20" s="54" t="s">
        <v>1088</v>
      </c>
      <c r="B20" s="56">
        <v>113604.63599999994</v>
      </c>
      <c r="C20" s="56">
        <v>118148.82144000009</v>
      </c>
      <c r="D20" s="56">
        <v>122874.77429759875</v>
      </c>
      <c r="E20" s="56">
        <v>127789.76526950672</v>
      </c>
      <c r="F20" s="56">
        <v>132901.35588028375</v>
      </c>
      <c r="G20" s="56">
        <v>138217.41011549719</v>
      </c>
      <c r="H20" s="56">
        <v>143746.1065201154</v>
      </c>
      <c r="I20" s="56">
        <v>149495.95078092162</v>
      </c>
      <c r="J20" s="56">
        <v>155475.78881215863</v>
      </c>
      <c r="K20" s="56">
        <v>161694.82036464289</v>
      </c>
    </row>
    <row r="23" spans="1:11" ht="27" customHeight="1">
      <c r="A23" s="185" t="s">
        <v>1096</v>
      </c>
      <c r="B23" s="57">
        <v>1.7995366689477443E-2</v>
      </c>
      <c r="C23" s="57">
        <v>1.7995366689477463E-2</v>
      </c>
      <c r="D23" s="57">
        <v>1.7995366689477266E-2</v>
      </c>
      <c r="E23" s="57">
        <v>1.7995366689477831E-2</v>
      </c>
      <c r="F23" s="57">
        <v>1.7995366689477391E-2</v>
      </c>
      <c r="G23" s="57">
        <v>1.7995366689477665E-2</v>
      </c>
      <c r="H23" s="57">
        <v>1.7995366689477453E-2</v>
      </c>
      <c r="I23" s="57">
        <v>1.7995366689477644E-2</v>
      </c>
      <c r="J23" s="57">
        <v>1.7995366689477658E-2</v>
      </c>
      <c r="K23" s="57">
        <v>1.7995366689477429E-2</v>
      </c>
    </row>
  </sheetData>
  <mergeCells count="1">
    <mergeCell ref="B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4"/>
  <sheetViews>
    <sheetView topLeftCell="A199" workbookViewId="0">
      <selection activeCell="D216" sqref="D216"/>
    </sheetView>
  </sheetViews>
  <sheetFormatPr baseColWidth="10" defaultRowHeight="15"/>
  <cols>
    <col min="1" max="1" width="9.7109375" customWidth="1"/>
    <col min="2" max="2" width="36.85546875" customWidth="1"/>
  </cols>
  <sheetData>
    <row r="1" spans="1:12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4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t="s">
        <v>1097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90" t="s">
        <v>1098</v>
      </c>
      <c r="D4" s="190"/>
      <c r="E4" s="190"/>
      <c r="F4" s="190"/>
      <c r="G4" s="190"/>
      <c r="H4" s="190"/>
      <c r="I4" s="190"/>
      <c r="J4" s="190"/>
      <c r="K4" s="190"/>
      <c r="L4" s="190"/>
    </row>
    <row r="5" spans="1:12">
      <c r="A5" s="188" t="s">
        <v>4</v>
      </c>
      <c r="B5" s="19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</row>
    <row r="6" spans="1:12">
      <c r="A6" s="188"/>
      <c r="B6" s="191"/>
      <c r="C6" s="12">
        <v>2012</v>
      </c>
      <c r="D6" s="12">
        <v>2013</v>
      </c>
      <c r="E6" s="12">
        <v>2014</v>
      </c>
      <c r="F6" s="12">
        <v>2015</v>
      </c>
      <c r="G6" s="12">
        <v>2016</v>
      </c>
      <c r="H6" s="12">
        <v>2017</v>
      </c>
      <c r="I6" s="12">
        <v>2018</v>
      </c>
      <c r="J6" s="12">
        <v>2019</v>
      </c>
      <c r="K6" s="12">
        <v>2020</v>
      </c>
      <c r="L6" s="12">
        <v>2021</v>
      </c>
    </row>
    <row r="7" spans="1:12">
      <c r="A7" s="1"/>
      <c r="B7" s="1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2"/>
      <c r="B8" s="58" t="s">
        <v>17</v>
      </c>
      <c r="C8" s="26">
        <v>6476607.6699999999</v>
      </c>
      <c r="D8" s="26">
        <v>6735671.9768000003</v>
      </c>
      <c r="E8" s="26">
        <v>7005098.8558720006</v>
      </c>
      <c r="F8" s="26">
        <v>7285302.810106881</v>
      </c>
      <c r="G8" s="26">
        <v>7576714.9225111566</v>
      </c>
      <c r="H8" s="26">
        <v>7879783.519411603</v>
      </c>
      <c r="I8" s="26">
        <v>8194974.860188067</v>
      </c>
      <c r="J8" s="26">
        <v>8522773.8545955904</v>
      </c>
      <c r="K8" s="26">
        <v>8863684.8087794147</v>
      </c>
      <c r="L8" s="26">
        <v>9218232.2011305913</v>
      </c>
    </row>
    <row r="9" spans="1:12">
      <c r="A9" s="2" t="s">
        <v>18</v>
      </c>
      <c r="B9" s="58" t="s">
        <v>19</v>
      </c>
      <c r="C9" s="26">
        <v>3975415.0180000002</v>
      </c>
      <c r="D9" s="26">
        <v>4134431.6187200001</v>
      </c>
      <c r="E9" s="26">
        <v>4299808.8834688002</v>
      </c>
      <c r="F9" s="26">
        <v>4471801.2388075525</v>
      </c>
      <c r="G9" s="26">
        <v>4650673.2883598544</v>
      </c>
      <c r="H9" s="26">
        <v>4836700.219894249</v>
      </c>
      <c r="I9" s="26">
        <v>5030168.2286900189</v>
      </c>
      <c r="J9" s="26">
        <v>5231374.9578376198</v>
      </c>
      <c r="K9" s="26">
        <v>5440629.956151125</v>
      </c>
      <c r="L9" s="26">
        <v>5658255.1543971701</v>
      </c>
    </row>
    <row r="10" spans="1:12">
      <c r="A10" s="2" t="s">
        <v>20</v>
      </c>
      <c r="B10" s="58" t="s">
        <v>21</v>
      </c>
      <c r="C10" s="26">
        <v>239240.56</v>
      </c>
      <c r="D10" s="26">
        <v>248810.18240000002</v>
      </c>
      <c r="E10" s="26">
        <v>258762.58969600004</v>
      </c>
      <c r="F10" s="26">
        <v>269113.09328384005</v>
      </c>
      <c r="G10" s="26">
        <v>279877.61701519368</v>
      </c>
      <c r="H10" s="26">
        <v>291072.72169580142</v>
      </c>
      <c r="I10" s="26">
        <v>302715.63056363346</v>
      </c>
      <c r="J10" s="26">
        <v>314824.25578617881</v>
      </c>
      <c r="K10" s="26">
        <v>327417.22601762594</v>
      </c>
      <c r="L10" s="26">
        <v>340513.91505833098</v>
      </c>
    </row>
    <row r="11" spans="1:12" ht="24">
      <c r="A11" s="2" t="s">
        <v>22</v>
      </c>
      <c r="B11" s="59" t="s">
        <v>23</v>
      </c>
      <c r="C11" s="26">
        <v>2.08</v>
      </c>
      <c r="D11" s="26">
        <v>2.1632000000000002</v>
      </c>
      <c r="E11" s="26">
        <v>2.2497280000000002</v>
      </c>
      <c r="F11" s="26">
        <v>2.3397171200000004</v>
      </c>
      <c r="G11" s="26">
        <v>2.4333058048000007</v>
      </c>
      <c r="H11" s="26">
        <v>2.5306380369920007</v>
      </c>
      <c r="I11" s="26">
        <v>2.631863558471681</v>
      </c>
      <c r="J11" s="26">
        <v>2.7371381008105482</v>
      </c>
      <c r="K11" s="26">
        <v>2.8466236248429704</v>
      </c>
      <c r="L11" s="26">
        <v>2.9604885698366892</v>
      </c>
    </row>
    <row r="12" spans="1:12" ht="36">
      <c r="A12" s="2" t="s">
        <v>24</v>
      </c>
      <c r="B12" s="59" t="s">
        <v>25</v>
      </c>
      <c r="C12" s="26">
        <v>1.04</v>
      </c>
      <c r="D12" s="26">
        <v>1.0816000000000001</v>
      </c>
      <c r="E12" s="26">
        <v>1.1248640000000001</v>
      </c>
      <c r="F12" s="26">
        <v>1.1698585600000002</v>
      </c>
      <c r="G12" s="26">
        <v>1.2166529024000003</v>
      </c>
      <c r="H12" s="26">
        <v>1.2653190184960004</v>
      </c>
      <c r="I12" s="26">
        <v>1.3159317792358405</v>
      </c>
      <c r="J12" s="26">
        <v>1.3685690504052741</v>
      </c>
      <c r="K12" s="26">
        <v>1.4233118124214852</v>
      </c>
      <c r="L12" s="26">
        <v>1.4802442849183446</v>
      </c>
    </row>
    <row r="13" spans="1:12" ht="36">
      <c r="A13" s="2" t="s">
        <v>26</v>
      </c>
      <c r="B13" s="59" t="s">
        <v>27</v>
      </c>
      <c r="C13" s="26">
        <v>1.04</v>
      </c>
      <c r="D13" s="26">
        <v>1.0816000000000001</v>
      </c>
      <c r="E13" s="26">
        <v>1.1248640000000001</v>
      </c>
      <c r="F13" s="26">
        <v>1.1698585600000002</v>
      </c>
      <c r="G13" s="26">
        <v>1.2166529024000003</v>
      </c>
      <c r="H13" s="26">
        <v>1.2653190184960004</v>
      </c>
      <c r="I13" s="26">
        <v>1.3159317792358405</v>
      </c>
      <c r="J13" s="26">
        <v>1.3685690504052741</v>
      </c>
      <c r="K13" s="26">
        <v>1.4233118124214852</v>
      </c>
      <c r="L13" s="26">
        <v>1.4802442849183446</v>
      </c>
    </row>
    <row r="14" spans="1:12">
      <c r="A14" s="2" t="s">
        <v>28</v>
      </c>
      <c r="B14" s="58" t="s">
        <v>29</v>
      </c>
      <c r="C14" s="26">
        <v>47658.000000000007</v>
      </c>
      <c r="D14" s="26">
        <v>49564.320000000007</v>
      </c>
      <c r="E14" s="26">
        <v>51546.892800000009</v>
      </c>
      <c r="F14" s="26">
        <v>53608.76851200001</v>
      </c>
      <c r="G14" s="26">
        <v>55753.119252480014</v>
      </c>
      <c r="H14" s="26">
        <v>57983.244022579216</v>
      </c>
      <c r="I14" s="26">
        <v>60302.573783482389</v>
      </c>
      <c r="J14" s="26">
        <v>62714.676734821689</v>
      </c>
      <c r="K14" s="26">
        <v>65223.263804214555</v>
      </c>
      <c r="L14" s="26">
        <v>67832.194356383145</v>
      </c>
    </row>
    <row r="15" spans="1:12">
      <c r="A15" s="2" t="s">
        <v>30</v>
      </c>
      <c r="B15" s="58" t="s">
        <v>31</v>
      </c>
      <c r="C15" s="26">
        <v>30977.440000000002</v>
      </c>
      <c r="D15" s="26">
        <v>32216.537600000003</v>
      </c>
      <c r="E15" s="26">
        <v>33505.199104000007</v>
      </c>
      <c r="F15" s="26">
        <v>34845.407068160006</v>
      </c>
      <c r="G15" s="26">
        <v>36239.223350886408</v>
      </c>
      <c r="H15" s="26">
        <v>37688.792284921867</v>
      </c>
      <c r="I15" s="26">
        <v>39196.343976318742</v>
      </c>
      <c r="J15" s="26">
        <v>40764.19773537149</v>
      </c>
      <c r="K15" s="26">
        <v>42394.765644786348</v>
      </c>
      <c r="L15" s="26">
        <v>44090.556270577807</v>
      </c>
    </row>
    <row r="16" spans="1:12" ht="24">
      <c r="A16" s="2" t="s">
        <v>32</v>
      </c>
      <c r="B16" s="59" t="s">
        <v>33</v>
      </c>
      <c r="C16" s="26">
        <v>16680.560000000001</v>
      </c>
      <c r="D16" s="26">
        <v>17347.782400000004</v>
      </c>
      <c r="E16" s="26">
        <v>18041.693696000006</v>
      </c>
      <c r="F16" s="26">
        <v>18763.361443840007</v>
      </c>
      <c r="G16" s="26">
        <v>19513.895901593609</v>
      </c>
      <c r="H16" s="26">
        <v>20294.451737657353</v>
      </c>
      <c r="I16" s="26">
        <v>21106.229807163647</v>
      </c>
      <c r="J16" s="26">
        <v>21950.478999450195</v>
      </c>
      <c r="K16" s="26">
        <v>22828.498159428204</v>
      </c>
      <c r="L16" s="26">
        <v>23741.638085805331</v>
      </c>
    </row>
    <row r="17" spans="1:12">
      <c r="A17" s="2" t="s">
        <v>34</v>
      </c>
      <c r="B17" s="58" t="s">
        <v>35</v>
      </c>
      <c r="C17" s="26">
        <v>26535.599999999999</v>
      </c>
      <c r="D17" s="26">
        <v>27597.023999999998</v>
      </c>
      <c r="E17" s="26">
        <v>28700.90496</v>
      </c>
      <c r="F17" s="26">
        <v>29848.941158400001</v>
      </c>
      <c r="G17" s="26">
        <v>31042.898804736004</v>
      </c>
      <c r="H17" s="26">
        <v>32284.614756925446</v>
      </c>
      <c r="I17" s="26">
        <v>33575.999347202465</v>
      </c>
      <c r="J17" s="26">
        <v>34919.039321090568</v>
      </c>
      <c r="K17" s="26">
        <v>36315.800893934189</v>
      </c>
      <c r="L17" s="26">
        <v>37768.43292969156</v>
      </c>
    </row>
    <row r="18" spans="1:12" ht="24">
      <c r="A18" s="2" t="s">
        <v>36</v>
      </c>
      <c r="B18" s="59" t="s">
        <v>37</v>
      </c>
      <c r="C18" s="26">
        <v>26270.400000000001</v>
      </c>
      <c r="D18" s="26">
        <v>27321.216000000004</v>
      </c>
      <c r="E18" s="26">
        <v>28414.064640000004</v>
      </c>
      <c r="F18" s="26">
        <v>29550.627225600005</v>
      </c>
      <c r="G18" s="26">
        <v>30732.652314624007</v>
      </c>
      <c r="H18" s="26">
        <v>31961.958407208967</v>
      </c>
      <c r="I18" s="26">
        <v>33240.436743497325</v>
      </c>
      <c r="J18" s="26">
        <v>34570.054213237221</v>
      </c>
      <c r="K18" s="26">
        <v>35952.856381766709</v>
      </c>
      <c r="L18" s="26">
        <v>37390.970637037375</v>
      </c>
    </row>
    <row r="19" spans="1:12" ht="24">
      <c r="A19" s="2" t="s">
        <v>38</v>
      </c>
      <c r="B19" s="59" t="s">
        <v>39</v>
      </c>
      <c r="C19" s="26">
        <v>265.2</v>
      </c>
      <c r="D19" s="26">
        <v>275.80799999999999</v>
      </c>
      <c r="E19" s="26">
        <v>286.84032000000002</v>
      </c>
      <c r="F19" s="26">
        <v>298.31393280000003</v>
      </c>
      <c r="G19" s="26">
        <v>310.24649011200006</v>
      </c>
      <c r="H19" s="26">
        <v>322.65634971648007</v>
      </c>
      <c r="I19" s="26">
        <v>335.56260370513928</v>
      </c>
      <c r="J19" s="26">
        <v>348.98510785334486</v>
      </c>
      <c r="K19" s="26">
        <v>362.94451216747865</v>
      </c>
      <c r="L19" s="26">
        <v>377.46229265417782</v>
      </c>
    </row>
    <row r="20" spans="1:12">
      <c r="A20" s="2" t="s">
        <v>40</v>
      </c>
      <c r="B20" s="58" t="s">
        <v>41</v>
      </c>
      <c r="C20" s="26">
        <v>2.08</v>
      </c>
      <c r="D20" s="26">
        <v>2.1632000000000002</v>
      </c>
      <c r="E20" s="26">
        <v>2.2497280000000002</v>
      </c>
      <c r="F20" s="26">
        <v>2.3397171200000004</v>
      </c>
      <c r="G20" s="26">
        <v>2.4333058048000007</v>
      </c>
      <c r="H20" s="26">
        <v>2.5306380369920007</v>
      </c>
      <c r="I20" s="26">
        <v>2.631863558471681</v>
      </c>
      <c r="J20" s="26">
        <v>2.7371381008105482</v>
      </c>
      <c r="K20" s="26">
        <v>2.8466236248429704</v>
      </c>
      <c r="L20" s="26">
        <v>2.9604885698366892</v>
      </c>
    </row>
    <row r="21" spans="1:12">
      <c r="A21" s="2" t="s">
        <v>42</v>
      </c>
      <c r="B21" s="58" t="s">
        <v>43</v>
      </c>
      <c r="C21" s="26">
        <v>1.04</v>
      </c>
      <c r="D21" s="26">
        <v>1.0816000000000001</v>
      </c>
      <c r="E21" s="26">
        <v>1.1248640000000001</v>
      </c>
      <c r="F21" s="26">
        <v>1.1698585600000002</v>
      </c>
      <c r="G21" s="26">
        <v>1.2166529024000003</v>
      </c>
      <c r="H21" s="26">
        <v>1.2653190184960004</v>
      </c>
      <c r="I21" s="26">
        <v>1.3159317792358405</v>
      </c>
      <c r="J21" s="26">
        <v>1.3685690504052741</v>
      </c>
      <c r="K21" s="26">
        <v>1.4233118124214852</v>
      </c>
      <c r="L21" s="26">
        <v>1.4802442849183446</v>
      </c>
    </row>
    <row r="22" spans="1:12">
      <c r="A22" s="2" t="s">
        <v>44</v>
      </c>
      <c r="B22" s="58" t="s">
        <v>45</v>
      </c>
      <c r="C22" s="26">
        <v>1.04</v>
      </c>
      <c r="D22" s="26">
        <v>1.0816000000000001</v>
      </c>
      <c r="E22" s="26">
        <v>1.1248640000000001</v>
      </c>
      <c r="F22" s="26">
        <v>1.1698585600000002</v>
      </c>
      <c r="G22" s="26">
        <v>1.2166529024000003</v>
      </c>
      <c r="H22" s="26">
        <v>1.2653190184960004</v>
      </c>
      <c r="I22" s="26">
        <v>1.3159317792358405</v>
      </c>
      <c r="J22" s="26">
        <v>1.3685690504052741</v>
      </c>
      <c r="K22" s="26">
        <v>1.4233118124214852</v>
      </c>
      <c r="L22" s="26">
        <v>1.4802442849183446</v>
      </c>
    </row>
    <row r="23" spans="1:12">
      <c r="A23" s="2" t="s">
        <v>46</v>
      </c>
      <c r="B23" s="58" t="s">
        <v>47</v>
      </c>
      <c r="C23" s="26">
        <v>1.04</v>
      </c>
      <c r="D23" s="26">
        <v>1.0816000000000001</v>
      </c>
      <c r="E23" s="26">
        <v>1.1248640000000001</v>
      </c>
      <c r="F23" s="26">
        <v>1.1698585600000002</v>
      </c>
      <c r="G23" s="26">
        <v>1.2166529024000003</v>
      </c>
      <c r="H23" s="26">
        <v>1.2653190184960004</v>
      </c>
      <c r="I23" s="26">
        <v>1.3159317792358405</v>
      </c>
      <c r="J23" s="26">
        <v>1.3685690504052741</v>
      </c>
      <c r="K23" s="26">
        <v>1.4233118124214852</v>
      </c>
      <c r="L23" s="26">
        <v>1.4802442849183446</v>
      </c>
    </row>
    <row r="24" spans="1:12">
      <c r="A24" s="2" t="s">
        <v>48</v>
      </c>
      <c r="B24" s="58" t="s">
        <v>49</v>
      </c>
      <c r="C24" s="26">
        <v>1.04</v>
      </c>
      <c r="D24" s="26">
        <v>1.0816000000000001</v>
      </c>
      <c r="E24" s="26">
        <v>1.1248640000000001</v>
      </c>
      <c r="F24" s="26">
        <v>1.1698585600000002</v>
      </c>
      <c r="G24" s="26">
        <v>1.2166529024000003</v>
      </c>
      <c r="H24" s="26">
        <v>1.2653190184960004</v>
      </c>
      <c r="I24" s="26">
        <v>1.3159317792358405</v>
      </c>
      <c r="J24" s="26">
        <v>1.3685690504052741</v>
      </c>
      <c r="K24" s="26">
        <v>1.4233118124214852</v>
      </c>
      <c r="L24" s="26">
        <v>1.4802442849183446</v>
      </c>
    </row>
    <row r="25" spans="1:12">
      <c r="A25" s="2" t="s">
        <v>50</v>
      </c>
      <c r="B25" s="58" t="s">
        <v>51</v>
      </c>
      <c r="C25" s="26">
        <v>1.04</v>
      </c>
      <c r="D25" s="26">
        <v>1.0816000000000001</v>
      </c>
      <c r="E25" s="26">
        <v>1.1248640000000001</v>
      </c>
      <c r="F25" s="26">
        <v>1.1698585600000002</v>
      </c>
      <c r="G25" s="26">
        <v>1.2166529024000003</v>
      </c>
      <c r="H25" s="26">
        <v>1.2653190184960004</v>
      </c>
      <c r="I25" s="26">
        <v>1.3159317792358405</v>
      </c>
      <c r="J25" s="26">
        <v>1.3685690504052741</v>
      </c>
      <c r="K25" s="26">
        <v>1.4233118124214852</v>
      </c>
      <c r="L25" s="26">
        <v>1.4802442849183446</v>
      </c>
    </row>
    <row r="26" spans="1:12">
      <c r="A26" s="2" t="s">
        <v>52</v>
      </c>
      <c r="B26" s="58" t="s">
        <v>53</v>
      </c>
      <c r="C26" s="26">
        <v>1.04</v>
      </c>
      <c r="D26" s="26">
        <v>1.0816000000000001</v>
      </c>
      <c r="E26" s="26">
        <v>1.1248640000000001</v>
      </c>
      <c r="F26" s="26">
        <v>1.1698585600000002</v>
      </c>
      <c r="G26" s="26">
        <v>1.2166529024000003</v>
      </c>
      <c r="H26" s="26">
        <v>1.2653190184960004</v>
      </c>
      <c r="I26" s="26">
        <v>1.3159317792358405</v>
      </c>
      <c r="J26" s="26">
        <v>1.3685690504052741</v>
      </c>
      <c r="K26" s="26">
        <v>1.4233118124214852</v>
      </c>
      <c r="L26" s="26">
        <v>1.4802442849183446</v>
      </c>
    </row>
    <row r="27" spans="1:12">
      <c r="A27" s="2" t="s">
        <v>54</v>
      </c>
      <c r="B27" s="58" t="s">
        <v>55</v>
      </c>
      <c r="C27" s="26">
        <v>1.04</v>
      </c>
      <c r="D27" s="26">
        <v>1.0816000000000001</v>
      </c>
      <c r="E27" s="26">
        <v>1.1248640000000001</v>
      </c>
      <c r="F27" s="26">
        <v>1.1698585600000002</v>
      </c>
      <c r="G27" s="26">
        <v>1.2166529024000003</v>
      </c>
      <c r="H27" s="26">
        <v>1.2653190184960004</v>
      </c>
      <c r="I27" s="26">
        <v>1.3159317792358405</v>
      </c>
      <c r="J27" s="26">
        <v>1.3685690504052741</v>
      </c>
      <c r="K27" s="26">
        <v>1.4233118124214852</v>
      </c>
      <c r="L27" s="26">
        <v>1.4802442849183446</v>
      </c>
    </row>
    <row r="28" spans="1:12">
      <c r="A28" s="2" t="s">
        <v>56</v>
      </c>
      <c r="B28" s="58" t="s">
        <v>57</v>
      </c>
      <c r="C28" s="26">
        <v>1326</v>
      </c>
      <c r="D28" s="26">
        <v>1379.04</v>
      </c>
      <c r="E28" s="26">
        <v>1434.2016000000001</v>
      </c>
      <c r="F28" s="26">
        <v>1491.5696640000001</v>
      </c>
      <c r="G28" s="26">
        <v>1551.2324505600002</v>
      </c>
      <c r="H28" s="26">
        <v>1613.2817485824003</v>
      </c>
      <c r="I28" s="26">
        <v>1677.8130185256964</v>
      </c>
      <c r="J28" s="26">
        <v>1744.9255392667244</v>
      </c>
      <c r="K28" s="26">
        <v>1814.7225608373935</v>
      </c>
      <c r="L28" s="26">
        <v>1887.3114632708894</v>
      </c>
    </row>
    <row r="29" spans="1:12">
      <c r="A29" s="2" t="s">
        <v>58</v>
      </c>
      <c r="B29" s="58" t="s">
        <v>59</v>
      </c>
      <c r="C29" s="26">
        <v>65593.84</v>
      </c>
      <c r="D29" s="26">
        <v>68217.593599999993</v>
      </c>
      <c r="E29" s="26">
        <v>70946.297343999991</v>
      </c>
      <c r="F29" s="26">
        <v>73784.149237759993</v>
      </c>
      <c r="G29" s="26">
        <v>76735.515207270393</v>
      </c>
      <c r="H29" s="26">
        <v>79804.935815561214</v>
      </c>
      <c r="I29" s="26">
        <v>82997.133248183658</v>
      </c>
      <c r="J29" s="26">
        <v>86317.018578111005</v>
      </c>
      <c r="K29" s="26">
        <v>89769.699321235443</v>
      </c>
      <c r="L29" s="26">
        <v>93360.487294084858</v>
      </c>
    </row>
    <row r="30" spans="1:12">
      <c r="A30" s="2" t="s">
        <v>60</v>
      </c>
      <c r="B30" s="58" t="s">
        <v>61</v>
      </c>
      <c r="C30" s="26">
        <v>67951.520000000004</v>
      </c>
      <c r="D30" s="26">
        <v>70669.580800000011</v>
      </c>
      <c r="E30" s="26">
        <v>73496.364032000012</v>
      </c>
      <c r="F30" s="26">
        <v>76436.21859328002</v>
      </c>
      <c r="G30" s="26">
        <v>79493.667337011226</v>
      </c>
      <c r="H30" s="26">
        <v>82673.41403049168</v>
      </c>
      <c r="I30" s="26">
        <v>85980.350591711351</v>
      </c>
      <c r="J30" s="26">
        <v>89419.564615379801</v>
      </c>
      <c r="K30" s="26">
        <v>92996.347199994998</v>
      </c>
      <c r="L30" s="26">
        <v>96716.201087994807</v>
      </c>
    </row>
    <row r="31" spans="1:12" ht="24">
      <c r="A31" s="2" t="s">
        <v>62</v>
      </c>
      <c r="B31" s="59" t="s">
        <v>63</v>
      </c>
      <c r="C31" s="26">
        <v>54080</v>
      </c>
      <c r="D31" s="26">
        <v>56243.200000000004</v>
      </c>
      <c r="E31" s="26">
        <v>58492.928000000007</v>
      </c>
      <c r="F31" s="26">
        <v>60832.645120000008</v>
      </c>
      <c r="G31" s="26">
        <v>63265.95092480001</v>
      </c>
      <c r="H31" s="26">
        <v>65796.588961792018</v>
      </c>
      <c r="I31" s="26">
        <v>68428.452520263701</v>
      </c>
      <c r="J31" s="26">
        <v>71165.590621074254</v>
      </c>
      <c r="K31" s="26">
        <v>74012.214245917232</v>
      </c>
      <c r="L31" s="26">
        <v>76972.702815753917</v>
      </c>
    </row>
    <row r="32" spans="1:12">
      <c r="A32" s="2" t="s">
        <v>64</v>
      </c>
      <c r="B32" s="58" t="s">
        <v>65</v>
      </c>
      <c r="C32" s="26">
        <v>13871.52</v>
      </c>
      <c r="D32" s="26">
        <v>14426.380800000001</v>
      </c>
      <c r="E32" s="26">
        <v>15003.436032000001</v>
      </c>
      <c r="F32" s="26">
        <v>15603.573473280003</v>
      </c>
      <c r="G32" s="26">
        <v>16227.716412211204</v>
      </c>
      <c r="H32" s="26">
        <v>16876.825068699654</v>
      </c>
      <c r="I32" s="26">
        <v>17551.898071447642</v>
      </c>
      <c r="J32" s="26">
        <v>18253.973994305547</v>
      </c>
      <c r="K32" s="26">
        <v>18984.13295407777</v>
      </c>
      <c r="L32" s="26">
        <v>19743.498272240882</v>
      </c>
    </row>
    <row r="33" spans="1:12" ht="24">
      <c r="A33" s="2" t="s">
        <v>66</v>
      </c>
      <c r="B33" s="59" t="s">
        <v>67</v>
      </c>
      <c r="C33" s="26">
        <v>16294.720000000001</v>
      </c>
      <c r="D33" s="26">
        <v>16946.508800000003</v>
      </c>
      <c r="E33" s="26">
        <v>17624.369152000003</v>
      </c>
      <c r="F33" s="26">
        <v>18329.343918080005</v>
      </c>
      <c r="G33" s="26">
        <v>19062.517674803206</v>
      </c>
      <c r="H33" s="26">
        <v>19825.018381795337</v>
      </c>
      <c r="I33" s="26">
        <v>20618.01911706715</v>
      </c>
      <c r="J33" s="26">
        <v>21442.739881749836</v>
      </c>
      <c r="K33" s="26">
        <v>22300.449477019829</v>
      </c>
      <c r="L33" s="26">
        <v>23192.467456100621</v>
      </c>
    </row>
    <row r="34" spans="1:12">
      <c r="A34" s="2" t="s">
        <v>68</v>
      </c>
      <c r="B34" s="58" t="s">
        <v>69</v>
      </c>
      <c r="C34" s="26">
        <v>13872.56</v>
      </c>
      <c r="D34" s="26">
        <v>14427.4624</v>
      </c>
      <c r="E34" s="26">
        <v>15004.560896000001</v>
      </c>
      <c r="F34" s="26">
        <v>15604.743331840002</v>
      </c>
      <c r="G34" s="26">
        <v>16228.933065113602</v>
      </c>
      <c r="H34" s="26">
        <v>16878.090387718148</v>
      </c>
      <c r="I34" s="26">
        <v>17553.214003226876</v>
      </c>
      <c r="J34" s="26">
        <v>18255.342563355953</v>
      </c>
      <c r="K34" s="26">
        <v>18985.556265890191</v>
      </c>
      <c r="L34" s="26">
        <v>19744.9785165258</v>
      </c>
    </row>
    <row r="35" spans="1:12">
      <c r="A35" s="2" t="s">
        <v>70</v>
      </c>
      <c r="B35" s="58" t="s">
        <v>71</v>
      </c>
      <c r="C35" s="26">
        <v>13871.52</v>
      </c>
      <c r="D35" s="26">
        <v>14426.380800000001</v>
      </c>
      <c r="E35" s="26">
        <v>15003.436032000001</v>
      </c>
      <c r="F35" s="26">
        <v>15603.573473280003</v>
      </c>
      <c r="G35" s="26">
        <v>16227.716412211204</v>
      </c>
      <c r="H35" s="26">
        <v>16876.825068699654</v>
      </c>
      <c r="I35" s="26">
        <v>17551.898071447642</v>
      </c>
      <c r="J35" s="26">
        <v>18253.973994305547</v>
      </c>
      <c r="K35" s="26">
        <v>18984.13295407777</v>
      </c>
      <c r="L35" s="26">
        <v>19743.498272240882</v>
      </c>
    </row>
    <row r="36" spans="1:12">
      <c r="A36" s="2" t="s">
        <v>72</v>
      </c>
      <c r="B36" s="58" t="s">
        <v>73</v>
      </c>
      <c r="C36" s="26">
        <v>1.04</v>
      </c>
      <c r="D36" s="26">
        <v>1.0816000000000001</v>
      </c>
      <c r="E36" s="26">
        <v>1.1248640000000001</v>
      </c>
      <c r="F36" s="26">
        <v>1.1698585600000002</v>
      </c>
      <c r="G36" s="26">
        <v>1.2166529024000003</v>
      </c>
      <c r="H36" s="26">
        <v>1.2653190184960004</v>
      </c>
      <c r="I36" s="26">
        <v>1.3159317792358405</v>
      </c>
      <c r="J36" s="26">
        <v>1.3685690504052741</v>
      </c>
      <c r="K36" s="26">
        <v>1.4233118124214852</v>
      </c>
      <c r="L36" s="26">
        <v>1.4802442849183446</v>
      </c>
    </row>
    <row r="37" spans="1:12">
      <c r="A37" s="1"/>
      <c r="B37" s="1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2" t="s">
        <v>74</v>
      </c>
      <c r="B38" s="58" t="s">
        <v>75</v>
      </c>
      <c r="C38" s="26">
        <v>3736174.4580000001</v>
      </c>
      <c r="D38" s="26">
        <v>3885621.4363200003</v>
      </c>
      <c r="E38" s="26">
        <v>4041046.2937728004</v>
      </c>
      <c r="F38" s="26">
        <v>4202688.145523713</v>
      </c>
      <c r="G38" s="26">
        <v>4370795.6713446621</v>
      </c>
      <c r="H38" s="26">
        <v>4545627.4981984487</v>
      </c>
      <c r="I38" s="26">
        <v>4727452.5981263872</v>
      </c>
      <c r="J38" s="26">
        <v>4916550.702051443</v>
      </c>
      <c r="K38" s="26">
        <v>5113212.7301335009</v>
      </c>
      <c r="L38" s="26">
        <v>5317741.2393388413</v>
      </c>
    </row>
    <row r="39" spans="1:12">
      <c r="A39" s="2" t="s">
        <v>76</v>
      </c>
      <c r="B39" s="58" t="s">
        <v>77</v>
      </c>
      <c r="C39" s="26">
        <v>9218.48</v>
      </c>
      <c r="D39" s="26">
        <v>9587.2191999999995</v>
      </c>
      <c r="E39" s="26">
        <v>9970.7079680000006</v>
      </c>
      <c r="F39" s="26">
        <v>10369.53628672</v>
      </c>
      <c r="G39" s="26">
        <v>10784.3177381888</v>
      </c>
      <c r="H39" s="26">
        <v>11215.690447716352</v>
      </c>
      <c r="I39" s="26">
        <v>11664.318065625006</v>
      </c>
      <c r="J39" s="26">
        <v>12130.890788250006</v>
      </c>
      <c r="K39" s="26">
        <v>12616.126419780006</v>
      </c>
      <c r="L39" s="26">
        <v>13120.771476571208</v>
      </c>
    </row>
    <row r="40" spans="1:12" ht="24">
      <c r="A40" s="2" t="s">
        <v>78</v>
      </c>
      <c r="B40" s="59" t="s">
        <v>79</v>
      </c>
      <c r="C40" s="26">
        <v>1</v>
      </c>
      <c r="D40" s="26">
        <v>1.04</v>
      </c>
      <c r="E40" s="26">
        <v>1.0816000000000001</v>
      </c>
      <c r="F40" s="26">
        <v>1.1248640000000001</v>
      </c>
      <c r="G40" s="26">
        <v>1.1698585600000002</v>
      </c>
      <c r="H40" s="26">
        <v>1.2166529024000003</v>
      </c>
      <c r="I40" s="26">
        <v>1.2653190184960004</v>
      </c>
      <c r="J40" s="26">
        <v>1.3159317792358405</v>
      </c>
      <c r="K40" s="26">
        <v>1.3685690504052741</v>
      </c>
      <c r="L40" s="26">
        <v>1.4233118124214852</v>
      </c>
    </row>
    <row r="41" spans="1:12" ht="36">
      <c r="A41" s="2" t="s">
        <v>80</v>
      </c>
      <c r="B41" s="59" t="s">
        <v>81</v>
      </c>
      <c r="C41" s="26">
        <v>3547.4</v>
      </c>
      <c r="D41" s="26">
        <v>3689.2960000000003</v>
      </c>
      <c r="E41" s="26">
        <v>3836.8678400000003</v>
      </c>
      <c r="F41" s="26">
        <v>3990.3425536000004</v>
      </c>
      <c r="G41" s="26">
        <v>4149.9562557440004</v>
      </c>
      <c r="H41" s="26">
        <v>4315.9545059737602</v>
      </c>
      <c r="I41" s="26">
        <v>4488.5926862127108</v>
      </c>
      <c r="J41" s="26">
        <v>4668.1363936612197</v>
      </c>
      <c r="K41" s="26">
        <v>4854.8618494076691</v>
      </c>
      <c r="L41" s="26">
        <v>5049.0563233839757</v>
      </c>
    </row>
    <row r="42" spans="1:12">
      <c r="A42" s="2" t="s">
        <v>82</v>
      </c>
      <c r="B42" s="58" t="s">
        <v>83</v>
      </c>
      <c r="C42" s="26">
        <v>3546.4</v>
      </c>
      <c r="D42" s="26">
        <v>3688.2560000000003</v>
      </c>
      <c r="E42" s="26">
        <v>3835.7862400000004</v>
      </c>
      <c r="F42" s="26">
        <v>3989.2176896000005</v>
      </c>
      <c r="G42" s="26">
        <v>4148.7863971840006</v>
      </c>
      <c r="H42" s="26">
        <v>4314.7378530713604</v>
      </c>
      <c r="I42" s="26">
        <v>4487.3273671942152</v>
      </c>
      <c r="J42" s="26">
        <v>4666.8204618819836</v>
      </c>
      <c r="K42" s="26">
        <v>4853.4932803572628</v>
      </c>
      <c r="L42" s="26">
        <v>5047.6330115715537</v>
      </c>
    </row>
    <row r="43" spans="1:12" ht="24">
      <c r="A43" s="2" t="s">
        <v>84</v>
      </c>
      <c r="B43" s="59" t="s">
        <v>85</v>
      </c>
      <c r="C43" s="26">
        <v>1</v>
      </c>
      <c r="D43" s="26">
        <v>1.04</v>
      </c>
      <c r="E43" s="26">
        <v>1.0816000000000001</v>
      </c>
      <c r="F43" s="26">
        <v>1.1248640000000001</v>
      </c>
      <c r="G43" s="26">
        <v>1.1698585600000002</v>
      </c>
      <c r="H43" s="26">
        <v>1.2166529024000003</v>
      </c>
      <c r="I43" s="26">
        <v>1.2653190184960004</v>
      </c>
      <c r="J43" s="26">
        <v>1.3159317792358405</v>
      </c>
      <c r="K43" s="26">
        <v>1.3685690504052741</v>
      </c>
      <c r="L43" s="26">
        <v>1.4233118124214852</v>
      </c>
    </row>
    <row r="44" spans="1:12">
      <c r="A44" s="2" t="s">
        <v>86</v>
      </c>
      <c r="B44" s="58" t="s">
        <v>87</v>
      </c>
      <c r="C44" s="26">
        <v>5347.68</v>
      </c>
      <c r="D44" s="26">
        <v>5561.5872000000008</v>
      </c>
      <c r="E44" s="26">
        <v>5784.0506880000012</v>
      </c>
      <c r="F44" s="26">
        <v>6015.4127155200013</v>
      </c>
      <c r="G44" s="26">
        <v>6256.0292241408015</v>
      </c>
      <c r="H44" s="26">
        <v>6506.2703931064334</v>
      </c>
      <c r="I44" s="26">
        <v>6766.5212088306907</v>
      </c>
      <c r="J44" s="26">
        <v>7037.1820571839189</v>
      </c>
      <c r="K44" s="26">
        <v>7318.6693394712756</v>
      </c>
      <c r="L44" s="26">
        <v>7611.416113050127</v>
      </c>
    </row>
    <row r="45" spans="1:12">
      <c r="A45" s="2" t="s">
        <v>88</v>
      </c>
      <c r="B45" s="58" t="s">
        <v>89</v>
      </c>
      <c r="C45" s="26">
        <v>322.40000000000003</v>
      </c>
      <c r="D45" s="26">
        <v>335.29600000000005</v>
      </c>
      <c r="E45" s="26">
        <v>348.70784000000009</v>
      </c>
      <c r="F45" s="26">
        <v>362.6561536000001</v>
      </c>
      <c r="G45" s="26">
        <v>377.16239974400014</v>
      </c>
      <c r="H45" s="26">
        <v>392.24889573376015</v>
      </c>
      <c r="I45" s="26">
        <v>407.93885156311057</v>
      </c>
      <c r="J45" s="26">
        <v>424.25640562563501</v>
      </c>
      <c r="K45" s="26">
        <v>441.22666185066043</v>
      </c>
      <c r="L45" s="26">
        <v>458.87572832468686</v>
      </c>
    </row>
    <row r="46" spans="1:12">
      <c r="A46" s="2" t="s">
        <v>90</v>
      </c>
      <c r="B46" s="58" t="s">
        <v>91</v>
      </c>
      <c r="C46" s="26">
        <v>322.40000000000003</v>
      </c>
      <c r="D46" s="26">
        <v>335.29600000000005</v>
      </c>
      <c r="E46" s="26">
        <v>348.70784000000009</v>
      </c>
      <c r="F46" s="26">
        <v>362.6561536000001</v>
      </c>
      <c r="G46" s="26">
        <v>377.16239974400014</v>
      </c>
      <c r="H46" s="26">
        <v>392.24889573376015</v>
      </c>
      <c r="I46" s="26">
        <v>407.93885156311057</v>
      </c>
      <c r="J46" s="26">
        <v>424.25640562563501</v>
      </c>
      <c r="K46" s="26">
        <v>441.22666185066043</v>
      </c>
      <c r="L46" s="26">
        <v>458.87572832468686</v>
      </c>
    </row>
    <row r="47" spans="1:12">
      <c r="A47" s="2" t="s">
        <v>92</v>
      </c>
      <c r="B47" s="58" t="s">
        <v>93</v>
      </c>
      <c r="C47" s="26">
        <v>13815.32</v>
      </c>
      <c r="D47" s="26">
        <v>14367.9328</v>
      </c>
      <c r="E47" s="26">
        <v>14942.650112000001</v>
      </c>
      <c r="F47" s="26">
        <v>15540.356116480001</v>
      </c>
      <c r="G47" s="26">
        <v>16161.970361139201</v>
      </c>
      <c r="H47" s="26">
        <v>16808.44917558477</v>
      </c>
      <c r="I47" s="26">
        <v>17480.787142608162</v>
      </c>
      <c r="J47" s="26">
        <v>18180.018628312489</v>
      </c>
      <c r="K47" s="26">
        <v>18907.21937344499</v>
      </c>
      <c r="L47" s="26">
        <v>19663.508148382789</v>
      </c>
    </row>
    <row r="48" spans="1:12">
      <c r="A48" s="2" t="s">
        <v>94</v>
      </c>
      <c r="B48" s="58" t="s">
        <v>95</v>
      </c>
      <c r="C48" s="26">
        <v>13279.76</v>
      </c>
      <c r="D48" s="26">
        <v>13810.950400000002</v>
      </c>
      <c r="E48" s="26">
        <v>14363.388416000002</v>
      </c>
      <c r="F48" s="26">
        <v>14937.923952640002</v>
      </c>
      <c r="G48" s="26">
        <v>15535.440910745601</v>
      </c>
      <c r="H48" s="26">
        <v>16156.858547175427</v>
      </c>
      <c r="I48" s="26">
        <v>16803.132889062443</v>
      </c>
      <c r="J48" s="26">
        <v>17475.258204624941</v>
      </c>
      <c r="K48" s="26">
        <v>18174.26853280994</v>
      </c>
      <c r="L48" s="26">
        <v>18901.239274122338</v>
      </c>
    </row>
    <row r="49" spans="1:12">
      <c r="A49" s="2" t="s">
        <v>96</v>
      </c>
      <c r="B49" s="58" t="s">
        <v>97</v>
      </c>
      <c r="C49" s="26">
        <v>384.76</v>
      </c>
      <c r="D49" s="26">
        <v>400.15039999999999</v>
      </c>
      <c r="E49" s="26">
        <v>416.15641599999998</v>
      </c>
      <c r="F49" s="26">
        <v>432.80267263999997</v>
      </c>
      <c r="G49" s="26">
        <v>450.11477954559996</v>
      </c>
      <c r="H49" s="26">
        <v>468.11937072742398</v>
      </c>
      <c r="I49" s="26">
        <v>486.84414555652097</v>
      </c>
      <c r="J49" s="26">
        <v>506.31791137878184</v>
      </c>
      <c r="K49" s="26">
        <v>526.57062783393314</v>
      </c>
      <c r="L49" s="26">
        <v>547.63345294729049</v>
      </c>
    </row>
    <row r="50" spans="1:12" ht="24">
      <c r="A50" s="2" t="s">
        <v>98</v>
      </c>
      <c r="B50" s="59" t="s">
        <v>99</v>
      </c>
      <c r="C50" s="26">
        <v>383.76</v>
      </c>
      <c r="D50" s="26">
        <v>399.11040000000003</v>
      </c>
      <c r="E50" s="26">
        <v>415.07481600000006</v>
      </c>
      <c r="F50" s="26">
        <v>431.67780864000008</v>
      </c>
      <c r="G50" s="26">
        <v>448.94492098560011</v>
      </c>
      <c r="H50" s="26">
        <v>466.90271782502413</v>
      </c>
      <c r="I50" s="26">
        <v>485.57882653802511</v>
      </c>
      <c r="J50" s="26">
        <v>505.00197959954613</v>
      </c>
      <c r="K50" s="26">
        <v>525.20205878352795</v>
      </c>
      <c r="L50" s="26">
        <v>546.2101411348691</v>
      </c>
    </row>
    <row r="51" spans="1:12">
      <c r="A51" s="2" t="s">
        <v>100</v>
      </c>
      <c r="B51" s="58" t="s">
        <v>101</v>
      </c>
      <c r="C51" s="26">
        <v>1</v>
      </c>
      <c r="D51" s="26">
        <v>1.04</v>
      </c>
      <c r="E51" s="26">
        <v>1.0816000000000001</v>
      </c>
      <c r="F51" s="26">
        <v>1.1248640000000001</v>
      </c>
      <c r="G51" s="26">
        <v>1.1698585600000002</v>
      </c>
      <c r="H51" s="26">
        <v>1.2166529024000003</v>
      </c>
      <c r="I51" s="26">
        <v>1.2653190184960004</v>
      </c>
      <c r="J51" s="26">
        <v>1.3159317792358405</v>
      </c>
      <c r="K51" s="26">
        <v>1.3685690504052741</v>
      </c>
      <c r="L51" s="26">
        <v>1.4233118124214852</v>
      </c>
    </row>
    <row r="52" spans="1:12">
      <c r="A52" s="2" t="s">
        <v>102</v>
      </c>
      <c r="B52" s="58" t="s">
        <v>103</v>
      </c>
      <c r="C52" s="26">
        <v>149.76</v>
      </c>
      <c r="D52" s="26">
        <v>155.75039999999998</v>
      </c>
      <c r="E52" s="26">
        <v>161.98041599999999</v>
      </c>
      <c r="F52" s="26">
        <v>168.45963264</v>
      </c>
      <c r="G52" s="26">
        <v>175.19801794560001</v>
      </c>
      <c r="H52" s="26">
        <v>182.20593866342401</v>
      </c>
      <c r="I52" s="26">
        <v>189.49417620996098</v>
      </c>
      <c r="J52" s="26">
        <v>197.07394325835944</v>
      </c>
      <c r="K52" s="26">
        <v>204.95690098869383</v>
      </c>
      <c r="L52" s="26">
        <v>213.15517702824158</v>
      </c>
    </row>
    <row r="53" spans="1:12">
      <c r="A53" s="2" t="s">
        <v>104</v>
      </c>
      <c r="B53" s="58" t="s">
        <v>105</v>
      </c>
      <c r="C53" s="26">
        <v>148.72</v>
      </c>
      <c r="D53" s="26">
        <v>154.6688</v>
      </c>
      <c r="E53" s="26">
        <v>160.85555200000002</v>
      </c>
      <c r="F53" s="26">
        <v>167.28977408000003</v>
      </c>
      <c r="G53" s="26">
        <v>173.98136504320004</v>
      </c>
      <c r="H53" s="26">
        <v>180.94061964492806</v>
      </c>
      <c r="I53" s="26">
        <v>188.17824443072519</v>
      </c>
      <c r="J53" s="26">
        <v>195.70537420795421</v>
      </c>
      <c r="K53" s="26">
        <v>203.53358917627239</v>
      </c>
      <c r="L53" s="26">
        <v>211.6749327433233</v>
      </c>
    </row>
    <row r="54" spans="1:12">
      <c r="A54" s="2" t="s">
        <v>106</v>
      </c>
      <c r="B54" s="58" t="s">
        <v>107</v>
      </c>
      <c r="C54" s="26">
        <v>1.04</v>
      </c>
      <c r="D54" s="26">
        <v>1.0816000000000001</v>
      </c>
      <c r="E54" s="26">
        <v>1.1248640000000001</v>
      </c>
      <c r="F54" s="26">
        <v>1.1698585600000002</v>
      </c>
      <c r="G54" s="26">
        <v>1.2166529024000003</v>
      </c>
      <c r="H54" s="26">
        <v>1.2653190184960004</v>
      </c>
      <c r="I54" s="26">
        <v>1.3159317792358405</v>
      </c>
      <c r="J54" s="26">
        <v>1.3685690504052741</v>
      </c>
      <c r="K54" s="26">
        <v>1.4233118124214852</v>
      </c>
      <c r="L54" s="26">
        <v>1.4802442849183446</v>
      </c>
    </row>
    <row r="55" spans="1:12">
      <c r="A55" s="2" t="s">
        <v>108</v>
      </c>
      <c r="B55" s="58" t="s">
        <v>109</v>
      </c>
      <c r="C55" s="26">
        <v>1.04</v>
      </c>
      <c r="D55" s="26">
        <v>1.0816000000000001</v>
      </c>
      <c r="E55" s="26">
        <v>1.1248640000000001</v>
      </c>
      <c r="F55" s="26">
        <v>1.1698585600000002</v>
      </c>
      <c r="G55" s="26">
        <v>1.2166529024000003</v>
      </c>
      <c r="H55" s="26">
        <v>1.2653190184960004</v>
      </c>
      <c r="I55" s="26">
        <v>1.3159317792358405</v>
      </c>
      <c r="J55" s="26">
        <v>1.3685690504052741</v>
      </c>
      <c r="K55" s="26">
        <v>1.4233118124214852</v>
      </c>
      <c r="L55" s="26">
        <v>1.4802442849183446</v>
      </c>
    </row>
    <row r="56" spans="1:12">
      <c r="A56" s="2" t="s">
        <v>110</v>
      </c>
      <c r="B56" s="58" t="s">
        <v>111</v>
      </c>
      <c r="C56" s="26">
        <v>3</v>
      </c>
      <c r="D56" s="26">
        <v>3.12</v>
      </c>
      <c r="E56" s="26">
        <v>3.2448000000000001</v>
      </c>
      <c r="F56" s="26">
        <v>3.3745920000000003</v>
      </c>
      <c r="G56" s="26">
        <v>3.5095756800000002</v>
      </c>
      <c r="H56" s="26">
        <v>3.6499587072000002</v>
      </c>
      <c r="I56" s="26">
        <v>3.7959570554880004</v>
      </c>
      <c r="J56" s="26">
        <v>3.9477953377075208</v>
      </c>
      <c r="K56" s="26">
        <v>4.1057071512158219</v>
      </c>
      <c r="L56" s="26">
        <v>4.2699354372644551</v>
      </c>
    </row>
    <row r="57" spans="1:12">
      <c r="A57" s="2" t="s">
        <v>112</v>
      </c>
      <c r="B57" s="58" t="s">
        <v>113</v>
      </c>
      <c r="C57" s="26">
        <v>1</v>
      </c>
      <c r="D57" s="26">
        <v>1.04</v>
      </c>
      <c r="E57" s="26">
        <v>1.0816000000000001</v>
      </c>
      <c r="F57" s="26">
        <v>1.1248640000000001</v>
      </c>
      <c r="G57" s="26">
        <v>1.1698585600000002</v>
      </c>
      <c r="H57" s="26">
        <v>1.2166529024000003</v>
      </c>
      <c r="I57" s="26">
        <v>1.2653190184960004</v>
      </c>
      <c r="J57" s="26">
        <v>1.3159317792358405</v>
      </c>
      <c r="K57" s="26">
        <v>1.3685690504052741</v>
      </c>
      <c r="L57" s="26">
        <v>1.4233118124214852</v>
      </c>
    </row>
    <row r="58" spans="1:12">
      <c r="A58" s="2" t="s">
        <v>114</v>
      </c>
      <c r="B58" s="58" t="s">
        <v>115</v>
      </c>
      <c r="C58" s="26">
        <v>1</v>
      </c>
      <c r="D58" s="26">
        <v>1.04</v>
      </c>
      <c r="E58" s="26">
        <v>1.0816000000000001</v>
      </c>
      <c r="F58" s="26">
        <v>1.1248640000000001</v>
      </c>
      <c r="G58" s="26">
        <v>1.1698585600000002</v>
      </c>
      <c r="H58" s="26">
        <v>1.2166529024000003</v>
      </c>
      <c r="I58" s="26">
        <v>1.2653190184960004</v>
      </c>
      <c r="J58" s="26">
        <v>1.3159317792358405</v>
      </c>
      <c r="K58" s="26">
        <v>1.3685690504052741</v>
      </c>
      <c r="L58" s="26">
        <v>1.4233118124214852</v>
      </c>
    </row>
    <row r="59" spans="1:12">
      <c r="A59" s="2" t="s">
        <v>116</v>
      </c>
      <c r="B59" s="58" t="s">
        <v>117</v>
      </c>
      <c r="C59" s="26">
        <v>1</v>
      </c>
      <c r="D59" s="26">
        <v>1.04</v>
      </c>
      <c r="E59" s="26">
        <v>1.0816000000000001</v>
      </c>
      <c r="F59" s="26">
        <v>1.1248640000000001</v>
      </c>
      <c r="G59" s="26">
        <v>1.1698585600000002</v>
      </c>
      <c r="H59" s="26">
        <v>1.2166529024000003</v>
      </c>
      <c r="I59" s="26">
        <v>1.2653190184960004</v>
      </c>
      <c r="J59" s="26">
        <v>1.3159317792358405</v>
      </c>
      <c r="K59" s="26">
        <v>1.3685690504052741</v>
      </c>
      <c r="L59" s="26">
        <v>1.4233118124214852</v>
      </c>
    </row>
    <row r="60" spans="1:12">
      <c r="A60" s="2" t="s">
        <v>118</v>
      </c>
      <c r="B60" s="58" t="s">
        <v>119</v>
      </c>
      <c r="C60" s="26">
        <v>5991.4000000000005</v>
      </c>
      <c r="D60" s="26">
        <v>6231.0560000000005</v>
      </c>
      <c r="E60" s="26">
        <v>6480.298240000001</v>
      </c>
      <c r="F60" s="26">
        <v>6739.5101696000011</v>
      </c>
      <c r="G60" s="26">
        <v>7009.090576384001</v>
      </c>
      <c r="H60" s="26">
        <v>7289.4541994393612</v>
      </c>
      <c r="I60" s="26">
        <v>7581.0323674169358</v>
      </c>
      <c r="J60" s="26">
        <v>7884.2736621136137</v>
      </c>
      <c r="K60" s="26">
        <v>8199.6446085981588</v>
      </c>
      <c r="L60" s="26">
        <v>8527.6303929420847</v>
      </c>
    </row>
    <row r="61" spans="1:12">
      <c r="A61" s="2" t="s">
        <v>120</v>
      </c>
      <c r="B61" s="58" t="s">
        <v>121</v>
      </c>
      <c r="C61" s="26">
        <v>5989.3600000000006</v>
      </c>
      <c r="D61" s="26">
        <v>6228.934400000001</v>
      </c>
      <c r="E61" s="26">
        <v>6478.0917760000011</v>
      </c>
      <c r="F61" s="26">
        <v>6737.215447040001</v>
      </c>
      <c r="G61" s="26">
        <v>7006.7040649216015</v>
      </c>
      <c r="H61" s="26">
        <v>7286.9722275184658</v>
      </c>
      <c r="I61" s="26">
        <v>7578.4511166192051</v>
      </c>
      <c r="J61" s="26">
        <v>7881.5891612839732</v>
      </c>
      <c r="K61" s="26">
        <v>8196.8527277353332</v>
      </c>
      <c r="L61" s="26">
        <v>8524.7268368447476</v>
      </c>
    </row>
    <row r="62" spans="1:12">
      <c r="A62" s="2" t="s">
        <v>122</v>
      </c>
      <c r="B62" s="58" t="s">
        <v>123</v>
      </c>
      <c r="C62" s="26">
        <v>1.04</v>
      </c>
      <c r="D62" s="26">
        <v>1.0816000000000001</v>
      </c>
      <c r="E62" s="26">
        <v>1.1248640000000001</v>
      </c>
      <c r="F62" s="26">
        <v>1.1698585600000002</v>
      </c>
      <c r="G62" s="26">
        <v>1.2166529024000003</v>
      </c>
      <c r="H62" s="26">
        <v>1.2653190184960004</v>
      </c>
      <c r="I62" s="26">
        <v>1.3159317792358405</v>
      </c>
      <c r="J62" s="26">
        <v>1.3685690504052741</v>
      </c>
      <c r="K62" s="26">
        <v>1.4233118124214852</v>
      </c>
      <c r="L62" s="26">
        <v>1.4802442849183446</v>
      </c>
    </row>
    <row r="63" spans="1:12" ht="24">
      <c r="A63" s="2" t="s">
        <v>124</v>
      </c>
      <c r="B63" s="59" t="s">
        <v>125</v>
      </c>
      <c r="C63" s="26">
        <v>1</v>
      </c>
      <c r="D63" s="26">
        <v>1.04</v>
      </c>
      <c r="E63" s="26">
        <v>1.0816000000000001</v>
      </c>
      <c r="F63" s="26">
        <v>1.1248640000000001</v>
      </c>
      <c r="G63" s="26">
        <v>1.1698585600000002</v>
      </c>
      <c r="H63" s="26">
        <v>1.2166529024000003</v>
      </c>
      <c r="I63" s="26">
        <v>1.2653190184960004</v>
      </c>
      <c r="J63" s="26">
        <v>1.3159317792358405</v>
      </c>
      <c r="K63" s="26">
        <v>1.3685690504052741</v>
      </c>
      <c r="L63" s="26">
        <v>1.4233118124214852</v>
      </c>
    </row>
    <row r="64" spans="1:12">
      <c r="A64" s="2" t="s">
        <v>126</v>
      </c>
      <c r="B64" s="58" t="s">
        <v>127</v>
      </c>
      <c r="C64" s="26">
        <v>4860.88</v>
      </c>
      <c r="D64" s="26">
        <v>5055.3152</v>
      </c>
      <c r="E64" s="26">
        <v>5257.5278079999998</v>
      </c>
      <c r="F64" s="26">
        <v>5467.8289203200002</v>
      </c>
      <c r="G64" s="26">
        <v>5686.5420771327999</v>
      </c>
      <c r="H64" s="26">
        <v>5914.0037602181119</v>
      </c>
      <c r="I64" s="26">
        <v>6150.5639106268363</v>
      </c>
      <c r="J64" s="26">
        <v>6396.5864670519104</v>
      </c>
      <c r="K64" s="26">
        <v>6652.4499257339867</v>
      </c>
      <c r="L64" s="26">
        <v>6918.5479227633459</v>
      </c>
    </row>
    <row r="65" spans="1:12">
      <c r="A65" s="2" t="s">
        <v>128</v>
      </c>
      <c r="B65" s="58" t="s">
        <v>129</v>
      </c>
      <c r="C65" s="26">
        <v>4858.88</v>
      </c>
      <c r="D65" s="26">
        <v>5053.2352000000001</v>
      </c>
      <c r="E65" s="26">
        <v>5255.3646079999999</v>
      </c>
      <c r="F65" s="26">
        <v>5465.5791923200004</v>
      </c>
      <c r="G65" s="26">
        <v>5684.2023600128005</v>
      </c>
      <c r="H65" s="26">
        <v>5911.5704544133123</v>
      </c>
      <c r="I65" s="26">
        <v>6148.0332725898452</v>
      </c>
      <c r="J65" s="26">
        <v>6393.9546034934392</v>
      </c>
      <c r="K65" s="26">
        <v>6649.712787633177</v>
      </c>
      <c r="L65" s="26">
        <v>6915.7012991385045</v>
      </c>
    </row>
    <row r="66" spans="1:12">
      <c r="A66" s="2" t="s">
        <v>130</v>
      </c>
      <c r="B66" s="58" t="s">
        <v>131</v>
      </c>
      <c r="C66" s="26">
        <v>1</v>
      </c>
      <c r="D66" s="26">
        <v>1.04</v>
      </c>
      <c r="E66" s="26">
        <v>1.0816000000000001</v>
      </c>
      <c r="F66" s="26">
        <v>1.1248640000000001</v>
      </c>
      <c r="G66" s="26">
        <v>1.1698585600000002</v>
      </c>
      <c r="H66" s="26">
        <v>1.2166529024000003</v>
      </c>
      <c r="I66" s="26">
        <v>1.2653190184960004</v>
      </c>
      <c r="J66" s="26">
        <v>1.3159317792358405</v>
      </c>
      <c r="K66" s="26">
        <v>1.3685690504052741</v>
      </c>
      <c r="L66" s="26">
        <v>1.4233118124214852</v>
      </c>
    </row>
    <row r="67" spans="1:12">
      <c r="A67" s="2" t="s">
        <v>132</v>
      </c>
      <c r="B67" s="58" t="s">
        <v>133</v>
      </c>
      <c r="C67" s="26">
        <v>1</v>
      </c>
      <c r="D67" s="26">
        <v>1.04</v>
      </c>
      <c r="E67" s="26">
        <v>1.0816000000000001</v>
      </c>
      <c r="F67" s="26">
        <v>1.1248640000000001</v>
      </c>
      <c r="G67" s="26">
        <v>1.1698585600000002</v>
      </c>
      <c r="H67" s="26">
        <v>1.2166529024000003</v>
      </c>
      <c r="I67" s="26">
        <v>1.2653190184960004</v>
      </c>
      <c r="J67" s="26">
        <v>1.3159317792358405</v>
      </c>
      <c r="K67" s="26">
        <v>1.3685690504052741</v>
      </c>
      <c r="L67" s="26">
        <v>1.4233118124214852</v>
      </c>
    </row>
    <row r="68" spans="1:12">
      <c r="A68" s="1"/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>
      <c r="A69" s="2" t="s">
        <v>134</v>
      </c>
      <c r="B69" s="58" t="s">
        <v>135</v>
      </c>
      <c r="C69" s="26">
        <v>3702284.378</v>
      </c>
      <c r="D69" s="26">
        <v>3850375.75312</v>
      </c>
      <c r="E69" s="26">
        <v>4004390.7832448003</v>
      </c>
      <c r="F69" s="26">
        <v>4164566.4145745924</v>
      </c>
      <c r="G69" s="26">
        <v>4331149.0711575765</v>
      </c>
      <c r="H69" s="26">
        <v>4504395.0340038799</v>
      </c>
      <c r="I69" s="26">
        <v>4684570.8353640353</v>
      </c>
      <c r="J69" s="26">
        <v>4871953.6687785964</v>
      </c>
      <c r="K69" s="26">
        <v>5066831.8155297404</v>
      </c>
      <c r="L69" s="26">
        <v>5269505.0881509306</v>
      </c>
    </row>
    <row r="70" spans="1:12">
      <c r="A70" s="2" t="s">
        <v>136</v>
      </c>
      <c r="B70" s="58" t="s">
        <v>137</v>
      </c>
      <c r="C70" s="26">
        <v>1037471.72</v>
      </c>
      <c r="D70" s="26">
        <v>1078970.5888</v>
      </c>
      <c r="E70" s="26">
        <v>1122129.4123520001</v>
      </c>
      <c r="F70" s="26">
        <v>1167014.5888460802</v>
      </c>
      <c r="G70" s="26">
        <v>1213695.1723999234</v>
      </c>
      <c r="H70" s="26">
        <v>1262242.9792959203</v>
      </c>
      <c r="I70" s="26">
        <v>1312732.6984677573</v>
      </c>
      <c r="J70" s="26">
        <v>1365242.0064064676</v>
      </c>
      <c r="K70" s="26">
        <v>1419851.6866627263</v>
      </c>
      <c r="L70" s="26">
        <v>1476645.7541292354</v>
      </c>
    </row>
    <row r="71" spans="1:12">
      <c r="A71" s="2" t="s">
        <v>138</v>
      </c>
      <c r="B71" s="58" t="s">
        <v>139</v>
      </c>
      <c r="C71" s="26">
        <v>1037469.68</v>
      </c>
      <c r="D71" s="26">
        <v>1078968.4672000001</v>
      </c>
      <c r="E71" s="26">
        <v>1122127.2058880001</v>
      </c>
      <c r="F71" s="26">
        <v>1167012.2941235201</v>
      </c>
      <c r="G71" s="26">
        <v>1213692.7858884609</v>
      </c>
      <c r="H71" s="26">
        <v>1262240.4973239994</v>
      </c>
      <c r="I71" s="26">
        <v>1312730.1172169594</v>
      </c>
      <c r="J71" s="26">
        <v>1365239.3219056379</v>
      </c>
      <c r="K71" s="26">
        <v>1419848.8947818633</v>
      </c>
      <c r="L71" s="26">
        <v>1476642.8505731379</v>
      </c>
    </row>
    <row r="72" spans="1:12" ht="36">
      <c r="A72" s="2" t="s">
        <v>140</v>
      </c>
      <c r="B72" s="59" t="s">
        <v>141</v>
      </c>
      <c r="C72" s="26">
        <v>1037469.68</v>
      </c>
      <c r="D72" s="26">
        <v>1078968.4672000001</v>
      </c>
      <c r="E72" s="26">
        <v>1122127.2058880001</v>
      </c>
      <c r="F72" s="26">
        <v>1167012.2941235201</v>
      </c>
      <c r="G72" s="26">
        <v>1213692.7858884609</v>
      </c>
      <c r="H72" s="26">
        <v>1262240.4973239994</v>
      </c>
      <c r="I72" s="26">
        <v>1312730.1172169594</v>
      </c>
      <c r="J72" s="26">
        <v>1365239.3219056379</v>
      </c>
      <c r="K72" s="26">
        <v>1419848.8947818633</v>
      </c>
      <c r="L72" s="26">
        <v>1476642.8505731379</v>
      </c>
    </row>
    <row r="73" spans="1:12">
      <c r="A73" s="2" t="s">
        <v>142</v>
      </c>
      <c r="B73" s="58" t="s">
        <v>143</v>
      </c>
      <c r="C73" s="26">
        <v>1.04</v>
      </c>
      <c r="D73" s="26">
        <v>1.0816000000000001</v>
      </c>
      <c r="E73" s="26">
        <v>1.1248640000000001</v>
      </c>
      <c r="F73" s="26">
        <v>1.1698585600000002</v>
      </c>
      <c r="G73" s="26">
        <v>1.2166529024000003</v>
      </c>
      <c r="H73" s="26">
        <v>1.2653190184960004</v>
      </c>
      <c r="I73" s="26">
        <v>1.3159317792358405</v>
      </c>
      <c r="J73" s="26">
        <v>1.3685690504052741</v>
      </c>
      <c r="K73" s="26">
        <v>1.4233118124214852</v>
      </c>
      <c r="L73" s="26">
        <v>1.4802442849183446</v>
      </c>
    </row>
    <row r="74" spans="1:12">
      <c r="A74" s="2" t="s">
        <v>144</v>
      </c>
      <c r="B74" s="58" t="s">
        <v>145</v>
      </c>
      <c r="C74" s="26">
        <v>1.04</v>
      </c>
      <c r="D74" s="26">
        <v>1.0816000000000001</v>
      </c>
      <c r="E74" s="26">
        <v>1.1248640000000001</v>
      </c>
      <c r="F74" s="26">
        <v>1.1698585600000002</v>
      </c>
      <c r="G74" s="26">
        <v>1.2166529024000003</v>
      </c>
      <c r="H74" s="26">
        <v>1.2653190184960004</v>
      </c>
      <c r="I74" s="26">
        <v>1.3159317792358405</v>
      </c>
      <c r="J74" s="26">
        <v>1.3685690504052741</v>
      </c>
      <c r="K74" s="26">
        <v>1.4233118124214852</v>
      </c>
      <c r="L74" s="26">
        <v>1.4802442849183446</v>
      </c>
    </row>
    <row r="75" spans="1:12">
      <c r="A75" s="2" t="s">
        <v>146</v>
      </c>
      <c r="B75" s="58" t="s">
        <v>147</v>
      </c>
      <c r="C75" s="26">
        <v>1</v>
      </c>
      <c r="D75" s="26">
        <v>1.04</v>
      </c>
      <c r="E75" s="26">
        <v>1.0816000000000001</v>
      </c>
      <c r="F75" s="26">
        <v>1.1248640000000001</v>
      </c>
      <c r="G75" s="26">
        <v>1.1698585600000002</v>
      </c>
      <c r="H75" s="26">
        <v>1.2166529024000003</v>
      </c>
      <c r="I75" s="26">
        <v>1.2653190184960004</v>
      </c>
      <c r="J75" s="26">
        <v>1.3159317792358405</v>
      </c>
      <c r="K75" s="26">
        <v>1.3685690504052741</v>
      </c>
      <c r="L75" s="26">
        <v>1.4233118124214852</v>
      </c>
    </row>
    <row r="76" spans="1:12">
      <c r="A76" s="2" t="s">
        <v>148</v>
      </c>
      <c r="B76" s="58" t="s">
        <v>149</v>
      </c>
      <c r="C76" s="26">
        <v>2664812.6579999998</v>
      </c>
      <c r="D76" s="26">
        <v>2771405.16432</v>
      </c>
      <c r="E76" s="26">
        <v>2882261.3708927999</v>
      </c>
      <c r="F76" s="26">
        <v>2997551.8257285119</v>
      </c>
      <c r="G76" s="26">
        <v>3117453.8987576524</v>
      </c>
      <c r="H76" s="26">
        <v>3242152.0547079584</v>
      </c>
      <c r="I76" s="26">
        <v>3371838.1368962768</v>
      </c>
      <c r="J76" s="26">
        <v>3506711.6623721281</v>
      </c>
      <c r="K76" s="26">
        <v>3646980.1288670134</v>
      </c>
      <c r="L76" s="26">
        <v>3792859.334021694</v>
      </c>
    </row>
    <row r="77" spans="1:12">
      <c r="A77" s="2" t="s">
        <v>150</v>
      </c>
      <c r="B77" s="58" t="s">
        <v>139</v>
      </c>
      <c r="C77" s="26">
        <v>2664812.6579999998</v>
      </c>
      <c r="D77" s="26">
        <v>2771405.16432</v>
      </c>
      <c r="E77" s="26">
        <v>2882261.3708927999</v>
      </c>
      <c r="F77" s="26">
        <v>2997551.8257285119</v>
      </c>
      <c r="G77" s="26">
        <v>3117453.8987576524</v>
      </c>
      <c r="H77" s="26">
        <v>3242152.0547079584</v>
      </c>
      <c r="I77" s="26">
        <v>3371838.1368962768</v>
      </c>
      <c r="J77" s="26">
        <v>3506711.6623721281</v>
      </c>
      <c r="K77" s="26">
        <v>3646980.1288670134</v>
      </c>
      <c r="L77" s="26">
        <v>3792859.334021694</v>
      </c>
    </row>
    <row r="78" spans="1:12" ht="24">
      <c r="A78" s="2" t="s">
        <v>151</v>
      </c>
      <c r="B78" s="59" t="s">
        <v>152</v>
      </c>
      <c r="C78" s="26">
        <v>367167.84</v>
      </c>
      <c r="D78" s="26">
        <v>381854.55360000004</v>
      </c>
      <c r="E78" s="26">
        <v>397128.73574400006</v>
      </c>
      <c r="F78" s="26">
        <v>413013.88517376006</v>
      </c>
      <c r="G78" s="26">
        <v>429534.44058071048</v>
      </c>
      <c r="H78" s="26">
        <v>446715.81820393889</v>
      </c>
      <c r="I78" s="26">
        <v>464584.45093209646</v>
      </c>
      <c r="J78" s="26">
        <v>483167.82896938035</v>
      </c>
      <c r="K78" s="26">
        <v>502494.54212815559</v>
      </c>
      <c r="L78" s="26">
        <v>522594.32381328184</v>
      </c>
    </row>
    <row r="79" spans="1:12">
      <c r="A79" s="2" t="s">
        <v>153</v>
      </c>
      <c r="B79" s="58" t="s">
        <v>154</v>
      </c>
      <c r="C79" s="26">
        <v>292070.48</v>
      </c>
      <c r="D79" s="26">
        <v>303753.29920000001</v>
      </c>
      <c r="E79" s="26">
        <v>315903.43116800004</v>
      </c>
      <c r="F79" s="26">
        <v>328539.56841472007</v>
      </c>
      <c r="G79" s="26">
        <v>341681.15115130891</v>
      </c>
      <c r="H79" s="26">
        <v>355348.39719736128</v>
      </c>
      <c r="I79" s="26">
        <v>369562.33308525576</v>
      </c>
      <c r="J79" s="26">
        <v>384344.82640866598</v>
      </c>
      <c r="K79" s="26">
        <v>399718.61946501263</v>
      </c>
      <c r="L79" s="26">
        <v>415707.36424361315</v>
      </c>
    </row>
    <row r="80" spans="1:12">
      <c r="A80" s="2" t="s">
        <v>155</v>
      </c>
      <c r="B80" s="58" t="s">
        <v>156</v>
      </c>
      <c r="C80" s="26">
        <v>75097.36</v>
      </c>
      <c r="D80" s="26">
        <v>78101.254400000005</v>
      </c>
      <c r="E80" s="26">
        <v>81225.30457600001</v>
      </c>
      <c r="F80" s="26">
        <v>84474.316759040012</v>
      </c>
      <c r="G80" s="26">
        <v>87853.289429401615</v>
      </c>
      <c r="H80" s="26">
        <v>91367.421006577686</v>
      </c>
      <c r="I80" s="26">
        <v>95022.117846840803</v>
      </c>
      <c r="J80" s="26">
        <v>98823.002560714434</v>
      </c>
      <c r="K80" s="26">
        <v>102775.92266314302</v>
      </c>
      <c r="L80" s="26">
        <v>106886.95956966875</v>
      </c>
    </row>
    <row r="81" spans="1:12" ht="24">
      <c r="A81" s="2" t="s">
        <v>157</v>
      </c>
      <c r="B81" s="59" t="s">
        <v>158</v>
      </c>
      <c r="C81" s="26">
        <v>56761.120000000003</v>
      </c>
      <c r="D81" s="26">
        <v>59031.564800000007</v>
      </c>
      <c r="E81" s="26">
        <v>61392.827392000007</v>
      </c>
      <c r="F81" s="26">
        <v>63848.540487680009</v>
      </c>
      <c r="G81" s="26">
        <v>66402.482107187214</v>
      </c>
      <c r="H81" s="26">
        <v>69058.581391474698</v>
      </c>
      <c r="I81" s="26">
        <v>71820.924647133681</v>
      </c>
      <c r="J81" s="26">
        <v>74693.761633019036</v>
      </c>
      <c r="K81" s="26">
        <v>77681.512098339794</v>
      </c>
      <c r="L81" s="26">
        <v>80788.772582273392</v>
      </c>
    </row>
    <row r="82" spans="1:12" ht="24">
      <c r="A82" s="2" t="s">
        <v>159</v>
      </c>
      <c r="B82" s="59" t="s">
        <v>160</v>
      </c>
      <c r="C82" s="26">
        <v>1522062.8800000004</v>
      </c>
      <c r="D82" s="26">
        <v>1582945.3952000004</v>
      </c>
      <c r="E82" s="26">
        <v>1646263.2110080004</v>
      </c>
      <c r="F82" s="26">
        <v>1712113.7394483206</v>
      </c>
      <c r="G82" s="26">
        <v>1780598.2890262534</v>
      </c>
      <c r="H82" s="26">
        <v>1851822.2205873036</v>
      </c>
      <c r="I82" s="26">
        <v>1925895.1094107958</v>
      </c>
      <c r="J82" s="26">
        <v>2002930.9137872278</v>
      </c>
      <c r="K82" s="26">
        <v>2083048.150338717</v>
      </c>
      <c r="L82" s="26">
        <v>2166370.0763522657</v>
      </c>
    </row>
    <row r="83" spans="1:12">
      <c r="A83" s="2" t="s">
        <v>161</v>
      </c>
      <c r="B83" s="58" t="s">
        <v>162</v>
      </c>
      <c r="C83" s="26">
        <v>77658.880000000005</v>
      </c>
      <c r="D83" s="26">
        <v>80765.23520000001</v>
      </c>
      <c r="E83" s="26">
        <v>83995.844608000014</v>
      </c>
      <c r="F83" s="26">
        <v>87355.678392320013</v>
      </c>
      <c r="G83" s="26">
        <v>90849.905528012823</v>
      </c>
      <c r="H83" s="26">
        <v>94483.901749133336</v>
      </c>
      <c r="I83" s="26">
        <v>98263.257819098668</v>
      </c>
      <c r="J83" s="26">
        <v>102193.78813186262</v>
      </c>
      <c r="K83" s="26">
        <v>106281.53965713712</v>
      </c>
      <c r="L83" s="26">
        <v>110532.80124342261</v>
      </c>
    </row>
    <row r="84" spans="1:12">
      <c r="A84" s="2" t="s">
        <v>163</v>
      </c>
      <c r="B84" s="58" t="s">
        <v>164</v>
      </c>
      <c r="C84" s="26">
        <v>58244.160000000003</v>
      </c>
      <c r="D84" s="26">
        <v>60573.926400000004</v>
      </c>
      <c r="E84" s="26">
        <v>62996.883456000003</v>
      </c>
      <c r="F84" s="26">
        <v>65516.758794240006</v>
      </c>
      <c r="G84" s="26">
        <v>68137.429146009614</v>
      </c>
      <c r="H84" s="26">
        <v>70862.926311849995</v>
      </c>
      <c r="I84" s="26">
        <v>73697.44336432399</v>
      </c>
      <c r="J84" s="26">
        <v>76645.341098896955</v>
      </c>
      <c r="K84" s="26">
        <v>79711.154742852843</v>
      </c>
      <c r="L84" s="26">
        <v>82899.600932566958</v>
      </c>
    </row>
    <row r="85" spans="1:12">
      <c r="A85" s="2" t="s">
        <v>165</v>
      </c>
      <c r="B85" s="58" t="s">
        <v>166</v>
      </c>
      <c r="C85" s="26">
        <v>1319679.9200000002</v>
      </c>
      <c r="D85" s="26">
        <v>1372467.1168000002</v>
      </c>
      <c r="E85" s="26">
        <v>1427365.8014720003</v>
      </c>
      <c r="F85" s="26">
        <v>1484460.4335308804</v>
      </c>
      <c r="G85" s="26">
        <v>1543838.8508721157</v>
      </c>
      <c r="H85" s="26">
        <v>1605592.4049070005</v>
      </c>
      <c r="I85" s="26">
        <v>1669816.1011032807</v>
      </c>
      <c r="J85" s="26">
        <v>1736608.7451474119</v>
      </c>
      <c r="K85" s="26">
        <v>1806073.0949533086</v>
      </c>
      <c r="L85" s="26">
        <v>1878316.018751441</v>
      </c>
    </row>
    <row r="86" spans="1:12">
      <c r="A86" s="2" t="s">
        <v>167</v>
      </c>
      <c r="B86" s="58" t="s">
        <v>168</v>
      </c>
      <c r="C86" s="26">
        <v>66479.92</v>
      </c>
      <c r="D86" s="26">
        <v>69139.116800000003</v>
      </c>
      <c r="E86" s="26">
        <v>71904.681472000011</v>
      </c>
      <c r="F86" s="26">
        <v>74780.868730880014</v>
      </c>
      <c r="G86" s="26">
        <v>77772.103480115213</v>
      </c>
      <c r="H86" s="26">
        <v>80882.987619319829</v>
      </c>
      <c r="I86" s="26">
        <v>84118.307124092622</v>
      </c>
      <c r="J86" s="26">
        <v>87483.039409056335</v>
      </c>
      <c r="K86" s="26">
        <v>90982.360985418592</v>
      </c>
      <c r="L86" s="26">
        <v>94621.655424835335</v>
      </c>
    </row>
    <row r="87" spans="1:12" ht="36">
      <c r="A87" s="2" t="s">
        <v>169</v>
      </c>
      <c r="B87" s="59" t="s">
        <v>170</v>
      </c>
      <c r="C87" s="26">
        <v>718820.81799999997</v>
      </c>
      <c r="D87" s="26">
        <v>747573.65072000003</v>
      </c>
      <c r="E87" s="26">
        <v>777476.59674880002</v>
      </c>
      <c r="F87" s="26">
        <v>808575.66061875201</v>
      </c>
      <c r="G87" s="26">
        <v>840918.68704350211</v>
      </c>
      <c r="H87" s="26">
        <v>874555.43452524219</v>
      </c>
      <c r="I87" s="26">
        <v>909537.65190625191</v>
      </c>
      <c r="J87" s="26">
        <v>945919.15798250202</v>
      </c>
      <c r="K87" s="26">
        <v>983755.92430180218</v>
      </c>
      <c r="L87" s="26">
        <v>1023106.1612738743</v>
      </c>
    </row>
    <row r="88" spans="1:12">
      <c r="A88" s="2" t="s">
        <v>171</v>
      </c>
      <c r="B88" s="58" t="s">
        <v>172</v>
      </c>
      <c r="C88" s="26">
        <v>467233.53200000001</v>
      </c>
      <c r="D88" s="26">
        <v>485922.87328</v>
      </c>
      <c r="E88" s="26">
        <v>505359.78821120004</v>
      </c>
      <c r="F88" s="26">
        <v>525574.17973964801</v>
      </c>
      <c r="G88" s="26">
        <v>546597.14692923392</v>
      </c>
      <c r="H88" s="26">
        <v>568461.03280640324</v>
      </c>
      <c r="I88" s="26">
        <v>591199.47411865939</v>
      </c>
      <c r="J88" s="26">
        <v>614847.45308340574</v>
      </c>
      <c r="K88" s="26">
        <v>639441.35120674199</v>
      </c>
      <c r="L88" s="26">
        <v>665019.00525501173</v>
      </c>
    </row>
    <row r="89" spans="1:12">
      <c r="A89" s="2" t="s">
        <v>173</v>
      </c>
      <c r="B89" s="58" t="s">
        <v>174</v>
      </c>
      <c r="C89" s="26">
        <v>251587.28599999999</v>
      </c>
      <c r="D89" s="26">
        <v>261650.77744000001</v>
      </c>
      <c r="E89" s="26">
        <v>272116.80853760004</v>
      </c>
      <c r="F89" s="26">
        <v>283001.48087910406</v>
      </c>
      <c r="G89" s="26">
        <v>294321.54011426825</v>
      </c>
      <c r="H89" s="26">
        <v>306094.40171883901</v>
      </c>
      <c r="I89" s="26">
        <v>318338.17778759258</v>
      </c>
      <c r="J89" s="26">
        <v>331071.70489909628</v>
      </c>
      <c r="K89" s="26">
        <v>344314.57309506013</v>
      </c>
      <c r="L89" s="26">
        <v>358087.15601886256</v>
      </c>
    </row>
    <row r="90" spans="1:12">
      <c r="A90" s="2" t="s">
        <v>175</v>
      </c>
      <c r="B90" s="58" t="s">
        <v>176</v>
      </c>
      <c r="C90" s="26">
        <v>1</v>
      </c>
      <c r="D90" s="26">
        <v>1.04</v>
      </c>
      <c r="E90" s="26">
        <v>1.0816000000000001</v>
      </c>
      <c r="F90" s="26">
        <v>1.1248640000000001</v>
      </c>
      <c r="G90" s="26">
        <v>1.1698585600000002</v>
      </c>
      <c r="H90" s="26">
        <v>1.2166529024000003</v>
      </c>
      <c r="I90" s="26">
        <v>1.2653190184960004</v>
      </c>
      <c r="J90" s="26">
        <v>1.3159317792358405</v>
      </c>
      <c r="K90" s="26">
        <v>1.3685690504052741</v>
      </c>
      <c r="L90" s="26">
        <v>1.4233118124214852</v>
      </c>
    </row>
    <row r="91" spans="1:12">
      <c r="A91" s="2" t="s">
        <v>177</v>
      </c>
      <c r="B91" s="58" t="s">
        <v>178</v>
      </c>
      <c r="C91" s="26">
        <v>1</v>
      </c>
      <c r="D91" s="26">
        <v>1.04</v>
      </c>
      <c r="E91" s="26">
        <v>1.0816000000000001</v>
      </c>
      <c r="F91" s="26">
        <v>1.1248640000000001</v>
      </c>
      <c r="G91" s="26">
        <v>1.1698585600000002</v>
      </c>
      <c r="H91" s="26">
        <v>1.2166529024000003</v>
      </c>
      <c r="I91" s="26">
        <v>1.2653190184960004</v>
      </c>
      <c r="J91" s="26">
        <v>1.3159317792358405</v>
      </c>
      <c r="K91" s="26">
        <v>1.3685690504052741</v>
      </c>
      <c r="L91" s="26">
        <v>1.4233118124214852</v>
      </c>
    </row>
    <row r="92" spans="1:12">
      <c r="A92" s="1" t="s">
        <v>1093</v>
      </c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>
      <c r="A93" s="2" t="s">
        <v>1099</v>
      </c>
      <c r="B93" s="2" t="s">
        <v>182</v>
      </c>
      <c r="C93" s="26">
        <v>13</v>
      </c>
      <c r="D93" s="26">
        <v>13.52</v>
      </c>
      <c r="E93" s="26">
        <v>14.0608</v>
      </c>
      <c r="F93" s="26">
        <v>14.623232000000002</v>
      </c>
      <c r="G93" s="26">
        <v>15.208161280000002</v>
      </c>
      <c r="H93" s="26">
        <v>15.816487731200002</v>
      </c>
      <c r="I93" s="26">
        <v>16.449147240448003</v>
      </c>
      <c r="J93" s="26">
        <v>17.107113130065922</v>
      </c>
      <c r="K93" s="26">
        <v>17.791397655268561</v>
      </c>
      <c r="L93" s="26">
        <v>18.503053561479305</v>
      </c>
    </row>
    <row r="94" spans="1:12">
      <c r="A94" s="2" t="s">
        <v>183</v>
      </c>
      <c r="B94" s="2" t="s">
        <v>184</v>
      </c>
      <c r="C94" s="26">
        <v>5</v>
      </c>
      <c r="D94" s="26">
        <v>5.2</v>
      </c>
      <c r="E94" s="26">
        <v>5.4080000000000004</v>
      </c>
      <c r="F94" s="26">
        <v>5.6243200000000009</v>
      </c>
      <c r="G94" s="26">
        <v>5.8492928000000015</v>
      </c>
      <c r="H94" s="26">
        <v>6.0832645120000022</v>
      </c>
      <c r="I94" s="26">
        <v>6.3265950924800025</v>
      </c>
      <c r="J94" s="26">
        <v>6.5796588961792031</v>
      </c>
      <c r="K94" s="26">
        <v>6.8428452520263718</v>
      </c>
      <c r="L94" s="26">
        <v>7.1165590621074273</v>
      </c>
    </row>
    <row r="95" spans="1:12">
      <c r="A95" s="2" t="s">
        <v>185</v>
      </c>
      <c r="B95" s="2" t="s">
        <v>186</v>
      </c>
      <c r="C95" s="26">
        <v>1</v>
      </c>
      <c r="D95" s="26">
        <v>1.04</v>
      </c>
      <c r="E95" s="26">
        <v>1.0816000000000001</v>
      </c>
      <c r="F95" s="26">
        <v>1.1248640000000001</v>
      </c>
      <c r="G95" s="26">
        <v>1.1698585600000002</v>
      </c>
      <c r="H95" s="26">
        <v>1.2166529024000003</v>
      </c>
      <c r="I95" s="26">
        <v>1.2653190184960004</v>
      </c>
      <c r="J95" s="26">
        <v>1.3159317792358405</v>
      </c>
      <c r="K95" s="26">
        <v>1.3685690504052741</v>
      </c>
      <c r="L95" s="26">
        <v>1.4233118124214852</v>
      </c>
    </row>
    <row r="96" spans="1:12" ht="24">
      <c r="A96" s="2" t="s">
        <v>187</v>
      </c>
      <c r="B96" s="5" t="s">
        <v>188</v>
      </c>
      <c r="C96" s="26">
        <v>1</v>
      </c>
      <c r="D96" s="26">
        <v>1.04</v>
      </c>
      <c r="E96" s="26">
        <v>1.0816000000000001</v>
      </c>
      <c r="F96" s="26">
        <v>1.1248640000000001</v>
      </c>
      <c r="G96" s="26">
        <v>1.1698585600000002</v>
      </c>
      <c r="H96" s="26">
        <v>1.2166529024000003</v>
      </c>
      <c r="I96" s="26">
        <v>1.2653190184960004</v>
      </c>
      <c r="J96" s="26">
        <v>1.3159317792358405</v>
      </c>
      <c r="K96" s="26">
        <v>1.3685690504052741</v>
      </c>
      <c r="L96" s="26">
        <v>1.4233118124214852</v>
      </c>
    </row>
    <row r="97" spans="1:12">
      <c r="A97" s="2" t="s">
        <v>189</v>
      </c>
      <c r="B97" s="2" t="s">
        <v>190</v>
      </c>
      <c r="C97" s="26">
        <v>1</v>
      </c>
      <c r="D97" s="26">
        <v>1.04</v>
      </c>
      <c r="E97" s="26">
        <v>1.0816000000000001</v>
      </c>
      <c r="F97" s="26">
        <v>1.1248640000000001</v>
      </c>
      <c r="G97" s="26">
        <v>1.1698585600000002</v>
      </c>
      <c r="H97" s="26">
        <v>1.2166529024000003</v>
      </c>
      <c r="I97" s="26">
        <v>1.2653190184960004</v>
      </c>
      <c r="J97" s="26">
        <v>1.3159317792358405</v>
      </c>
      <c r="K97" s="26">
        <v>1.3685690504052741</v>
      </c>
      <c r="L97" s="26">
        <v>1.4233118124214852</v>
      </c>
    </row>
    <row r="98" spans="1:12">
      <c r="A98" s="2" t="s">
        <v>191</v>
      </c>
      <c r="B98" s="2" t="s">
        <v>192</v>
      </c>
      <c r="C98" s="26">
        <v>1</v>
      </c>
      <c r="D98" s="26">
        <v>1.04</v>
      </c>
      <c r="E98" s="26">
        <v>1.0816000000000001</v>
      </c>
      <c r="F98" s="26">
        <v>1.1248640000000001</v>
      </c>
      <c r="G98" s="26">
        <v>1.1698585600000002</v>
      </c>
      <c r="H98" s="26">
        <v>1.2166529024000003</v>
      </c>
      <c r="I98" s="26">
        <v>1.2653190184960004</v>
      </c>
      <c r="J98" s="26">
        <v>1.3159317792358405</v>
      </c>
      <c r="K98" s="26">
        <v>1.3685690504052741</v>
      </c>
      <c r="L98" s="26">
        <v>1.4233118124214852</v>
      </c>
    </row>
    <row r="99" spans="1:12" ht="24">
      <c r="A99" s="2" t="s">
        <v>193</v>
      </c>
      <c r="B99" s="5" t="s">
        <v>194</v>
      </c>
      <c r="C99" s="26">
        <v>4</v>
      </c>
      <c r="D99" s="26">
        <v>4.16</v>
      </c>
      <c r="E99" s="26">
        <v>4.3264000000000005</v>
      </c>
      <c r="F99" s="26">
        <v>4.4994560000000003</v>
      </c>
      <c r="G99" s="26">
        <v>4.6794342400000009</v>
      </c>
      <c r="H99" s="26">
        <v>4.8666116096000014</v>
      </c>
      <c r="I99" s="26">
        <v>5.0612760739840015</v>
      </c>
      <c r="J99" s="26">
        <v>5.2637271169433619</v>
      </c>
      <c r="K99" s="26">
        <v>5.4742762016210964</v>
      </c>
      <c r="L99" s="26">
        <v>5.6932472496859408</v>
      </c>
    </row>
    <row r="100" spans="1:12">
      <c r="A100" s="2" t="s">
        <v>195</v>
      </c>
      <c r="B100" s="2" t="s">
        <v>186</v>
      </c>
      <c r="C100" s="26">
        <v>1</v>
      </c>
      <c r="D100" s="26">
        <v>1.04</v>
      </c>
      <c r="E100" s="26">
        <v>1.0816000000000001</v>
      </c>
      <c r="F100" s="26">
        <v>1.1248640000000001</v>
      </c>
      <c r="G100" s="26">
        <v>1.1698585600000002</v>
      </c>
      <c r="H100" s="26">
        <v>1.2166529024000003</v>
      </c>
      <c r="I100" s="26">
        <v>1.2653190184960004</v>
      </c>
      <c r="J100" s="26">
        <v>1.3159317792358405</v>
      </c>
      <c r="K100" s="26">
        <v>1.3685690504052741</v>
      </c>
      <c r="L100" s="26">
        <v>1.4233118124214852</v>
      </c>
    </row>
    <row r="101" spans="1:12" ht="24">
      <c r="A101" s="2" t="s">
        <v>196</v>
      </c>
      <c r="B101" s="5" t="s">
        <v>188</v>
      </c>
      <c r="C101" s="26">
        <v>1</v>
      </c>
      <c r="D101" s="26">
        <v>1.04</v>
      </c>
      <c r="E101" s="26">
        <v>1.0816000000000001</v>
      </c>
      <c r="F101" s="26">
        <v>1.1248640000000001</v>
      </c>
      <c r="G101" s="26">
        <v>1.1698585600000002</v>
      </c>
      <c r="H101" s="26">
        <v>1.2166529024000003</v>
      </c>
      <c r="I101" s="26">
        <v>1.2653190184960004</v>
      </c>
      <c r="J101" s="26">
        <v>1.3159317792358405</v>
      </c>
      <c r="K101" s="26">
        <v>1.3685690504052741</v>
      </c>
      <c r="L101" s="26">
        <v>1.4233118124214852</v>
      </c>
    </row>
    <row r="102" spans="1:12">
      <c r="A102" s="2" t="s">
        <v>197</v>
      </c>
      <c r="B102" s="2" t="s">
        <v>190</v>
      </c>
      <c r="C102" s="26">
        <v>1</v>
      </c>
      <c r="D102" s="26">
        <v>1.04</v>
      </c>
      <c r="E102" s="26">
        <v>1.0816000000000001</v>
      </c>
      <c r="F102" s="26">
        <v>1.1248640000000001</v>
      </c>
      <c r="G102" s="26">
        <v>1.1698585600000002</v>
      </c>
      <c r="H102" s="26">
        <v>1.2166529024000003</v>
      </c>
      <c r="I102" s="26">
        <v>1.2653190184960004</v>
      </c>
      <c r="J102" s="26">
        <v>1.3159317792358405</v>
      </c>
      <c r="K102" s="26">
        <v>1.3685690504052741</v>
      </c>
      <c r="L102" s="26">
        <v>1.4233118124214852</v>
      </c>
    </row>
    <row r="103" spans="1:12">
      <c r="A103" s="2" t="s">
        <v>198</v>
      </c>
      <c r="B103" s="2" t="s">
        <v>192</v>
      </c>
      <c r="C103" s="26">
        <v>1</v>
      </c>
      <c r="D103" s="26">
        <v>1.04</v>
      </c>
      <c r="E103" s="26">
        <v>1.0816000000000001</v>
      </c>
      <c r="F103" s="26">
        <v>1.1248640000000001</v>
      </c>
      <c r="G103" s="26">
        <v>1.1698585600000002</v>
      </c>
      <c r="H103" s="26">
        <v>1.2166529024000003</v>
      </c>
      <c r="I103" s="26">
        <v>1.2653190184960004</v>
      </c>
      <c r="J103" s="26">
        <v>1.3159317792358405</v>
      </c>
      <c r="K103" s="26">
        <v>1.3685690504052741</v>
      </c>
      <c r="L103" s="26">
        <v>1.4233118124214852</v>
      </c>
    </row>
    <row r="104" spans="1:12">
      <c r="A104" s="2" t="s">
        <v>199</v>
      </c>
      <c r="B104" s="2" t="s">
        <v>200</v>
      </c>
      <c r="C104" s="26">
        <v>4</v>
      </c>
      <c r="D104" s="26">
        <v>4.16</v>
      </c>
      <c r="E104" s="26">
        <v>4.3264000000000005</v>
      </c>
      <c r="F104" s="26">
        <v>4.4994560000000003</v>
      </c>
      <c r="G104" s="26">
        <v>4.6794342400000009</v>
      </c>
      <c r="H104" s="26">
        <v>4.8666116096000014</v>
      </c>
      <c r="I104" s="26">
        <v>5.0612760739840015</v>
      </c>
      <c r="J104" s="26">
        <v>5.2637271169433619</v>
      </c>
      <c r="K104" s="26">
        <v>5.4742762016210964</v>
      </c>
      <c r="L104" s="26">
        <v>5.6932472496859408</v>
      </c>
    </row>
    <row r="105" spans="1:12">
      <c r="A105" s="2" t="s">
        <v>201</v>
      </c>
      <c r="B105" s="2" t="s">
        <v>202</v>
      </c>
      <c r="C105" s="26">
        <v>4</v>
      </c>
      <c r="D105" s="26">
        <v>4.16</v>
      </c>
      <c r="E105" s="26">
        <v>4.3264000000000005</v>
      </c>
      <c r="F105" s="26">
        <v>4.4994560000000003</v>
      </c>
      <c r="G105" s="26">
        <v>4.6794342400000009</v>
      </c>
      <c r="H105" s="26">
        <v>4.8666116096000014</v>
      </c>
      <c r="I105" s="26">
        <v>5.0612760739840015</v>
      </c>
      <c r="J105" s="26">
        <v>5.2637271169433619</v>
      </c>
      <c r="K105" s="26">
        <v>5.4742762016210964</v>
      </c>
      <c r="L105" s="26">
        <v>5.6932472496859408</v>
      </c>
    </row>
    <row r="106" spans="1:12">
      <c r="A106" s="2" t="s">
        <v>203</v>
      </c>
      <c r="B106" s="2" t="s">
        <v>204</v>
      </c>
      <c r="C106" s="26">
        <v>1</v>
      </c>
      <c r="D106" s="26">
        <v>1.04</v>
      </c>
      <c r="E106" s="26">
        <v>1.0816000000000001</v>
      </c>
      <c r="F106" s="26">
        <v>1.1248640000000001</v>
      </c>
      <c r="G106" s="26">
        <v>1.1698585600000002</v>
      </c>
      <c r="H106" s="26">
        <v>1.2166529024000003</v>
      </c>
      <c r="I106" s="26">
        <v>1.2653190184960004</v>
      </c>
      <c r="J106" s="26">
        <v>1.3159317792358405</v>
      </c>
      <c r="K106" s="26">
        <v>1.3685690504052741</v>
      </c>
      <c r="L106" s="26">
        <v>1.4233118124214852</v>
      </c>
    </row>
    <row r="107" spans="1:12">
      <c r="A107" s="2" t="s">
        <v>205</v>
      </c>
      <c r="B107" s="2" t="s">
        <v>206</v>
      </c>
      <c r="C107" s="26">
        <v>1</v>
      </c>
      <c r="D107" s="26">
        <v>1.04</v>
      </c>
      <c r="E107" s="26">
        <v>1.0816000000000001</v>
      </c>
      <c r="F107" s="26">
        <v>1.1248640000000001</v>
      </c>
      <c r="G107" s="26">
        <v>1.1698585600000002</v>
      </c>
      <c r="H107" s="26">
        <v>1.2166529024000003</v>
      </c>
      <c r="I107" s="26">
        <v>1.2653190184960004</v>
      </c>
      <c r="J107" s="26">
        <v>1.3159317792358405</v>
      </c>
      <c r="K107" s="26">
        <v>1.3685690504052741</v>
      </c>
      <c r="L107" s="26">
        <v>1.4233118124214852</v>
      </c>
    </row>
    <row r="108" spans="1:12">
      <c r="A108" s="2" t="s">
        <v>207</v>
      </c>
      <c r="B108" s="2" t="s">
        <v>208</v>
      </c>
      <c r="C108" s="26">
        <v>1</v>
      </c>
      <c r="D108" s="26">
        <v>1.04</v>
      </c>
      <c r="E108" s="26">
        <v>1.0816000000000001</v>
      </c>
      <c r="F108" s="26">
        <v>1.1248640000000001</v>
      </c>
      <c r="G108" s="26">
        <v>1.1698585600000002</v>
      </c>
      <c r="H108" s="26">
        <v>1.2166529024000003</v>
      </c>
      <c r="I108" s="26">
        <v>1.2653190184960004</v>
      </c>
      <c r="J108" s="26">
        <v>1.3159317792358405</v>
      </c>
      <c r="K108" s="26">
        <v>1.3685690504052741</v>
      </c>
      <c r="L108" s="26">
        <v>1.4233118124214852</v>
      </c>
    </row>
    <row r="109" spans="1:12">
      <c r="A109" s="2" t="s">
        <v>211</v>
      </c>
      <c r="B109" s="2" t="s">
        <v>212</v>
      </c>
      <c r="C109" s="26">
        <v>1</v>
      </c>
      <c r="D109" s="26">
        <v>1.04</v>
      </c>
      <c r="E109" s="26">
        <v>1.0816000000000001</v>
      </c>
      <c r="F109" s="26">
        <v>1.1248640000000001</v>
      </c>
      <c r="G109" s="26">
        <v>1.1698585600000002</v>
      </c>
      <c r="H109" s="26">
        <v>1.2166529024000003</v>
      </c>
      <c r="I109" s="26">
        <v>1.2653190184960004</v>
      </c>
      <c r="J109" s="26">
        <v>1.3159317792358405</v>
      </c>
      <c r="K109" s="26">
        <v>1.3685690504052741</v>
      </c>
      <c r="L109" s="26">
        <v>1.4233118124214852</v>
      </c>
    </row>
    <row r="110" spans="1:12">
      <c r="A110" s="2" t="s">
        <v>1100</v>
      </c>
      <c r="B110" s="2" t="s">
        <v>214</v>
      </c>
      <c r="C110" s="26">
        <v>1</v>
      </c>
      <c r="D110" s="26">
        <v>1.04</v>
      </c>
      <c r="E110" s="26">
        <v>1.0816000000000001</v>
      </c>
      <c r="F110" s="26">
        <v>1.1248640000000001</v>
      </c>
      <c r="G110" s="26">
        <v>1.1698585600000002</v>
      </c>
      <c r="H110" s="26">
        <v>1.2166529024000003</v>
      </c>
      <c r="I110" s="26">
        <v>1.2653190184960004</v>
      </c>
      <c r="J110" s="26">
        <v>1.3159317792358405</v>
      </c>
      <c r="K110" s="26">
        <v>1.3685690504052741</v>
      </c>
      <c r="L110" s="26">
        <v>1.4233118124214852</v>
      </c>
    </row>
    <row r="111" spans="1:12">
      <c r="A111" s="2" t="s">
        <v>215</v>
      </c>
      <c r="B111" s="2" t="s">
        <v>216</v>
      </c>
      <c r="C111" s="26">
        <v>1</v>
      </c>
      <c r="D111" s="26">
        <v>1.04</v>
      </c>
      <c r="E111" s="26">
        <v>1.0816000000000001</v>
      </c>
      <c r="F111" s="26">
        <v>1.1248640000000001</v>
      </c>
      <c r="G111" s="26">
        <v>1.1698585600000002</v>
      </c>
      <c r="H111" s="26">
        <v>1.2166529024000003</v>
      </c>
      <c r="I111" s="26">
        <v>1.2653190184960004</v>
      </c>
      <c r="J111" s="26">
        <v>1.3159317792358405</v>
      </c>
      <c r="K111" s="26">
        <v>1.3685690504052741</v>
      </c>
      <c r="L111" s="26">
        <v>1.4233118124214852</v>
      </c>
    </row>
    <row r="112" spans="1:12">
      <c r="A112" s="2" t="s">
        <v>219</v>
      </c>
      <c r="B112" s="2" t="s">
        <v>220</v>
      </c>
      <c r="C112" s="26">
        <v>1</v>
      </c>
      <c r="D112" s="26">
        <v>1.04</v>
      </c>
      <c r="E112" s="26">
        <v>1.0816000000000001</v>
      </c>
      <c r="F112" s="26">
        <v>1.1248640000000001</v>
      </c>
      <c r="G112" s="26">
        <v>1.1698585600000002</v>
      </c>
      <c r="H112" s="26">
        <v>1.2166529024000003</v>
      </c>
      <c r="I112" s="26">
        <v>1.2653190184960004</v>
      </c>
      <c r="J112" s="26">
        <v>1.3159317792358405</v>
      </c>
      <c r="K112" s="26">
        <v>1.3685690504052741</v>
      </c>
      <c r="L112" s="26">
        <v>1.4233118124214852</v>
      </c>
    </row>
    <row r="113" spans="1:12">
      <c r="A113" s="2" t="s">
        <v>221</v>
      </c>
      <c r="B113" s="2" t="s">
        <v>222</v>
      </c>
      <c r="C113" s="26">
        <v>1</v>
      </c>
      <c r="D113" s="26">
        <v>1.04</v>
      </c>
      <c r="E113" s="26">
        <v>1.0816000000000001</v>
      </c>
      <c r="F113" s="26">
        <v>1.1248640000000001</v>
      </c>
      <c r="G113" s="26">
        <v>1.1698585600000002</v>
      </c>
      <c r="H113" s="26">
        <v>1.2166529024000003</v>
      </c>
      <c r="I113" s="26">
        <v>1.2653190184960004</v>
      </c>
      <c r="J113" s="26">
        <v>1.3159317792358405</v>
      </c>
      <c r="K113" s="26">
        <v>1.3685690504052741</v>
      </c>
      <c r="L113" s="26">
        <v>1.4233118124214852</v>
      </c>
    </row>
    <row r="114" spans="1:12">
      <c r="A114" s="2" t="s">
        <v>223</v>
      </c>
      <c r="B114" s="2" t="s">
        <v>224</v>
      </c>
      <c r="C114" s="26">
        <v>8</v>
      </c>
      <c r="D114" s="26">
        <v>8.32</v>
      </c>
      <c r="E114" s="26">
        <v>8.6528000000000009</v>
      </c>
      <c r="F114" s="26">
        <v>8.9989120000000007</v>
      </c>
      <c r="G114" s="26">
        <v>9.3588684800000017</v>
      </c>
      <c r="H114" s="26">
        <v>9.7332232192000028</v>
      </c>
      <c r="I114" s="26">
        <v>10.122552147968003</v>
      </c>
      <c r="J114" s="26">
        <v>10.527454233886724</v>
      </c>
      <c r="K114" s="26">
        <v>10.948552403242193</v>
      </c>
      <c r="L114" s="26">
        <v>11.386494499371882</v>
      </c>
    </row>
    <row r="115" spans="1:12">
      <c r="A115" s="2" t="s">
        <v>225</v>
      </c>
      <c r="B115" s="2" t="s">
        <v>226</v>
      </c>
      <c r="C115" s="26">
        <v>8</v>
      </c>
      <c r="D115" s="26">
        <v>8.32</v>
      </c>
      <c r="E115" s="26">
        <v>8.6528000000000009</v>
      </c>
      <c r="F115" s="26">
        <v>8.9989120000000007</v>
      </c>
      <c r="G115" s="26">
        <v>9.3588684800000017</v>
      </c>
      <c r="H115" s="26">
        <v>9.7332232192000028</v>
      </c>
      <c r="I115" s="26">
        <v>10.122552147968003</v>
      </c>
      <c r="J115" s="26">
        <v>10.527454233886724</v>
      </c>
      <c r="K115" s="26">
        <v>10.948552403242193</v>
      </c>
      <c r="L115" s="26">
        <v>11.386494499371882</v>
      </c>
    </row>
    <row r="116" spans="1:12">
      <c r="A116" s="2" t="s">
        <v>227</v>
      </c>
      <c r="B116" s="2" t="s">
        <v>228</v>
      </c>
      <c r="C116" s="26">
        <v>1</v>
      </c>
      <c r="D116" s="26">
        <v>1.04</v>
      </c>
      <c r="E116" s="26">
        <v>1.0816000000000001</v>
      </c>
      <c r="F116" s="26">
        <v>1.1248640000000001</v>
      </c>
      <c r="G116" s="26">
        <v>1.1698585600000002</v>
      </c>
      <c r="H116" s="26">
        <v>1.2166529024000003</v>
      </c>
      <c r="I116" s="26">
        <v>1.2653190184960004</v>
      </c>
      <c r="J116" s="26">
        <v>1.3159317792358405</v>
      </c>
      <c r="K116" s="26">
        <v>1.3685690504052741</v>
      </c>
      <c r="L116" s="26">
        <v>1.4233118124214852</v>
      </c>
    </row>
    <row r="117" spans="1:12" ht="24">
      <c r="A117" s="2" t="s">
        <v>229</v>
      </c>
      <c r="B117" s="5" t="s">
        <v>230</v>
      </c>
      <c r="C117" s="26">
        <v>7</v>
      </c>
      <c r="D117" s="26">
        <v>7.28</v>
      </c>
      <c r="E117" s="26">
        <v>7.5712000000000002</v>
      </c>
      <c r="F117" s="26">
        <v>7.8740480000000002</v>
      </c>
      <c r="G117" s="26">
        <v>8.1890099200000002</v>
      </c>
      <c r="H117" s="26">
        <v>8.5165703168000011</v>
      </c>
      <c r="I117" s="26">
        <v>8.8572331294720019</v>
      </c>
      <c r="J117" s="26">
        <v>9.2115224546508827</v>
      </c>
      <c r="K117" s="26">
        <v>9.5799833528369192</v>
      </c>
      <c r="L117" s="26">
        <v>9.9631826869503968</v>
      </c>
    </row>
    <row r="118" spans="1:12" ht="24">
      <c r="A118" s="2" t="s">
        <v>231</v>
      </c>
      <c r="B118" s="5" t="s">
        <v>232</v>
      </c>
      <c r="C118" s="26">
        <v>6</v>
      </c>
      <c r="D118" s="26">
        <v>6.24</v>
      </c>
      <c r="E118" s="26">
        <v>6.4896000000000003</v>
      </c>
      <c r="F118" s="26">
        <v>6.7491840000000005</v>
      </c>
      <c r="G118" s="26">
        <v>7.0191513600000004</v>
      </c>
      <c r="H118" s="26">
        <v>7.2999174144000003</v>
      </c>
      <c r="I118" s="26">
        <v>7.5919141109760009</v>
      </c>
      <c r="J118" s="26">
        <v>7.8955906754150416</v>
      </c>
      <c r="K118" s="26">
        <v>8.2114143024316437</v>
      </c>
      <c r="L118" s="26">
        <v>8.5398708745289102</v>
      </c>
    </row>
    <row r="119" spans="1:12">
      <c r="A119" s="2" t="s">
        <v>233</v>
      </c>
      <c r="B119" s="2" t="s">
        <v>234</v>
      </c>
      <c r="C119" s="26">
        <v>1</v>
      </c>
      <c r="D119" s="26">
        <v>1.04</v>
      </c>
      <c r="E119" s="26">
        <v>1.0816000000000001</v>
      </c>
      <c r="F119" s="26">
        <v>1.1248640000000001</v>
      </c>
      <c r="G119" s="26">
        <v>1.1698585600000002</v>
      </c>
      <c r="H119" s="26">
        <v>1.2166529024000003</v>
      </c>
      <c r="I119" s="26">
        <v>1.2653190184960004</v>
      </c>
      <c r="J119" s="26">
        <v>1.3159317792358405</v>
      </c>
      <c r="K119" s="26">
        <v>1.3685690504052741</v>
      </c>
      <c r="L119" s="26">
        <v>1.4233118124214852</v>
      </c>
    </row>
    <row r="120" spans="1:12" ht="24">
      <c r="A120" s="2" t="s">
        <v>235</v>
      </c>
      <c r="B120" s="5" t="s">
        <v>236</v>
      </c>
      <c r="C120" s="26">
        <v>1</v>
      </c>
      <c r="D120" s="26">
        <v>1.04</v>
      </c>
      <c r="E120" s="26">
        <v>1.0816000000000001</v>
      </c>
      <c r="F120" s="26">
        <v>1.1248640000000001</v>
      </c>
      <c r="G120" s="26">
        <v>1.1698585600000002</v>
      </c>
      <c r="H120" s="26">
        <v>1.2166529024000003</v>
      </c>
      <c r="I120" s="26">
        <v>1.2653190184960004</v>
      </c>
      <c r="J120" s="26">
        <v>1.3159317792358405</v>
      </c>
      <c r="K120" s="26">
        <v>1.3685690504052741</v>
      </c>
      <c r="L120" s="26">
        <v>1.4233118124214852</v>
      </c>
    </row>
    <row r="121" spans="1:12" ht="24">
      <c r="A121" s="2" t="s">
        <v>237</v>
      </c>
      <c r="B121" s="5" t="s">
        <v>238</v>
      </c>
      <c r="C121" s="26">
        <v>1</v>
      </c>
      <c r="D121" s="26">
        <v>1.04</v>
      </c>
      <c r="E121" s="26">
        <v>1.0816000000000001</v>
      </c>
      <c r="F121" s="26">
        <v>1.1248640000000001</v>
      </c>
      <c r="G121" s="26">
        <v>1.1698585600000002</v>
      </c>
      <c r="H121" s="26">
        <v>1.2166529024000003</v>
      </c>
      <c r="I121" s="26">
        <v>1.2653190184960004</v>
      </c>
      <c r="J121" s="26">
        <v>1.3159317792358405</v>
      </c>
      <c r="K121" s="26">
        <v>1.3685690504052741</v>
      </c>
      <c r="L121" s="26">
        <v>1.4233118124214852</v>
      </c>
    </row>
    <row r="122" spans="1:12">
      <c r="A122" s="2" t="s">
        <v>239</v>
      </c>
      <c r="B122" s="2" t="s">
        <v>240</v>
      </c>
      <c r="C122" s="26">
        <v>1</v>
      </c>
      <c r="D122" s="26">
        <v>1.04</v>
      </c>
      <c r="E122" s="26">
        <v>1.0816000000000001</v>
      </c>
      <c r="F122" s="26">
        <v>1.1248640000000001</v>
      </c>
      <c r="G122" s="26">
        <v>1.1698585600000002</v>
      </c>
      <c r="H122" s="26">
        <v>1.2166529024000003</v>
      </c>
      <c r="I122" s="26">
        <v>1.2653190184960004</v>
      </c>
      <c r="J122" s="26">
        <v>1.3159317792358405</v>
      </c>
      <c r="K122" s="26">
        <v>1.3685690504052741</v>
      </c>
      <c r="L122" s="26">
        <v>1.4233118124214852</v>
      </c>
    </row>
    <row r="123" spans="1:12">
      <c r="A123" s="2" t="s">
        <v>241</v>
      </c>
      <c r="B123" s="2" t="s">
        <v>242</v>
      </c>
      <c r="C123" s="26">
        <v>1</v>
      </c>
      <c r="D123" s="26">
        <v>1.04</v>
      </c>
      <c r="E123" s="26">
        <v>1.0816000000000001</v>
      </c>
      <c r="F123" s="26">
        <v>1.1248640000000001</v>
      </c>
      <c r="G123" s="26">
        <v>1.1698585600000002</v>
      </c>
      <c r="H123" s="26">
        <v>1.2166529024000003</v>
      </c>
      <c r="I123" s="26">
        <v>1.2653190184960004</v>
      </c>
      <c r="J123" s="26">
        <v>1.3159317792358405</v>
      </c>
      <c r="K123" s="26">
        <v>1.3685690504052741</v>
      </c>
      <c r="L123" s="26">
        <v>1.4233118124214852</v>
      </c>
    </row>
    <row r="124" spans="1:12" ht="24">
      <c r="A124" s="2" t="s">
        <v>243</v>
      </c>
      <c r="B124" s="5" t="s">
        <v>244</v>
      </c>
      <c r="C124" s="26">
        <v>1</v>
      </c>
      <c r="D124" s="26">
        <v>1.04</v>
      </c>
      <c r="E124" s="26">
        <v>1.0816000000000001</v>
      </c>
      <c r="F124" s="26">
        <v>1.1248640000000001</v>
      </c>
      <c r="G124" s="26">
        <v>1.1698585600000002</v>
      </c>
      <c r="H124" s="26">
        <v>1.2166529024000003</v>
      </c>
      <c r="I124" s="26">
        <v>1.2653190184960004</v>
      </c>
      <c r="J124" s="26">
        <v>1.3159317792358405</v>
      </c>
      <c r="K124" s="26">
        <v>1.3685690504052741</v>
      </c>
      <c r="L124" s="26">
        <v>1.4233118124214852</v>
      </c>
    </row>
    <row r="125" spans="1:12" ht="36">
      <c r="A125" s="2" t="s">
        <v>245</v>
      </c>
      <c r="B125" s="5" t="s">
        <v>246</v>
      </c>
      <c r="C125" s="26">
        <v>1</v>
      </c>
      <c r="D125" s="26">
        <v>1.04</v>
      </c>
      <c r="E125" s="26">
        <v>1.0816000000000001</v>
      </c>
      <c r="F125" s="26">
        <v>1.1248640000000001</v>
      </c>
      <c r="G125" s="26">
        <v>1.1698585600000002</v>
      </c>
      <c r="H125" s="26">
        <v>1.2166529024000003</v>
      </c>
      <c r="I125" s="26">
        <v>1.2653190184960004</v>
      </c>
      <c r="J125" s="26">
        <v>1.3159317792358405</v>
      </c>
      <c r="K125" s="26">
        <v>1.3685690504052741</v>
      </c>
      <c r="L125" s="26">
        <v>1.4233118124214852</v>
      </c>
    </row>
    <row r="126" spans="1:12" ht="36">
      <c r="A126" s="2" t="s">
        <v>1101</v>
      </c>
      <c r="B126" s="5" t="s">
        <v>248</v>
      </c>
      <c r="C126" s="26">
        <v>9</v>
      </c>
      <c r="D126" s="26">
        <v>9.36</v>
      </c>
      <c r="E126" s="26">
        <v>9.7343999999999991</v>
      </c>
      <c r="F126" s="26">
        <v>10.123775999999999</v>
      </c>
      <c r="G126" s="26">
        <v>10.52872704</v>
      </c>
      <c r="H126" s="26">
        <v>10.949876121600001</v>
      </c>
      <c r="I126" s="26">
        <v>11.387871166464</v>
      </c>
      <c r="J126" s="26">
        <v>11.843386013122561</v>
      </c>
      <c r="K126" s="26">
        <v>12.317121453647465</v>
      </c>
      <c r="L126" s="26">
        <v>12.809806311793364</v>
      </c>
    </row>
    <row r="127" spans="1:12">
      <c r="A127" s="2" t="s">
        <v>249</v>
      </c>
      <c r="B127" s="2" t="s">
        <v>228</v>
      </c>
      <c r="C127" s="26">
        <v>1</v>
      </c>
      <c r="D127" s="26">
        <v>1.04</v>
      </c>
      <c r="E127" s="26">
        <v>1.0816000000000001</v>
      </c>
      <c r="F127" s="26">
        <v>1.1248640000000001</v>
      </c>
      <c r="G127" s="26">
        <v>1.1698585600000002</v>
      </c>
      <c r="H127" s="26">
        <v>1.2166529024000003</v>
      </c>
      <c r="I127" s="26">
        <v>1.2653190184960004</v>
      </c>
      <c r="J127" s="26">
        <v>1.3159317792358405</v>
      </c>
      <c r="K127" s="26">
        <v>1.3685690504052741</v>
      </c>
      <c r="L127" s="26">
        <v>1.4233118124214852</v>
      </c>
    </row>
    <row r="128" spans="1:12" ht="24">
      <c r="A128" s="2" t="s">
        <v>250</v>
      </c>
      <c r="B128" s="5" t="s">
        <v>230</v>
      </c>
      <c r="C128" s="26">
        <v>8</v>
      </c>
      <c r="D128" s="26">
        <v>8.32</v>
      </c>
      <c r="E128" s="26">
        <v>8.6528000000000009</v>
      </c>
      <c r="F128" s="26">
        <v>8.9989120000000007</v>
      </c>
      <c r="G128" s="26">
        <v>9.3588684800000017</v>
      </c>
      <c r="H128" s="26">
        <v>9.7332232192000028</v>
      </c>
      <c r="I128" s="26">
        <v>10.122552147968003</v>
      </c>
      <c r="J128" s="26">
        <v>10.527454233886724</v>
      </c>
      <c r="K128" s="26">
        <v>10.948552403242193</v>
      </c>
      <c r="L128" s="26">
        <v>11.386494499371882</v>
      </c>
    </row>
    <row r="129" spans="1:12" ht="24">
      <c r="A129" s="2" t="s">
        <v>251</v>
      </c>
      <c r="B129" s="5" t="s">
        <v>232</v>
      </c>
      <c r="C129" s="26">
        <v>7</v>
      </c>
      <c r="D129" s="26">
        <v>7.28</v>
      </c>
      <c r="E129" s="26">
        <v>7.5712000000000002</v>
      </c>
      <c r="F129" s="26">
        <v>7.8740480000000002</v>
      </c>
      <c r="G129" s="26">
        <v>8.1890099200000002</v>
      </c>
      <c r="H129" s="26">
        <v>8.5165703168000011</v>
      </c>
      <c r="I129" s="26">
        <v>8.8572331294720019</v>
      </c>
      <c r="J129" s="26">
        <v>9.2115224546508827</v>
      </c>
      <c r="K129" s="26">
        <v>9.5799833528369192</v>
      </c>
      <c r="L129" s="26">
        <v>9.9631826869503968</v>
      </c>
    </row>
    <row r="130" spans="1:12">
      <c r="A130" s="2" t="s">
        <v>252</v>
      </c>
      <c r="B130" s="2" t="s">
        <v>234</v>
      </c>
      <c r="C130" s="26">
        <v>1</v>
      </c>
      <c r="D130" s="26">
        <v>1.04</v>
      </c>
      <c r="E130" s="26">
        <v>1.0816000000000001</v>
      </c>
      <c r="F130" s="26">
        <v>1.1248640000000001</v>
      </c>
      <c r="G130" s="26">
        <v>1.1698585600000002</v>
      </c>
      <c r="H130" s="26">
        <v>1.2166529024000003</v>
      </c>
      <c r="I130" s="26">
        <v>1.2653190184960004</v>
      </c>
      <c r="J130" s="26">
        <v>1.3159317792358405</v>
      </c>
      <c r="K130" s="26">
        <v>1.3685690504052741</v>
      </c>
      <c r="L130" s="26">
        <v>1.4233118124214852</v>
      </c>
    </row>
    <row r="131" spans="1:12" ht="24">
      <c r="A131" s="2" t="s">
        <v>253</v>
      </c>
      <c r="B131" s="5" t="s">
        <v>236</v>
      </c>
      <c r="C131" s="26">
        <v>1</v>
      </c>
      <c r="D131" s="26">
        <v>1.04</v>
      </c>
      <c r="E131" s="26">
        <v>1.0816000000000001</v>
      </c>
      <c r="F131" s="26">
        <v>1.1248640000000001</v>
      </c>
      <c r="G131" s="26">
        <v>1.1698585600000002</v>
      </c>
      <c r="H131" s="26">
        <v>1.2166529024000003</v>
      </c>
      <c r="I131" s="26">
        <v>1.2653190184960004</v>
      </c>
      <c r="J131" s="26">
        <v>1.3159317792358405</v>
      </c>
      <c r="K131" s="26">
        <v>1.3685690504052741</v>
      </c>
      <c r="L131" s="26">
        <v>1.4233118124214852</v>
      </c>
    </row>
    <row r="132" spans="1:12" ht="24">
      <c r="A132" s="2" t="s">
        <v>254</v>
      </c>
      <c r="B132" s="5" t="s">
        <v>238</v>
      </c>
      <c r="C132" s="26">
        <v>1</v>
      </c>
      <c r="D132" s="26">
        <v>1.04</v>
      </c>
      <c r="E132" s="26">
        <v>1.0816000000000001</v>
      </c>
      <c r="F132" s="26">
        <v>1.1248640000000001</v>
      </c>
      <c r="G132" s="26">
        <v>1.1698585600000002</v>
      </c>
      <c r="H132" s="26">
        <v>1.2166529024000003</v>
      </c>
      <c r="I132" s="26">
        <v>1.2653190184960004</v>
      </c>
      <c r="J132" s="26">
        <v>1.3159317792358405</v>
      </c>
      <c r="K132" s="26">
        <v>1.3685690504052741</v>
      </c>
      <c r="L132" s="26">
        <v>1.4233118124214852</v>
      </c>
    </row>
    <row r="133" spans="1:12">
      <c r="A133" s="2" t="s">
        <v>255</v>
      </c>
      <c r="B133" s="2" t="s">
        <v>240</v>
      </c>
      <c r="C133" s="26">
        <v>1</v>
      </c>
      <c r="D133" s="26">
        <v>1.04</v>
      </c>
      <c r="E133" s="26">
        <v>1.0816000000000001</v>
      </c>
      <c r="F133" s="26">
        <v>1.1248640000000001</v>
      </c>
      <c r="G133" s="26">
        <v>1.1698585600000002</v>
      </c>
      <c r="H133" s="26">
        <v>1.2166529024000003</v>
      </c>
      <c r="I133" s="26">
        <v>1.2653190184960004</v>
      </c>
      <c r="J133" s="26">
        <v>1.3159317792358405</v>
      </c>
      <c r="K133" s="26">
        <v>1.3685690504052741</v>
      </c>
      <c r="L133" s="26">
        <v>1.4233118124214852</v>
      </c>
    </row>
    <row r="134" spans="1:12">
      <c r="A134" s="2" t="s">
        <v>256</v>
      </c>
      <c r="B134" s="2" t="s">
        <v>242</v>
      </c>
      <c r="C134" s="26">
        <v>1</v>
      </c>
      <c r="D134" s="26">
        <v>1.04</v>
      </c>
      <c r="E134" s="26">
        <v>1.0816000000000001</v>
      </c>
      <c r="F134" s="26">
        <v>1.1248640000000001</v>
      </c>
      <c r="G134" s="26">
        <v>1.1698585600000002</v>
      </c>
      <c r="H134" s="26">
        <v>1.2166529024000003</v>
      </c>
      <c r="I134" s="26">
        <v>1.2653190184960004</v>
      </c>
      <c r="J134" s="26">
        <v>1.3159317792358405</v>
      </c>
      <c r="K134" s="26">
        <v>1.3685690504052741</v>
      </c>
      <c r="L134" s="26">
        <v>1.4233118124214852</v>
      </c>
    </row>
    <row r="135" spans="1:12" ht="24">
      <c r="A135" s="2" t="s">
        <v>257</v>
      </c>
      <c r="B135" s="5" t="s">
        <v>244</v>
      </c>
      <c r="C135" s="26">
        <v>1</v>
      </c>
      <c r="D135" s="26">
        <v>1.04</v>
      </c>
      <c r="E135" s="26">
        <v>1.0816000000000001</v>
      </c>
      <c r="F135" s="26">
        <v>1.1248640000000001</v>
      </c>
      <c r="G135" s="26">
        <v>1.1698585600000002</v>
      </c>
      <c r="H135" s="26">
        <v>1.2166529024000003</v>
      </c>
      <c r="I135" s="26">
        <v>1.2653190184960004</v>
      </c>
      <c r="J135" s="26">
        <v>1.3159317792358405</v>
      </c>
      <c r="K135" s="26">
        <v>1.3685690504052741</v>
      </c>
      <c r="L135" s="26">
        <v>1.4233118124214852</v>
      </c>
    </row>
    <row r="136" spans="1:12" ht="36">
      <c r="A136" s="2" t="s">
        <v>258</v>
      </c>
      <c r="B136" s="5" t="s">
        <v>246</v>
      </c>
      <c r="C136" s="26">
        <v>1</v>
      </c>
      <c r="D136" s="26">
        <v>1.04</v>
      </c>
      <c r="E136" s="26">
        <v>1.0816000000000001</v>
      </c>
      <c r="F136" s="26">
        <v>1.1248640000000001</v>
      </c>
      <c r="G136" s="26">
        <v>1.1698585600000002</v>
      </c>
      <c r="H136" s="26">
        <v>1.2166529024000003</v>
      </c>
      <c r="I136" s="26">
        <v>1.2653190184960004</v>
      </c>
      <c r="J136" s="26">
        <v>1.3159317792358405</v>
      </c>
      <c r="K136" s="26">
        <v>1.3685690504052741</v>
      </c>
      <c r="L136" s="26">
        <v>1.4233118124214852</v>
      </c>
    </row>
    <row r="137" spans="1:12">
      <c r="A137" s="2" t="s">
        <v>259</v>
      </c>
      <c r="B137" s="2" t="s">
        <v>260</v>
      </c>
      <c r="C137" s="26">
        <v>8</v>
      </c>
      <c r="D137" s="26">
        <v>8.32</v>
      </c>
      <c r="E137" s="26">
        <v>8.6528000000000009</v>
      </c>
      <c r="F137" s="26">
        <v>8.9989120000000007</v>
      </c>
      <c r="G137" s="26">
        <v>9.3588684800000017</v>
      </c>
      <c r="H137" s="26">
        <v>9.7332232192000028</v>
      </c>
      <c r="I137" s="26">
        <v>10.122552147968003</v>
      </c>
      <c r="J137" s="26">
        <v>10.527454233886724</v>
      </c>
      <c r="K137" s="26">
        <v>10.948552403242193</v>
      </c>
      <c r="L137" s="26">
        <v>11.386494499371882</v>
      </c>
    </row>
    <row r="138" spans="1:12">
      <c r="A138" s="2" t="s">
        <v>261</v>
      </c>
      <c r="B138" s="2" t="s">
        <v>262</v>
      </c>
      <c r="C138" s="26">
        <v>1</v>
      </c>
      <c r="D138" s="26">
        <v>1.04</v>
      </c>
      <c r="E138" s="26">
        <v>1.0816000000000001</v>
      </c>
      <c r="F138" s="26">
        <v>1.1248640000000001</v>
      </c>
      <c r="G138" s="26">
        <v>1.1698585600000002</v>
      </c>
      <c r="H138" s="26">
        <v>1.2166529024000003</v>
      </c>
      <c r="I138" s="26">
        <v>1.2653190184960004</v>
      </c>
      <c r="J138" s="26">
        <v>1.3159317792358405</v>
      </c>
      <c r="K138" s="26">
        <v>1.3685690504052741</v>
      </c>
      <c r="L138" s="26">
        <v>1.4233118124214852</v>
      </c>
    </row>
    <row r="139" spans="1:12" ht="24">
      <c r="A139" s="2" t="s">
        <v>263</v>
      </c>
      <c r="B139" s="5" t="s">
        <v>264</v>
      </c>
      <c r="C139" s="26">
        <v>7</v>
      </c>
      <c r="D139" s="26">
        <v>7.28</v>
      </c>
      <c r="E139" s="26">
        <v>7.5712000000000002</v>
      </c>
      <c r="F139" s="26">
        <v>7.8740480000000002</v>
      </c>
      <c r="G139" s="26">
        <v>8.1890099200000002</v>
      </c>
      <c r="H139" s="26">
        <v>8.5165703168000011</v>
      </c>
      <c r="I139" s="26">
        <v>8.8572331294720019</v>
      </c>
      <c r="J139" s="26">
        <v>9.2115224546508827</v>
      </c>
      <c r="K139" s="26">
        <v>9.5799833528369192</v>
      </c>
      <c r="L139" s="26">
        <v>9.9631826869503968</v>
      </c>
    </row>
    <row r="140" spans="1:12" ht="24">
      <c r="A140" s="2" t="s">
        <v>265</v>
      </c>
      <c r="B140" s="5" t="s">
        <v>266</v>
      </c>
      <c r="C140" s="26">
        <v>6</v>
      </c>
      <c r="D140" s="26">
        <v>6.24</v>
      </c>
      <c r="E140" s="26">
        <v>6.4896000000000003</v>
      </c>
      <c r="F140" s="26">
        <v>6.7491840000000005</v>
      </c>
      <c r="G140" s="26">
        <v>7.0191513600000004</v>
      </c>
      <c r="H140" s="26">
        <v>7.2999174144000003</v>
      </c>
      <c r="I140" s="26">
        <v>7.5919141109760009</v>
      </c>
      <c r="J140" s="26">
        <v>7.8955906754150416</v>
      </c>
      <c r="K140" s="26">
        <v>8.2114143024316437</v>
      </c>
      <c r="L140" s="26">
        <v>8.5398708745289102</v>
      </c>
    </row>
    <row r="141" spans="1:12" ht="24">
      <c r="A141" s="2" t="s">
        <v>267</v>
      </c>
      <c r="B141" s="5" t="s">
        <v>268</v>
      </c>
      <c r="C141" s="26">
        <v>1</v>
      </c>
      <c r="D141" s="26">
        <v>1.04</v>
      </c>
      <c r="E141" s="26">
        <v>1.0816000000000001</v>
      </c>
      <c r="F141" s="26">
        <v>1.1248640000000001</v>
      </c>
      <c r="G141" s="26">
        <v>1.1698585600000002</v>
      </c>
      <c r="H141" s="26">
        <v>1.2166529024000003</v>
      </c>
      <c r="I141" s="26">
        <v>1.2653190184960004</v>
      </c>
      <c r="J141" s="26">
        <v>1.3159317792358405</v>
      </c>
      <c r="K141" s="26">
        <v>1.3685690504052741</v>
      </c>
      <c r="L141" s="26">
        <v>1.4233118124214852</v>
      </c>
    </row>
    <row r="142" spans="1:12" ht="36">
      <c r="A142" s="2" t="s">
        <v>269</v>
      </c>
      <c r="B142" s="5" t="s">
        <v>270</v>
      </c>
      <c r="C142" s="26">
        <v>1</v>
      </c>
      <c r="D142" s="26">
        <v>1.04</v>
      </c>
      <c r="E142" s="26">
        <v>1.0816000000000001</v>
      </c>
      <c r="F142" s="26">
        <v>1.1248640000000001</v>
      </c>
      <c r="G142" s="26">
        <v>1.1698585600000002</v>
      </c>
      <c r="H142" s="26">
        <v>1.2166529024000003</v>
      </c>
      <c r="I142" s="26">
        <v>1.2653190184960004</v>
      </c>
      <c r="J142" s="26">
        <v>1.3159317792358405</v>
      </c>
      <c r="K142" s="26">
        <v>1.3685690504052741</v>
      </c>
      <c r="L142" s="26">
        <v>1.4233118124214852</v>
      </c>
    </row>
    <row r="143" spans="1:12" ht="36">
      <c r="A143" s="2" t="s">
        <v>271</v>
      </c>
      <c r="B143" s="5" t="s">
        <v>272</v>
      </c>
      <c r="C143" s="26">
        <v>1</v>
      </c>
      <c r="D143" s="26">
        <v>1.04</v>
      </c>
      <c r="E143" s="26">
        <v>1.0816000000000001</v>
      </c>
      <c r="F143" s="26">
        <v>1.1248640000000001</v>
      </c>
      <c r="G143" s="26">
        <v>1.1698585600000002</v>
      </c>
      <c r="H143" s="26">
        <v>1.2166529024000003</v>
      </c>
      <c r="I143" s="26">
        <v>1.2653190184960004</v>
      </c>
      <c r="J143" s="26">
        <v>1.3159317792358405</v>
      </c>
      <c r="K143" s="26">
        <v>1.3685690504052741</v>
      </c>
      <c r="L143" s="26">
        <v>1.4233118124214852</v>
      </c>
    </row>
    <row r="144" spans="1:12" ht="24">
      <c r="A144" s="2" t="s">
        <v>273</v>
      </c>
      <c r="B144" s="5" t="s">
        <v>274</v>
      </c>
      <c r="C144" s="26">
        <v>1</v>
      </c>
      <c r="D144" s="26">
        <v>1.04</v>
      </c>
      <c r="E144" s="26">
        <v>1.0816000000000001</v>
      </c>
      <c r="F144" s="26">
        <v>1.1248640000000001</v>
      </c>
      <c r="G144" s="26">
        <v>1.1698585600000002</v>
      </c>
      <c r="H144" s="26">
        <v>1.2166529024000003</v>
      </c>
      <c r="I144" s="26">
        <v>1.2653190184960004</v>
      </c>
      <c r="J144" s="26">
        <v>1.3159317792358405</v>
      </c>
      <c r="K144" s="26">
        <v>1.3685690504052741</v>
      </c>
      <c r="L144" s="26">
        <v>1.4233118124214852</v>
      </c>
    </row>
    <row r="145" spans="1:12" ht="24">
      <c r="A145" s="2" t="s">
        <v>275</v>
      </c>
      <c r="B145" s="5" t="s">
        <v>276</v>
      </c>
      <c r="C145" s="26">
        <v>1</v>
      </c>
      <c r="D145" s="26">
        <v>1.04</v>
      </c>
      <c r="E145" s="26">
        <v>1.0816000000000001</v>
      </c>
      <c r="F145" s="26">
        <v>1.1248640000000001</v>
      </c>
      <c r="G145" s="26">
        <v>1.1698585600000002</v>
      </c>
      <c r="H145" s="26">
        <v>1.2166529024000003</v>
      </c>
      <c r="I145" s="26">
        <v>1.2653190184960004</v>
      </c>
      <c r="J145" s="26">
        <v>1.3159317792358405</v>
      </c>
      <c r="K145" s="26">
        <v>1.3685690504052741</v>
      </c>
      <c r="L145" s="26">
        <v>1.4233118124214852</v>
      </c>
    </row>
    <row r="146" spans="1:12" ht="24">
      <c r="A146" s="2" t="s">
        <v>277</v>
      </c>
      <c r="B146" s="5" t="s">
        <v>278</v>
      </c>
      <c r="C146" s="26">
        <v>1</v>
      </c>
      <c r="D146" s="26">
        <v>1.04</v>
      </c>
      <c r="E146" s="26">
        <v>1.0816000000000001</v>
      </c>
      <c r="F146" s="26">
        <v>1.1248640000000001</v>
      </c>
      <c r="G146" s="26">
        <v>1.1698585600000002</v>
      </c>
      <c r="H146" s="26">
        <v>1.2166529024000003</v>
      </c>
      <c r="I146" s="26">
        <v>1.2653190184960004</v>
      </c>
      <c r="J146" s="26">
        <v>1.3159317792358405</v>
      </c>
      <c r="K146" s="26">
        <v>1.3685690504052741</v>
      </c>
      <c r="L146" s="26">
        <v>1.4233118124214852</v>
      </c>
    </row>
    <row r="147" spans="1:12" ht="24">
      <c r="A147" s="2" t="s">
        <v>279</v>
      </c>
      <c r="B147" s="5" t="s">
        <v>280</v>
      </c>
      <c r="C147" s="26">
        <v>1</v>
      </c>
      <c r="D147" s="26">
        <v>1.04</v>
      </c>
      <c r="E147" s="26">
        <v>1.0816000000000001</v>
      </c>
      <c r="F147" s="26">
        <v>1.1248640000000001</v>
      </c>
      <c r="G147" s="26">
        <v>1.1698585600000002</v>
      </c>
      <c r="H147" s="26">
        <v>1.2166529024000003</v>
      </c>
      <c r="I147" s="26">
        <v>1.2653190184960004</v>
      </c>
      <c r="J147" s="26">
        <v>1.3159317792358405</v>
      </c>
      <c r="K147" s="26">
        <v>1.3685690504052741</v>
      </c>
      <c r="L147" s="26">
        <v>1.4233118124214852</v>
      </c>
    </row>
    <row r="148" spans="1:12">
      <c r="A148" s="2" t="s">
        <v>281</v>
      </c>
      <c r="B148" s="2" t="s">
        <v>282</v>
      </c>
      <c r="C148" s="26">
        <v>1</v>
      </c>
      <c r="D148" s="26">
        <v>1.04</v>
      </c>
      <c r="E148" s="26">
        <v>1.0816000000000001</v>
      </c>
      <c r="F148" s="26">
        <v>1.1248640000000001</v>
      </c>
      <c r="G148" s="26">
        <v>1.1698585600000002</v>
      </c>
      <c r="H148" s="26">
        <v>1.2166529024000003</v>
      </c>
      <c r="I148" s="26">
        <v>1.2653190184960004</v>
      </c>
      <c r="J148" s="26">
        <v>1.3159317792358405</v>
      </c>
      <c r="K148" s="26">
        <v>1.3685690504052741</v>
      </c>
      <c r="L148" s="26">
        <v>1.4233118124214852</v>
      </c>
    </row>
    <row r="149" spans="1:12">
      <c r="A149" s="1"/>
      <c r="B149" s="1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>
      <c r="A150" s="2" t="s">
        <v>1102</v>
      </c>
      <c r="B150" s="58" t="s">
        <v>284</v>
      </c>
      <c r="C150" s="26">
        <v>2501152.6519999998</v>
      </c>
      <c r="D150" s="26">
        <v>2601198.7580800001</v>
      </c>
      <c r="E150" s="26">
        <v>2705246.7084032004</v>
      </c>
      <c r="F150" s="26">
        <v>2813456.5767393284</v>
      </c>
      <c r="G150" s="26">
        <v>2925994.8398089018</v>
      </c>
      <c r="H150" s="26">
        <v>3043034.6334012579</v>
      </c>
      <c r="I150" s="26">
        <v>3164756.0187373082</v>
      </c>
      <c r="J150" s="26">
        <v>3291346.2594868005</v>
      </c>
      <c r="K150" s="26">
        <v>3423000.1098662727</v>
      </c>
      <c r="L150" s="26">
        <v>3559920.1142609236</v>
      </c>
    </row>
    <row r="151" spans="1:12">
      <c r="A151" s="2" t="s">
        <v>285</v>
      </c>
      <c r="B151" s="58" t="s">
        <v>19</v>
      </c>
      <c r="C151" s="26">
        <v>2337544.6519999998</v>
      </c>
      <c r="D151" s="26">
        <v>2431046.4380799998</v>
      </c>
      <c r="E151" s="26">
        <v>2528288.2956031999</v>
      </c>
      <c r="F151" s="26">
        <v>2629419.8274273281</v>
      </c>
      <c r="G151" s="26">
        <v>2734596.6205244213</v>
      </c>
      <c r="H151" s="26">
        <v>2843980.4853453981</v>
      </c>
      <c r="I151" s="26">
        <v>2957739.7047592141</v>
      </c>
      <c r="J151" s="26">
        <v>3076049.2929495829</v>
      </c>
      <c r="K151" s="26">
        <v>3199091.2646675664</v>
      </c>
      <c r="L151" s="26">
        <v>3327054.9152542693</v>
      </c>
    </row>
    <row r="152" spans="1:12">
      <c r="A152" s="2" t="s">
        <v>286</v>
      </c>
      <c r="B152" s="58" t="s">
        <v>75</v>
      </c>
      <c r="C152" s="26">
        <v>2337544.6519999998</v>
      </c>
      <c r="D152" s="26">
        <v>2431046.4380799998</v>
      </c>
      <c r="E152" s="26">
        <v>2528288.2956031999</v>
      </c>
      <c r="F152" s="26">
        <v>2629419.8274273281</v>
      </c>
      <c r="G152" s="26">
        <v>2734596.6205244213</v>
      </c>
      <c r="H152" s="26">
        <v>2843980.4853453981</v>
      </c>
      <c r="I152" s="26">
        <v>2957739.7047592141</v>
      </c>
      <c r="J152" s="26">
        <v>3076049.2929495829</v>
      </c>
      <c r="K152" s="26">
        <v>3199091.2646675664</v>
      </c>
      <c r="L152" s="26">
        <v>3327054.9152542693</v>
      </c>
    </row>
    <row r="153" spans="1:12">
      <c r="A153" s="2" t="s">
        <v>287</v>
      </c>
      <c r="B153" s="58" t="s">
        <v>77</v>
      </c>
      <c r="C153" s="26">
        <v>102</v>
      </c>
      <c r="D153" s="26">
        <v>106.08</v>
      </c>
      <c r="E153" s="26">
        <v>110.3232</v>
      </c>
      <c r="F153" s="26">
        <v>114.73612800000001</v>
      </c>
      <c r="G153" s="26">
        <v>119.32557312000002</v>
      </c>
      <c r="H153" s="26">
        <v>124.09859604480002</v>
      </c>
      <c r="I153" s="26">
        <v>129.06253988659202</v>
      </c>
      <c r="J153" s="26">
        <v>134.2250414820557</v>
      </c>
      <c r="K153" s="26">
        <v>139.59404314133792</v>
      </c>
      <c r="L153" s="26">
        <v>145.17780486699144</v>
      </c>
    </row>
    <row r="154" spans="1:12">
      <c r="A154" s="2" t="s">
        <v>288</v>
      </c>
      <c r="B154" s="58" t="s">
        <v>289</v>
      </c>
      <c r="C154" s="26">
        <v>102</v>
      </c>
      <c r="D154" s="26">
        <v>106.08</v>
      </c>
      <c r="E154" s="26">
        <v>110.3232</v>
      </c>
      <c r="F154" s="26">
        <v>114.73612800000001</v>
      </c>
      <c r="G154" s="26">
        <v>119.32557312000002</v>
      </c>
      <c r="H154" s="26">
        <v>124.09859604480002</v>
      </c>
      <c r="I154" s="26">
        <v>129.06253988659202</v>
      </c>
      <c r="J154" s="26">
        <v>134.2250414820557</v>
      </c>
      <c r="K154" s="26">
        <v>139.59404314133792</v>
      </c>
      <c r="L154" s="26">
        <v>145.17780486699144</v>
      </c>
    </row>
    <row r="155" spans="1:12">
      <c r="A155" s="2" t="s">
        <v>290</v>
      </c>
      <c r="B155" s="58" t="s">
        <v>291</v>
      </c>
      <c r="C155" s="26">
        <v>100</v>
      </c>
      <c r="D155" s="26">
        <v>104</v>
      </c>
      <c r="E155" s="26">
        <v>108.16</v>
      </c>
      <c r="F155" s="26">
        <v>112.4864</v>
      </c>
      <c r="G155" s="26">
        <v>116.98585600000001</v>
      </c>
      <c r="H155" s="26">
        <v>121.66529024000002</v>
      </c>
      <c r="I155" s="26">
        <v>126.53190184960002</v>
      </c>
      <c r="J155" s="26">
        <v>131.59317792358402</v>
      </c>
      <c r="K155" s="26">
        <v>136.85690504052738</v>
      </c>
      <c r="L155" s="26">
        <v>142.33118124214849</v>
      </c>
    </row>
    <row r="156" spans="1:12" ht="36">
      <c r="A156" s="2" t="s">
        <v>292</v>
      </c>
      <c r="B156" s="59" t="s">
        <v>293</v>
      </c>
      <c r="C156" s="26">
        <v>1</v>
      </c>
      <c r="D156" s="26">
        <v>1.04</v>
      </c>
      <c r="E156" s="26">
        <v>1.0816000000000001</v>
      </c>
      <c r="F156" s="26">
        <v>1.1248640000000001</v>
      </c>
      <c r="G156" s="26">
        <v>1.1698585600000002</v>
      </c>
      <c r="H156" s="26">
        <v>1.2166529024000003</v>
      </c>
      <c r="I156" s="26">
        <v>1.2653190184960004</v>
      </c>
      <c r="J156" s="26">
        <v>1.3159317792358405</v>
      </c>
      <c r="K156" s="26">
        <v>1.3685690504052741</v>
      </c>
      <c r="L156" s="26">
        <v>1.4233118124214852</v>
      </c>
    </row>
    <row r="157" spans="1:12">
      <c r="A157" s="2" t="s">
        <v>294</v>
      </c>
      <c r="B157" s="58" t="s">
        <v>295</v>
      </c>
      <c r="C157" s="26">
        <v>1</v>
      </c>
      <c r="D157" s="26">
        <v>1.04</v>
      </c>
      <c r="E157" s="26">
        <v>1.0816000000000001</v>
      </c>
      <c r="F157" s="26">
        <v>1.1248640000000001</v>
      </c>
      <c r="G157" s="26">
        <v>1.1698585600000002</v>
      </c>
      <c r="H157" s="26">
        <v>1.2166529024000003</v>
      </c>
      <c r="I157" s="26">
        <v>1.2653190184960004</v>
      </c>
      <c r="J157" s="26">
        <v>1.3159317792358405</v>
      </c>
      <c r="K157" s="26">
        <v>1.3685690504052741</v>
      </c>
      <c r="L157" s="26">
        <v>1.4233118124214852</v>
      </c>
    </row>
    <row r="158" spans="1:12">
      <c r="A158" s="2" t="s">
        <v>296</v>
      </c>
      <c r="B158" s="58" t="s">
        <v>135</v>
      </c>
      <c r="C158" s="26">
        <v>2337442.6519999998</v>
      </c>
      <c r="D158" s="26">
        <v>2430940.3580799997</v>
      </c>
      <c r="E158" s="26">
        <v>2528177.9724031999</v>
      </c>
      <c r="F158" s="26">
        <v>2629305.091299328</v>
      </c>
      <c r="G158" s="26">
        <v>2734477.2949513011</v>
      </c>
      <c r="H158" s="26">
        <v>2843856.3867493533</v>
      </c>
      <c r="I158" s="26">
        <v>2957610.6422193274</v>
      </c>
      <c r="J158" s="26">
        <v>3075915.0679081008</v>
      </c>
      <c r="K158" s="26">
        <v>3198951.6706244247</v>
      </c>
      <c r="L158" s="26">
        <v>3326909.737449402</v>
      </c>
    </row>
    <row r="159" spans="1:12">
      <c r="A159" s="2" t="s">
        <v>297</v>
      </c>
      <c r="B159" s="58" t="s">
        <v>137</v>
      </c>
      <c r="C159" s="26">
        <v>3216.7200000000003</v>
      </c>
      <c r="D159" s="26">
        <v>3345.3888000000002</v>
      </c>
      <c r="E159" s="26">
        <v>3479.2043520000002</v>
      </c>
      <c r="F159" s="26">
        <v>3618.3725260800002</v>
      </c>
      <c r="G159" s="26">
        <v>3763.1074271232005</v>
      </c>
      <c r="H159" s="26">
        <v>3913.6317242081286</v>
      </c>
      <c r="I159" s="26">
        <v>4070.1769931764538</v>
      </c>
      <c r="J159" s="26">
        <v>4232.9840729035122</v>
      </c>
      <c r="K159" s="26">
        <v>4402.3034358196528</v>
      </c>
      <c r="L159" s="26">
        <v>4578.3955732524391</v>
      </c>
    </row>
    <row r="160" spans="1:12">
      <c r="A160" s="2" t="s">
        <v>298</v>
      </c>
      <c r="B160" s="58" t="s">
        <v>139</v>
      </c>
      <c r="C160" s="26">
        <v>3216.7200000000003</v>
      </c>
      <c r="D160" s="26">
        <v>3345.3888000000002</v>
      </c>
      <c r="E160" s="26">
        <v>3479.2043520000002</v>
      </c>
      <c r="F160" s="26">
        <v>3618.3725260800002</v>
      </c>
      <c r="G160" s="26">
        <v>3763.1074271232005</v>
      </c>
      <c r="H160" s="26">
        <v>3913.6317242081286</v>
      </c>
      <c r="I160" s="26">
        <v>4070.1769931764538</v>
      </c>
      <c r="J160" s="26">
        <v>4232.9840729035122</v>
      </c>
      <c r="K160" s="26">
        <v>4402.3034358196528</v>
      </c>
      <c r="L160" s="26">
        <v>4578.3955732524391</v>
      </c>
    </row>
    <row r="161" spans="1:12" ht="36">
      <c r="A161" s="2" t="s">
        <v>299</v>
      </c>
      <c r="B161" s="59" t="s">
        <v>300</v>
      </c>
      <c r="C161" s="26">
        <v>3216.7200000000003</v>
      </c>
      <c r="D161" s="26">
        <v>3345.3888000000002</v>
      </c>
      <c r="E161" s="26">
        <v>3479.2043520000002</v>
      </c>
      <c r="F161" s="26">
        <v>3618.3725260800002</v>
      </c>
      <c r="G161" s="26">
        <v>3763.1074271232005</v>
      </c>
      <c r="H161" s="26">
        <v>3913.6317242081286</v>
      </c>
      <c r="I161" s="26">
        <v>4070.1769931764538</v>
      </c>
      <c r="J161" s="26">
        <v>4232.9840729035122</v>
      </c>
      <c r="K161" s="26">
        <v>4402.3034358196528</v>
      </c>
      <c r="L161" s="26">
        <v>4578.3955732524391</v>
      </c>
    </row>
    <row r="162" spans="1:12">
      <c r="A162" s="2" t="s">
        <v>301</v>
      </c>
      <c r="B162" s="58" t="s">
        <v>149</v>
      </c>
      <c r="C162" s="26">
        <v>2334225.932</v>
      </c>
      <c r="D162" s="26">
        <v>2427594.9692800003</v>
      </c>
      <c r="E162" s="26">
        <v>2524698.7680512005</v>
      </c>
      <c r="F162" s="26">
        <v>2625686.7187732486</v>
      </c>
      <c r="G162" s="26">
        <v>2730714.1875241785</v>
      </c>
      <c r="H162" s="26">
        <v>2839942.7550251456</v>
      </c>
      <c r="I162" s="26">
        <v>2953540.4652261515</v>
      </c>
      <c r="J162" s="26">
        <v>3071682.0838351976</v>
      </c>
      <c r="K162" s="26">
        <v>3194549.3671886055</v>
      </c>
      <c r="L162" s="26">
        <v>3322331.3418761496</v>
      </c>
    </row>
    <row r="163" spans="1:12">
      <c r="A163" s="2" t="s">
        <v>302</v>
      </c>
      <c r="B163" s="58" t="s">
        <v>139</v>
      </c>
      <c r="C163" s="26">
        <v>2334225.932</v>
      </c>
      <c r="D163" s="26">
        <v>2427594.9692800003</v>
      </c>
      <c r="E163" s="26">
        <v>2524698.7680512005</v>
      </c>
      <c r="F163" s="26">
        <v>2625686.7187732486</v>
      </c>
      <c r="G163" s="26">
        <v>2730714.1875241785</v>
      </c>
      <c r="H163" s="26">
        <v>2839942.7550251456</v>
      </c>
      <c r="I163" s="26">
        <v>2953540.4652261515</v>
      </c>
      <c r="J163" s="26">
        <v>3071682.0838351976</v>
      </c>
      <c r="K163" s="26">
        <v>3194549.3671886055</v>
      </c>
      <c r="L163" s="26">
        <v>3322331.3418761496</v>
      </c>
    </row>
    <row r="164" spans="1:12">
      <c r="A164" s="2" t="s">
        <v>303</v>
      </c>
      <c r="B164" s="58" t="s">
        <v>304</v>
      </c>
      <c r="C164" s="26">
        <v>1694575.7720000001</v>
      </c>
      <c r="D164" s="26">
        <v>1762358.8028800001</v>
      </c>
      <c r="E164" s="26">
        <v>1832853.1549952002</v>
      </c>
      <c r="F164" s="26">
        <v>1906167.2811950082</v>
      </c>
      <c r="G164" s="26">
        <v>1982413.9724428086</v>
      </c>
      <c r="H164" s="26">
        <v>2061710.5313405211</v>
      </c>
      <c r="I164" s="26">
        <v>2144178.9525941419</v>
      </c>
      <c r="J164" s="26">
        <v>2229946.1106979079</v>
      </c>
      <c r="K164" s="26">
        <v>2319143.9551258241</v>
      </c>
      <c r="L164" s="26">
        <v>2411909.713330857</v>
      </c>
    </row>
    <row r="165" spans="1:12">
      <c r="A165" s="2" t="s">
        <v>305</v>
      </c>
      <c r="B165" s="58" t="s">
        <v>306</v>
      </c>
      <c r="C165" s="26">
        <v>1694575.7720000001</v>
      </c>
      <c r="D165" s="26">
        <v>1762358.8028800001</v>
      </c>
      <c r="E165" s="26">
        <v>1832853.1549952002</v>
      </c>
      <c r="F165" s="26">
        <v>1906167.2811950082</v>
      </c>
      <c r="G165" s="26">
        <v>1982413.9724428086</v>
      </c>
      <c r="H165" s="26">
        <v>2061710.5313405211</v>
      </c>
      <c r="I165" s="26">
        <v>2144178.9525941419</v>
      </c>
      <c r="J165" s="26">
        <v>2229946.1106979079</v>
      </c>
      <c r="K165" s="26">
        <v>2319143.9551258241</v>
      </c>
      <c r="L165" s="26">
        <v>2411909.713330857</v>
      </c>
    </row>
    <row r="166" spans="1:12">
      <c r="A166" s="2" t="s">
        <v>305</v>
      </c>
      <c r="B166" s="58" t="s">
        <v>307</v>
      </c>
      <c r="C166" s="26">
        <v>1629047.452</v>
      </c>
      <c r="D166" s="26">
        <v>1694209.35008</v>
      </c>
      <c r="E166" s="26">
        <v>1761977.7240832001</v>
      </c>
      <c r="F166" s="26">
        <v>1832456.8330465283</v>
      </c>
      <c r="G166" s="26">
        <v>1905755.1063683894</v>
      </c>
      <c r="H166" s="26">
        <v>1981985.3106231252</v>
      </c>
      <c r="I166" s="26">
        <v>2061264.7230480502</v>
      </c>
      <c r="J166" s="26">
        <v>2143715.3119699722</v>
      </c>
      <c r="K166" s="26">
        <v>2229463.9244487714</v>
      </c>
      <c r="L166" s="26">
        <v>2318642.4814267224</v>
      </c>
    </row>
    <row r="167" spans="1:12">
      <c r="A167" s="2" t="s">
        <v>308</v>
      </c>
      <c r="B167" s="58" t="s">
        <v>309</v>
      </c>
      <c r="C167" s="26">
        <v>65528.32</v>
      </c>
      <c r="D167" s="26">
        <v>68149.452799999999</v>
      </c>
      <c r="E167" s="26">
        <v>70875.430911999996</v>
      </c>
      <c r="F167" s="26">
        <v>73710.448148480005</v>
      </c>
      <c r="G167" s="26">
        <v>76658.866074419202</v>
      </c>
      <c r="H167" s="26">
        <v>79725.220717395976</v>
      </c>
      <c r="I167" s="26">
        <v>82914.229546091825</v>
      </c>
      <c r="J167" s="26">
        <v>86230.7987279355</v>
      </c>
      <c r="K167" s="26">
        <v>89680.030677052928</v>
      </c>
      <c r="L167" s="26">
        <v>93267.231904135042</v>
      </c>
    </row>
    <row r="168" spans="1:12">
      <c r="A168" s="2" t="s">
        <v>310</v>
      </c>
      <c r="B168" s="58" t="s">
        <v>311</v>
      </c>
      <c r="C168" s="26">
        <v>630000</v>
      </c>
      <c r="D168" s="26">
        <v>655200</v>
      </c>
      <c r="E168" s="26">
        <v>681408</v>
      </c>
      <c r="F168" s="26">
        <v>708664.32000000007</v>
      </c>
      <c r="G168" s="26">
        <v>737010.89280000015</v>
      </c>
      <c r="H168" s="26">
        <v>766491.32851200015</v>
      </c>
      <c r="I168" s="26">
        <v>797150.9816524802</v>
      </c>
      <c r="J168" s="26">
        <v>829037.02091857942</v>
      </c>
      <c r="K168" s="26">
        <v>862198.50175532268</v>
      </c>
      <c r="L168" s="26">
        <v>896686.44182553561</v>
      </c>
    </row>
    <row r="169" spans="1:12" ht="36">
      <c r="A169" s="2" t="s">
        <v>312</v>
      </c>
      <c r="B169" s="59" t="s">
        <v>313</v>
      </c>
      <c r="C169" s="26">
        <v>9650.16</v>
      </c>
      <c r="D169" s="26">
        <v>10036.1664</v>
      </c>
      <c r="E169" s="26">
        <v>10437.613056</v>
      </c>
      <c r="F169" s="26">
        <v>10855.117578240001</v>
      </c>
      <c r="G169" s="26">
        <v>11289.322281369601</v>
      </c>
      <c r="H169" s="26">
        <v>11740.895172624385</v>
      </c>
      <c r="I169" s="26">
        <v>12210.530979529362</v>
      </c>
      <c r="J169" s="26">
        <v>12698.952218710536</v>
      </c>
      <c r="K169" s="26">
        <v>13206.910307458958</v>
      </c>
      <c r="L169" s="26">
        <v>13735.186719757317</v>
      </c>
    </row>
    <row r="171" spans="1:12">
      <c r="A171" s="2" t="s">
        <v>314</v>
      </c>
      <c r="B171" s="58" t="s">
        <v>180</v>
      </c>
      <c r="C171" s="26">
        <v>163608</v>
      </c>
      <c r="D171" s="26">
        <v>170152.32000000001</v>
      </c>
      <c r="E171" s="26">
        <v>176958.41280000002</v>
      </c>
      <c r="F171" s="26">
        <v>184036.74931200003</v>
      </c>
      <c r="G171" s="26">
        <v>191398.21928448003</v>
      </c>
      <c r="H171" s="26">
        <v>199054.14805585923</v>
      </c>
      <c r="I171" s="26">
        <v>207016.31397809362</v>
      </c>
      <c r="J171" s="26">
        <v>215296.96653721738</v>
      </c>
      <c r="K171" s="26">
        <v>223908.84519870608</v>
      </c>
      <c r="L171" s="26">
        <v>232865.19900665432</v>
      </c>
    </row>
    <row r="172" spans="1:12">
      <c r="A172" s="2" t="s">
        <v>315</v>
      </c>
      <c r="B172" s="58" t="s">
        <v>182</v>
      </c>
      <c r="C172" s="26">
        <v>163600</v>
      </c>
      <c r="D172" s="26">
        <v>170144</v>
      </c>
      <c r="E172" s="26">
        <v>176949.76000000001</v>
      </c>
      <c r="F172" s="26">
        <v>184027.75040000002</v>
      </c>
      <c r="G172" s="26">
        <v>191388.86041600004</v>
      </c>
      <c r="H172" s="26">
        <v>199044.41483264006</v>
      </c>
      <c r="I172" s="26">
        <v>207006.19142594567</v>
      </c>
      <c r="J172" s="26">
        <v>215286.4390829835</v>
      </c>
      <c r="K172" s="26">
        <v>223897.89664630286</v>
      </c>
      <c r="L172" s="26">
        <v>232853.81251215498</v>
      </c>
    </row>
    <row r="173" spans="1:12">
      <c r="A173" s="2" t="s">
        <v>316</v>
      </c>
      <c r="B173" s="58" t="s">
        <v>194</v>
      </c>
      <c r="C173" s="26">
        <v>163600</v>
      </c>
      <c r="D173" s="26">
        <v>170144</v>
      </c>
      <c r="E173" s="26">
        <v>176949.76000000001</v>
      </c>
      <c r="F173" s="26">
        <v>184027.75040000002</v>
      </c>
      <c r="G173" s="26">
        <v>191388.86041600004</v>
      </c>
      <c r="H173" s="26">
        <v>199044.41483264006</v>
      </c>
      <c r="I173" s="26">
        <v>207006.19142594567</v>
      </c>
      <c r="J173" s="26">
        <v>215286.4390829835</v>
      </c>
      <c r="K173" s="26">
        <v>223897.89664630286</v>
      </c>
      <c r="L173" s="26">
        <v>232853.81251215498</v>
      </c>
    </row>
    <row r="174" spans="1:12">
      <c r="A174" s="2" t="s">
        <v>317</v>
      </c>
      <c r="B174" s="58" t="s">
        <v>318</v>
      </c>
      <c r="C174" s="26">
        <v>163600</v>
      </c>
      <c r="D174" s="26">
        <v>170144</v>
      </c>
      <c r="E174" s="26">
        <v>176949.76000000001</v>
      </c>
      <c r="F174" s="26">
        <v>184027.75040000002</v>
      </c>
      <c r="G174" s="26">
        <v>191388.86041600004</v>
      </c>
      <c r="H174" s="26">
        <v>199044.41483264006</v>
      </c>
      <c r="I174" s="26">
        <v>207006.19142594567</v>
      </c>
      <c r="J174" s="26">
        <v>215286.4390829835</v>
      </c>
      <c r="K174" s="26">
        <v>223897.89664630286</v>
      </c>
      <c r="L174" s="26">
        <v>232853.81251215498</v>
      </c>
    </row>
    <row r="175" spans="1:12">
      <c r="A175" s="2" t="s">
        <v>319</v>
      </c>
      <c r="B175" s="58" t="s">
        <v>218</v>
      </c>
      <c r="C175" s="26">
        <v>6</v>
      </c>
      <c r="D175" s="26">
        <v>6.24</v>
      </c>
      <c r="E175" s="26">
        <v>6.4896000000000003</v>
      </c>
      <c r="F175" s="26">
        <v>6.7491840000000005</v>
      </c>
      <c r="G175" s="26">
        <v>7.0191513600000004</v>
      </c>
      <c r="H175" s="26">
        <v>7.2999174144000003</v>
      </c>
      <c r="I175" s="26">
        <v>7.5919141109760009</v>
      </c>
      <c r="J175" s="26">
        <v>7.8955906754150416</v>
      </c>
      <c r="K175" s="26">
        <v>8.2114143024316437</v>
      </c>
      <c r="L175" s="26">
        <v>8.5398708745289102</v>
      </c>
    </row>
    <row r="176" spans="1:12">
      <c r="A176" s="2" t="s">
        <v>320</v>
      </c>
      <c r="B176" s="58" t="s">
        <v>224</v>
      </c>
      <c r="C176" s="26">
        <v>2</v>
      </c>
      <c r="D176" s="26">
        <v>2.08</v>
      </c>
      <c r="E176" s="26">
        <v>2.1632000000000002</v>
      </c>
      <c r="F176" s="26">
        <v>2.2497280000000002</v>
      </c>
      <c r="G176" s="26">
        <v>2.3397171200000004</v>
      </c>
      <c r="H176" s="26">
        <v>2.4333058048000007</v>
      </c>
      <c r="I176" s="26">
        <v>2.5306380369920007</v>
      </c>
      <c r="J176" s="26">
        <v>2.631863558471681</v>
      </c>
      <c r="K176" s="26">
        <v>2.7371381008105482</v>
      </c>
      <c r="L176" s="26">
        <v>2.8466236248429704</v>
      </c>
    </row>
    <row r="177" spans="1:12">
      <c r="A177" s="2" t="s">
        <v>321</v>
      </c>
      <c r="B177" s="58" t="s">
        <v>226</v>
      </c>
      <c r="C177" s="26">
        <v>2</v>
      </c>
      <c r="D177" s="26">
        <v>2.08</v>
      </c>
      <c r="E177" s="26">
        <v>2.1632000000000002</v>
      </c>
      <c r="F177" s="26">
        <v>2.2497280000000002</v>
      </c>
      <c r="G177" s="26">
        <v>2.3397171200000004</v>
      </c>
      <c r="H177" s="26">
        <v>2.4333058048000007</v>
      </c>
      <c r="I177" s="26">
        <v>2.5306380369920007</v>
      </c>
      <c r="J177" s="26">
        <v>2.631863558471681</v>
      </c>
      <c r="K177" s="26">
        <v>2.7371381008105482</v>
      </c>
      <c r="L177" s="26">
        <v>2.8466236248429704</v>
      </c>
    </row>
    <row r="178" spans="1:12" ht="24">
      <c r="A178" s="2" t="s">
        <v>322</v>
      </c>
      <c r="B178" s="59" t="s">
        <v>230</v>
      </c>
      <c r="C178" s="26">
        <v>2</v>
      </c>
      <c r="D178" s="26">
        <v>2.08</v>
      </c>
      <c r="E178" s="26">
        <v>2.1632000000000002</v>
      </c>
      <c r="F178" s="26">
        <v>2.2497280000000002</v>
      </c>
      <c r="G178" s="26">
        <v>2.3397171200000004</v>
      </c>
      <c r="H178" s="26">
        <v>2.4333058048000007</v>
      </c>
      <c r="I178" s="26">
        <v>2.5306380369920007</v>
      </c>
      <c r="J178" s="26">
        <v>2.631863558471681</v>
      </c>
      <c r="K178" s="26">
        <v>2.7371381008105482</v>
      </c>
      <c r="L178" s="26">
        <v>2.8466236248429704</v>
      </c>
    </row>
    <row r="179" spans="1:12" ht="24">
      <c r="A179" s="2" t="s">
        <v>323</v>
      </c>
      <c r="B179" s="59" t="s">
        <v>232</v>
      </c>
      <c r="C179" s="26">
        <v>2</v>
      </c>
      <c r="D179" s="26">
        <v>2.08</v>
      </c>
      <c r="E179" s="26">
        <v>2.1632000000000002</v>
      </c>
      <c r="F179" s="26">
        <v>2.2497280000000002</v>
      </c>
      <c r="G179" s="26">
        <v>2.3397171200000004</v>
      </c>
      <c r="H179" s="26">
        <v>2.4333058048000007</v>
      </c>
      <c r="I179" s="26">
        <v>2.5306380369920007</v>
      </c>
      <c r="J179" s="26">
        <v>2.631863558471681</v>
      </c>
      <c r="K179" s="26">
        <v>2.7371381008105482</v>
      </c>
      <c r="L179" s="26">
        <v>2.8466236248429704</v>
      </c>
    </row>
    <row r="180" spans="1:12" ht="24">
      <c r="A180" s="2" t="s">
        <v>324</v>
      </c>
      <c r="B180" s="59" t="s">
        <v>325</v>
      </c>
      <c r="C180" s="26">
        <v>1</v>
      </c>
      <c r="D180" s="26">
        <v>1.04</v>
      </c>
      <c r="E180" s="26">
        <v>1.0816000000000001</v>
      </c>
      <c r="F180" s="26">
        <v>1.1248640000000001</v>
      </c>
      <c r="G180" s="26">
        <v>1.1698585600000002</v>
      </c>
      <c r="H180" s="26">
        <v>1.2166529024000003</v>
      </c>
      <c r="I180" s="26">
        <v>1.2653190184960004</v>
      </c>
      <c r="J180" s="26">
        <v>1.3159317792358405</v>
      </c>
      <c r="K180" s="26">
        <v>1.3685690504052741</v>
      </c>
      <c r="L180" s="26">
        <v>1.4233118124214852</v>
      </c>
    </row>
    <row r="181" spans="1:12">
      <c r="A181" s="2" t="s">
        <v>326</v>
      </c>
      <c r="B181" s="58" t="s">
        <v>327</v>
      </c>
      <c r="C181" s="26">
        <v>1</v>
      </c>
      <c r="D181" s="26">
        <v>1.04</v>
      </c>
      <c r="E181" s="26">
        <v>1.0816000000000001</v>
      </c>
      <c r="F181" s="26">
        <v>1.1248640000000001</v>
      </c>
      <c r="G181" s="26">
        <v>1.1698585600000002</v>
      </c>
      <c r="H181" s="26">
        <v>1.2166529024000003</v>
      </c>
      <c r="I181" s="26">
        <v>1.2653190184960004</v>
      </c>
      <c r="J181" s="26">
        <v>1.3159317792358405</v>
      </c>
      <c r="K181" s="26">
        <v>1.3685690504052741</v>
      </c>
      <c r="L181" s="26">
        <v>1.4233118124214852</v>
      </c>
    </row>
    <row r="182" spans="1:12" ht="36">
      <c r="A182" s="2" t="s">
        <v>328</v>
      </c>
      <c r="B182" s="59" t="s">
        <v>248</v>
      </c>
      <c r="C182" s="26">
        <v>2</v>
      </c>
      <c r="D182" s="26">
        <v>2.08</v>
      </c>
      <c r="E182" s="26">
        <v>2.1632000000000002</v>
      </c>
      <c r="F182" s="26">
        <v>2.2497280000000002</v>
      </c>
      <c r="G182" s="26">
        <v>2.3397171200000004</v>
      </c>
      <c r="H182" s="26">
        <v>2.4333058048000007</v>
      </c>
      <c r="I182" s="26">
        <v>2.5306380369920007</v>
      </c>
      <c r="J182" s="26">
        <v>2.631863558471681</v>
      </c>
      <c r="K182" s="26">
        <v>2.7371381008105482</v>
      </c>
      <c r="L182" s="26">
        <v>2.8466236248429704</v>
      </c>
    </row>
    <row r="183" spans="1:12" ht="24">
      <c r="A183" s="2" t="s">
        <v>329</v>
      </c>
      <c r="B183" s="59" t="s">
        <v>230</v>
      </c>
      <c r="C183" s="26">
        <v>2</v>
      </c>
      <c r="D183" s="26">
        <v>2.08</v>
      </c>
      <c r="E183" s="26">
        <v>2.1632000000000002</v>
      </c>
      <c r="F183" s="26">
        <v>2.2497280000000002</v>
      </c>
      <c r="G183" s="26">
        <v>2.3397171200000004</v>
      </c>
      <c r="H183" s="26">
        <v>2.4333058048000007</v>
      </c>
      <c r="I183" s="26">
        <v>2.5306380369920007</v>
      </c>
      <c r="J183" s="26">
        <v>2.631863558471681</v>
      </c>
      <c r="K183" s="26">
        <v>2.7371381008105482</v>
      </c>
      <c r="L183" s="26">
        <v>2.8466236248429704</v>
      </c>
    </row>
    <row r="184" spans="1:12" ht="24">
      <c r="A184" s="2" t="s">
        <v>330</v>
      </c>
      <c r="B184" s="59" t="s">
        <v>232</v>
      </c>
      <c r="C184" s="26">
        <v>2</v>
      </c>
      <c r="D184" s="26">
        <v>2.08</v>
      </c>
      <c r="E184" s="26">
        <v>2.1632000000000002</v>
      </c>
      <c r="F184" s="26">
        <v>2.2497280000000002</v>
      </c>
      <c r="G184" s="26">
        <v>2.3397171200000004</v>
      </c>
      <c r="H184" s="26">
        <v>2.4333058048000007</v>
      </c>
      <c r="I184" s="26">
        <v>2.5306380369920007</v>
      </c>
      <c r="J184" s="26">
        <v>2.631863558471681</v>
      </c>
      <c r="K184" s="26">
        <v>2.7371381008105482</v>
      </c>
      <c r="L184" s="26">
        <v>2.8466236248429704</v>
      </c>
    </row>
    <row r="185" spans="1:12" ht="24">
      <c r="A185" s="2" t="s">
        <v>331</v>
      </c>
      <c r="B185" s="59" t="s">
        <v>325</v>
      </c>
      <c r="C185" s="26">
        <v>1</v>
      </c>
      <c r="D185" s="26">
        <v>1.04</v>
      </c>
      <c r="E185" s="26">
        <v>1.0816000000000001</v>
      </c>
      <c r="F185" s="26">
        <v>1.1248640000000001</v>
      </c>
      <c r="G185" s="26">
        <v>1.1698585600000002</v>
      </c>
      <c r="H185" s="26">
        <v>1.2166529024000003</v>
      </c>
      <c r="I185" s="26">
        <v>1.2653190184960004</v>
      </c>
      <c r="J185" s="26">
        <v>1.3159317792358405</v>
      </c>
      <c r="K185" s="26">
        <v>1.3685690504052741</v>
      </c>
      <c r="L185" s="26">
        <v>1.4233118124214852</v>
      </c>
    </row>
    <row r="186" spans="1:12">
      <c r="A186" s="2" t="s">
        <v>332</v>
      </c>
      <c r="B186" s="58" t="s">
        <v>327</v>
      </c>
      <c r="C186" s="26">
        <v>1</v>
      </c>
      <c r="D186" s="26">
        <v>1.04</v>
      </c>
      <c r="E186" s="26">
        <v>1.0816000000000001</v>
      </c>
      <c r="F186" s="26">
        <v>1.1248640000000001</v>
      </c>
      <c r="G186" s="26">
        <v>1.1698585600000002</v>
      </c>
      <c r="H186" s="26">
        <v>1.2166529024000003</v>
      </c>
      <c r="I186" s="26">
        <v>1.2653190184960004</v>
      </c>
      <c r="J186" s="26">
        <v>1.3159317792358405</v>
      </c>
      <c r="K186" s="26">
        <v>1.3685690504052741</v>
      </c>
      <c r="L186" s="26">
        <v>1.4233118124214852</v>
      </c>
    </row>
    <row r="187" spans="1:12">
      <c r="A187" s="2" t="s">
        <v>333</v>
      </c>
      <c r="B187" s="58" t="s">
        <v>260</v>
      </c>
      <c r="C187" s="26">
        <v>2</v>
      </c>
      <c r="D187" s="26">
        <v>2.08</v>
      </c>
      <c r="E187" s="26">
        <v>2.1632000000000002</v>
      </c>
      <c r="F187" s="26">
        <v>2.2497280000000002</v>
      </c>
      <c r="G187" s="26">
        <v>2.3397171200000004</v>
      </c>
      <c r="H187" s="26">
        <v>2.4333058048000007</v>
      </c>
      <c r="I187" s="26">
        <v>2.5306380369920007</v>
      </c>
      <c r="J187" s="26">
        <v>2.631863558471681</v>
      </c>
      <c r="K187" s="26">
        <v>2.7371381008105482</v>
      </c>
      <c r="L187" s="26">
        <v>2.8466236248429704</v>
      </c>
    </row>
    <row r="188" spans="1:12" ht="24">
      <c r="A188" s="2" t="s">
        <v>334</v>
      </c>
      <c r="B188" s="59" t="s">
        <v>264</v>
      </c>
      <c r="C188" s="26">
        <v>2</v>
      </c>
      <c r="D188" s="26">
        <v>2.08</v>
      </c>
      <c r="E188" s="26">
        <v>2.1632000000000002</v>
      </c>
      <c r="F188" s="26">
        <v>2.2497280000000002</v>
      </c>
      <c r="G188" s="26">
        <v>2.3397171200000004</v>
      </c>
      <c r="H188" s="26">
        <v>2.4333058048000007</v>
      </c>
      <c r="I188" s="26">
        <v>2.5306380369920007</v>
      </c>
      <c r="J188" s="26">
        <v>2.631863558471681</v>
      </c>
      <c r="K188" s="26">
        <v>2.7371381008105482</v>
      </c>
      <c r="L188" s="26">
        <v>2.8466236248429704</v>
      </c>
    </row>
    <row r="189" spans="1:12" ht="24">
      <c r="A189" s="2" t="s">
        <v>335</v>
      </c>
      <c r="B189" s="59" t="s">
        <v>266</v>
      </c>
      <c r="C189" s="26">
        <v>2</v>
      </c>
      <c r="D189" s="26">
        <v>2.08</v>
      </c>
      <c r="E189" s="26">
        <v>2.1632000000000002</v>
      </c>
      <c r="F189" s="26">
        <v>2.2497280000000002</v>
      </c>
      <c r="G189" s="26">
        <v>2.3397171200000004</v>
      </c>
      <c r="H189" s="26">
        <v>2.4333058048000007</v>
      </c>
      <c r="I189" s="26">
        <v>2.5306380369920007</v>
      </c>
      <c r="J189" s="26">
        <v>2.631863558471681</v>
      </c>
      <c r="K189" s="26">
        <v>2.7371381008105482</v>
      </c>
      <c r="L189" s="26">
        <v>2.8466236248429704</v>
      </c>
    </row>
    <row r="190" spans="1:12" ht="36">
      <c r="A190" s="2" t="s">
        <v>336</v>
      </c>
      <c r="B190" s="59" t="s">
        <v>337</v>
      </c>
      <c r="C190" s="26">
        <v>1</v>
      </c>
      <c r="D190" s="26">
        <v>1.04</v>
      </c>
      <c r="E190" s="26">
        <v>1.0816000000000001</v>
      </c>
      <c r="F190" s="26">
        <v>1.1248640000000001</v>
      </c>
      <c r="G190" s="26">
        <v>1.1698585600000002</v>
      </c>
      <c r="H190" s="26">
        <v>1.2166529024000003</v>
      </c>
      <c r="I190" s="26">
        <v>1.2653190184960004</v>
      </c>
      <c r="J190" s="26">
        <v>1.3159317792358405</v>
      </c>
      <c r="K190" s="26">
        <v>1.3685690504052741</v>
      </c>
      <c r="L190" s="26">
        <v>1.4233118124214852</v>
      </c>
    </row>
    <row r="191" spans="1:12" ht="24">
      <c r="A191" s="2" t="s">
        <v>338</v>
      </c>
      <c r="B191" s="59" t="s">
        <v>339</v>
      </c>
      <c r="C191" s="26">
        <v>1</v>
      </c>
      <c r="D191" s="26">
        <v>1.04</v>
      </c>
      <c r="E191" s="26">
        <v>1.0816000000000001</v>
      </c>
      <c r="F191" s="26">
        <v>1.1248640000000001</v>
      </c>
      <c r="G191" s="26">
        <v>1.1698585600000002</v>
      </c>
      <c r="H191" s="26">
        <v>1.2166529024000003</v>
      </c>
      <c r="I191" s="26">
        <v>1.2653190184960004</v>
      </c>
      <c r="J191" s="26">
        <v>1.3159317792358405</v>
      </c>
      <c r="K191" s="26">
        <v>1.3685690504052741</v>
      </c>
      <c r="L191" s="26">
        <v>1.4233118124214852</v>
      </c>
    </row>
    <row r="192" spans="1:12">
      <c r="A192" s="1"/>
      <c r="B192" s="1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>
      <c r="A193" s="60" t="s">
        <v>1057</v>
      </c>
      <c r="B193" s="61" t="s">
        <v>1103</v>
      </c>
      <c r="C193" s="39">
        <f>C8-C93-C110-C126-C150</f>
        <v>3975432.0180000002</v>
      </c>
      <c r="D193" s="39">
        <f t="shared" ref="D193:L193" si="0">D8-D93-D110-D126-D150</f>
        <v>4134449.2987200003</v>
      </c>
      <c r="E193" s="39">
        <f t="shared" si="0"/>
        <v>4299827.2706687991</v>
      </c>
      <c r="F193" s="39">
        <f t="shared" si="0"/>
        <v>4471820.3614955526</v>
      </c>
      <c r="G193" s="39">
        <f t="shared" si="0"/>
        <v>4650693.1759553757</v>
      </c>
      <c r="H193" s="39">
        <f t="shared" si="0"/>
        <v>4836720.9029935896</v>
      </c>
      <c r="I193" s="39">
        <f t="shared" si="0"/>
        <v>5030189.7391133327</v>
      </c>
      <c r="J193" s="39">
        <f t="shared" si="0"/>
        <v>5231397.3286778685</v>
      </c>
      <c r="K193" s="39">
        <f t="shared" si="0"/>
        <v>5440653.2218249831</v>
      </c>
      <c r="L193" s="39">
        <f t="shared" si="0"/>
        <v>5658279.3506979831</v>
      </c>
    </row>
    <row r="195" spans="1:12">
      <c r="A195" s="62"/>
      <c r="B195" s="62" t="s">
        <v>1104</v>
      </c>
    </row>
    <row r="196" spans="1:12">
      <c r="A196" s="12" t="s">
        <v>1105</v>
      </c>
      <c r="B196" s="12" t="s">
        <v>348</v>
      </c>
      <c r="C196" s="26">
        <v>929161.96400000004</v>
      </c>
      <c r="D196" s="26">
        <v>966328.44256000011</v>
      </c>
      <c r="E196" s="26">
        <v>1004981.5802624001</v>
      </c>
      <c r="F196" s="26">
        <v>1045180.8434728961</v>
      </c>
      <c r="G196" s="26">
        <v>1086988.0772118121</v>
      </c>
      <c r="H196" s="26">
        <v>1130467.6003002846</v>
      </c>
      <c r="I196" s="26">
        <v>1175686.304312296</v>
      </c>
      <c r="J196" s="26">
        <v>1222713.7564847879</v>
      </c>
      <c r="K196" s="26">
        <v>1271622.3067441795</v>
      </c>
      <c r="L196" s="26">
        <v>1322487.1990139466</v>
      </c>
    </row>
    <row r="197" spans="1:12">
      <c r="A197" s="54" t="s">
        <v>1106</v>
      </c>
      <c r="B197" s="12" t="s">
        <v>1107</v>
      </c>
      <c r="C197" s="16">
        <v>93000</v>
      </c>
      <c r="D197" s="16">
        <f>C197*1.04</f>
        <v>96720</v>
      </c>
      <c r="E197" s="16">
        <f t="shared" ref="E197:L197" si="1">D197*1.04</f>
        <v>100588.8</v>
      </c>
      <c r="F197" s="16">
        <f t="shared" si="1"/>
        <v>104612.35200000001</v>
      </c>
      <c r="G197" s="16">
        <f t="shared" si="1"/>
        <v>108796.84608000002</v>
      </c>
      <c r="H197" s="16">
        <f t="shared" si="1"/>
        <v>113148.71992320003</v>
      </c>
      <c r="I197" s="16">
        <f t="shared" si="1"/>
        <v>117674.66872012803</v>
      </c>
      <c r="J197" s="16">
        <f t="shared" si="1"/>
        <v>122381.65546893315</v>
      </c>
      <c r="K197" s="16">
        <f t="shared" si="1"/>
        <v>127276.92168769048</v>
      </c>
      <c r="L197" s="16">
        <f t="shared" si="1"/>
        <v>132367.99855519811</v>
      </c>
    </row>
    <row r="198" spans="1:12">
      <c r="A198" s="54" t="s">
        <v>1108</v>
      </c>
      <c r="B198" s="12" t="s">
        <v>1109</v>
      </c>
      <c r="C198" s="26">
        <f>C193*50%</f>
        <v>1987716.0090000001</v>
      </c>
      <c r="D198" s="26">
        <f t="shared" ref="D198:L198" si="2">D193*50%</f>
        <v>2067224.6493600002</v>
      </c>
      <c r="E198" s="26">
        <f t="shared" si="2"/>
        <v>2149913.6353343995</v>
      </c>
      <c r="F198" s="26">
        <f t="shared" si="2"/>
        <v>2235910.1807477763</v>
      </c>
      <c r="G198" s="26">
        <f t="shared" si="2"/>
        <v>2325346.5879776878</v>
      </c>
      <c r="H198" s="26">
        <f t="shared" si="2"/>
        <v>2418360.4514967948</v>
      </c>
      <c r="I198" s="26">
        <f t="shared" si="2"/>
        <v>2515094.8695566664</v>
      </c>
      <c r="J198" s="26">
        <f t="shared" si="2"/>
        <v>2615698.6643389342</v>
      </c>
      <c r="K198" s="26">
        <f t="shared" si="2"/>
        <v>2720326.6109124916</v>
      </c>
      <c r="L198" s="26">
        <f t="shared" si="2"/>
        <v>2829139.6753489915</v>
      </c>
    </row>
    <row r="200" spans="1:12" ht="25.5">
      <c r="A200" s="54" t="s">
        <v>1059</v>
      </c>
      <c r="B200" s="51" t="s">
        <v>1110</v>
      </c>
      <c r="C200" s="16">
        <f>C196+C197+C198</f>
        <v>3009877.9730000002</v>
      </c>
      <c r="D200" s="16">
        <f t="shared" ref="D200:L200" si="3">D196+D197+D198</f>
        <v>3130273.0919200005</v>
      </c>
      <c r="E200" s="16">
        <f t="shared" si="3"/>
        <v>3255484.0155967996</v>
      </c>
      <c r="F200" s="16">
        <f t="shared" si="3"/>
        <v>3385703.3762206724</v>
      </c>
      <c r="G200" s="16">
        <f t="shared" si="3"/>
        <v>3521131.5112695</v>
      </c>
      <c r="H200" s="16">
        <f t="shared" si="3"/>
        <v>3661976.7717202795</v>
      </c>
      <c r="I200" s="16">
        <f t="shared" si="3"/>
        <v>3808455.8425890906</v>
      </c>
      <c r="J200" s="16">
        <f t="shared" si="3"/>
        <v>3960794.0762926554</v>
      </c>
      <c r="K200" s="16">
        <f t="shared" si="3"/>
        <v>4119225.8393443618</v>
      </c>
      <c r="L200" s="16">
        <f t="shared" si="3"/>
        <v>4283994.8729181364</v>
      </c>
    </row>
    <row r="202" spans="1:12">
      <c r="A202" s="28" t="s">
        <v>1111</v>
      </c>
      <c r="B202" s="28" t="s">
        <v>1112</v>
      </c>
      <c r="C202" s="49">
        <f t="shared" ref="C202:L202" si="4">C193-C200</f>
        <v>965554.04499999993</v>
      </c>
      <c r="D202" s="49">
        <f t="shared" si="4"/>
        <v>1004176.2067999998</v>
      </c>
      <c r="E202" s="49">
        <f t="shared" si="4"/>
        <v>1044343.2550719995</v>
      </c>
      <c r="F202" s="49">
        <f t="shared" si="4"/>
        <v>1086116.9852748802</v>
      </c>
      <c r="G202" s="49">
        <f t="shared" si="4"/>
        <v>1129561.6646858756</v>
      </c>
      <c r="H202" s="49">
        <f t="shared" si="4"/>
        <v>1174744.1312733102</v>
      </c>
      <c r="I202" s="49">
        <f t="shared" si="4"/>
        <v>1221733.8965242421</v>
      </c>
      <c r="J202" s="49">
        <f t="shared" si="4"/>
        <v>1270603.252385213</v>
      </c>
      <c r="K202" s="49">
        <f t="shared" si="4"/>
        <v>1321427.3824806213</v>
      </c>
      <c r="L202" s="49">
        <f t="shared" si="4"/>
        <v>1374284.4777798466</v>
      </c>
    </row>
    <row r="204" spans="1:12">
      <c r="A204" s="12" t="s">
        <v>1073</v>
      </c>
      <c r="B204" s="12" t="s">
        <v>1113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>
      <c r="A205" s="12"/>
      <c r="B205" s="12" t="s">
        <v>1114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</row>
    <row r="206" spans="1:12">
      <c r="A206" s="12"/>
      <c r="B206" s="12" t="s">
        <v>1115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</row>
    <row r="207" spans="1:12">
      <c r="A207" s="12"/>
      <c r="B207" s="12" t="s">
        <v>1116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</row>
    <row r="208" spans="1:12">
      <c r="A208" s="7"/>
      <c r="B208" s="7"/>
    </row>
    <row r="209" spans="1:12">
      <c r="A209" s="63" t="s">
        <v>1078</v>
      </c>
      <c r="B209" s="63" t="s">
        <v>1117</v>
      </c>
    </row>
    <row r="210" spans="1:12" ht="25.5">
      <c r="A210" s="64"/>
      <c r="B210" s="48" t="s">
        <v>1118</v>
      </c>
      <c r="C210" s="65">
        <f t="shared" ref="C210:L210" si="5">C205/C202</f>
        <v>0</v>
      </c>
      <c r="D210" s="65">
        <f t="shared" si="5"/>
        <v>0</v>
      </c>
      <c r="E210" s="65">
        <f t="shared" si="5"/>
        <v>0</v>
      </c>
      <c r="F210" s="65">
        <f t="shared" si="5"/>
        <v>0</v>
      </c>
      <c r="G210" s="65">
        <f t="shared" si="5"/>
        <v>0</v>
      </c>
      <c r="H210" s="65">
        <f t="shared" si="5"/>
        <v>0</v>
      </c>
      <c r="I210" s="65">
        <f t="shared" si="5"/>
        <v>0</v>
      </c>
      <c r="J210" s="65">
        <f t="shared" si="5"/>
        <v>0</v>
      </c>
      <c r="K210" s="65">
        <f t="shared" si="5"/>
        <v>0</v>
      </c>
      <c r="L210" s="65">
        <f t="shared" si="5"/>
        <v>0</v>
      </c>
    </row>
    <row r="211" spans="1:12">
      <c r="A211" s="7"/>
      <c r="B211" s="7"/>
    </row>
    <row r="212" spans="1:12" ht="25.5">
      <c r="A212" s="64"/>
      <c r="B212" s="48" t="s">
        <v>1119</v>
      </c>
      <c r="C212" s="65">
        <f t="shared" ref="C212:L212" si="6">C206/C193</f>
        <v>0</v>
      </c>
      <c r="D212" s="65">
        <f t="shared" si="6"/>
        <v>0</v>
      </c>
      <c r="E212" s="65">
        <f t="shared" si="6"/>
        <v>0</v>
      </c>
      <c r="F212" s="65">
        <f t="shared" si="6"/>
        <v>0</v>
      </c>
      <c r="G212" s="65">
        <f t="shared" si="6"/>
        <v>0</v>
      </c>
      <c r="H212" s="65">
        <f t="shared" si="6"/>
        <v>0</v>
      </c>
      <c r="I212" s="65">
        <f t="shared" si="6"/>
        <v>0</v>
      </c>
      <c r="J212" s="65">
        <f t="shared" si="6"/>
        <v>0</v>
      </c>
      <c r="K212" s="65">
        <f t="shared" si="6"/>
        <v>0</v>
      </c>
      <c r="L212" s="65">
        <f t="shared" si="6"/>
        <v>0</v>
      </c>
    </row>
    <row r="214" spans="1:12">
      <c r="B214" s="28" t="s">
        <v>1120</v>
      </c>
      <c r="C214" s="12" t="s">
        <v>1121</v>
      </c>
      <c r="D214" s="12" t="s">
        <v>1121</v>
      </c>
      <c r="E214" s="12" t="s">
        <v>1121</v>
      </c>
      <c r="F214" s="12" t="s">
        <v>1121</v>
      </c>
      <c r="G214" s="12" t="s">
        <v>1121</v>
      </c>
      <c r="H214" s="12" t="s">
        <v>1121</v>
      </c>
      <c r="I214" s="12" t="s">
        <v>1121</v>
      </c>
      <c r="J214" s="12" t="s">
        <v>1121</v>
      </c>
      <c r="K214" s="12" t="s">
        <v>1121</v>
      </c>
      <c r="L214" s="12" t="s">
        <v>1121</v>
      </c>
    </row>
  </sheetData>
  <mergeCells count="3">
    <mergeCell ref="C4:L4"/>
    <mergeCell ref="A5:A6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14" sqref="D14"/>
    </sheetView>
  </sheetViews>
  <sheetFormatPr baseColWidth="10" defaultRowHeight="15"/>
  <cols>
    <col min="1" max="1" width="37.28515625" customWidth="1"/>
    <col min="3" max="3" width="28.85546875" customWidth="1"/>
    <col min="4" max="4" width="33.5703125" customWidth="1"/>
    <col min="5" max="5" width="15.5703125" customWidth="1"/>
    <col min="8" max="8" width="11.5703125" bestFit="1" customWidth="1"/>
  </cols>
  <sheetData>
    <row r="1" spans="1:8">
      <c r="A1" s="181"/>
      <c r="B1" s="181" t="s">
        <v>1167</v>
      </c>
      <c r="C1" s="181" t="s">
        <v>1168</v>
      </c>
      <c r="D1" s="181" t="s">
        <v>1169</v>
      </c>
      <c r="E1" s="181" t="s">
        <v>1170</v>
      </c>
      <c r="F1" s="181"/>
    </row>
    <row r="2" spans="1:8">
      <c r="A2" s="181" t="s">
        <v>1171</v>
      </c>
      <c r="B2" s="181">
        <v>8915000252</v>
      </c>
      <c r="C2" s="181" t="s">
        <v>1172</v>
      </c>
      <c r="D2" s="181" t="s">
        <v>1173</v>
      </c>
      <c r="E2" s="182">
        <v>22500000</v>
      </c>
      <c r="F2" s="181"/>
    </row>
    <row r="3" spans="1:8">
      <c r="A3" s="181" t="s">
        <v>1174</v>
      </c>
      <c r="B3" s="181"/>
      <c r="C3" s="181" t="s">
        <v>147</v>
      </c>
      <c r="D3" s="181" t="s">
        <v>1175</v>
      </c>
      <c r="E3" s="183">
        <v>19502534.440000001</v>
      </c>
      <c r="F3" s="181"/>
    </row>
    <row r="4" spans="1:8">
      <c r="A4" s="181" t="s">
        <v>1176</v>
      </c>
      <c r="B4" s="181"/>
      <c r="C4" s="181" t="s">
        <v>147</v>
      </c>
      <c r="D4" s="181" t="s">
        <v>1175</v>
      </c>
      <c r="E4" s="183">
        <v>8731466</v>
      </c>
      <c r="F4" s="181"/>
    </row>
    <row r="5" spans="1:8" ht="30">
      <c r="A5" s="181" t="s">
        <v>1177</v>
      </c>
      <c r="B5" s="181"/>
      <c r="C5" s="184" t="s">
        <v>1178</v>
      </c>
      <c r="D5" s="181" t="s">
        <v>1179</v>
      </c>
      <c r="E5" s="183">
        <v>4244738</v>
      </c>
      <c r="F5" s="181"/>
    </row>
    <row r="6" spans="1:8">
      <c r="A6" s="181" t="s">
        <v>1180</v>
      </c>
      <c r="B6" s="181"/>
      <c r="C6" s="181" t="s">
        <v>1181</v>
      </c>
      <c r="D6" s="181" t="s">
        <v>1182</v>
      </c>
      <c r="E6" s="183">
        <v>6404000</v>
      </c>
      <c r="F6" s="181"/>
    </row>
    <row r="7" spans="1:8">
      <c r="A7" s="181" t="s">
        <v>1183</v>
      </c>
      <c r="B7" s="181"/>
      <c r="C7" s="181" t="s">
        <v>1184</v>
      </c>
      <c r="D7" s="181"/>
      <c r="E7" s="183">
        <v>180000000</v>
      </c>
      <c r="F7" s="181" t="s">
        <v>1185</v>
      </c>
      <c r="H7" s="183"/>
    </row>
    <row r="8" spans="1:8">
      <c r="A8" s="181" t="s">
        <v>1186</v>
      </c>
      <c r="B8" s="181"/>
      <c r="C8" s="181" t="s">
        <v>1187</v>
      </c>
      <c r="D8" s="181"/>
      <c r="E8" s="183">
        <v>85000000</v>
      </c>
      <c r="F8" s="181" t="s">
        <v>1185</v>
      </c>
      <c r="H8" s="183"/>
    </row>
    <row r="9" spans="1:8">
      <c r="A9" s="181" t="s">
        <v>1188</v>
      </c>
      <c r="B9" s="181"/>
      <c r="C9" s="181" t="s">
        <v>1187</v>
      </c>
      <c r="D9" s="181"/>
      <c r="E9" s="181" t="s">
        <v>1185</v>
      </c>
      <c r="F9" s="181" t="s">
        <v>1185</v>
      </c>
      <c r="H9" s="183"/>
    </row>
    <row r="10" spans="1:8" ht="40.5" customHeight="1">
      <c r="A10" s="181" t="s">
        <v>1189</v>
      </c>
      <c r="B10" s="181"/>
      <c r="C10" s="181" t="s">
        <v>147</v>
      </c>
      <c r="D10" s="184" t="s">
        <v>1190</v>
      </c>
      <c r="E10" s="183">
        <v>2962940</v>
      </c>
      <c r="F10" s="181"/>
    </row>
    <row r="11" spans="1:8">
      <c r="A11" s="181" t="s">
        <v>1191</v>
      </c>
      <c r="B11" s="181"/>
      <c r="C11" s="181" t="s">
        <v>1192</v>
      </c>
      <c r="D11" s="181"/>
      <c r="E11" s="183">
        <v>31751628</v>
      </c>
      <c r="F11" s="18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6"/>
  <sheetViews>
    <sheetView topLeftCell="A159" workbookViewId="0">
      <selection activeCell="E159" sqref="E159"/>
    </sheetView>
  </sheetViews>
  <sheetFormatPr baseColWidth="10" defaultRowHeight="15"/>
  <cols>
    <col min="3" max="3" width="13.7109375" customWidth="1"/>
    <col min="4" max="4" width="12.7109375" customWidth="1"/>
    <col min="5" max="5" width="14.5703125" customWidth="1"/>
    <col min="6" max="6" width="13.85546875" customWidth="1"/>
  </cols>
  <sheetData>
    <row r="1" spans="1:15" ht="15.75">
      <c r="A1" s="179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179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>
      <c r="A4" s="179" t="s">
        <v>1122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idden="1">
      <c r="A5" s="67" t="s">
        <v>1123</v>
      </c>
      <c r="B5" s="68"/>
      <c r="C5" s="68"/>
      <c r="D5" s="68"/>
      <c r="E5" s="68"/>
      <c r="F5" s="68"/>
      <c r="G5" s="68"/>
      <c r="H5" s="68"/>
      <c r="I5" s="66"/>
      <c r="J5" s="66"/>
      <c r="K5" s="66"/>
      <c r="L5" s="66"/>
      <c r="M5" s="66"/>
      <c r="N5" s="66"/>
      <c r="O5" s="66"/>
    </row>
    <row r="6" spans="1:15" hidden="1">
      <c r="A6" s="69"/>
      <c r="B6" s="68"/>
      <c r="C6" s="68"/>
      <c r="D6" s="68"/>
      <c r="E6" s="68"/>
      <c r="F6" s="68"/>
      <c r="G6" s="68"/>
      <c r="H6" s="68"/>
      <c r="I6" s="66"/>
      <c r="J6" s="66"/>
      <c r="K6" s="66"/>
      <c r="L6" s="66"/>
      <c r="M6" s="66"/>
      <c r="N6" s="66"/>
      <c r="O6" s="66"/>
    </row>
    <row r="7" spans="1:15" hidden="1">
      <c r="A7" s="70" t="s">
        <v>1124</v>
      </c>
      <c r="B7" s="70"/>
      <c r="C7" s="214" t="s">
        <v>1125</v>
      </c>
      <c r="D7" s="214"/>
      <c r="E7" s="214"/>
      <c r="F7" s="70"/>
      <c r="G7" s="68"/>
      <c r="H7" s="68"/>
      <c r="I7" s="66"/>
      <c r="J7" s="66"/>
      <c r="K7" s="66"/>
      <c r="L7" s="66"/>
      <c r="M7" s="66"/>
      <c r="N7" s="66"/>
      <c r="O7" s="66"/>
    </row>
    <row r="8" spans="1:15" hidden="1">
      <c r="A8" s="70" t="s">
        <v>1126</v>
      </c>
      <c r="B8" s="70"/>
      <c r="C8" s="70"/>
      <c r="D8" s="70"/>
      <c r="E8" s="70"/>
      <c r="F8" s="70"/>
      <c r="G8" s="68"/>
      <c r="H8" s="68"/>
      <c r="I8" s="66"/>
      <c r="J8" s="66"/>
      <c r="K8" s="66"/>
      <c r="L8" s="66"/>
      <c r="M8" s="66"/>
      <c r="N8" s="66"/>
      <c r="O8" s="66"/>
    </row>
    <row r="9" spans="1:15" hidden="1">
      <c r="A9" s="70" t="s">
        <v>1127</v>
      </c>
      <c r="B9" s="70"/>
      <c r="C9" s="71" t="s">
        <v>1128</v>
      </c>
      <c r="D9" s="70"/>
      <c r="E9" s="70"/>
      <c r="F9" s="70"/>
      <c r="G9" s="68"/>
      <c r="H9" s="68"/>
      <c r="I9" s="66"/>
      <c r="J9" s="66"/>
      <c r="K9" s="66"/>
      <c r="L9" s="66"/>
      <c r="M9" s="66"/>
      <c r="N9" s="66"/>
      <c r="O9" s="66"/>
    </row>
    <row r="10" spans="1:15" hidden="1">
      <c r="A10" s="70" t="s">
        <v>1129</v>
      </c>
      <c r="B10" s="70"/>
      <c r="C10" s="72">
        <v>63104686</v>
      </c>
      <c r="D10" s="70"/>
      <c r="E10" s="70"/>
      <c r="F10" s="70"/>
      <c r="G10" s="68"/>
      <c r="H10" s="68"/>
      <c r="I10" s="204" t="s">
        <v>1130</v>
      </c>
      <c r="J10" s="204"/>
      <c r="K10" s="204"/>
      <c r="L10" s="204"/>
      <c r="M10" s="204"/>
      <c r="N10" s="204"/>
      <c r="O10" s="73"/>
    </row>
    <row r="11" spans="1:15" hidden="1">
      <c r="A11" s="70" t="s">
        <v>1131</v>
      </c>
      <c r="B11" s="70"/>
      <c r="C11" s="74">
        <v>8</v>
      </c>
      <c r="D11" s="70"/>
      <c r="E11" s="70"/>
      <c r="F11" s="70"/>
      <c r="G11" s="68"/>
      <c r="H11" s="68"/>
      <c r="I11" s="75">
        <v>0.1</v>
      </c>
      <c r="J11" s="75">
        <v>0.13</v>
      </c>
      <c r="K11" s="75">
        <v>0.16</v>
      </c>
      <c r="L11" s="75">
        <v>0.19</v>
      </c>
      <c r="M11" s="75">
        <v>0.21</v>
      </c>
      <c r="N11" s="75">
        <v>0.21</v>
      </c>
      <c r="O11" s="75">
        <v>1</v>
      </c>
    </row>
    <row r="12" spans="1:15" hidden="1">
      <c r="A12" s="70" t="s">
        <v>1132</v>
      </c>
      <c r="B12" s="70"/>
      <c r="C12" s="74">
        <v>4</v>
      </c>
      <c r="D12" s="70"/>
      <c r="E12" s="70"/>
      <c r="F12" s="70"/>
      <c r="G12" s="68"/>
      <c r="H12" s="68"/>
      <c r="I12" s="76">
        <v>6310468.6000000006</v>
      </c>
      <c r="J12" s="77">
        <v>8203609.1800000006</v>
      </c>
      <c r="K12" s="77">
        <v>10096749.76</v>
      </c>
      <c r="L12" s="77">
        <v>11989890.34</v>
      </c>
      <c r="M12" s="77">
        <v>13251984.059999999</v>
      </c>
      <c r="N12" s="77">
        <v>13251984.059999999</v>
      </c>
      <c r="O12" s="78">
        <v>63104686</v>
      </c>
    </row>
    <row r="13" spans="1:15" hidden="1">
      <c r="A13" s="70" t="s">
        <v>1133</v>
      </c>
      <c r="B13" s="70"/>
      <c r="C13" s="74">
        <v>24</v>
      </c>
      <c r="D13" s="70"/>
      <c r="E13" s="70"/>
      <c r="F13" s="70"/>
      <c r="G13" s="68"/>
      <c r="H13" s="79"/>
      <c r="I13" s="80">
        <v>1577617.1500000001</v>
      </c>
      <c r="J13" s="76">
        <v>2050902.2950000002</v>
      </c>
      <c r="K13" s="76">
        <v>2524187.44</v>
      </c>
      <c r="L13" s="76">
        <v>2997472.585</v>
      </c>
      <c r="M13" s="76">
        <v>3312996.0149999997</v>
      </c>
      <c r="N13" s="76">
        <v>3312996.0149999997</v>
      </c>
      <c r="O13" s="76"/>
    </row>
    <row r="14" spans="1:15" hidden="1">
      <c r="A14" s="70" t="s">
        <v>1134</v>
      </c>
      <c r="B14" s="70"/>
      <c r="C14" s="81">
        <v>7.5776200000000002E-2</v>
      </c>
      <c r="D14" s="70"/>
      <c r="E14" s="70"/>
      <c r="F14" s="70"/>
      <c r="G14" s="68"/>
      <c r="H14" s="68"/>
      <c r="I14" s="66"/>
      <c r="J14" s="66"/>
      <c r="K14" s="66"/>
      <c r="L14" s="66"/>
      <c r="M14" s="66"/>
      <c r="N14" s="66"/>
      <c r="O14" s="66"/>
    </row>
    <row r="15" spans="1:15" hidden="1">
      <c r="A15" s="70" t="s">
        <v>1135</v>
      </c>
      <c r="B15" s="70"/>
      <c r="C15" s="82">
        <v>2629361.9166666665</v>
      </c>
      <c r="D15" s="70"/>
      <c r="E15" s="70"/>
      <c r="F15" s="70"/>
      <c r="G15" s="68"/>
      <c r="H15" s="68"/>
      <c r="I15" s="66"/>
      <c r="J15" s="66"/>
      <c r="K15" s="66"/>
      <c r="L15" s="66"/>
      <c r="M15" s="66"/>
      <c r="N15" s="66"/>
      <c r="O15" s="66"/>
    </row>
    <row r="16" spans="1:15" ht="15.75" hidden="1" thickBot="1">
      <c r="A16" s="70"/>
      <c r="B16" s="70"/>
      <c r="C16" s="83"/>
      <c r="D16" s="70"/>
      <c r="E16" s="203"/>
      <c r="F16" s="203"/>
      <c r="G16" s="68"/>
      <c r="H16" s="68"/>
      <c r="I16" s="66"/>
      <c r="J16" s="66"/>
      <c r="K16" s="66"/>
      <c r="L16" s="66"/>
      <c r="M16" s="66"/>
      <c r="N16" s="66"/>
      <c r="O16" s="66"/>
    </row>
    <row r="17" spans="1:8" ht="27" hidden="1" thickBot="1">
      <c r="A17" s="84" t="s">
        <v>1136</v>
      </c>
      <c r="B17" s="85" t="s">
        <v>1137</v>
      </c>
      <c r="C17" s="85" t="s">
        <v>1138</v>
      </c>
      <c r="D17" s="85" t="s">
        <v>1139</v>
      </c>
      <c r="E17" s="85" t="s">
        <v>1140</v>
      </c>
      <c r="F17" s="86" t="s">
        <v>1141</v>
      </c>
      <c r="G17" s="87" t="s">
        <v>1142</v>
      </c>
      <c r="H17" s="87" t="s">
        <v>1143</v>
      </c>
    </row>
    <row r="18" spans="1:8" hidden="1">
      <c r="A18" s="88">
        <v>1</v>
      </c>
      <c r="B18" s="89">
        <v>63104686</v>
      </c>
      <c r="C18" s="89"/>
      <c r="D18" s="89">
        <v>1195458.3268182999</v>
      </c>
      <c r="E18" s="89">
        <v>1195458.3268182999</v>
      </c>
      <c r="F18" s="89">
        <v>63104686</v>
      </c>
      <c r="G18" s="205">
        <v>2001</v>
      </c>
      <c r="H18" s="90" t="s">
        <v>1144</v>
      </c>
    </row>
    <row r="19" spans="1:8" hidden="1">
      <c r="A19" s="91">
        <v>2</v>
      </c>
      <c r="B19" s="92">
        <v>63104686</v>
      </c>
      <c r="C19" s="92"/>
      <c r="D19" s="92">
        <v>1195458.3268182999</v>
      </c>
      <c r="E19" s="92">
        <v>1195458.3268182999</v>
      </c>
      <c r="F19" s="92">
        <v>63104686</v>
      </c>
      <c r="G19" s="206"/>
      <c r="H19" s="93" t="s">
        <v>1145</v>
      </c>
    </row>
    <row r="20" spans="1:8" hidden="1">
      <c r="A20" s="91">
        <v>3</v>
      </c>
      <c r="B20" s="92">
        <v>63104686</v>
      </c>
      <c r="C20" s="92"/>
      <c r="D20" s="92">
        <v>1195458.3268182999</v>
      </c>
      <c r="E20" s="92">
        <v>1195458.3268182999</v>
      </c>
      <c r="F20" s="92">
        <v>63104686</v>
      </c>
      <c r="G20" s="206"/>
      <c r="H20" s="93" t="s">
        <v>1146</v>
      </c>
    </row>
    <row r="21" spans="1:8" ht="15.75" hidden="1" thickBot="1">
      <c r="A21" s="94">
        <v>4</v>
      </c>
      <c r="B21" s="95">
        <v>63104686</v>
      </c>
      <c r="C21" s="95"/>
      <c r="D21" s="95">
        <v>1195458.3268182999</v>
      </c>
      <c r="E21" s="95">
        <v>1195458.3268182999</v>
      </c>
      <c r="F21" s="95">
        <v>63104686</v>
      </c>
      <c r="G21" s="207"/>
      <c r="H21" s="96" t="s">
        <v>1147</v>
      </c>
    </row>
    <row r="22" spans="1:8" hidden="1">
      <c r="A22" s="88">
        <v>5</v>
      </c>
      <c r="B22" s="89">
        <v>63104686</v>
      </c>
      <c r="C22" s="89"/>
      <c r="D22" s="89">
        <v>1195458.3268182999</v>
      </c>
      <c r="E22" s="89">
        <v>1195458.3268182999</v>
      </c>
      <c r="F22" s="89">
        <v>63104686</v>
      </c>
      <c r="G22" s="205">
        <v>2002</v>
      </c>
      <c r="H22" s="90" t="s">
        <v>1144</v>
      </c>
    </row>
    <row r="23" spans="1:8" hidden="1">
      <c r="A23" s="91">
        <v>6</v>
      </c>
      <c r="B23" s="92">
        <v>63104686</v>
      </c>
      <c r="C23" s="92"/>
      <c r="D23" s="92">
        <v>1195458.3268182999</v>
      </c>
      <c r="E23" s="92">
        <v>1195458.3268182999</v>
      </c>
      <c r="F23" s="92">
        <v>63104686</v>
      </c>
      <c r="G23" s="206"/>
      <c r="H23" s="93" t="s">
        <v>1145</v>
      </c>
    </row>
    <row r="24" spans="1:8" hidden="1">
      <c r="A24" s="91">
        <v>7</v>
      </c>
      <c r="B24" s="92">
        <v>63104686</v>
      </c>
      <c r="C24" s="92"/>
      <c r="D24" s="92">
        <v>1195458.3268182999</v>
      </c>
      <c r="E24" s="92">
        <v>1195458.3268182999</v>
      </c>
      <c r="F24" s="92">
        <v>63104686</v>
      </c>
      <c r="G24" s="206"/>
      <c r="H24" s="93" t="s">
        <v>1146</v>
      </c>
    </row>
    <row r="25" spans="1:8" ht="15.75" hidden="1" thickBot="1">
      <c r="A25" s="94">
        <v>8</v>
      </c>
      <c r="B25" s="95">
        <v>63104686</v>
      </c>
      <c r="C25" s="95"/>
      <c r="D25" s="95">
        <v>1195458.3268182999</v>
      </c>
      <c r="E25" s="95">
        <v>1195458.3268182999</v>
      </c>
      <c r="F25" s="95">
        <v>63104686</v>
      </c>
      <c r="G25" s="207"/>
      <c r="H25" s="96" t="s">
        <v>1147</v>
      </c>
    </row>
    <row r="26" spans="1:8" hidden="1">
      <c r="A26" s="97">
        <v>9</v>
      </c>
      <c r="B26" s="98">
        <v>63104686</v>
      </c>
      <c r="C26" s="98">
        <v>1577617.15</v>
      </c>
      <c r="D26" s="98">
        <v>1195458.3268182999</v>
      </c>
      <c r="E26" s="98">
        <v>2773075.4768182999</v>
      </c>
      <c r="F26" s="98">
        <v>61527068.850000001</v>
      </c>
      <c r="G26" s="208">
        <v>2003</v>
      </c>
      <c r="H26" s="99" t="s">
        <v>1144</v>
      </c>
    </row>
    <row r="27" spans="1:8" hidden="1">
      <c r="A27" s="91">
        <v>10</v>
      </c>
      <c r="B27" s="92">
        <v>61527068.850000001</v>
      </c>
      <c r="C27" s="92">
        <v>1577617.15</v>
      </c>
      <c r="D27" s="92">
        <v>1195458.3268182999</v>
      </c>
      <c r="E27" s="92">
        <v>2773075.4768182999</v>
      </c>
      <c r="F27" s="92">
        <v>59949451.700000003</v>
      </c>
      <c r="G27" s="206"/>
      <c r="H27" s="93" t="s">
        <v>1145</v>
      </c>
    </row>
    <row r="28" spans="1:8" hidden="1">
      <c r="A28" s="91">
        <v>11</v>
      </c>
      <c r="B28" s="92">
        <v>59949451.700000003</v>
      </c>
      <c r="C28" s="92">
        <v>1577617.15</v>
      </c>
      <c r="D28" s="92">
        <v>1135685.4104773852</v>
      </c>
      <c r="E28" s="92">
        <v>2713302.5604773853</v>
      </c>
      <c r="F28" s="92">
        <v>58371834.550000004</v>
      </c>
      <c r="G28" s="206"/>
      <c r="H28" s="93" t="s">
        <v>1146</v>
      </c>
    </row>
    <row r="29" spans="1:8" ht="15.75" hidden="1" thickBot="1">
      <c r="A29" s="94">
        <v>12</v>
      </c>
      <c r="B29" s="95">
        <v>58371834.550000004</v>
      </c>
      <c r="C29" s="100">
        <v>1577617.15</v>
      </c>
      <c r="D29" s="95">
        <v>1105798.9523069276</v>
      </c>
      <c r="E29" s="95">
        <v>2683416.1023069276</v>
      </c>
      <c r="F29" s="95">
        <v>56794217.400000006</v>
      </c>
      <c r="G29" s="207"/>
      <c r="H29" s="96" t="s">
        <v>1147</v>
      </c>
    </row>
    <row r="30" spans="1:8" hidden="1">
      <c r="A30" s="88">
        <v>13</v>
      </c>
      <c r="B30" s="101">
        <v>56794217.400000006</v>
      </c>
      <c r="C30" s="102">
        <v>2050902.3</v>
      </c>
      <c r="D30" s="103">
        <v>1075912.4941364701</v>
      </c>
      <c r="E30" s="89">
        <v>3126814.7941364702</v>
      </c>
      <c r="F30" s="89">
        <v>54743315.100000009</v>
      </c>
      <c r="G30" s="205">
        <v>2004</v>
      </c>
      <c r="H30" s="90" t="s">
        <v>1144</v>
      </c>
    </row>
    <row r="31" spans="1:8" hidden="1">
      <c r="A31" s="91">
        <v>14</v>
      </c>
      <c r="B31" s="104">
        <v>54743315.100000009</v>
      </c>
      <c r="C31" s="102">
        <v>2050902.3</v>
      </c>
      <c r="D31" s="105">
        <v>1037060.0984201552</v>
      </c>
      <c r="E31" s="92">
        <v>3087962.398420155</v>
      </c>
      <c r="F31" s="92">
        <v>52692412.800000012</v>
      </c>
      <c r="G31" s="206"/>
      <c r="H31" s="93" t="s">
        <v>1145</v>
      </c>
    </row>
    <row r="32" spans="1:8" hidden="1">
      <c r="A32" s="91">
        <v>15</v>
      </c>
      <c r="B32" s="104">
        <v>52692412.800000012</v>
      </c>
      <c r="C32" s="102">
        <v>2050902.3</v>
      </c>
      <c r="D32" s="105">
        <v>998207.70270384022</v>
      </c>
      <c r="E32" s="92">
        <v>3049110.0027038404</v>
      </c>
      <c r="F32" s="92">
        <v>50641510.500000015</v>
      </c>
      <c r="G32" s="206"/>
      <c r="H32" s="93" t="s">
        <v>1146</v>
      </c>
    </row>
    <row r="33" spans="1:10" ht="15.75" hidden="1" thickBot="1">
      <c r="A33" s="94">
        <v>16</v>
      </c>
      <c r="B33" s="106">
        <v>50641510.500000015</v>
      </c>
      <c r="C33" s="102">
        <v>2050902.3</v>
      </c>
      <c r="D33" s="107">
        <v>959355.30698752531</v>
      </c>
      <c r="E33" s="95">
        <v>3010257.6069875252</v>
      </c>
      <c r="F33" s="95">
        <v>48590608.200000018</v>
      </c>
      <c r="G33" s="207"/>
      <c r="H33" s="96" t="s">
        <v>1147</v>
      </c>
      <c r="I33" s="66"/>
      <c r="J33" s="66"/>
    </row>
    <row r="34" spans="1:10" hidden="1">
      <c r="A34" s="88">
        <v>17</v>
      </c>
      <c r="B34" s="101">
        <v>48590608.200000018</v>
      </c>
      <c r="C34" s="102">
        <v>2524187.44</v>
      </c>
      <c r="D34" s="103">
        <v>920502.91127121041</v>
      </c>
      <c r="E34" s="89">
        <v>3444690.3512712102</v>
      </c>
      <c r="F34" s="89">
        <v>46066420.76000002</v>
      </c>
      <c r="G34" s="205">
        <v>2005</v>
      </c>
      <c r="H34" s="90" t="s">
        <v>1144</v>
      </c>
      <c r="I34" s="66"/>
      <c r="J34" s="66"/>
    </row>
    <row r="35" spans="1:10" hidden="1">
      <c r="A35" s="91">
        <v>18</v>
      </c>
      <c r="B35" s="104">
        <v>46066420.76000002</v>
      </c>
      <c r="C35" s="102">
        <v>2524187.44</v>
      </c>
      <c r="D35" s="105">
        <v>872684.57819847844</v>
      </c>
      <c r="E35" s="92">
        <v>3396872.0181984785</v>
      </c>
      <c r="F35" s="92">
        <v>43542233.320000023</v>
      </c>
      <c r="G35" s="206"/>
      <c r="H35" s="93" t="s">
        <v>1145</v>
      </c>
      <c r="I35" s="66"/>
      <c r="J35" s="66"/>
    </row>
    <row r="36" spans="1:10" hidden="1">
      <c r="A36" s="91">
        <v>19</v>
      </c>
      <c r="B36" s="104">
        <v>43542233.320000023</v>
      </c>
      <c r="C36" s="102">
        <v>2524187.44</v>
      </c>
      <c r="D36" s="105">
        <v>824866.24512574647</v>
      </c>
      <c r="E36" s="92">
        <v>3349053.6851257463</v>
      </c>
      <c r="F36" s="92">
        <v>41018045.880000025</v>
      </c>
      <c r="G36" s="206"/>
      <c r="H36" s="93" t="s">
        <v>1146</v>
      </c>
      <c r="I36" s="66"/>
      <c r="J36" s="66"/>
    </row>
    <row r="37" spans="1:10" ht="15.75" hidden="1" thickBot="1">
      <c r="A37" s="94">
        <v>20</v>
      </c>
      <c r="B37" s="106">
        <v>41018045.880000025</v>
      </c>
      <c r="C37" s="102">
        <v>2524187.44</v>
      </c>
      <c r="D37" s="107">
        <v>777047.9120530145</v>
      </c>
      <c r="E37" s="95">
        <v>3301235.3520530146</v>
      </c>
      <c r="F37" s="95">
        <v>38493858.440000027</v>
      </c>
      <c r="G37" s="207"/>
      <c r="H37" s="96" t="s">
        <v>1147</v>
      </c>
      <c r="I37" s="66"/>
      <c r="J37" s="66"/>
    </row>
    <row r="38" spans="1:10" hidden="1">
      <c r="A38" s="88">
        <v>21</v>
      </c>
      <c r="B38" s="101">
        <v>38493858.440000027</v>
      </c>
      <c r="C38" s="102">
        <v>2997472.59</v>
      </c>
      <c r="D38" s="103">
        <v>729229.57898028253</v>
      </c>
      <c r="E38" s="89">
        <v>3726702.1689802823</v>
      </c>
      <c r="F38" s="89">
        <v>35496385.850000024</v>
      </c>
      <c r="G38" s="205">
        <v>2006</v>
      </c>
      <c r="H38" s="90" t="s">
        <v>1144</v>
      </c>
      <c r="I38" s="66"/>
      <c r="J38" s="108"/>
    </row>
    <row r="39" spans="1:10" hidden="1">
      <c r="A39" s="91">
        <v>22</v>
      </c>
      <c r="B39" s="104">
        <v>35496385.850000024</v>
      </c>
      <c r="C39" s="102">
        <v>2997472.59</v>
      </c>
      <c r="D39" s="105">
        <v>672445.30836169294</v>
      </c>
      <c r="E39" s="92">
        <v>3669917.8983616927</v>
      </c>
      <c r="F39" s="92">
        <v>32498913.260000024</v>
      </c>
      <c r="G39" s="206"/>
      <c r="H39" s="93" t="s">
        <v>1145</v>
      </c>
      <c r="I39" s="66"/>
      <c r="J39" s="66"/>
    </row>
    <row r="40" spans="1:10" hidden="1">
      <c r="A40" s="91">
        <v>23</v>
      </c>
      <c r="B40" s="104">
        <v>32498913.260000024</v>
      </c>
      <c r="C40" s="102">
        <v>2997472.59</v>
      </c>
      <c r="D40" s="105">
        <v>615661.03774310346</v>
      </c>
      <c r="E40" s="92">
        <v>3613133.6277431035</v>
      </c>
      <c r="F40" s="92">
        <v>29501440.670000024</v>
      </c>
      <c r="G40" s="206"/>
      <c r="H40" s="93" t="s">
        <v>1146</v>
      </c>
      <c r="I40" s="66"/>
      <c r="J40" s="66"/>
    </row>
    <row r="41" spans="1:10" ht="15.75" hidden="1" thickBot="1">
      <c r="A41" s="109">
        <v>24</v>
      </c>
      <c r="B41" s="110">
        <v>29501440.670000024</v>
      </c>
      <c r="C41" s="102">
        <v>2997472.59</v>
      </c>
      <c r="D41" s="111">
        <v>558876.76712451398</v>
      </c>
      <c r="E41" s="112">
        <v>3556349.3571245139</v>
      </c>
      <c r="F41" s="112">
        <v>26503968.080000024</v>
      </c>
      <c r="G41" s="206"/>
      <c r="H41" s="113" t="s">
        <v>1147</v>
      </c>
      <c r="I41" s="66"/>
      <c r="J41" s="66"/>
    </row>
    <row r="42" spans="1:10" hidden="1">
      <c r="A42" s="114">
        <v>25</v>
      </c>
      <c r="B42" s="115">
        <v>26503968.080000024</v>
      </c>
      <c r="C42" s="116">
        <v>3312996.02</v>
      </c>
      <c r="D42" s="117">
        <v>502092.4965059245</v>
      </c>
      <c r="E42" s="118">
        <v>3815088.5165059245</v>
      </c>
      <c r="F42" s="118">
        <v>23190972.060000025</v>
      </c>
      <c r="G42" s="205">
        <v>2007</v>
      </c>
      <c r="H42" s="90" t="s">
        <v>1144</v>
      </c>
      <c r="I42" s="66"/>
      <c r="J42" s="66"/>
    </row>
    <row r="43" spans="1:10" hidden="1">
      <c r="A43" s="119">
        <v>26</v>
      </c>
      <c r="B43" s="120">
        <v>23190972.060000025</v>
      </c>
      <c r="C43" s="121">
        <v>3312996.02</v>
      </c>
      <c r="D43" s="122">
        <v>439330.9342532435</v>
      </c>
      <c r="E43" s="121">
        <v>3752326.9542532433</v>
      </c>
      <c r="F43" s="121">
        <v>19877976.040000025</v>
      </c>
      <c r="G43" s="209"/>
      <c r="H43" s="93" t="s">
        <v>1145</v>
      </c>
      <c r="I43" s="66"/>
      <c r="J43" s="66"/>
    </row>
    <row r="44" spans="1:10" hidden="1">
      <c r="A44" s="119">
        <v>27</v>
      </c>
      <c r="B44" s="120">
        <v>19877976.040000025</v>
      </c>
      <c r="C44" s="121">
        <v>3312996.02</v>
      </c>
      <c r="D44" s="122">
        <v>376569.37200056249</v>
      </c>
      <c r="E44" s="121">
        <v>3689565.3920005625</v>
      </c>
      <c r="F44" s="121">
        <v>16564980.020000026</v>
      </c>
      <c r="G44" s="209"/>
      <c r="H44" s="93" t="s">
        <v>1146</v>
      </c>
      <c r="I44" s="66"/>
      <c r="J44" s="66"/>
    </row>
    <row r="45" spans="1:10" ht="15.75" hidden="1" thickBot="1">
      <c r="A45" s="123">
        <v>28</v>
      </c>
      <c r="B45" s="124">
        <v>16564980.020000026</v>
      </c>
      <c r="C45" s="125">
        <v>3312996.02</v>
      </c>
      <c r="D45" s="126">
        <v>313807.80974788149</v>
      </c>
      <c r="E45" s="127">
        <v>3626803.8297478817</v>
      </c>
      <c r="F45" s="127">
        <v>13251984.000000026</v>
      </c>
      <c r="G45" s="210"/>
      <c r="H45" s="96" t="s">
        <v>1147</v>
      </c>
      <c r="I45" s="66"/>
      <c r="J45" s="66"/>
    </row>
    <row r="46" spans="1:10" hidden="1">
      <c r="A46" s="128">
        <v>29</v>
      </c>
      <c r="B46" s="129">
        <v>13251984.000000026</v>
      </c>
      <c r="C46" s="130">
        <v>3312996.02</v>
      </c>
      <c r="D46" s="131">
        <v>251046.24749520051</v>
      </c>
      <c r="E46" s="132">
        <v>3564042.2674952005</v>
      </c>
      <c r="F46" s="132">
        <v>9938987.9800000265</v>
      </c>
      <c r="G46" s="211">
        <v>2008</v>
      </c>
      <c r="H46" s="133" t="s">
        <v>1144</v>
      </c>
      <c r="I46" s="66"/>
      <c r="J46" s="66"/>
    </row>
    <row r="47" spans="1:10" hidden="1">
      <c r="A47" s="134">
        <v>30</v>
      </c>
      <c r="B47" s="135">
        <v>9938987.9800000265</v>
      </c>
      <c r="C47" s="136">
        <v>3312996.02</v>
      </c>
      <c r="D47" s="137">
        <v>188284.68524251951</v>
      </c>
      <c r="E47" s="138">
        <v>3501280.7052425197</v>
      </c>
      <c r="F47" s="138">
        <v>6625991.960000027</v>
      </c>
      <c r="G47" s="212"/>
      <c r="H47" s="139" t="s">
        <v>1145</v>
      </c>
      <c r="I47" s="66"/>
      <c r="J47" s="66"/>
    </row>
    <row r="48" spans="1:10" hidden="1">
      <c r="A48" s="134">
        <v>31</v>
      </c>
      <c r="B48" s="135">
        <v>6625991.960000027</v>
      </c>
      <c r="C48" s="136">
        <v>3312996.02</v>
      </c>
      <c r="D48" s="137">
        <v>125523.12298983852</v>
      </c>
      <c r="E48" s="138">
        <v>3438519.1429898385</v>
      </c>
      <c r="F48" s="138">
        <v>3312995.940000027</v>
      </c>
      <c r="G48" s="212"/>
      <c r="H48" s="139" t="s">
        <v>1146</v>
      </c>
      <c r="I48" s="66"/>
      <c r="J48" s="66"/>
    </row>
    <row r="49" spans="1:15" ht="15.75" hidden="1" thickBot="1">
      <c r="A49" s="140">
        <v>32</v>
      </c>
      <c r="B49" s="141">
        <v>3312995.940000027</v>
      </c>
      <c r="C49" s="142">
        <v>3312996.02</v>
      </c>
      <c r="D49" s="143">
        <v>62761.56073715751</v>
      </c>
      <c r="E49" s="144">
        <v>3375757.5807371577</v>
      </c>
      <c r="F49" s="144">
        <v>-7.9999973066151142E-2</v>
      </c>
      <c r="G49" s="213"/>
      <c r="H49" s="145" t="s">
        <v>1147</v>
      </c>
      <c r="I49" s="66"/>
      <c r="J49" s="66"/>
      <c r="K49" s="66"/>
      <c r="L49" s="66"/>
      <c r="M49" s="66"/>
      <c r="N49" s="66"/>
      <c r="O49" s="66"/>
    </row>
    <row r="50" spans="1:15" hidden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idden="1">
      <c r="A51" s="66"/>
      <c r="B51" s="66"/>
      <c r="C51" s="146">
        <v>6625992.04</v>
      </c>
      <c r="D51" s="146">
        <v>439330.93273772002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idden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idden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idden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idden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idden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idden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idden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idden="1">
      <c r="A59" s="70" t="s">
        <v>1124</v>
      </c>
      <c r="B59" s="70"/>
      <c r="C59" s="214" t="s">
        <v>1125</v>
      </c>
      <c r="D59" s="214"/>
      <c r="E59" s="214"/>
      <c r="F59" s="70"/>
      <c r="G59" s="68"/>
      <c r="H59" s="68"/>
      <c r="I59" s="66"/>
      <c r="J59" s="66"/>
      <c r="K59" s="66"/>
      <c r="L59" s="66"/>
      <c r="M59" s="66"/>
      <c r="N59" s="66"/>
      <c r="O59" s="66"/>
    </row>
    <row r="60" spans="1:15" hidden="1">
      <c r="A60" s="70" t="s">
        <v>1126</v>
      </c>
      <c r="B60" s="70"/>
      <c r="C60" s="70"/>
      <c r="D60" s="70"/>
      <c r="E60" s="70"/>
      <c r="F60" s="70"/>
      <c r="G60" s="68"/>
      <c r="H60" s="68"/>
      <c r="I60" s="66"/>
      <c r="J60" s="66"/>
      <c r="K60" s="66"/>
      <c r="L60" s="66"/>
      <c r="M60" s="66"/>
      <c r="N60" s="66"/>
      <c r="O60" s="66"/>
    </row>
    <row r="61" spans="1:15" hidden="1">
      <c r="A61" s="70" t="s">
        <v>1127</v>
      </c>
      <c r="B61" s="70"/>
      <c r="C61" s="71" t="s">
        <v>1128</v>
      </c>
      <c r="D61" s="70"/>
      <c r="E61" s="70"/>
      <c r="F61" s="70"/>
      <c r="G61" s="68"/>
      <c r="H61" s="68"/>
      <c r="I61" s="66"/>
      <c r="J61" s="66"/>
      <c r="K61" s="66"/>
      <c r="L61" s="66"/>
      <c r="M61" s="66"/>
      <c r="N61" s="66"/>
      <c r="O61" s="66"/>
    </row>
    <row r="62" spans="1:15" hidden="1">
      <c r="A62" s="70" t="s">
        <v>1129</v>
      </c>
      <c r="B62" s="70"/>
      <c r="C62" s="72">
        <v>42904725</v>
      </c>
      <c r="D62" s="147">
        <v>106009411</v>
      </c>
      <c r="E62" s="70"/>
      <c r="F62" s="70"/>
      <c r="G62" s="68"/>
      <c r="H62" s="68"/>
      <c r="I62" s="204" t="s">
        <v>1130</v>
      </c>
      <c r="J62" s="204"/>
      <c r="K62" s="204"/>
      <c r="L62" s="204"/>
      <c r="M62" s="204"/>
      <c r="N62" s="204"/>
      <c r="O62" s="73"/>
    </row>
    <row r="63" spans="1:15" hidden="1">
      <c r="A63" s="70" t="s">
        <v>1131</v>
      </c>
      <c r="B63" s="70"/>
      <c r="C63" s="74">
        <v>8</v>
      </c>
      <c r="D63" s="70"/>
      <c r="E63" s="70"/>
      <c r="F63" s="70"/>
      <c r="G63" s="68"/>
      <c r="H63" s="68"/>
      <c r="I63" s="75">
        <v>0.1</v>
      </c>
      <c r="J63" s="75">
        <v>0.13</v>
      </c>
      <c r="K63" s="75">
        <v>0.16</v>
      </c>
      <c r="L63" s="75">
        <v>0.19</v>
      </c>
      <c r="M63" s="75">
        <v>0.21</v>
      </c>
      <c r="N63" s="75">
        <v>0.21</v>
      </c>
      <c r="O63" s="75">
        <v>1</v>
      </c>
    </row>
    <row r="64" spans="1:15" hidden="1">
      <c r="A64" s="70" t="s">
        <v>1132</v>
      </c>
      <c r="B64" s="70"/>
      <c r="C64" s="74">
        <v>4</v>
      </c>
      <c r="D64" s="70"/>
      <c r="E64" s="70"/>
      <c r="F64" s="70"/>
      <c r="G64" s="68"/>
      <c r="H64" s="68"/>
      <c r="I64" s="76">
        <v>4290472.5</v>
      </c>
      <c r="J64" s="77">
        <v>5577614.25</v>
      </c>
      <c r="K64" s="77">
        <v>6864756</v>
      </c>
      <c r="L64" s="77">
        <v>8151897.75</v>
      </c>
      <c r="M64" s="77">
        <v>9009992.25</v>
      </c>
      <c r="N64" s="77">
        <v>9009992.25</v>
      </c>
      <c r="O64" s="78">
        <v>42904725</v>
      </c>
    </row>
    <row r="65" spans="1:15" hidden="1">
      <c r="A65" s="70" t="s">
        <v>1133</v>
      </c>
      <c r="B65" s="70"/>
      <c r="C65" s="74">
        <v>24</v>
      </c>
      <c r="D65" s="70"/>
      <c r="E65" s="70"/>
      <c r="F65" s="70"/>
      <c r="G65" s="68"/>
      <c r="H65" s="79"/>
      <c r="I65" s="80">
        <v>1072618.125</v>
      </c>
      <c r="J65" s="76">
        <v>1394403.5625</v>
      </c>
      <c r="K65" s="76">
        <v>1716189</v>
      </c>
      <c r="L65" s="76">
        <v>2037974.4375</v>
      </c>
      <c r="M65" s="76">
        <v>2252498.0625</v>
      </c>
      <c r="N65" s="76">
        <v>2252498.0625</v>
      </c>
      <c r="O65" s="76"/>
    </row>
    <row r="66" spans="1:15" hidden="1">
      <c r="A66" s="70" t="s">
        <v>1134</v>
      </c>
      <c r="B66" s="70"/>
      <c r="C66" s="81">
        <v>7.5776200000000002E-2</v>
      </c>
      <c r="D66" s="70"/>
      <c r="E66" s="70"/>
      <c r="F66" s="70"/>
      <c r="G66" s="68"/>
      <c r="H66" s="68"/>
      <c r="I66" s="66"/>
      <c r="J66" s="66"/>
      <c r="K66" s="66"/>
      <c r="L66" s="66"/>
      <c r="M66" s="66"/>
      <c r="N66" s="66"/>
      <c r="O66" s="66"/>
    </row>
    <row r="67" spans="1:15" hidden="1">
      <c r="A67" s="70" t="s">
        <v>1135</v>
      </c>
      <c r="B67" s="70"/>
      <c r="C67" s="82">
        <v>1787696.875</v>
      </c>
      <c r="D67" s="70"/>
      <c r="E67" s="70"/>
      <c r="F67" s="70"/>
      <c r="G67" s="68"/>
      <c r="H67" s="68"/>
      <c r="I67" s="66"/>
      <c r="J67" s="66"/>
      <c r="K67" s="66"/>
      <c r="L67" s="66"/>
      <c r="M67" s="66"/>
      <c r="N67" s="66"/>
      <c r="O67" s="66"/>
    </row>
    <row r="68" spans="1:15" ht="15.75" hidden="1" thickBot="1">
      <c r="A68" s="70"/>
      <c r="B68" s="70"/>
      <c r="C68" s="83"/>
      <c r="D68" s="70"/>
      <c r="E68" s="203"/>
      <c r="F68" s="203"/>
      <c r="G68" s="68"/>
      <c r="H68" s="68"/>
      <c r="I68" s="66"/>
      <c r="J68" s="66"/>
      <c r="K68" s="66"/>
      <c r="L68" s="66"/>
      <c r="M68" s="66"/>
      <c r="N68" s="66"/>
      <c r="O68" s="66"/>
    </row>
    <row r="69" spans="1:15" ht="27" hidden="1" thickBot="1">
      <c r="A69" s="84" t="s">
        <v>1136</v>
      </c>
      <c r="B69" s="85" t="s">
        <v>1137</v>
      </c>
      <c r="C69" s="85" t="s">
        <v>1138</v>
      </c>
      <c r="D69" s="85" t="s">
        <v>1139</v>
      </c>
      <c r="E69" s="85" t="s">
        <v>1140</v>
      </c>
      <c r="F69" s="86" t="s">
        <v>1141</v>
      </c>
      <c r="G69" s="87" t="s">
        <v>1142</v>
      </c>
      <c r="H69" s="87" t="s">
        <v>1143</v>
      </c>
      <c r="I69" s="66"/>
      <c r="J69" s="66"/>
      <c r="K69" s="66"/>
      <c r="L69" s="66"/>
      <c r="M69" s="66"/>
      <c r="N69" s="66"/>
      <c r="O69" s="66"/>
    </row>
    <row r="70" spans="1:15" hidden="1">
      <c r="A70" s="88">
        <v>1</v>
      </c>
      <c r="B70" s="89">
        <v>42904725</v>
      </c>
      <c r="C70" s="89"/>
      <c r="D70" s="89">
        <v>812789.25563625002</v>
      </c>
      <c r="E70" s="89">
        <v>812789.25563625002</v>
      </c>
      <c r="F70" s="89">
        <v>42904725</v>
      </c>
      <c r="G70" s="205">
        <v>2001</v>
      </c>
      <c r="H70" s="90" t="s">
        <v>1144</v>
      </c>
      <c r="I70" s="66"/>
      <c r="J70" s="66"/>
      <c r="K70" s="66"/>
      <c r="L70" s="66"/>
      <c r="M70" s="66"/>
      <c r="N70" s="66"/>
      <c r="O70" s="66"/>
    </row>
    <row r="71" spans="1:15" hidden="1">
      <c r="A71" s="91">
        <v>2</v>
      </c>
      <c r="B71" s="92">
        <v>42904725</v>
      </c>
      <c r="C71" s="92"/>
      <c r="D71" s="92">
        <v>812789.25563625002</v>
      </c>
      <c r="E71" s="92">
        <v>812789.25563625002</v>
      </c>
      <c r="F71" s="92">
        <v>42904725</v>
      </c>
      <c r="G71" s="206"/>
      <c r="H71" s="93" t="s">
        <v>1145</v>
      </c>
      <c r="I71" s="66"/>
      <c r="J71" s="66"/>
      <c r="K71" s="66"/>
      <c r="L71" s="66"/>
      <c r="M71" s="66"/>
      <c r="N71" s="66"/>
      <c r="O71" s="66"/>
    </row>
    <row r="72" spans="1:15" hidden="1">
      <c r="A72" s="91">
        <v>3</v>
      </c>
      <c r="B72" s="92">
        <v>42904725</v>
      </c>
      <c r="C72" s="92"/>
      <c r="D72" s="92">
        <v>812789.25563625002</v>
      </c>
      <c r="E72" s="92">
        <v>812789.25563625002</v>
      </c>
      <c r="F72" s="92">
        <v>42904725</v>
      </c>
      <c r="G72" s="206"/>
      <c r="H72" s="93" t="s">
        <v>1146</v>
      </c>
      <c r="I72" s="66"/>
      <c r="J72" s="66"/>
      <c r="K72" s="66"/>
      <c r="L72" s="66"/>
      <c r="M72" s="66"/>
      <c r="N72" s="66"/>
      <c r="O72" s="66"/>
    </row>
    <row r="73" spans="1:15" ht="15.75" hidden="1" thickBot="1">
      <c r="A73" s="94">
        <v>4</v>
      </c>
      <c r="B73" s="95">
        <v>42904725</v>
      </c>
      <c r="C73" s="95"/>
      <c r="D73" s="95">
        <v>812789.25563625002</v>
      </c>
      <c r="E73" s="95">
        <v>812789.25563625002</v>
      </c>
      <c r="F73" s="95">
        <v>42904725</v>
      </c>
      <c r="G73" s="207"/>
      <c r="H73" s="96" t="s">
        <v>1147</v>
      </c>
      <c r="I73" s="66"/>
      <c r="J73" s="66"/>
      <c r="K73" s="66"/>
      <c r="L73" s="66"/>
      <c r="M73" s="66"/>
      <c r="N73" s="66"/>
      <c r="O73" s="66"/>
    </row>
    <row r="74" spans="1:15" hidden="1">
      <c r="A74" s="88">
        <v>5</v>
      </c>
      <c r="B74" s="89">
        <v>42904725</v>
      </c>
      <c r="C74" s="89"/>
      <c r="D74" s="89">
        <v>812789.25563625002</v>
      </c>
      <c r="E74" s="89">
        <v>812789.25563625002</v>
      </c>
      <c r="F74" s="89">
        <v>42904725</v>
      </c>
      <c r="G74" s="205">
        <v>2002</v>
      </c>
      <c r="H74" s="90" t="s">
        <v>1144</v>
      </c>
      <c r="I74" s="66"/>
      <c r="J74" s="66"/>
      <c r="K74" s="66"/>
      <c r="L74" s="66"/>
      <c r="M74" s="66"/>
      <c r="N74" s="66"/>
      <c r="O74" s="66"/>
    </row>
    <row r="75" spans="1:15" hidden="1">
      <c r="A75" s="91">
        <v>6</v>
      </c>
      <c r="B75" s="92">
        <v>42904725</v>
      </c>
      <c r="C75" s="92"/>
      <c r="D75" s="92">
        <v>812789.25563625002</v>
      </c>
      <c r="E75" s="92">
        <v>812789.25563625002</v>
      </c>
      <c r="F75" s="92">
        <v>42904725</v>
      </c>
      <c r="G75" s="206"/>
      <c r="H75" s="93" t="s">
        <v>1145</v>
      </c>
      <c r="I75" s="66"/>
      <c r="J75" s="66"/>
      <c r="K75" s="66"/>
      <c r="L75" s="66"/>
      <c r="M75" s="66"/>
      <c r="N75" s="66"/>
      <c r="O75" s="66"/>
    </row>
    <row r="76" spans="1:15" hidden="1">
      <c r="A76" s="91">
        <v>7</v>
      </c>
      <c r="B76" s="92">
        <v>42904725</v>
      </c>
      <c r="C76" s="92"/>
      <c r="D76" s="92">
        <v>812789.25563625002</v>
      </c>
      <c r="E76" s="92">
        <v>812789.25563625002</v>
      </c>
      <c r="F76" s="92">
        <v>42904725</v>
      </c>
      <c r="G76" s="206"/>
      <c r="H76" s="93" t="s">
        <v>1146</v>
      </c>
      <c r="I76" s="66"/>
      <c r="J76" s="66"/>
      <c r="K76" s="66"/>
      <c r="L76" s="66"/>
      <c r="M76" s="66"/>
      <c r="N76" s="66"/>
      <c r="O76" s="66"/>
    </row>
    <row r="77" spans="1:15" ht="15.75" hidden="1" thickBot="1">
      <c r="A77" s="94">
        <v>8</v>
      </c>
      <c r="B77" s="95">
        <v>42904725</v>
      </c>
      <c r="C77" s="95"/>
      <c r="D77" s="95">
        <v>812789.25563625002</v>
      </c>
      <c r="E77" s="95">
        <v>812789.25563625002</v>
      </c>
      <c r="F77" s="95">
        <v>42904725</v>
      </c>
      <c r="G77" s="207"/>
      <c r="H77" s="96" t="s">
        <v>1147</v>
      </c>
      <c r="I77" s="66"/>
      <c r="J77" s="66"/>
      <c r="K77" s="66"/>
      <c r="L77" s="66"/>
      <c r="M77" s="66"/>
      <c r="N77" s="66"/>
      <c r="O77" s="66"/>
    </row>
    <row r="78" spans="1:15" hidden="1">
      <c r="A78" s="97">
        <v>9</v>
      </c>
      <c r="B78" s="98">
        <v>42904725</v>
      </c>
      <c r="C78" s="98">
        <v>1072618.1299999999</v>
      </c>
      <c r="D78" s="98">
        <v>812789.25563625002</v>
      </c>
      <c r="E78" s="98">
        <v>1885407.38563625</v>
      </c>
      <c r="F78" s="98">
        <v>41832106.869999997</v>
      </c>
      <c r="G78" s="208">
        <v>2003</v>
      </c>
      <c r="H78" s="99" t="s">
        <v>1144</v>
      </c>
      <c r="I78" s="66"/>
      <c r="J78" s="66"/>
      <c r="K78" s="66"/>
      <c r="L78" s="66"/>
      <c r="M78" s="66"/>
      <c r="N78" s="66"/>
      <c r="O78" s="66"/>
    </row>
    <row r="79" spans="1:15" hidden="1">
      <c r="A79" s="91">
        <v>10</v>
      </c>
      <c r="B79" s="92">
        <v>41832106.869999997</v>
      </c>
      <c r="C79" s="98">
        <v>1072618.1299999999</v>
      </c>
      <c r="D79" s="92">
        <v>812789.25563625002</v>
      </c>
      <c r="E79" s="92">
        <v>1885407.38563625</v>
      </c>
      <c r="F79" s="92">
        <v>40759488.739999995</v>
      </c>
      <c r="G79" s="206"/>
      <c r="H79" s="93" t="s">
        <v>1145</v>
      </c>
      <c r="I79" s="66"/>
      <c r="J79" s="66"/>
      <c r="K79" s="66"/>
      <c r="L79" s="66"/>
      <c r="M79" s="66"/>
      <c r="N79" s="66"/>
      <c r="O79" s="66"/>
    </row>
    <row r="80" spans="1:15" hidden="1">
      <c r="A80" s="91">
        <v>11</v>
      </c>
      <c r="B80" s="92">
        <v>40759488.739999995</v>
      </c>
      <c r="C80" s="98">
        <v>1072618.1299999999</v>
      </c>
      <c r="D80" s="92">
        <v>772149.79266499693</v>
      </c>
      <c r="E80" s="92">
        <v>1844767.9226649967</v>
      </c>
      <c r="F80" s="92">
        <v>39686870.609999992</v>
      </c>
      <c r="G80" s="206"/>
      <c r="H80" s="93" t="s">
        <v>1146</v>
      </c>
      <c r="I80" s="66"/>
      <c r="J80" s="66"/>
      <c r="K80" s="66"/>
      <c r="L80" s="66"/>
      <c r="M80" s="66"/>
      <c r="N80" s="66"/>
      <c r="O80" s="66"/>
    </row>
    <row r="81" spans="1:10" ht="15.75" hidden="1" thickBot="1">
      <c r="A81" s="109">
        <v>12</v>
      </c>
      <c r="B81" s="112">
        <v>39686870.609999992</v>
      </c>
      <c r="C81" s="100">
        <v>1072618.1299999999</v>
      </c>
      <c r="D81" s="112">
        <v>751830.06117937039</v>
      </c>
      <c r="E81" s="112">
        <v>1824448.1911793703</v>
      </c>
      <c r="F81" s="112">
        <v>38614252.479999989</v>
      </c>
      <c r="G81" s="206"/>
      <c r="H81" s="113" t="s">
        <v>1147</v>
      </c>
      <c r="I81" s="66"/>
      <c r="J81" s="66"/>
    </row>
    <row r="82" spans="1:10" hidden="1">
      <c r="A82" s="88">
        <v>13</v>
      </c>
      <c r="B82" s="101">
        <v>38614252.479999989</v>
      </c>
      <c r="C82" s="89">
        <v>1394403.56</v>
      </c>
      <c r="D82" s="103">
        <v>731510.32969374384</v>
      </c>
      <c r="E82" s="89">
        <v>2125913.889693744</v>
      </c>
      <c r="F82" s="89">
        <v>37219848.919999987</v>
      </c>
      <c r="G82" s="205">
        <v>2004</v>
      </c>
      <c r="H82" s="90" t="s">
        <v>1144</v>
      </c>
      <c r="I82" s="66"/>
      <c r="J82" s="66"/>
    </row>
    <row r="83" spans="1:10" hidden="1">
      <c r="A83" s="91">
        <v>14</v>
      </c>
      <c r="B83" s="104">
        <v>37219848.919999987</v>
      </c>
      <c r="C83" s="92">
        <v>1394403.56</v>
      </c>
      <c r="D83" s="105">
        <v>705094.6789329258</v>
      </c>
      <c r="E83" s="92">
        <v>2099498.2389329257</v>
      </c>
      <c r="F83" s="92">
        <v>35825445.359999985</v>
      </c>
      <c r="G83" s="206"/>
      <c r="H83" s="93" t="s">
        <v>1145</v>
      </c>
      <c r="I83" s="66"/>
      <c r="J83" s="66"/>
    </row>
    <row r="84" spans="1:10" hidden="1">
      <c r="A84" s="91">
        <v>15</v>
      </c>
      <c r="B84" s="104">
        <v>35825445.359999985</v>
      </c>
      <c r="C84" s="92">
        <v>1394403.56</v>
      </c>
      <c r="D84" s="105">
        <v>678679.02817210776</v>
      </c>
      <c r="E84" s="92">
        <v>2073082.5881721079</v>
      </c>
      <c r="F84" s="92">
        <v>34431041.799999982</v>
      </c>
      <c r="G84" s="206"/>
      <c r="H84" s="93" t="s">
        <v>1146</v>
      </c>
      <c r="I84" s="66"/>
      <c r="J84" s="66"/>
    </row>
    <row r="85" spans="1:10" ht="15.75" hidden="1" thickBot="1">
      <c r="A85" s="94">
        <v>16</v>
      </c>
      <c r="B85" s="106">
        <v>34431041.799999982</v>
      </c>
      <c r="C85" s="95">
        <v>1394403.56</v>
      </c>
      <c r="D85" s="107">
        <v>652263.37741128972</v>
      </c>
      <c r="E85" s="95">
        <v>2046666.9374112897</v>
      </c>
      <c r="F85" s="95">
        <v>33036638.239999983</v>
      </c>
      <c r="G85" s="207"/>
      <c r="H85" s="96" t="s">
        <v>1147</v>
      </c>
      <c r="I85" s="66"/>
      <c r="J85" s="66"/>
    </row>
    <row r="86" spans="1:10" hidden="1">
      <c r="A86" s="88">
        <v>17</v>
      </c>
      <c r="B86" s="101">
        <v>33036638.239999983</v>
      </c>
      <c r="C86" s="89">
        <v>1716189</v>
      </c>
      <c r="D86" s="103">
        <v>625847.72665047168</v>
      </c>
      <c r="E86" s="89">
        <v>2342036.7266504718</v>
      </c>
      <c r="F86" s="89">
        <v>31320449.239999983</v>
      </c>
      <c r="G86" s="205">
        <v>2005</v>
      </c>
      <c r="H86" s="90" t="s">
        <v>1144</v>
      </c>
      <c r="I86" s="66"/>
      <c r="J86" s="108"/>
    </row>
    <row r="87" spans="1:10" hidden="1">
      <c r="A87" s="91">
        <v>18</v>
      </c>
      <c r="B87" s="104">
        <v>31320449.239999983</v>
      </c>
      <c r="C87" s="92">
        <v>1716189</v>
      </c>
      <c r="D87" s="105">
        <v>593336.15642502171</v>
      </c>
      <c r="E87" s="92">
        <v>2309525.1564250216</v>
      </c>
      <c r="F87" s="92">
        <v>29604260.239999983</v>
      </c>
      <c r="G87" s="206"/>
      <c r="H87" s="93" t="s">
        <v>1145</v>
      </c>
      <c r="I87" s="66"/>
      <c r="J87" s="66"/>
    </row>
    <row r="88" spans="1:10" hidden="1">
      <c r="A88" s="91">
        <v>19</v>
      </c>
      <c r="B88" s="104">
        <v>29604260.239999983</v>
      </c>
      <c r="C88" s="92">
        <v>1716189</v>
      </c>
      <c r="D88" s="105">
        <v>560824.58619957173</v>
      </c>
      <c r="E88" s="92">
        <v>2277013.5861995718</v>
      </c>
      <c r="F88" s="92">
        <v>27888071.239999983</v>
      </c>
      <c r="G88" s="206"/>
      <c r="H88" s="93" t="s">
        <v>1146</v>
      </c>
      <c r="I88" s="66"/>
      <c r="J88" s="66"/>
    </row>
    <row r="89" spans="1:10" ht="15.75" hidden="1" thickBot="1">
      <c r="A89" s="94">
        <v>20</v>
      </c>
      <c r="B89" s="106">
        <v>27888071.239999983</v>
      </c>
      <c r="C89" s="95">
        <v>1716189</v>
      </c>
      <c r="D89" s="107">
        <v>528313.01597412175</v>
      </c>
      <c r="E89" s="95">
        <v>2244502.0159741216</v>
      </c>
      <c r="F89" s="95">
        <v>26171882.239999983</v>
      </c>
      <c r="G89" s="207"/>
      <c r="H89" s="96" t="s">
        <v>1147</v>
      </c>
      <c r="I89" s="66"/>
      <c r="J89" s="66"/>
    </row>
    <row r="90" spans="1:10" hidden="1">
      <c r="A90" s="88">
        <v>21</v>
      </c>
      <c r="B90" s="101">
        <v>26171882.239999983</v>
      </c>
      <c r="C90" s="89">
        <v>2037974.44</v>
      </c>
      <c r="D90" s="103">
        <v>495801.44574867171</v>
      </c>
      <c r="E90" s="89">
        <v>2533775.8857486718</v>
      </c>
      <c r="F90" s="89">
        <v>24133907.799999982</v>
      </c>
      <c r="G90" s="205">
        <v>2006</v>
      </c>
      <c r="H90" s="90" t="s">
        <v>1144</v>
      </c>
      <c r="I90" s="66"/>
      <c r="J90" s="108"/>
    </row>
    <row r="91" spans="1:10" hidden="1">
      <c r="A91" s="91">
        <v>22</v>
      </c>
      <c r="B91" s="104">
        <v>24133907.799999982</v>
      </c>
      <c r="C91" s="92">
        <v>2037974.44</v>
      </c>
      <c r="D91" s="105">
        <v>457193.95605858968</v>
      </c>
      <c r="E91" s="92">
        <v>2495168.3960585897</v>
      </c>
      <c r="F91" s="92">
        <v>22095933.359999981</v>
      </c>
      <c r="G91" s="206"/>
      <c r="H91" s="93" t="s">
        <v>1145</v>
      </c>
      <c r="I91" s="66"/>
      <c r="J91" s="66"/>
    </row>
    <row r="92" spans="1:10" hidden="1">
      <c r="A92" s="91">
        <v>23</v>
      </c>
      <c r="B92" s="104">
        <v>22095933.359999981</v>
      </c>
      <c r="C92" s="92">
        <v>2037974.44</v>
      </c>
      <c r="D92" s="105">
        <v>418586.46636850765</v>
      </c>
      <c r="E92" s="92">
        <v>2456560.9063685075</v>
      </c>
      <c r="F92" s="92">
        <v>20057958.919999979</v>
      </c>
      <c r="G92" s="206"/>
      <c r="H92" s="93" t="s">
        <v>1146</v>
      </c>
      <c r="I92" s="66"/>
      <c r="J92" s="66"/>
    </row>
    <row r="93" spans="1:10" ht="15.75" hidden="1" thickBot="1">
      <c r="A93" s="94">
        <v>24</v>
      </c>
      <c r="B93" s="106">
        <v>20057958.919999979</v>
      </c>
      <c r="C93" s="95">
        <v>2037974.44</v>
      </c>
      <c r="D93" s="107">
        <v>379978.97667842562</v>
      </c>
      <c r="E93" s="95">
        <v>2417953.4166784254</v>
      </c>
      <c r="F93" s="95">
        <v>18019984.479999978</v>
      </c>
      <c r="G93" s="207"/>
      <c r="H93" s="96" t="s">
        <v>1147</v>
      </c>
      <c r="I93" s="66"/>
      <c r="J93" s="66"/>
    </row>
    <row r="94" spans="1:10" ht="15.75" hidden="1" thickBot="1">
      <c r="A94" s="114">
        <v>25</v>
      </c>
      <c r="B94" s="115">
        <v>18019984.479999978</v>
      </c>
      <c r="C94" s="116">
        <v>2252498.06</v>
      </c>
      <c r="D94" s="117">
        <v>341371.48698834359</v>
      </c>
      <c r="E94" s="118">
        <v>2593869.5469883438</v>
      </c>
      <c r="F94" s="118">
        <v>15767486.419999978</v>
      </c>
      <c r="G94" s="205">
        <v>2007</v>
      </c>
      <c r="H94" s="90" t="s">
        <v>1144</v>
      </c>
      <c r="I94" s="66"/>
      <c r="J94" s="108"/>
    </row>
    <row r="95" spans="1:10" ht="15.75" hidden="1" thickBot="1">
      <c r="A95" s="119">
        <v>26</v>
      </c>
      <c r="B95" s="120">
        <v>15767486.419999978</v>
      </c>
      <c r="C95" s="116">
        <v>2252498.06</v>
      </c>
      <c r="D95" s="122">
        <v>298700.05111480056</v>
      </c>
      <c r="E95" s="121">
        <v>2551198.1111148004</v>
      </c>
      <c r="F95" s="121">
        <v>13514988.359999977</v>
      </c>
      <c r="G95" s="209"/>
      <c r="H95" s="93" t="s">
        <v>1145</v>
      </c>
      <c r="I95" s="66"/>
      <c r="J95" s="66"/>
    </row>
    <row r="96" spans="1:10" ht="15.75" hidden="1" thickBot="1">
      <c r="A96" s="119">
        <v>27</v>
      </c>
      <c r="B96" s="120">
        <v>13514988.359999977</v>
      </c>
      <c r="C96" s="116">
        <v>2252498.06</v>
      </c>
      <c r="D96" s="122">
        <v>256028.61524125756</v>
      </c>
      <c r="E96" s="121">
        <v>2508526.6752412575</v>
      </c>
      <c r="F96" s="121">
        <v>11262490.299999977</v>
      </c>
      <c r="G96" s="209"/>
      <c r="H96" s="93" t="s">
        <v>1146</v>
      </c>
      <c r="I96" s="66"/>
      <c r="J96" s="66"/>
    </row>
    <row r="97" spans="1:9" ht="15.75" hidden="1" thickBot="1">
      <c r="A97" s="123">
        <v>28</v>
      </c>
      <c r="B97" s="124">
        <v>11262490.299999977</v>
      </c>
      <c r="C97" s="148">
        <v>2252498.06</v>
      </c>
      <c r="D97" s="126">
        <v>213357.17936771456</v>
      </c>
      <c r="E97" s="127">
        <v>2465855.2393677146</v>
      </c>
      <c r="F97" s="127">
        <v>9009992.239999976</v>
      </c>
      <c r="G97" s="210"/>
      <c r="H97" s="96" t="s">
        <v>1147</v>
      </c>
      <c r="I97" s="146">
        <v>22261976.240000002</v>
      </c>
    </row>
    <row r="98" spans="1:9" ht="15.75" hidden="1" thickBot="1">
      <c r="A98" s="128">
        <v>29</v>
      </c>
      <c r="B98" s="129">
        <v>9009992.239999976</v>
      </c>
      <c r="C98" s="130">
        <v>2252498.06</v>
      </c>
      <c r="D98" s="131">
        <v>170685.74349417156</v>
      </c>
      <c r="E98" s="132">
        <v>2423183.8034941717</v>
      </c>
      <c r="F98" s="132">
        <v>6757494.1799999755</v>
      </c>
      <c r="G98" s="211">
        <v>2008</v>
      </c>
      <c r="H98" s="133" t="s">
        <v>1144</v>
      </c>
      <c r="I98" s="66"/>
    </row>
    <row r="99" spans="1:9" ht="15.75" hidden="1" thickBot="1">
      <c r="A99" s="134">
        <v>30</v>
      </c>
      <c r="B99" s="135">
        <v>6757494.1799999755</v>
      </c>
      <c r="C99" s="130">
        <v>2252498.06</v>
      </c>
      <c r="D99" s="137">
        <v>128014.30762062853</v>
      </c>
      <c r="E99" s="138">
        <v>2380512.3676206288</v>
      </c>
      <c r="F99" s="138">
        <v>4504996.119999975</v>
      </c>
      <c r="G99" s="212"/>
      <c r="H99" s="139" t="s">
        <v>1145</v>
      </c>
      <c r="I99" s="66"/>
    </row>
    <row r="100" spans="1:9" ht="15.75" hidden="1" thickBot="1">
      <c r="A100" s="134">
        <v>31</v>
      </c>
      <c r="B100" s="135">
        <v>4504996.119999975</v>
      </c>
      <c r="C100" s="130">
        <v>2252498.06</v>
      </c>
      <c r="D100" s="137">
        <v>85342.871747085534</v>
      </c>
      <c r="E100" s="138">
        <v>2337840.9317470854</v>
      </c>
      <c r="F100" s="138">
        <v>2252498.0599999749</v>
      </c>
      <c r="G100" s="212"/>
      <c r="H100" s="139" t="s">
        <v>1146</v>
      </c>
      <c r="I100" s="66"/>
    </row>
    <row r="101" spans="1:9" ht="15.75" hidden="1" thickBot="1">
      <c r="A101" s="140">
        <v>32</v>
      </c>
      <c r="B101" s="141">
        <v>2252498.0599999749</v>
      </c>
      <c r="C101" s="149">
        <v>2252498.06</v>
      </c>
      <c r="D101" s="143">
        <v>42671.435873542527</v>
      </c>
      <c r="E101" s="144">
        <v>2295169.4958735425</v>
      </c>
      <c r="F101" s="144">
        <v>-2.514570951461792E-8</v>
      </c>
      <c r="G101" s="213"/>
      <c r="H101" s="145" t="s">
        <v>1147</v>
      </c>
      <c r="I101" s="66"/>
    </row>
    <row r="102" spans="1:9" hidden="1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hidden="1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hidden="1">
      <c r="A104" s="66"/>
      <c r="B104" s="66"/>
      <c r="C104" s="146">
        <v>4504996.12</v>
      </c>
      <c r="D104" s="146">
        <v>298700.0511148001</v>
      </c>
      <c r="E104" s="66"/>
      <c r="F104" s="66"/>
      <c r="G104" s="66"/>
      <c r="H104" s="66"/>
      <c r="I104" s="66"/>
    </row>
    <row r="105" spans="1:9" hidden="1">
      <c r="A105" s="66"/>
      <c r="B105" s="66"/>
      <c r="C105" s="146">
        <v>11130988.16</v>
      </c>
      <c r="D105" s="146">
        <v>738030.98385252012</v>
      </c>
      <c r="E105" s="66"/>
      <c r="F105" s="66"/>
      <c r="G105" s="66"/>
      <c r="H105" s="66"/>
      <c r="I105" s="66"/>
    </row>
    <row r="106" spans="1:9" hidden="1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idden="1">
      <c r="A107" s="70" t="s">
        <v>1124</v>
      </c>
      <c r="B107" s="70"/>
      <c r="C107" s="214" t="s">
        <v>1148</v>
      </c>
      <c r="D107" s="214"/>
      <c r="E107" s="214"/>
      <c r="F107" s="70"/>
      <c r="G107" s="68"/>
      <c r="H107" s="68"/>
      <c r="I107" s="66"/>
    </row>
    <row r="108" spans="1:9" hidden="1">
      <c r="A108" s="70" t="s">
        <v>1126</v>
      </c>
      <c r="B108" s="70"/>
      <c r="C108" s="70" t="s">
        <v>1149</v>
      </c>
      <c r="D108" s="70"/>
      <c r="E108" s="70"/>
      <c r="F108" s="70"/>
      <c r="G108" s="68"/>
      <c r="H108" s="68"/>
      <c r="I108" s="66"/>
    </row>
    <row r="109" spans="1:9" hidden="1">
      <c r="A109" s="70" t="s">
        <v>1127</v>
      </c>
      <c r="B109" s="70"/>
      <c r="C109" s="71" t="s">
        <v>1150</v>
      </c>
      <c r="D109" s="70"/>
      <c r="E109" s="70"/>
      <c r="F109" s="70"/>
      <c r="G109" s="68"/>
      <c r="H109" s="68"/>
      <c r="I109" s="66"/>
    </row>
    <row r="110" spans="1:9" hidden="1">
      <c r="A110" s="70" t="s">
        <v>1129</v>
      </c>
      <c r="B110" s="70"/>
      <c r="C110" s="72">
        <v>418447759</v>
      </c>
      <c r="D110" s="70"/>
      <c r="E110" s="70"/>
      <c r="F110" s="70"/>
      <c r="G110" s="68"/>
      <c r="H110" s="68"/>
      <c r="I110" s="66"/>
    </row>
    <row r="111" spans="1:9" hidden="1">
      <c r="A111" s="70" t="s">
        <v>1131</v>
      </c>
      <c r="B111" s="70"/>
      <c r="C111" s="74">
        <v>5</v>
      </c>
      <c r="D111" s="70"/>
      <c r="E111" s="70"/>
      <c r="F111" s="70"/>
      <c r="G111" s="68"/>
      <c r="H111" s="68"/>
      <c r="I111" s="66"/>
    </row>
    <row r="112" spans="1:9" hidden="1">
      <c r="A112" s="70" t="s">
        <v>1132</v>
      </c>
      <c r="B112" s="70"/>
      <c r="C112" s="74">
        <v>4</v>
      </c>
      <c r="D112" s="70"/>
      <c r="E112" s="70"/>
      <c r="F112" s="70"/>
      <c r="G112" s="68"/>
      <c r="H112" s="68"/>
      <c r="I112" s="66"/>
    </row>
    <row r="113" spans="1:10" hidden="1">
      <c r="A113" s="70" t="s">
        <v>1133</v>
      </c>
      <c r="B113" s="70"/>
      <c r="C113" s="74">
        <v>20</v>
      </c>
      <c r="D113" s="70"/>
      <c r="E113" s="70"/>
      <c r="F113" s="70"/>
      <c r="G113" s="68"/>
      <c r="H113" s="79"/>
      <c r="I113" s="66"/>
      <c r="J113" s="66"/>
    </row>
    <row r="114" spans="1:10" hidden="1">
      <c r="A114" s="70" t="s">
        <v>1134</v>
      </c>
      <c r="B114" s="70"/>
      <c r="C114" s="180">
        <v>0.1426</v>
      </c>
      <c r="D114" s="70"/>
      <c r="E114" s="70"/>
      <c r="F114" s="70"/>
      <c r="G114" s="68"/>
      <c r="H114" s="68"/>
      <c r="I114" s="66"/>
      <c r="J114" s="66"/>
    </row>
    <row r="115" spans="1:10" hidden="1">
      <c r="A115" s="70" t="s">
        <v>1135</v>
      </c>
      <c r="B115" s="70"/>
      <c r="C115" s="158">
        <v>20922387.949999999</v>
      </c>
      <c r="D115" s="70"/>
      <c r="E115" s="70"/>
      <c r="F115" s="70"/>
      <c r="G115" s="68"/>
      <c r="H115" s="68"/>
      <c r="I115" s="66"/>
      <c r="J115" s="66"/>
    </row>
    <row r="116" spans="1:10" hidden="1">
      <c r="A116" s="70"/>
      <c r="B116" s="70"/>
      <c r="C116" s="83"/>
      <c r="D116" s="70"/>
      <c r="E116" s="203"/>
      <c r="F116" s="203"/>
      <c r="G116" s="68"/>
      <c r="H116" s="68"/>
      <c r="I116" s="66"/>
      <c r="J116" s="66"/>
    </row>
    <row r="117" spans="1:10" ht="26.25" hidden="1">
      <c r="A117" s="170" t="s">
        <v>1136</v>
      </c>
      <c r="B117" s="171" t="s">
        <v>1137</v>
      </c>
      <c r="C117" s="171" t="s">
        <v>1138</v>
      </c>
      <c r="D117" s="171" t="s">
        <v>1139</v>
      </c>
      <c r="E117" s="171" t="s">
        <v>1140</v>
      </c>
      <c r="F117" s="171" t="s">
        <v>1141</v>
      </c>
      <c r="G117" s="172" t="s">
        <v>1142</v>
      </c>
      <c r="H117" s="172" t="s">
        <v>1143</v>
      </c>
      <c r="I117" s="66"/>
      <c r="J117" s="66"/>
    </row>
    <row r="118" spans="1:10" ht="53.25" hidden="1" thickBot="1">
      <c r="A118" s="167">
        <v>1</v>
      </c>
      <c r="B118" s="166">
        <v>418447759</v>
      </c>
      <c r="C118" s="166">
        <v>20922387.949999999</v>
      </c>
      <c r="D118" s="166">
        <v>14917662.608350001</v>
      </c>
      <c r="E118" s="166">
        <v>35840050.558349997</v>
      </c>
      <c r="F118" s="166">
        <v>397525371.05000001</v>
      </c>
      <c r="G118" s="168">
        <v>2006</v>
      </c>
      <c r="H118" s="169" t="s">
        <v>1151</v>
      </c>
      <c r="I118" s="66"/>
      <c r="J118" s="66"/>
    </row>
    <row r="119" spans="1:10" ht="15.75" hidden="1" thickBot="1">
      <c r="A119" s="88">
        <v>2</v>
      </c>
      <c r="B119" s="160">
        <v>397525371.05000001</v>
      </c>
      <c r="C119" s="159">
        <v>20922387.949999999</v>
      </c>
      <c r="D119" s="160">
        <v>14171779.477932502</v>
      </c>
      <c r="E119" s="160">
        <v>35094167.427932501</v>
      </c>
      <c r="F119" s="160">
        <v>376602983.10000002</v>
      </c>
      <c r="G119" s="194">
        <v>2007</v>
      </c>
      <c r="H119" s="150" t="s">
        <v>1152</v>
      </c>
      <c r="I119" s="66"/>
      <c r="J119" s="66"/>
    </row>
    <row r="120" spans="1:10" ht="15.75" hidden="1" thickBot="1">
      <c r="A120" s="91">
        <v>3</v>
      </c>
      <c r="B120" s="161">
        <v>376602983.10000002</v>
      </c>
      <c r="C120" s="159">
        <v>20922387.949999999</v>
      </c>
      <c r="D120" s="161">
        <v>13425896.347515002</v>
      </c>
      <c r="E120" s="161">
        <v>34348284.297515005</v>
      </c>
      <c r="F120" s="161">
        <v>355680595.15000004</v>
      </c>
      <c r="G120" s="195"/>
      <c r="H120" s="151" t="s">
        <v>1153</v>
      </c>
      <c r="I120" s="66"/>
      <c r="J120" s="66"/>
    </row>
    <row r="121" spans="1:10" ht="15.75" hidden="1" thickBot="1">
      <c r="A121" s="91">
        <v>4</v>
      </c>
      <c r="B121" s="161">
        <v>355680595.15000004</v>
      </c>
      <c r="C121" s="159">
        <v>20922387.949999999</v>
      </c>
      <c r="D121" s="161">
        <v>12680013.217097502</v>
      </c>
      <c r="E121" s="161">
        <v>33602401.167097501</v>
      </c>
      <c r="F121" s="161">
        <v>334758207.20000005</v>
      </c>
      <c r="G121" s="195"/>
      <c r="H121" s="151" t="s">
        <v>1154</v>
      </c>
      <c r="I121" s="66"/>
      <c r="J121" s="66"/>
    </row>
    <row r="122" spans="1:10" ht="15.75" hidden="1" thickBot="1">
      <c r="A122" s="109">
        <v>5</v>
      </c>
      <c r="B122" s="162">
        <v>334758207.20000005</v>
      </c>
      <c r="C122" s="159">
        <v>20922387.949999999</v>
      </c>
      <c r="D122" s="162">
        <v>11934130.086680003</v>
      </c>
      <c r="E122" s="162">
        <v>32856518.036680002</v>
      </c>
      <c r="F122" s="162">
        <v>313835819.25000006</v>
      </c>
      <c r="G122" s="195"/>
      <c r="H122" s="152" t="s">
        <v>1151</v>
      </c>
      <c r="I122" s="66"/>
      <c r="J122" s="66"/>
    </row>
    <row r="123" spans="1:10" hidden="1">
      <c r="A123" s="128">
        <v>6</v>
      </c>
      <c r="B123" s="163">
        <v>313835819.25000006</v>
      </c>
      <c r="C123" s="163">
        <v>20922387.949999999</v>
      </c>
      <c r="D123" s="163">
        <v>11188246.956262503</v>
      </c>
      <c r="E123" s="163">
        <v>32110634.906262502</v>
      </c>
      <c r="F123" s="163">
        <v>292913431.30000007</v>
      </c>
      <c r="G123" s="196">
        <v>2008</v>
      </c>
      <c r="H123" s="153" t="s">
        <v>1152</v>
      </c>
      <c r="I123" s="66"/>
      <c r="J123" s="66"/>
    </row>
    <row r="124" spans="1:10" hidden="1">
      <c r="A124" s="134">
        <v>7</v>
      </c>
      <c r="B124" s="164">
        <v>292913431.30000007</v>
      </c>
      <c r="C124" s="164">
        <v>20922387.949999999</v>
      </c>
      <c r="D124" s="164">
        <v>10442363.825845003</v>
      </c>
      <c r="E124" s="164">
        <v>31364751.775845002</v>
      </c>
      <c r="F124" s="164">
        <v>271991043.35000008</v>
      </c>
      <c r="G124" s="197"/>
      <c r="H124" s="154" t="s">
        <v>1153</v>
      </c>
      <c r="I124" s="146">
        <v>41844775.899999999</v>
      </c>
      <c r="J124" s="146">
        <v>21630610.782107506</v>
      </c>
    </row>
    <row r="125" spans="1:10" hidden="1">
      <c r="A125" s="134">
        <v>8</v>
      </c>
      <c r="B125" s="164">
        <v>271991043.35000008</v>
      </c>
      <c r="C125" s="164">
        <v>20922387.949999999</v>
      </c>
      <c r="D125" s="164">
        <v>9696480.6954275034</v>
      </c>
      <c r="E125" s="164">
        <v>30618868.645427503</v>
      </c>
      <c r="F125" s="164">
        <v>251068655.4000001</v>
      </c>
      <c r="G125" s="197"/>
      <c r="H125" s="154" t="s">
        <v>1154</v>
      </c>
      <c r="I125" s="66"/>
      <c r="J125" s="66"/>
    </row>
    <row r="126" spans="1:10" ht="15.75" hidden="1" thickBot="1">
      <c r="A126" s="155">
        <v>9</v>
      </c>
      <c r="B126" s="165">
        <v>251068655.4000001</v>
      </c>
      <c r="C126" s="165">
        <v>20922387.949999999</v>
      </c>
      <c r="D126" s="165">
        <v>8950597.5650100037</v>
      </c>
      <c r="E126" s="165">
        <v>29872985.515010003</v>
      </c>
      <c r="F126" s="165">
        <v>230146267.45000011</v>
      </c>
      <c r="G126" s="198"/>
      <c r="H126" s="156" t="s">
        <v>1151</v>
      </c>
      <c r="I126" s="66"/>
      <c r="J126" s="66"/>
    </row>
    <row r="127" spans="1:10" hidden="1">
      <c r="A127" s="88">
        <v>10</v>
      </c>
      <c r="B127" s="160">
        <v>230146267.45000011</v>
      </c>
      <c r="C127" s="160">
        <v>20922387.949999999</v>
      </c>
      <c r="D127" s="160">
        <v>8950597.5650100037</v>
      </c>
      <c r="E127" s="160">
        <v>29872985.515010003</v>
      </c>
      <c r="F127" s="160">
        <v>209223879.50000012</v>
      </c>
      <c r="G127" s="199">
        <v>2009</v>
      </c>
      <c r="H127" s="150" t="s">
        <v>1152</v>
      </c>
      <c r="I127" s="66"/>
      <c r="J127" s="66"/>
    </row>
    <row r="128" spans="1:10" hidden="1">
      <c r="A128" s="91">
        <v>11</v>
      </c>
      <c r="B128" s="161">
        <v>209223879.50000012</v>
      </c>
      <c r="C128" s="161">
        <v>20922387.949999999</v>
      </c>
      <c r="D128" s="161">
        <v>7458831.3041750044</v>
      </c>
      <c r="E128" s="161">
        <v>28381219.254175004</v>
      </c>
      <c r="F128" s="161">
        <v>188301491.55000013</v>
      </c>
      <c r="G128" s="200"/>
      <c r="H128" s="151" t="s">
        <v>1153</v>
      </c>
      <c r="I128" s="66"/>
      <c r="J128" s="66"/>
    </row>
    <row r="129" spans="1:17" hidden="1">
      <c r="A129" s="91">
        <v>12</v>
      </c>
      <c r="B129" s="161">
        <v>188301491.55000013</v>
      </c>
      <c r="C129" s="161">
        <v>20922387.949999999</v>
      </c>
      <c r="D129" s="161">
        <v>6712948.1737575047</v>
      </c>
      <c r="E129" s="161">
        <v>27635336.123757504</v>
      </c>
      <c r="F129" s="161">
        <v>167379103.60000014</v>
      </c>
      <c r="G129" s="200"/>
      <c r="H129" s="151" t="s">
        <v>1154</v>
      </c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hidden="1">
      <c r="A130" s="109">
        <v>13</v>
      </c>
      <c r="B130" s="162">
        <v>167379103.60000014</v>
      </c>
      <c r="C130" s="162">
        <v>20922387.949999999</v>
      </c>
      <c r="D130" s="162">
        <v>5967065.043340005</v>
      </c>
      <c r="E130" s="162">
        <v>26889452.993340004</v>
      </c>
      <c r="F130" s="162">
        <v>146456715.65000015</v>
      </c>
      <c r="G130" s="201"/>
      <c r="H130" s="152" t="s">
        <v>1151</v>
      </c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1:17" hidden="1">
      <c r="A131" s="175">
        <v>14</v>
      </c>
      <c r="B131" s="176">
        <v>146456715.65000015</v>
      </c>
      <c r="C131" s="176">
        <v>20922387.949999999</v>
      </c>
      <c r="D131" s="176">
        <v>5221181.9129225053</v>
      </c>
      <c r="E131" s="176">
        <v>26143569.862922505</v>
      </c>
      <c r="F131" s="176">
        <v>125534327.70000015</v>
      </c>
      <c r="G131" s="202">
        <v>2010</v>
      </c>
      <c r="H131" s="177" t="s">
        <v>1152</v>
      </c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1:17" hidden="1">
      <c r="A132" s="175">
        <v>15</v>
      </c>
      <c r="B132" s="176">
        <v>125534327.70000015</v>
      </c>
      <c r="C132" s="176">
        <v>20922387.949999999</v>
      </c>
      <c r="D132" s="176">
        <v>4475298.7825050056</v>
      </c>
      <c r="E132" s="176">
        <v>25397686.732505005</v>
      </c>
      <c r="F132" s="176">
        <v>104611939.75000015</v>
      </c>
      <c r="G132" s="202"/>
      <c r="H132" s="177" t="s">
        <v>1153</v>
      </c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1:17" hidden="1">
      <c r="A133" s="175">
        <v>16</v>
      </c>
      <c r="B133" s="176">
        <v>104611939.75000015</v>
      </c>
      <c r="C133" s="176">
        <v>20922387.949999999</v>
      </c>
      <c r="D133" s="176">
        <v>3729415.6520875054</v>
      </c>
      <c r="E133" s="176">
        <v>24651803.602087505</v>
      </c>
      <c r="F133" s="176">
        <v>83689551.800000146</v>
      </c>
      <c r="G133" s="202"/>
      <c r="H133" s="177" t="s">
        <v>1154</v>
      </c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1:17" hidden="1">
      <c r="A134" s="175">
        <v>17</v>
      </c>
      <c r="B134" s="176">
        <v>83689551.800000146</v>
      </c>
      <c r="C134" s="176">
        <v>20922387.949999999</v>
      </c>
      <c r="D134" s="176">
        <v>2983532.5216700053</v>
      </c>
      <c r="E134" s="176">
        <v>23905920.471670005</v>
      </c>
      <c r="F134" s="176">
        <v>62767163.850000143</v>
      </c>
      <c r="G134" s="202"/>
      <c r="H134" s="177" t="s">
        <v>1151</v>
      </c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1:17" hidden="1">
      <c r="A135" s="173">
        <v>18</v>
      </c>
      <c r="B135" s="161">
        <v>62767163.850000143</v>
      </c>
      <c r="C135" s="161">
        <v>20922387.949999999</v>
      </c>
      <c r="D135" s="161">
        <v>2237649.3912525051</v>
      </c>
      <c r="E135" s="161">
        <v>23160037.341252506</v>
      </c>
      <c r="F135" s="161">
        <v>41844775.90000014</v>
      </c>
      <c r="G135" s="200">
        <v>2011</v>
      </c>
      <c r="H135" s="174" t="s">
        <v>1152</v>
      </c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idden="1">
      <c r="A136" s="173">
        <v>19</v>
      </c>
      <c r="B136" s="161">
        <v>41844775.90000014</v>
      </c>
      <c r="C136" s="161">
        <v>20922387.949999999</v>
      </c>
      <c r="D136" s="161">
        <v>1491766.260835005</v>
      </c>
      <c r="E136" s="161">
        <v>22414154.210835002</v>
      </c>
      <c r="F136" s="161">
        <v>20922387.950000141</v>
      </c>
      <c r="G136" s="200"/>
      <c r="H136" s="174" t="s">
        <v>1153</v>
      </c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idden="1">
      <c r="A137" s="173">
        <v>20</v>
      </c>
      <c r="B137" s="161">
        <v>20922387.950000141</v>
      </c>
      <c r="C137" s="161">
        <v>20922387.949999999</v>
      </c>
      <c r="D137" s="161">
        <v>745883.13041750505</v>
      </c>
      <c r="E137" s="161">
        <v>21668271.080417503</v>
      </c>
      <c r="F137" s="161">
        <v>1.4156103134155273E-7</v>
      </c>
      <c r="G137" s="200"/>
      <c r="H137" s="174" t="s">
        <v>1154</v>
      </c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hidden="1"/>
    <row r="139" spans="1:17" hidden="1"/>
    <row r="140" spans="1:17" hidden="1"/>
    <row r="141" spans="1:17" ht="18.75" hidden="1">
      <c r="A141" s="193" t="s">
        <v>1155</v>
      </c>
      <c r="B141" s="193"/>
      <c r="C141" s="193"/>
      <c r="D141" s="19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1:17" hidden="1"/>
    <row r="143" spans="1:17" hidden="1">
      <c r="A143" s="73" t="s">
        <v>1143</v>
      </c>
      <c r="B143" s="73" t="s">
        <v>1156</v>
      </c>
      <c r="C143" s="73" t="s">
        <v>1157</v>
      </c>
      <c r="D143" s="73" t="s">
        <v>1158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7" hidden="1">
      <c r="A144" s="73" t="s">
        <v>1152</v>
      </c>
      <c r="B144" s="157"/>
      <c r="C144" s="157"/>
      <c r="D144" s="157"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8" hidden="1">
      <c r="A145" s="73" t="s">
        <v>1159</v>
      </c>
      <c r="B145" s="73"/>
      <c r="C145" s="73"/>
      <c r="D145" s="157"/>
      <c r="E145" s="66"/>
      <c r="F145" s="66"/>
      <c r="G145" s="66"/>
      <c r="H145" s="66"/>
    </row>
    <row r="146" spans="1:8" hidden="1">
      <c r="A146" s="73" t="s">
        <v>1144</v>
      </c>
      <c r="B146" s="157"/>
      <c r="C146" s="157"/>
      <c r="D146" s="157"/>
      <c r="E146" s="66"/>
      <c r="F146" s="66"/>
      <c r="G146" s="66"/>
      <c r="H146" s="66"/>
    </row>
    <row r="147" spans="1:8" hidden="1">
      <c r="A147" s="73" t="s">
        <v>1153</v>
      </c>
      <c r="B147" s="157"/>
      <c r="C147" s="157"/>
      <c r="D147" s="157">
        <v>0</v>
      </c>
      <c r="E147" s="66"/>
      <c r="F147" s="66"/>
      <c r="G147" s="66"/>
      <c r="H147" s="66"/>
    </row>
    <row r="148" spans="1:8" hidden="1">
      <c r="A148" s="73" t="s">
        <v>1160</v>
      </c>
      <c r="B148" s="73"/>
      <c r="C148" s="73"/>
      <c r="D148" s="157"/>
      <c r="E148" s="66"/>
      <c r="F148" s="66"/>
      <c r="G148" s="66"/>
      <c r="H148" s="66"/>
    </row>
    <row r="149" spans="1:8" hidden="1">
      <c r="A149" s="73" t="s">
        <v>1145</v>
      </c>
      <c r="B149" s="157"/>
      <c r="C149" s="157"/>
      <c r="D149" s="157"/>
      <c r="E149" s="66"/>
      <c r="F149" s="66"/>
      <c r="G149" s="66"/>
      <c r="H149" s="66"/>
    </row>
    <row r="150" spans="1:8" hidden="1">
      <c r="A150" s="73" t="s">
        <v>1154</v>
      </c>
      <c r="B150" s="157"/>
      <c r="C150" s="157"/>
      <c r="D150" s="157">
        <v>0</v>
      </c>
      <c r="E150" s="66"/>
      <c r="F150" s="66"/>
      <c r="G150" s="66"/>
      <c r="H150" s="66"/>
    </row>
    <row r="151" spans="1:8" hidden="1">
      <c r="A151" s="73" t="s">
        <v>1161</v>
      </c>
      <c r="B151" s="73"/>
      <c r="C151" s="73"/>
      <c r="D151" s="157"/>
      <c r="E151" s="66"/>
      <c r="F151" s="66"/>
      <c r="G151" s="66"/>
      <c r="H151" s="66"/>
    </row>
    <row r="152" spans="1:8" hidden="1">
      <c r="A152" s="73" t="s">
        <v>1146</v>
      </c>
      <c r="B152" s="157"/>
      <c r="C152" s="157"/>
      <c r="D152" s="157"/>
      <c r="E152" s="66"/>
      <c r="F152" s="66"/>
      <c r="G152" s="66"/>
      <c r="H152" s="66"/>
    </row>
    <row r="153" spans="1:8" hidden="1">
      <c r="A153" s="73" t="s">
        <v>1151</v>
      </c>
      <c r="B153" s="157"/>
      <c r="C153" s="157"/>
      <c r="D153" s="157">
        <v>0</v>
      </c>
      <c r="E153" s="66"/>
      <c r="F153" s="66"/>
      <c r="G153" s="66"/>
      <c r="H153" s="66"/>
    </row>
    <row r="154" spans="1:8" hidden="1">
      <c r="A154" s="73" t="s">
        <v>1162</v>
      </c>
      <c r="B154" s="73"/>
      <c r="C154" s="73"/>
      <c r="D154" s="157"/>
      <c r="E154" s="66"/>
      <c r="F154" s="66"/>
      <c r="G154" s="66"/>
      <c r="H154" s="66"/>
    </row>
    <row r="155" spans="1:8" hidden="1">
      <c r="A155" s="73" t="s">
        <v>1147</v>
      </c>
      <c r="B155" s="157"/>
      <c r="C155" s="157"/>
      <c r="D155" s="157"/>
      <c r="E155" s="66"/>
      <c r="F155" s="66"/>
      <c r="G155" s="66"/>
      <c r="H155" s="66"/>
    </row>
    <row r="156" spans="1:8" hidden="1"/>
    <row r="157" spans="1:8" ht="15.75" hidden="1">
      <c r="A157" s="66"/>
      <c r="B157" s="178">
        <v>0</v>
      </c>
      <c r="C157" s="178">
        <v>0</v>
      </c>
      <c r="D157" s="178">
        <v>0</v>
      </c>
      <c r="E157" s="66"/>
      <c r="F157" s="66"/>
      <c r="G157" s="66"/>
      <c r="H157" s="66"/>
    </row>
    <row r="158" spans="1:8" hidden="1"/>
    <row r="160" spans="1:8" ht="18.75">
      <c r="A160" s="193" t="s">
        <v>1163</v>
      </c>
      <c r="B160" s="193"/>
      <c r="C160" s="193"/>
      <c r="D160" s="193"/>
      <c r="E160" s="193"/>
      <c r="F160" s="193"/>
      <c r="G160" s="193"/>
      <c r="H160" s="193"/>
    </row>
    <row r="162" spans="1:8">
      <c r="A162" s="66"/>
      <c r="B162" s="66"/>
      <c r="C162" s="73">
        <v>2006</v>
      </c>
      <c r="D162" s="73">
        <v>2007</v>
      </c>
      <c r="E162" s="73">
        <v>2008</v>
      </c>
      <c r="F162" s="73">
        <v>2009</v>
      </c>
      <c r="G162" s="73">
        <v>2010</v>
      </c>
      <c r="H162" s="73">
        <v>2011</v>
      </c>
    </row>
    <row r="163" spans="1:8">
      <c r="A163" s="73" t="s">
        <v>1164</v>
      </c>
      <c r="B163" s="73"/>
      <c r="C163" s="157">
        <v>44523952.560000002</v>
      </c>
      <c r="D163" s="157">
        <v>22261976.240000002</v>
      </c>
      <c r="E163" s="73">
        <v>0</v>
      </c>
      <c r="F163" s="73"/>
      <c r="G163" s="73"/>
      <c r="H163" s="73"/>
    </row>
    <row r="164" spans="1:8">
      <c r="A164" s="73" t="s">
        <v>1165</v>
      </c>
      <c r="B164" s="73"/>
      <c r="C164" s="157">
        <v>397525371.05000001</v>
      </c>
      <c r="D164" s="157">
        <v>313835819.25000006</v>
      </c>
      <c r="E164" s="157">
        <v>230146267.45000011</v>
      </c>
      <c r="F164" s="157">
        <v>146456715.65000015</v>
      </c>
      <c r="G164" s="157">
        <v>62767163.850000143</v>
      </c>
      <c r="H164" s="73"/>
    </row>
    <row r="166" spans="1:8">
      <c r="A166" s="73" t="s">
        <v>1166</v>
      </c>
      <c r="B166" s="73"/>
      <c r="C166" s="157">
        <v>442049323.61000001</v>
      </c>
      <c r="D166" s="157">
        <v>336097795.49000007</v>
      </c>
      <c r="E166" s="157">
        <v>230146267.45000011</v>
      </c>
      <c r="F166" s="157">
        <v>146456715.65000015</v>
      </c>
      <c r="G166" s="157">
        <v>62767163.850000143</v>
      </c>
      <c r="H166" s="157">
        <v>0</v>
      </c>
    </row>
  </sheetData>
  <mergeCells count="31">
    <mergeCell ref="C59:E59"/>
    <mergeCell ref="C7:E7"/>
    <mergeCell ref="I10:N10"/>
    <mergeCell ref="E16:F16"/>
    <mergeCell ref="G18:G21"/>
    <mergeCell ref="G22:G25"/>
    <mergeCell ref="G26:G29"/>
    <mergeCell ref="G30:G33"/>
    <mergeCell ref="G34:G37"/>
    <mergeCell ref="G38:G41"/>
    <mergeCell ref="G42:G45"/>
    <mergeCell ref="G46:G49"/>
    <mergeCell ref="E116:F116"/>
    <mergeCell ref="I62:N62"/>
    <mergeCell ref="E68:F68"/>
    <mergeCell ref="G70:G73"/>
    <mergeCell ref="G74:G77"/>
    <mergeCell ref="G78:G81"/>
    <mergeCell ref="G82:G85"/>
    <mergeCell ref="G86:G89"/>
    <mergeCell ref="G90:G93"/>
    <mergeCell ref="G94:G97"/>
    <mergeCell ref="G98:G101"/>
    <mergeCell ref="C107:E107"/>
    <mergeCell ref="A160:H160"/>
    <mergeCell ref="G119:G122"/>
    <mergeCell ref="G123:G126"/>
    <mergeCell ref="G127:G130"/>
    <mergeCell ref="G131:G134"/>
    <mergeCell ref="G135:G137"/>
    <mergeCell ref="A141:D141"/>
  </mergeCells>
  <hyperlinks>
    <hyperlink ref="A5" location="MENU!A1" display="ANEXO No 4: TABLA AMORTIZACION DE CREDITO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PROYECCION RENTAS</vt:lpstr>
      <vt:lpstr>PROYECCION GASTOS</vt:lpstr>
      <vt:lpstr>indicadores ley 617</vt:lpstr>
      <vt:lpstr>balance financiero</vt:lpstr>
      <vt:lpstr>superavit primario ley 819</vt:lpstr>
      <vt:lpstr>endeudamiento</vt:lpstr>
      <vt:lpstr>pasivos contingentes</vt:lpstr>
      <vt:lpstr>SALDO DEUDA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Grass</dc:creator>
  <cp:lastModifiedBy>AGR</cp:lastModifiedBy>
  <dcterms:created xsi:type="dcterms:W3CDTF">2011-12-14T20:30:59Z</dcterms:created>
  <dcterms:modified xsi:type="dcterms:W3CDTF">2013-02-22T21:04:18Z</dcterms:modified>
</cp:coreProperties>
</file>